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3040" windowHeight="9576" firstSheet="8" activeTab="14"/>
  </bookViews>
  <sheets>
    <sheet name="現状と課題_中核市比較" sheetId="82" r:id="rId1"/>
    <sheet name="現状と課題_日常生活圏域別比較" sheetId="83" r:id="rId2"/>
    <sheet name="保険者機能強化推進交付金等全国集計（中核市）_得点順" sheetId="84" r:id="rId3"/>
    <sheet name="保険者機能強化推進交付金等全国集計（中核市）_中核市順" sheetId="85" r:id="rId4"/>
    <sheet name="t2304" sheetId="72" r:id="rId5"/>
    <sheet name="t2305" sheetId="73" r:id="rId6"/>
    <sheet name="t2306" sheetId="74" r:id="rId7"/>
    <sheet name="t2307" sheetId="75" r:id="rId8"/>
    <sheet name="t2308" sheetId="76" r:id="rId9"/>
    <sheet name="t2309" sheetId="77" r:id="rId10"/>
    <sheet name="t2310" sheetId="78" r:id="rId11"/>
    <sheet name="t2311" sheetId="79" r:id="rId12"/>
    <sheet name="t2312" sheetId="80" r:id="rId13"/>
    <sheet name="t2401" sheetId="81" r:id="rId14"/>
    <sheet name="t2402" sheetId="86" r:id="rId15"/>
    <sheet name="t2403" sheetId="87" r:id="rId16"/>
  </sheets>
  <externalReferences>
    <externalReference r:id="rId17"/>
  </externalReferences>
  <definedNames>
    <definedName name="_xlnm._FilterDatabase" localSheetId="0" hidden="1">現状と課題_中核市比較!$C$3:$AA$32</definedName>
    <definedName name="_xlnm._FilterDatabase" localSheetId="3" hidden="1">'保険者機能強化推進交付金等全国集計（中核市）_中核市順'!$A$5:$V$5</definedName>
    <definedName name="_xlnm._FilterDatabase" localSheetId="2" hidden="1">'保険者機能強化推進交付金等全国集計（中核市）_得点順'!$A$5:$V$5</definedName>
    <definedName name="_xlnm.Print_Area" localSheetId="4">'t2304'!$A$1:$R$178</definedName>
    <definedName name="_xlnm.Print_Area" localSheetId="5">'t2305'!$A$1:$R$178</definedName>
    <definedName name="_xlnm.Print_Area" localSheetId="6">'t2306'!$A$1:$R$176</definedName>
    <definedName name="_xlnm.Print_Area" localSheetId="7">'t2307'!$A$1:$R$176</definedName>
    <definedName name="_xlnm.Print_Area" localSheetId="8">'t2308'!$A$1:$R$176</definedName>
    <definedName name="_xlnm.Print_Area" localSheetId="9">'t2309'!$A$1:$R$176</definedName>
    <definedName name="_xlnm.Print_Area" localSheetId="10">'t2310'!$A$1:$R$176</definedName>
    <definedName name="_xlnm.Print_Area" localSheetId="11">'t2311'!$A$1:$R$176</definedName>
    <definedName name="_xlnm.Print_Area" localSheetId="12">'t2312'!$A$1:$R$176</definedName>
    <definedName name="_xlnm.Print_Area" localSheetId="13">'t2401'!$A$1:$R$176</definedName>
    <definedName name="_xlnm.Print_Area" localSheetId="14">'t2402'!$A$1:$R$176</definedName>
    <definedName name="_xlnm.Print_Area" localSheetId="15">'t2403'!$A$1:$R$176</definedName>
    <definedName name="_xlnm.Print_Area" localSheetId="0">現状と課題_中核市比較!$B$1:$W$56</definedName>
    <definedName name="_xlnm.Print_Area" localSheetId="1">現状と課題_日常生活圏域別比較!$A$1:$U$41</definedName>
    <definedName name="_xlnm.Print_Area" localSheetId="3">'保険者機能強化推進交付金等全国集計（中核市）_中核市順'!$A$1:$V$67</definedName>
    <definedName name="_xlnm.Print_Area" localSheetId="2">'保険者機能強化推進交付金等全国集計（中核市）_得点順'!$A$1:$V$67</definedName>
    <definedName name="_xlnm.Print_Titles" localSheetId="0">現状と課題_中核市比較!$3:$3</definedName>
    <definedName name="愛知県" localSheetId="3">#REF!</definedName>
    <definedName name="愛知県" localSheetId="2">#REF!</definedName>
    <definedName name="愛知県">#REF!</definedName>
    <definedName name="愛媛県" localSheetId="3">#REF!</definedName>
    <definedName name="愛媛県" localSheetId="2">#REF!</definedName>
    <definedName name="愛媛県">#REF!</definedName>
    <definedName name="茨城県" localSheetId="3">#REF!</definedName>
    <definedName name="茨城県" localSheetId="2">#REF!</definedName>
    <definedName name="茨城県">#REF!</definedName>
    <definedName name="岡山県" localSheetId="3">#REF!</definedName>
    <definedName name="岡山県" localSheetId="2">#REF!</definedName>
    <definedName name="岡山県">#REF!</definedName>
    <definedName name="沖縄県" localSheetId="3">#REF!</definedName>
    <definedName name="沖縄県" localSheetId="2">#REF!</definedName>
    <definedName name="沖縄県">#REF!</definedName>
    <definedName name="岩手県" localSheetId="3">#REF!</definedName>
    <definedName name="岩手県" localSheetId="2">#REF!</definedName>
    <definedName name="岩手県">#REF!</definedName>
    <definedName name="岐阜県" localSheetId="3">#REF!</definedName>
    <definedName name="岐阜県" localSheetId="2">#REF!</definedName>
    <definedName name="岐阜県">#REF!</definedName>
    <definedName name="宮崎県" localSheetId="3">#REF!</definedName>
    <definedName name="宮崎県" localSheetId="2">#REF!</definedName>
    <definedName name="宮崎県">#REF!</definedName>
    <definedName name="宮城県" localSheetId="3">#REF!</definedName>
    <definedName name="宮城県" localSheetId="2">#REF!</definedName>
    <definedName name="宮城県">#REF!</definedName>
    <definedName name="京都府" localSheetId="3">#REF!</definedName>
    <definedName name="京都府" localSheetId="2">#REF!</definedName>
    <definedName name="京都府">#REF!</definedName>
    <definedName name="熊本県" localSheetId="3">#REF!</definedName>
    <definedName name="熊本県" localSheetId="2">#REF!</definedName>
    <definedName name="熊本県">#REF!</definedName>
    <definedName name="群馬県" localSheetId="3">#REF!</definedName>
    <definedName name="群馬県" localSheetId="2">#REF!</definedName>
    <definedName name="群馬県">#REF!</definedName>
    <definedName name="広島県" localSheetId="3">#REF!</definedName>
    <definedName name="広島県" localSheetId="2">#REF!</definedName>
    <definedName name="広島県">#REF!</definedName>
    <definedName name="香川県" localSheetId="3">#REF!</definedName>
    <definedName name="香川県" localSheetId="2">#REF!</definedName>
    <definedName name="香川県">#REF!</definedName>
    <definedName name="高知県" localSheetId="3">#REF!</definedName>
    <definedName name="高知県" localSheetId="2">#REF!</definedName>
    <definedName name="高知県">#REF!</definedName>
    <definedName name="佐賀県" localSheetId="3">#REF!</definedName>
    <definedName name="佐賀県" localSheetId="2">#REF!</definedName>
    <definedName name="佐賀県">#REF!</definedName>
    <definedName name="埼玉県" localSheetId="3">#REF!</definedName>
    <definedName name="埼玉県" localSheetId="2">#REF!</definedName>
    <definedName name="埼玉県">#REF!</definedName>
    <definedName name="三重県" localSheetId="3">#REF!</definedName>
    <definedName name="三重県" localSheetId="2">#REF!</definedName>
    <definedName name="三重県">#REF!</definedName>
    <definedName name="山形県" localSheetId="3">#REF!</definedName>
    <definedName name="山形県" localSheetId="2">#REF!</definedName>
    <definedName name="山形県">#REF!</definedName>
    <definedName name="山口県" localSheetId="3">#REF!</definedName>
    <definedName name="山口県" localSheetId="2">#REF!</definedName>
    <definedName name="山口県">#REF!</definedName>
    <definedName name="山梨県" localSheetId="3">#REF!</definedName>
    <definedName name="山梨県" localSheetId="2">#REF!</definedName>
    <definedName name="山梨県">#REF!</definedName>
    <definedName name="市町村" localSheetId="3">#REF!</definedName>
    <definedName name="市町村" localSheetId="2">#REF!</definedName>
    <definedName name="市町村">#REF!</definedName>
    <definedName name="市町村名" localSheetId="3">#REF!,#REF!</definedName>
    <definedName name="市町村名" localSheetId="2">#REF!,#REF!</definedName>
    <definedName name="市町村名">#REF!,#REF!</definedName>
    <definedName name="滋賀県" localSheetId="3">#REF!</definedName>
    <definedName name="滋賀県" localSheetId="2">#REF!</definedName>
    <definedName name="滋賀県">#REF!</definedName>
    <definedName name="鹿児島県" localSheetId="3">#REF!</definedName>
    <definedName name="鹿児島県" localSheetId="2">#REF!</definedName>
    <definedName name="鹿児島県">#REF!</definedName>
    <definedName name="秋田県" localSheetId="3">#REF!</definedName>
    <definedName name="秋田県" localSheetId="2">#REF!</definedName>
    <definedName name="秋田県">#REF!</definedName>
    <definedName name="新潟県" localSheetId="3">#REF!</definedName>
    <definedName name="新潟県" localSheetId="2">#REF!</definedName>
    <definedName name="新潟県">#REF!</definedName>
    <definedName name="神奈川県" localSheetId="3">#REF!</definedName>
    <definedName name="神奈川県" localSheetId="2">#REF!</definedName>
    <definedName name="神奈川県">#REF!</definedName>
    <definedName name="青森県" localSheetId="3">#REF!</definedName>
    <definedName name="青森県" localSheetId="2">#REF!</definedName>
    <definedName name="青森県">#REF!</definedName>
    <definedName name="静岡県" localSheetId="3">#REF!</definedName>
    <definedName name="静岡県" localSheetId="2">#REF!</definedName>
    <definedName name="静岡県">#REF!</definedName>
    <definedName name="石川県" localSheetId="3">#REF!</definedName>
    <definedName name="石川県" localSheetId="2">#REF!</definedName>
    <definedName name="石川県">#REF!</definedName>
    <definedName name="千葉県" localSheetId="3">#REF!</definedName>
    <definedName name="千葉県" localSheetId="2">#REF!</definedName>
    <definedName name="千葉県">#REF!</definedName>
    <definedName name="大阪府" localSheetId="3">#REF!</definedName>
    <definedName name="大阪府" localSheetId="2">#REF!</definedName>
    <definedName name="大阪府">#REF!</definedName>
    <definedName name="大分県" localSheetId="3">#REF!</definedName>
    <definedName name="大分県" localSheetId="2">#REF!</definedName>
    <definedName name="大分県">#REF!</definedName>
    <definedName name="長崎県" localSheetId="3">#REF!</definedName>
    <definedName name="長崎県" localSheetId="2">#REF!</definedName>
    <definedName name="長崎県">#REF!</definedName>
    <definedName name="長野県" localSheetId="3">#REF!</definedName>
    <definedName name="長野県" localSheetId="2">#REF!</definedName>
    <definedName name="長野県">#REF!</definedName>
    <definedName name="鳥取県" localSheetId="3">#REF!</definedName>
    <definedName name="鳥取県" localSheetId="2">#REF!</definedName>
    <definedName name="鳥取県">#REF!</definedName>
    <definedName name="都道府県" localSheetId="3">#REF!</definedName>
    <definedName name="都道府県" localSheetId="2">#REF!</definedName>
    <definedName name="都道府県">#REF!</definedName>
    <definedName name="都道府県名" localSheetId="3">#REF!</definedName>
    <definedName name="都道府県名" localSheetId="2">#REF!</definedName>
    <definedName name="都道府県名">#REF!</definedName>
    <definedName name="島根県" localSheetId="3">#REF!</definedName>
    <definedName name="島根県" localSheetId="2">#REF!</definedName>
    <definedName name="島根県">#REF!</definedName>
    <definedName name="東京都" localSheetId="3">#REF!</definedName>
    <definedName name="東京都" localSheetId="2">#REF!</definedName>
    <definedName name="東京都">#REF!</definedName>
    <definedName name="徳島県" localSheetId="3">#REF!</definedName>
    <definedName name="徳島県" localSheetId="2">#REF!</definedName>
    <definedName name="徳島県">#REF!</definedName>
    <definedName name="栃木県" localSheetId="3">#REF!</definedName>
    <definedName name="栃木県" localSheetId="2">#REF!</definedName>
    <definedName name="栃木県">#REF!</definedName>
    <definedName name="奈良県" localSheetId="3">#REF!</definedName>
    <definedName name="奈良県" localSheetId="2">#REF!</definedName>
    <definedName name="奈良県">#REF!</definedName>
    <definedName name="富山県" localSheetId="3">#REF!</definedName>
    <definedName name="富山県" localSheetId="2">#REF!</definedName>
    <definedName name="富山県">#REF!</definedName>
    <definedName name="福井県" localSheetId="3">#REF!</definedName>
    <definedName name="福井県" localSheetId="2">#REF!</definedName>
    <definedName name="福井県">#REF!</definedName>
    <definedName name="福岡県" localSheetId="3">#REF!</definedName>
    <definedName name="福岡県" localSheetId="2">#REF!</definedName>
    <definedName name="福岡県">#REF!</definedName>
    <definedName name="福島県" localSheetId="3">#REF!</definedName>
    <definedName name="福島県" localSheetId="2">#REF!</definedName>
    <definedName name="福島県">#REF!</definedName>
    <definedName name="兵庫県" localSheetId="3">#REF!</definedName>
    <definedName name="兵庫県" localSheetId="2">#REF!</definedName>
    <definedName name="兵庫県">#REF!</definedName>
    <definedName name="北海道" localSheetId="3">#REF!</definedName>
    <definedName name="北海道" localSheetId="2">#REF!</definedName>
    <definedName name="北海道">#REF!</definedName>
    <definedName name="和歌山県" localSheetId="3">#REF!</definedName>
    <definedName name="和歌山県" localSheetId="2">#REF!</definedName>
    <definedName name="和歌山県">#REF!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 i="87" l="1"/>
  <c r="B5" i="87"/>
  <c r="L6" i="87"/>
  <c r="I9" i="87"/>
  <c r="Q7" i="87" s="1"/>
  <c r="C13" i="87"/>
  <c r="H14" i="87"/>
  <c r="I14" i="87"/>
  <c r="I34" i="87" s="1"/>
  <c r="L14" i="87"/>
  <c r="M14" i="87"/>
  <c r="M34" i="87" s="1"/>
  <c r="M42" i="87" s="1"/>
  <c r="N14" i="87"/>
  <c r="N22" i="87" s="1"/>
  <c r="O14" i="87"/>
  <c r="P14" i="87"/>
  <c r="J15" i="87"/>
  <c r="Q15" i="87"/>
  <c r="R15" i="87"/>
  <c r="J16" i="87"/>
  <c r="Q16" i="87"/>
  <c r="J17" i="87"/>
  <c r="R17" i="87" s="1"/>
  <c r="Q17" i="87"/>
  <c r="J18" i="87"/>
  <c r="Q18" i="87"/>
  <c r="R18" i="87" s="1"/>
  <c r="J19" i="87"/>
  <c r="R19" i="87" s="1"/>
  <c r="Q19" i="87"/>
  <c r="J20" i="87"/>
  <c r="Q20" i="87"/>
  <c r="J21" i="87"/>
  <c r="Q21" i="87"/>
  <c r="R21" i="87"/>
  <c r="L22" i="87"/>
  <c r="P22" i="87"/>
  <c r="H24" i="87"/>
  <c r="J24" i="87" s="1"/>
  <c r="I24" i="87"/>
  <c r="L24" i="87"/>
  <c r="M24" i="87"/>
  <c r="N24" i="87"/>
  <c r="N32" i="87" s="1"/>
  <c r="O24" i="87"/>
  <c r="O32" i="87" s="1"/>
  <c r="P24" i="87"/>
  <c r="P34" i="87" s="1"/>
  <c r="J25" i="87"/>
  <c r="R25" i="87" s="1"/>
  <c r="Q25" i="87"/>
  <c r="J26" i="87"/>
  <c r="Q26" i="87"/>
  <c r="J27" i="87"/>
  <c r="Q27" i="87"/>
  <c r="J28" i="87"/>
  <c r="Q28" i="87"/>
  <c r="R28" i="87"/>
  <c r="J29" i="87"/>
  <c r="Q29" i="87"/>
  <c r="R29" i="87" s="1"/>
  <c r="J30" i="87"/>
  <c r="R30" i="87" s="1"/>
  <c r="Q30" i="87"/>
  <c r="J31" i="87"/>
  <c r="R31" i="87" s="1"/>
  <c r="Q31" i="87"/>
  <c r="H32" i="87"/>
  <c r="I32" i="87"/>
  <c r="L32" i="87"/>
  <c r="L34" i="87"/>
  <c r="H35" i="87"/>
  <c r="J35" i="87" s="1"/>
  <c r="I35" i="87"/>
  <c r="L35" i="87"/>
  <c r="M35" i="87"/>
  <c r="N35" i="87"/>
  <c r="O35" i="87"/>
  <c r="P35" i="87"/>
  <c r="H36" i="87"/>
  <c r="J36" i="87" s="1"/>
  <c r="I36" i="87"/>
  <c r="L36" i="87"/>
  <c r="Q36" i="87" s="1"/>
  <c r="M36" i="87"/>
  <c r="N36" i="87"/>
  <c r="O36" i="87"/>
  <c r="P36" i="87"/>
  <c r="H37" i="87"/>
  <c r="J37" i="87" s="1"/>
  <c r="I37" i="87"/>
  <c r="L37" i="87"/>
  <c r="M37" i="87"/>
  <c r="N37" i="87"/>
  <c r="O37" i="87"/>
  <c r="P37" i="87"/>
  <c r="H38" i="87"/>
  <c r="I38" i="87"/>
  <c r="J38" i="87" s="1"/>
  <c r="L38" i="87"/>
  <c r="M38" i="87"/>
  <c r="N38" i="87"/>
  <c r="O38" i="87"/>
  <c r="P38" i="87"/>
  <c r="H39" i="87"/>
  <c r="I39" i="87"/>
  <c r="J39" i="87" s="1"/>
  <c r="L39" i="87"/>
  <c r="M39" i="87"/>
  <c r="N39" i="87"/>
  <c r="O39" i="87"/>
  <c r="P39" i="87"/>
  <c r="H40" i="87"/>
  <c r="I40" i="87"/>
  <c r="L40" i="87"/>
  <c r="M40" i="87"/>
  <c r="N40" i="87"/>
  <c r="O40" i="87"/>
  <c r="P40" i="87"/>
  <c r="Q40" i="87"/>
  <c r="H41" i="87"/>
  <c r="I41" i="87"/>
  <c r="L41" i="87"/>
  <c r="M41" i="87"/>
  <c r="N41" i="87"/>
  <c r="O41" i="87"/>
  <c r="P41" i="87"/>
  <c r="L42" i="87"/>
  <c r="B47" i="87"/>
  <c r="J49" i="87"/>
  <c r="Q49" i="87"/>
  <c r="J50" i="87"/>
  <c r="R50" i="87" s="1"/>
  <c r="Q50" i="87"/>
  <c r="H51" i="87"/>
  <c r="I51" i="87"/>
  <c r="K51" i="87"/>
  <c r="L51" i="87"/>
  <c r="M51" i="87"/>
  <c r="N51" i="87"/>
  <c r="O51" i="87"/>
  <c r="P51" i="87"/>
  <c r="B55" i="87"/>
  <c r="J57" i="87"/>
  <c r="Q57" i="87"/>
  <c r="J58" i="87"/>
  <c r="R58" i="87" s="1"/>
  <c r="Q58" i="87"/>
  <c r="H59" i="87"/>
  <c r="J59" i="87" s="1"/>
  <c r="I59" i="87"/>
  <c r="K59" i="87"/>
  <c r="L59" i="87"/>
  <c r="M59" i="87"/>
  <c r="N59" i="87"/>
  <c r="Q59" i="87" s="1"/>
  <c r="O59" i="87"/>
  <c r="P59" i="87"/>
  <c r="B64" i="87"/>
  <c r="J66" i="87"/>
  <c r="P66" i="87"/>
  <c r="J67" i="87"/>
  <c r="Q67" i="87" s="1"/>
  <c r="P67" i="87"/>
  <c r="H68" i="87"/>
  <c r="I68" i="87"/>
  <c r="J68" i="87" s="1"/>
  <c r="K68" i="87"/>
  <c r="L68" i="87"/>
  <c r="M68" i="87"/>
  <c r="N68" i="87"/>
  <c r="O68" i="87"/>
  <c r="B72" i="87"/>
  <c r="J74" i="87"/>
  <c r="Q74" i="87" s="1"/>
  <c r="P74" i="87"/>
  <c r="J75" i="87"/>
  <c r="P75" i="87"/>
  <c r="H76" i="87"/>
  <c r="I76" i="87"/>
  <c r="K76" i="87"/>
  <c r="L76" i="87"/>
  <c r="M76" i="87"/>
  <c r="N76" i="87"/>
  <c r="O76" i="87"/>
  <c r="B80" i="87"/>
  <c r="J82" i="87"/>
  <c r="P82" i="87"/>
  <c r="Q82" i="87" s="1"/>
  <c r="J83" i="87"/>
  <c r="P83" i="87"/>
  <c r="H84" i="87"/>
  <c r="I84" i="87"/>
  <c r="K84" i="87"/>
  <c r="L84" i="87"/>
  <c r="M84" i="87"/>
  <c r="N84" i="87"/>
  <c r="O84" i="87"/>
  <c r="B88" i="87"/>
  <c r="J90" i="87"/>
  <c r="P90" i="87"/>
  <c r="Q90" i="87"/>
  <c r="J91" i="87"/>
  <c r="P91" i="87"/>
  <c r="Q91" i="87" s="1"/>
  <c r="H92" i="87"/>
  <c r="I92" i="87"/>
  <c r="K92" i="87"/>
  <c r="P92" i="87" s="1"/>
  <c r="L92" i="87"/>
  <c r="M92" i="87"/>
  <c r="N92" i="87"/>
  <c r="O92" i="87"/>
  <c r="B96" i="87"/>
  <c r="H99" i="87"/>
  <c r="I99" i="87"/>
  <c r="I98" i="87" s="1"/>
  <c r="I134" i="87" s="1"/>
  <c r="K99" i="87"/>
  <c r="L99" i="87"/>
  <c r="M99" i="87"/>
  <c r="N99" i="87"/>
  <c r="O99" i="87"/>
  <c r="O98" i="87" s="1"/>
  <c r="O134" i="87" s="1"/>
  <c r="P99" i="87"/>
  <c r="J100" i="87"/>
  <c r="J99" i="87" s="1"/>
  <c r="Q100" i="87"/>
  <c r="J101" i="87"/>
  <c r="Q101" i="87"/>
  <c r="J102" i="87"/>
  <c r="Q102" i="87"/>
  <c r="J103" i="87"/>
  <c r="Q103" i="87"/>
  <c r="R103" i="87"/>
  <c r="J104" i="87"/>
  <c r="Q104" i="87"/>
  <c r="R104" i="87" s="1"/>
  <c r="H105" i="87"/>
  <c r="I105" i="87"/>
  <c r="K105" i="87"/>
  <c r="L105" i="87"/>
  <c r="M105" i="87"/>
  <c r="N105" i="87"/>
  <c r="O105" i="87"/>
  <c r="P105" i="87"/>
  <c r="J106" i="87"/>
  <c r="Q106" i="87"/>
  <c r="J107" i="87"/>
  <c r="R107" i="87" s="1"/>
  <c r="Q107" i="87"/>
  <c r="H108" i="87"/>
  <c r="I108" i="87"/>
  <c r="K108" i="87"/>
  <c r="L108" i="87"/>
  <c r="M108" i="87"/>
  <c r="N108" i="87"/>
  <c r="O108" i="87"/>
  <c r="P108" i="87"/>
  <c r="J109" i="87"/>
  <c r="Q109" i="87"/>
  <c r="Q108" i="87" s="1"/>
  <c r="J110" i="87"/>
  <c r="R110" i="87" s="1"/>
  <c r="Q110" i="87"/>
  <c r="J111" i="87"/>
  <c r="Q111" i="87"/>
  <c r="R111" i="87"/>
  <c r="J112" i="87"/>
  <c r="Q112" i="87"/>
  <c r="R112" i="87" s="1"/>
  <c r="H113" i="87"/>
  <c r="I113" i="87"/>
  <c r="K113" i="87"/>
  <c r="L113" i="87"/>
  <c r="M113" i="87"/>
  <c r="N113" i="87"/>
  <c r="O113" i="87"/>
  <c r="P113" i="87"/>
  <c r="J114" i="87"/>
  <c r="J113" i="87" s="1"/>
  <c r="Q114" i="87"/>
  <c r="J115" i="87"/>
  <c r="Q115" i="87"/>
  <c r="J116" i="87"/>
  <c r="Q116" i="87"/>
  <c r="R116" i="87" s="1"/>
  <c r="J117" i="87"/>
  <c r="Q117" i="87"/>
  <c r="J118" i="87"/>
  <c r="R118" i="87" s="1"/>
  <c r="Q118" i="87"/>
  <c r="H119" i="87"/>
  <c r="I119" i="87"/>
  <c r="K119" i="87"/>
  <c r="L119" i="87"/>
  <c r="M119" i="87"/>
  <c r="N119" i="87"/>
  <c r="O119" i="87"/>
  <c r="P119" i="87"/>
  <c r="J120" i="87"/>
  <c r="Q120" i="87"/>
  <c r="J121" i="87"/>
  <c r="R121" i="87" s="1"/>
  <c r="Q121" i="87"/>
  <c r="J122" i="87"/>
  <c r="Q122" i="87"/>
  <c r="J123" i="87"/>
  <c r="R123" i="87" s="1"/>
  <c r="Q123" i="87"/>
  <c r="J124" i="87"/>
  <c r="Q124" i="87"/>
  <c r="R124" i="87"/>
  <c r="J125" i="87"/>
  <c r="Q125" i="87"/>
  <c r="J126" i="87"/>
  <c r="R126" i="87" s="1"/>
  <c r="Q126" i="87"/>
  <c r="J127" i="87"/>
  <c r="R127" i="87" s="1"/>
  <c r="Q127" i="87"/>
  <c r="J128" i="87"/>
  <c r="Q128" i="87"/>
  <c r="H129" i="87"/>
  <c r="I129" i="87"/>
  <c r="L129" i="87"/>
  <c r="M129" i="87"/>
  <c r="N129" i="87"/>
  <c r="O129" i="87"/>
  <c r="P129" i="87"/>
  <c r="J130" i="87"/>
  <c r="Q130" i="87"/>
  <c r="Q129" i="87" s="1"/>
  <c r="R130" i="87"/>
  <c r="J131" i="87"/>
  <c r="Q131" i="87"/>
  <c r="J132" i="87"/>
  <c r="R132" i="87" s="1"/>
  <c r="Q132" i="87"/>
  <c r="J133" i="87"/>
  <c r="R133" i="87" s="1"/>
  <c r="Q133" i="87"/>
  <c r="B138" i="87"/>
  <c r="H141" i="87"/>
  <c r="I141" i="87"/>
  <c r="K141" i="87"/>
  <c r="L141" i="87"/>
  <c r="M141" i="87"/>
  <c r="N141" i="87"/>
  <c r="N140" i="87" s="1"/>
  <c r="N176" i="87" s="1"/>
  <c r="O141" i="87"/>
  <c r="P141" i="87"/>
  <c r="J142" i="87"/>
  <c r="Q142" i="87"/>
  <c r="J143" i="87"/>
  <c r="Q143" i="87"/>
  <c r="J144" i="87"/>
  <c r="Q144" i="87"/>
  <c r="J145" i="87"/>
  <c r="Q145" i="87"/>
  <c r="R145" i="87"/>
  <c r="J146" i="87"/>
  <c r="R146" i="87" s="1"/>
  <c r="Q146" i="87"/>
  <c r="H147" i="87"/>
  <c r="I147" i="87"/>
  <c r="J147" i="87"/>
  <c r="K147" i="87"/>
  <c r="L147" i="87"/>
  <c r="M147" i="87"/>
  <c r="N147" i="87"/>
  <c r="O147" i="87"/>
  <c r="P147" i="87"/>
  <c r="J148" i="87"/>
  <c r="Q148" i="87"/>
  <c r="Q147" i="87" s="1"/>
  <c r="J149" i="87"/>
  <c r="Q149" i="87"/>
  <c r="R149" i="87" s="1"/>
  <c r="H150" i="87"/>
  <c r="I150" i="87"/>
  <c r="K150" i="87"/>
  <c r="L150" i="87"/>
  <c r="M150" i="87"/>
  <c r="N150" i="87"/>
  <c r="O150" i="87"/>
  <c r="P150" i="87"/>
  <c r="J151" i="87"/>
  <c r="Q151" i="87"/>
  <c r="J152" i="87"/>
  <c r="R152" i="87" s="1"/>
  <c r="Q152" i="87"/>
  <c r="J153" i="87"/>
  <c r="R153" i="87" s="1"/>
  <c r="Q153" i="87"/>
  <c r="J154" i="87"/>
  <c r="R154" i="87" s="1"/>
  <c r="Q154" i="87"/>
  <c r="H155" i="87"/>
  <c r="I155" i="87"/>
  <c r="K155" i="87"/>
  <c r="L155" i="87"/>
  <c r="M155" i="87"/>
  <c r="N155" i="87"/>
  <c r="O155" i="87"/>
  <c r="P155" i="87"/>
  <c r="J156" i="87"/>
  <c r="R156" i="87" s="1"/>
  <c r="Q156" i="87"/>
  <c r="J157" i="87"/>
  <c r="Q157" i="87"/>
  <c r="J158" i="87"/>
  <c r="Q158" i="87"/>
  <c r="J159" i="87"/>
  <c r="R159" i="87" s="1"/>
  <c r="Q159" i="87"/>
  <c r="J160" i="87"/>
  <c r="R160" i="87" s="1"/>
  <c r="Q160" i="87"/>
  <c r="H161" i="87"/>
  <c r="I161" i="87"/>
  <c r="K161" i="87"/>
  <c r="L161" i="87"/>
  <c r="M161" i="87"/>
  <c r="N161" i="87"/>
  <c r="O161" i="87"/>
  <c r="P161" i="87"/>
  <c r="J162" i="87"/>
  <c r="R162" i="87" s="1"/>
  <c r="Q162" i="87"/>
  <c r="J163" i="87"/>
  <c r="R163" i="87" s="1"/>
  <c r="Q163" i="87"/>
  <c r="J164" i="87"/>
  <c r="R164" i="87" s="1"/>
  <c r="Q164" i="87"/>
  <c r="J165" i="87"/>
  <c r="Q165" i="87"/>
  <c r="J166" i="87"/>
  <c r="Q166" i="87"/>
  <c r="J167" i="87"/>
  <c r="R167" i="87" s="1"/>
  <c r="Q167" i="87"/>
  <c r="J168" i="87"/>
  <c r="R168" i="87" s="1"/>
  <c r="Q168" i="87"/>
  <c r="J169" i="87"/>
  <c r="R169" i="87" s="1"/>
  <c r="Q169" i="87"/>
  <c r="J170" i="87"/>
  <c r="R170" i="87" s="1"/>
  <c r="Q170" i="87"/>
  <c r="H171" i="87"/>
  <c r="I171" i="87"/>
  <c r="L171" i="87"/>
  <c r="M171" i="87"/>
  <c r="N171" i="87"/>
  <c r="O171" i="87"/>
  <c r="P171" i="87"/>
  <c r="J172" i="87"/>
  <c r="Q172" i="87"/>
  <c r="R172" i="87"/>
  <c r="J173" i="87"/>
  <c r="Q173" i="87"/>
  <c r="J174" i="87"/>
  <c r="Q174" i="87"/>
  <c r="J175" i="87"/>
  <c r="R175" i="87" s="1"/>
  <c r="Q175" i="87"/>
  <c r="A1" i="86"/>
  <c r="B5" i="86"/>
  <c r="L6" i="86"/>
  <c r="I9" i="86"/>
  <c r="Q7" i="86" s="1"/>
  <c r="C13" i="86"/>
  <c r="H14" i="86"/>
  <c r="J14" i="86" s="1"/>
  <c r="I14" i="86"/>
  <c r="L14" i="86"/>
  <c r="L34" i="86" s="1"/>
  <c r="M14" i="86"/>
  <c r="M34" i="86" s="1"/>
  <c r="N14" i="86"/>
  <c r="O14" i="86"/>
  <c r="P14" i="86"/>
  <c r="P22" i="86" s="1"/>
  <c r="J15" i="86"/>
  <c r="Q15" i="86"/>
  <c r="R15" i="86"/>
  <c r="J16" i="86"/>
  <c r="R16" i="86" s="1"/>
  <c r="Q16" i="86"/>
  <c r="J17" i="86"/>
  <c r="Q17" i="86"/>
  <c r="J18" i="86"/>
  <c r="Q18" i="86"/>
  <c r="R18" i="86" s="1"/>
  <c r="J19" i="86"/>
  <c r="Q19" i="86"/>
  <c r="J20" i="86"/>
  <c r="Q20" i="86"/>
  <c r="J21" i="86"/>
  <c r="Q21" i="86"/>
  <c r="H22" i="86"/>
  <c r="I22" i="86"/>
  <c r="M22" i="86"/>
  <c r="N22" i="86"/>
  <c r="O22" i="86"/>
  <c r="H24" i="86"/>
  <c r="I24" i="86"/>
  <c r="I32" i="86" s="1"/>
  <c r="L24" i="86"/>
  <c r="M24" i="86"/>
  <c r="N24" i="86"/>
  <c r="N34" i="86" s="1"/>
  <c r="O24" i="86"/>
  <c r="O34" i="86" s="1"/>
  <c r="O42" i="86" s="1"/>
  <c r="P24" i="86"/>
  <c r="J25" i="86"/>
  <c r="Q25" i="86"/>
  <c r="J26" i="86"/>
  <c r="Q26" i="86"/>
  <c r="J27" i="86"/>
  <c r="Q27" i="86"/>
  <c r="J28" i="86"/>
  <c r="R28" i="86" s="1"/>
  <c r="Q28" i="86"/>
  <c r="J29" i="86"/>
  <c r="Q29" i="86"/>
  <c r="J30" i="86"/>
  <c r="Q30" i="86"/>
  <c r="J31" i="86"/>
  <c r="R31" i="86" s="1"/>
  <c r="Q31" i="86"/>
  <c r="H32" i="86"/>
  <c r="L32" i="86"/>
  <c r="M32" i="86"/>
  <c r="P32" i="86"/>
  <c r="P34" i="86"/>
  <c r="H35" i="86"/>
  <c r="J35" i="86" s="1"/>
  <c r="I35" i="86"/>
  <c r="L35" i="86"/>
  <c r="Q35" i="86" s="1"/>
  <c r="M35" i="86"/>
  <c r="N35" i="86"/>
  <c r="O35" i="86"/>
  <c r="P35" i="86"/>
  <c r="H36" i="86"/>
  <c r="I36" i="86"/>
  <c r="L36" i="86"/>
  <c r="M36" i="86"/>
  <c r="N36" i="86"/>
  <c r="O36" i="86"/>
  <c r="P36" i="86"/>
  <c r="H37" i="86"/>
  <c r="I37" i="86"/>
  <c r="L37" i="86"/>
  <c r="M37" i="86"/>
  <c r="N37" i="86"/>
  <c r="O37" i="86"/>
  <c r="P37" i="86"/>
  <c r="H38" i="86"/>
  <c r="I38" i="86"/>
  <c r="J38" i="86" s="1"/>
  <c r="L38" i="86"/>
  <c r="M38" i="86"/>
  <c r="N38" i="86"/>
  <c r="O38" i="86"/>
  <c r="P38" i="86"/>
  <c r="H39" i="86"/>
  <c r="I39" i="86"/>
  <c r="L39" i="86"/>
  <c r="M39" i="86"/>
  <c r="N39" i="86"/>
  <c r="O39" i="86"/>
  <c r="P39" i="86"/>
  <c r="H40" i="86"/>
  <c r="J40" i="86" s="1"/>
  <c r="I40" i="86"/>
  <c r="L40" i="86"/>
  <c r="M40" i="86"/>
  <c r="N40" i="86"/>
  <c r="O40" i="86"/>
  <c r="P40" i="86"/>
  <c r="H41" i="86"/>
  <c r="J41" i="86" s="1"/>
  <c r="I41" i="86"/>
  <c r="L41" i="86"/>
  <c r="M41" i="86"/>
  <c r="N41" i="86"/>
  <c r="O41" i="86"/>
  <c r="P41" i="86"/>
  <c r="Q41" i="86"/>
  <c r="B47" i="86"/>
  <c r="J49" i="86"/>
  <c r="R49" i="86" s="1"/>
  <c r="Q49" i="86"/>
  <c r="J50" i="86"/>
  <c r="Q50" i="86"/>
  <c r="H51" i="86"/>
  <c r="I51" i="86"/>
  <c r="K51" i="86"/>
  <c r="L51" i="86"/>
  <c r="M51" i="86"/>
  <c r="N51" i="86"/>
  <c r="O51" i="86"/>
  <c r="P51" i="86"/>
  <c r="B55" i="86"/>
  <c r="J57" i="86"/>
  <c r="Q57" i="86"/>
  <c r="J58" i="86"/>
  <c r="R58" i="86" s="1"/>
  <c r="Q58" i="86"/>
  <c r="H59" i="86"/>
  <c r="I59" i="86"/>
  <c r="J59" i="86" s="1"/>
  <c r="K59" i="86"/>
  <c r="L59" i="86"/>
  <c r="M59" i="86"/>
  <c r="N59" i="86"/>
  <c r="O59" i="86"/>
  <c r="P59" i="86"/>
  <c r="B64" i="86"/>
  <c r="J66" i="86"/>
  <c r="Q66" i="86" s="1"/>
  <c r="P66" i="86"/>
  <c r="J67" i="86"/>
  <c r="Q67" i="86" s="1"/>
  <c r="P67" i="86"/>
  <c r="H68" i="86"/>
  <c r="J68" i="86" s="1"/>
  <c r="I68" i="86"/>
  <c r="K68" i="86"/>
  <c r="L68" i="86"/>
  <c r="P68" i="86" s="1"/>
  <c r="M68" i="86"/>
  <c r="N68" i="86"/>
  <c r="O68" i="86"/>
  <c r="B72" i="86"/>
  <c r="J74" i="86"/>
  <c r="P74" i="86"/>
  <c r="Q74" i="86"/>
  <c r="J75" i="86"/>
  <c r="Q75" i="86" s="1"/>
  <c r="P75" i="86"/>
  <c r="H76" i="86"/>
  <c r="I76" i="86"/>
  <c r="K76" i="86"/>
  <c r="L76" i="86"/>
  <c r="M76" i="86"/>
  <c r="P76" i="86" s="1"/>
  <c r="N76" i="86"/>
  <c r="O76" i="86"/>
  <c r="B80" i="86"/>
  <c r="J82" i="86"/>
  <c r="Q82" i="86" s="1"/>
  <c r="P82" i="86"/>
  <c r="J83" i="86"/>
  <c r="P83" i="86"/>
  <c r="Q83" i="86" s="1"/>
  <c r="H84" i="86"/>
  <c r="I84" i="86"/>
  <c r="K84" i="86"/>
  <c r="L84" i="86"/>
  <c r="M84" i="86"/>
  <c r="N84" i="86"/>
  <c r="O84" i="86"/>
  <c r="P84" i="86" s="1"/>
  <c r="B88" i="86"/>
  <c r="J90" i="86"/>
  <c r="P90" i="86"/>
  <c r="J91" i="86"/>
  <c r="P91" i="86"/>
  <c r="Q91" i="86" s="1"/>
  <c r="H92" i="86"/>
  <c r="I92" i="86"/>
  <c r="J92" i="86"/>
  <c r="K92" i="86"/>
  <c r="L92" i="86"/>
  <c r="M92" i="86"/>
  <c r="N92" i="86"/>
  <c r="O92" i="86"/>
  <c r="B96" i="86"/>
  <c r="L98" i="86"/>
  <c r="L134" i="86" s="1"/>
  <c r="H99" i="86"/>
  <c r="I99" i="86"/>
  <c r="K99" i="86"/>
  <c r="K98" i="86" s="1"/>
  <c r="K134" i="86" s="1"/>
  <c r="L99" i="86"/>
  <c r="M99" i="86"/>
  <c r="N99" i="86"/>
  <c r="O99" i="86"/>
  <c r="P99" i="86"/>
  <c r="J100" i="86"/>
  <c r="R100" i="86" s="1"/>
  <c r="Q100" i="86"/>
  <c r="J101" i="86"/>
  <c r="Q101" i="86"/>
  <c r="R101" i="86"/>
  <c r="J102" i="86"/>
  <c r="R102" i="86" s="1"/>
  <c r="Q102" i="86"/>
  <c r="J103" i="86"/>
  <c r="R103" i="86" s="1"/>
  <c r="Q103" i="86"/>
  <c r="J104" i="86"/>
  <c r="Q104" i="86"/>
  <c r="H105" i="86"/>
  <c r="I105" i="86"/>
  <c r="K105" i="86"/>
  <c r="L105" i="86"/>
  <c r="M105" i="86"/>
  <c r="M98" i="86" s="1"/>
  <c r="M134" i="86" s="1"/>
  <c r="N105" i="86"/>
  <c r="O105" i="86"/>
  <c r="P105" i="86"/>
  <c r="J106" i="86"/>
  <c r="Q106" i="86"/>
  <c r="R106" i="86" s="1"/>
  <c r="J107" i="86"/>
  <c r="Q107" i="86"/>
  <c r="H108" i="86"/>
  <c r="I108" i="86"/>
  <c r="K108" i="86"/>
  <c r="L108" i="86"/>
  <c r="M108" i="86"/>
  <c r="N108" i="86"/>
  <c r="O108" i="86"/>
  <c r="P108" i="86"/>
  <c r="J109" i="86"/>
  <c r="R109" i="86" s="1"/>
  <c r="Q109" i="86"/>
  <c r="J110" i="86"/>
  <c r="Q110" i="86"/>
  <c r="J111" i="86"/>
  <c r="R111" i="86" s="1"/>
  <c r="Q111" i="86"/>
  <c r="J112" i="86"/>
  <c r="Q112" i="86"/>
  <c r="H113" i="86"/>
  <c r="I113" i="86"/>
  <c r="K113" i="86"/>
  <c r="L113" i="86"/>
  <c r="M113" i="86"/>
  <c r="N113" i="86"/>
  <c r="O113" i="86"/>
  <c r="P113" i="86"/>
  <c r="J114" i="86"/>
  <c r="Q114" i="86"/>
  <c r="R114" i="86" s="1"/>
  <c r="J115" i="86"/>
  <c r="R115" i="86" s="1"/>
  <c r="Q115" i="86"/>
  <c r="J116" i="86"/>
  <c r="Q116" i="86"/>
  <c r="J117" i="86"/>
  <c r="R117" i="86" s="1"/>
  <c r="Q117" i="86"/>
  <c r="J118" i="86"/>
  <c r="Q118" i="86"/>
  <c r="H119" i="86"/>
  <c r="I119" i="86"/>
  <c r="K119" i="86"/>
  <c r="L119" i="86"/>
  <c r="M119" i="86"/>
  <c r="N119" i="86"/>
  <c r="O119" i="86"/>
  <c r="P119" i="86"/>
  <c r="J120" i="86"/>
  <c r="Q120" i="86"/>
  <c r="J121" i="86"/>
  <c r="R121" i="86" s="1"/>
  <c r="Q121" i="86"/>
  <c r="J122" i="86"/>
  <c r="Q122" i="86"/>
  <c r="R122" i="86"/>
  <c r="J123" i="86"/>
  <c r="R123" i="86" s="1"/>
  <c r="Q123" i="86"/>
  <c r="J124" i="86"/>
  <c r="R124" i="86" s="1"/>
  <c r="Q124" i="86"/>
  <c r="J125" i="86"/>
  <c r="Q125" i="86"/>
  <c r="R125" i="86" s="1"/>
  <c r="J126" i="86"/>
  <c r="R126" i="86" s="1"/>
  <c r="Q126" i="86"/>
  <c r="J127" i="86"/>
  <c r="Q127" i="86"/>
  <c r="J128" i="86"/>
  <c r="Q128" i="86"/>
  <c r="H129" i="86"/>
  <c r="I129" i="86"/>
  <c r="L129" i="86"/>
  <c r="M129" i="86"/>
  <c r="N129" i="86"/>
  <c r="O129" i="86"/>
  <c r="P129" i="86"/>
  <c r="J130" i="86"/>
  <c r="Q130" i="86"/>
  <c r="J131" i="86"/>
  <c r="Q131" i="86"/>
  <c r="R131" i="86" s="1"/>
  <c r="J132" i="86"/>
  <c r="Q132" i="86"/>
  <c r="R132" i="86"/>
  <c r="J133" i="86"/>
  <c r="R133" i="86" s="1"/>
  <c r="Q133" i="86"/>
  <c r="B138" i="86"/>
  <c r="H141" i="86"/>
  <c r="H140" i="86" s="1"/>
  <c r="H176" i="86" s="1"/>
  <c r="I141" i="86"/>
  <c r="I140" i="86" s="1"/>
  <c r="I176" i="86" s="1"/>
  <c r="K141" i="86"/>
  <c r="L141" i="86"/>
  <c r="M141" i="86"/>
  <c r="M140" i="86" s="1"/>
  <c r="M176" i="86" s="1"/>
  <c r="N141" i="86"/>
  <c r="O141" i="86"/>
  <c r="P141" i="86"/>
  <c r="Q141" i="86"/>
  <c r="J142" i="86"/>
  <c r="Q142" i="86"/>
  <c r="J143" i="86"/>
  <c r="Q143" i="86"/>
  <c r="R143" i="86"/>
  <c r="J144" i="86"/>
  <c r="Q144" i="86"/>
  <c r="J145" i="86"/>
  <c r="R145" i="86" s="1"/>
  <c r="Q145" i="86"/>
  <c r="J146" i="86"/>
  <c r="Q146" i="86"/>
  <c r="R146" i="86"/>
  <c r="H147" i="86"/>
  <c r="I147" i="86"/>
  <c r="K147" i="86"/>
  <c r="L147" i="86"/>
  <c r="L140" i="86" s="1"/>
  <c r="L176" i="86" s="1"/>
  <c r="M147" i="86"/>
  <c r="N147" i="86"/>
  <c r="O147" i="86"/>
  <c r="P147" i="86"/>
  <c r="J148" i="86"/>
  <c r="J147" i="86" s="1"/>
  <c r="Q148" i="86"/>
  <c r="J149" i="86"/>
  <c r="Q149" i="86"/>
  <c r="R149" i="86" s="1"/>
  <c r="H150" i="86"/>
  <c r="I150" i="86"/>
  <c r="K150" i="86"/>
  <c r="L150" i="86"/>
  <c r="M150" i="86"/>
  <c r="N150" i="86"/>
  <c r="O150" i="86"/>
  <c r="P150" i="86"/>
  <c r="J151" i="86"/>
  <c r="R151" i="86" s="1"/>
  <c r="Q151" i="86"/>
  <c r="J152" i="86"/>
  <c r="Q152" i="86"/>
  <c r="J153" i="86"/>
  <c r="R153" i="86" s="1"/>
  <c r="Q153" i="86"/>
  <c r="J154" i="86"/>
  <c r="R154" i="86" s="1"/>
  <c r="Q154" i="86"/>
  <c r="H155" i="86"/>
  <c r="I155" i="86"/>
  <c r="K155" i="86"/>
  <c r="K140" i="86" s="1"/>
  <c r="K176" i="86" s="1"/>
  <c r="L155" i="86"/>
  <c r="M155" i="86"/>
  <c r="N155" i="86"/>
  <c r="O155" i="86"/>
  <c r="P155" i="86"/>
  <c r="J156" i="86"/>
  <c r="Q156" i="86"/>
  <c r="J157" i="86"/>
  <c r="Q157" i="86"/>
  <c r="J158" i="86"/>
  <c r="Q158" i="86"/>
  <c r="R158" i="86" s="1"/>
  <c r="J159" i="86"/>
  <c r="R159" i="86" s="1"/>
  <c r="Q159" i="86"/>
  <c r="J160" i="86"/>
  <c r="Q160" i="86"/>
  <c r="H161" i="86"/>
  <c r="I161" i="86"/>
  <c r="K161" i="86"/>
  <c r="L161" i="86"/>
  <c r="M161" i="86"/>
  <c r="N161" i="86"/>
  <c r="O161" i="86"/>
  <c r="P161" i="86"/>
  <c r="J162" i="86"/>
  <c r="Q162" i="86"/>
  <c r="R162" i="86"/>
  <c r="J163" i="86"/>
  <c r="R163" i="86" s="1"/>
  <c r="Q163" i="86"/>
  <c r="J164" i="86"/>
  <c r="Q164" i="86"/>
  <c r="J165" i="86"/>
  <c r="Q165" i="86"/>
  <c r="J166" i="86"/>
  <c r="Q166" i="86"/>
  <c r="R166" i="86" s="1"/>
  <c r="J167" i="86"/>
  <c r="R167" i="86" s="1"/>
  <c r="Q167" i="86"/>
  <c r="J168" i="86"/>
  <c r="Q168" i="86"/>
  <c r="J169" i="86"/>
  <c r="R169" i="86" s="1"/>
  <c r="Q169" i="86"/>
  <c r="J170" i="86"/>
  <c r="R170" i="86" s="1"/>
  <c r="Q170" i="86"/>
  <c r="H171" i="86"/>
  <c r="I171" i="86"/>
  <c r="L171" i="86"/>
  <c r="M171" i="86"/>
  <c r="N171" i="86"/>
  <c r="O171" i="86"/>
  <c r="P171" i="86"/>
  <c r="J172" i="86"/>
  <c r="Q172" i="86"/>
  <c r="Q171" i="86" s="1"/>
  <c r="J173" i="86"/>
  <c r="R173" i="86" s="1"/>
  <c r="Q173" i="86"/>
  <c r="J174" i="86"/>
  <c r="R174" i="86" s="1"/>
  <c r="Q174" i="86"/>
  <c r="J175" i="86"/>
  <c r="Q175" i="86"/>
  <c r="R165" i="87" l="1"/>
  <c r="Q161" i="87"/>
  <c r="R157" i="87"/>
  <c r="R148" i="87"/>
  <c r="R147" i="87" s="1"/>
  <c r="O140" i="87"/>
  <c r="O176" i="87" s="1"/>
  <c r="J129" i="87"/>
  <c r="R128" i="87"/>
  <c r="R125" i="87"/>
  <c r="L98" i="87"/>
  <c r="L134" i="87" s="1"/>
  <c r="P98" i="87"/>
  <c r="P134" i="87" s="1"/>
  <c r="J92" i="87"/>
  <c r="Q92" i="87" s="1"/>
  <c r="R49" i="87"/>
  <c r="P42" i="87"/>
  <c r="M22" i="87"/>
  <c r="R16" i="87"/>
  <c r="R36" i="87"/>
  <c r="I42" i="87"/>
  <c r="R173" i="87"/>
  <c r="L140" i="87"/>
  <c r="L176" i="87" s="1"/>
  <c r="R144" i="87"/>
  <c r="R120" i="87"/>
  <c r="R119" i="87" s="1"/>
  <c r="Q105" i="87"/>
  <c r="R102" i="87"/>
  <c r="N98" i="87"/>
  <c r="N134" i="87" s="1"/>
  <c r="P84" i="87"/>
  <c r="J76" i="87"/>
  <c r="P68" i="87"/>
  <c r="R57" i="87"/>
  <c r="Q51" i="87"/>
  <c r="J41" i="87"/>
  <c r="J40" i="87"/>
  <c r="R40" i="87" s="1"/>
  <c r="R27" i="87"/>
  <c r="I22" i="87"/>
  <c r="J14" i="87"/>
  <c r="Q155" i="87"/>
  <c r="Q141" i="87"/>
  <c r="Q140" i="87" s="1"/>
  <c r="Q176" i="87" s="1"/>
  <c r="J105" i="87"/>
  <c r="M98" i="87"/>
  <c r="M134" i="87" s="1"/>
  <c r="Q24" i="87"/>
  <c r="Q150" i="87"/>
  <c r="J141" i="87"/>
  <c r="K140" i="87"/>
  <c r="K176" i="87" s="1"/>
  <c r="R131" i="87"/>
  <c r="R115" i="87"/>
  <c r="R101" i="87"/>
  <c r="Q75" i="87"/>
  <c r="Q66" i="87"/>
  <c r="Q37" i="87"/>
  <c r="R37" i="87" s="1"/>
  <c r="R26" i="87"/>
  <c r="J171" i="87"/>
  <c r="J150" i="87"/>
  <c r="R142" i="87"/>
  <c r="I140" i="87"/>
  <c r="I176" i="87" s="1"/>
  <c r="Q113" i="87"/>
  <c r="Q98" i="87" s="1"/>
  <c r="Q134" i="87" s="1"/>
  <c r="K98" i="87"/>
  <c r="K134" i="87" s="1"/>
  <c r="R100" i="87"/>
  <c r="J84" i="87"/>
  <c r="P76" i="87"/>
  <c r="Q41" i="87"/>
  <c r="Q14" i="87"/>
  <c r="M140" i="87"/>
  <c r="M176" i="87" s="1"/>
  <c r="H140" i="87"/>
  <c r="H176" i="87" s="1"/>
  <c r="R59" i="87"/>
  <c r="Q35" i="87"/>
  <c r="Q171" i="87"/>
  <c r="R166" i="87"/>
  <c r="J155" i="87"/>
  <c r="P140" i="87"/>
  <c r="P176" i="87" s="1"/>
  <c r="R122" i="87"/>
  <c r="R117" i="87"/>
  <c r="R109" i="87"/>
  <c r="Q99" i="87"/>
  <c r="H98" i="87"/>
  <c r="H134" i="87" s="1"/>
  <c r="Q83" i="87"/>
  <c r="Q39" i="87"/>
  <c r="R39" i="87" s="1"/>
  <c r="Q38" i="87"/>
  <c r="R38" i="87" s="1"/>
  <c r="J32" i="87"/>
  <c r="R20" i="87"/>
  <c r="Q34" i="86"/>
  <c r="N42" i="86"/>
  <c r="Q161" i="86"/>
  <c r="P140" i="86"/>
  <c r="P176" i="86" s="1"/>
  <c r="R127" i="86"/>
  <c r="R120" i="86"/>
  <c r="R116" i="86"/>
  <c r="R113" i="86" s="1"/>
  <c r="R107" i="86"/>
  <c r="R105" i="86" s="1"/>
  <c r="O98" i="86"/>
  <c r="O134" i="86" s="1"/>
  <c r="R50" i="86"/>
  <c r="P42" i="86"/>
  <c r="Q38" i="86"/>
  <c r="Q36" i="86"/>
  <c r="N32" i="86"/>
  <c r="R27" i="86"/>
  <c r="I34" i="86"/>
  <c r="I42" i="86" s="1"/>
  <c r="R165" i="86"/>
  <c r="J161" i="86"/>
  <c r="R157" i="86"/>
  <c r="J141" i="86"/>
  <c r="J119" i="86"/>
  <c r="N98" i="86"/>
  <c r="N134" i="86" s="1"/>
  <c r="J36" i="86"/>
  <c r="R36" i="86" s="1"/>
  <c r="R35" i="86"/>
  <c r="R30" i="86"/>
  <c r="R26" i="86"/>
  <c r="J22" i="86"/>
  <c r="R14" i="86"/>
  <c r="Q150" i="86"/>
  <c r="Q105" i="86"/>
  <c r="Q68" i="86"/>
  <c r="Q14" i="86"/>
  <c r="P98" i="86"/>
  <c r="P134" i="86" s="1"/>
  <c r="R160" i="86"/>
  <c r="R152" i="86"/>
  <c r="R118" i="86"/>
  <c r="R110" i="86"/>
  <c r="J76" i="86"/>
  <c r="Q76" i="86" s="1"/>
  <c r="Q51" i="86"/>
  <c r="M42" i="86"/>
  <c r="Q40" i="86"/>
  <c r="R40" i="86" s="1"/>
  <c r="Q39" i="86"/>
  <c r="J37" i="86"/>
  <c r="R37" i="86" s="1"/>
  <c r="R29" i="86"/>
  <c r="J24" i="86"/>
  <c r="R24" i="86" s="1"/>
  <c r="R21" i="86"/>
  <c r="R17" i="86"/>
  <c r="R168" i="86"/>
  <c r="J171" i="86"/>
  <c r="R164" i="86"/>
  <c r="J155" i="86"/>
  <c r="O140" i="86"/>
  <c r="O176" i="86" s="1"/>
  <c r="Q113" i="86"/>
  <c r="Q99" i="86"/>
  <c r="R99" i="86" s="1"/>
  <c r="J99" i="86"/>
  <c r="L42" i="86"/>
  <c r="J32" i="86"/>
  <c r="R25" i="86"/>
  <c r="L22" i="86"/>
  <c r="Q22" i="86" s="1"/>
  <c r="R175" i="86"/>
  <c r="N140" i="86"/>
  <c r="N176" i="86" s="1"/>
  <c r="R142" i="86"/>
  <c r="J129" i="86"/>
  <c r="R128" i="86"/>
  <c r="Q108" i="86"/>
  <c r="I98" i="86"/>
  <c r="I134" i="86" s="1"/>
  <c r="P92" i="86"/>
  <c r="Q90" i="86"/>
  <c r="J84" i="86"/>
  <c r="Q84" i="86" s="1"/>
  <c r="Q59" i="86"/>
  <c r="R59" i="86" s="1"/>
  <c r="R57" i="86"/>
  <c r="J39" i="86"/>
  <c r="Q37" i="86"/>
  <c r="R20" i="86"/>
  <c r="R112" i="86"/>
  <c r="J108" i="86"/>
  <c r="H98" i="86"/>
  <c r="H134" i="86" s="1"/>
  <c r="R41" i="86"/>
  <c r="Q24" i="86"/>
  <c r="R19" i="86"/>
  <c r="R161" i="87"/>
  <c r="R141" i="87"/>
  <c r="J140" i="87"/>
  <c r="Q84" i="87"/>
  <c r="R129" i="87"/>
  <c r="Q68" i="87"/>
  <c r="R24" i="87"/>
  <c r="R108" i="87"/>
  <c r="R99" i="87"/>
  <c r="R35" i="87"/>
  <c r="R151" i="87"/>
  <c r="R150" i="87" s="1"/>
  <c r="R143" i="87"/>
  <c r="R114" i="87"/>
  <c r="R113" i="87" s="1"/>
  <c r="R106" i="87"/>
  <c r="R105" i="87" s="1"/>
  <c r="N34" i="87"/>
  <c r="N42" i="87" s="1"/>
  <c r="P32" i="87"/>
  <c r="H22" i="87"/>
  <c r="J22" i="87" s="1"/>
  <c r="J161" i="87"/>
  <c r="Q119" i="87"/>
  <c r="J108" i="87"/>
  <c r="J98" i="87" s="1"/>
  <c r="J134" i="87" s="1"/>
  <c r="J51" i="87"/>
  <c r="O22" i="87"/>
  <c r="J119" i="87"/>
  <c r="R158" i="87"/>
  <c r="R155" i="87" s="1"/>
  <c r="M32" i="87"/>
  <c r="R174" i="87"/>
  <c r="R171" i="87" s="1"/>
  <c r="H34" i="87"/>
  <c r="O34" i="87"/>
  <c r="O42" i="87" s="1"/>
  <c r="R119" i="86"/>
  <c r="R38" i="86"/>
  <c r="R150" i="86"/>
  <c r="R108" i="86"/>
  <c r="Q98" i="86"/>
  <c r="Q42" i="86"/>
  <c r="R39" i="86"/>
  <c r="R141" i="86"/>
  <c r="R161" i="86"/>
  <c r="Q140" i="86"/>
  <c r="Q176" i="86" s="1"/>
  <c r="Q92" i="86"/>
  <c r="R156" i="86"/>
  <c r="R155" i="86" s="1"/>
  <c r="R148" i="86"/>
  <c r="R147" i="86" s="1"/>
  <c r="R130" i="86"/>
  <c r="R129" i="86" s="1"/>
  <c r="O32" i="86"/>
  <c r="Q32" i="86" s="1"/>
  <c r="R32" i="86" s="1"/>
  <c r="R172" i="86"/>
  <c r="R171" i="86" s="1"/>
  <c r="Q119" i="86"/>
  <c r="J51" i="86"/>
  <c r="J150" i="86"/>
  <c r="J140" i="86" s="1"/>
  <c r="J176" i="86" s="1"/>
  <c r="J113" i="86"/>
  <c r="J105" i="86"/>
  <c r="Q155" i="86"/>
  <c r="Q147" i="86"/>
  <c r="R144" i="86"/>
  <c r="Q129" i="86"/>
  <c r="H34" i="86"/>
  <c r="R104" i="86"/>
  <c r="AK2" i="85"/>
  <c r="H6" i="85"/>
  <c r="I6" i="85"/>
  <c r="O6" i="85"/>
  <c r="P6" i="85"/>
  <c r="V6" i="85"/>
  <c r="H7" i="85"/>
  <c r="I7" i="85"/>
  <c r="O7" i="85"/>
  <c r="V7" i="85"/>
  <c r="H8" i="85"/>
  <c r="I8" i="85"/>
  <c r="O8" i="85"/>
  <c r="P8" i="85" s="1"/>
  <c r="V8" i="85"/>
  <c r="H9" i="85"/>
  <c r="I9" i="85"/>
  <c r="O9" i="85"/>
  <c r="R9" i="85" s="1"/>
  <c r="V9" i="85"/>
  <c r="H10" i="85"/>
  <c r="I10" i="85"/>
  <c r="O10" i="85"/>
  <c r="P10" i="85"/>
  <c r="V10" i="85"/>
  <c r="H11" i="85"/>
  <c r="I11" i="85"/>
  <c r="O11" i="85"/>
  <c r="V11" i="85"/>
  <c r="H12" i="85"/>
  <c r="I12" i="85" s="1"/>
  <c r="O12" i="85"/>
  <c r="P12" i="85"/>
  <c r="V12" i="85"/>
  <c r="H13" i="85"/>
  <c r="I13" i="85"/>
  <c r="O13" i="85"/>
  <c r="R13" i="85"/>
  <c r="V13" i="85"/>
  <c r="H14" i="85"/>
  <c r="I14" i="85" s="1"/>
  <c r="O14" i="85"/>
  <c r="P14" i="85" s="1"/>
  <c r="V14" i="85"/>
  <c r="H15" i="85"/>
  <c r="I15" i="85"/>
  <c r="O15" i="85"/>
  <c r="R15" i="85" s="1"/>
  <c r="V15" i="85"/>
  <c r="H16" i="85"/>
  <c r="O16" i="85"/>
  <c r="P16" i="85" s="1"/>
  <c r="V16" i="85"/>
  <c r="H17" i="85"/>
  <c r="I17" i="85"/>
  <c r="O17" i="85"/>
  <c r="P17" i="85" s="1"/>
  <c r="R17" i="85"/>
  <c r="S17" i="85" s="1"/>
  <c r="V17" i="85"/>
  <c r="H18" i="85"/>
  <c r="O18" i="85"/>
  <c r="P18" i="85" s="1"/>
  <c r="V18" i="85"/>
  <c r="H19" i="85"/>
  <c r="I19" i="85"/>
  <c r="O19" i="85"/>
  <c r="P19" i="85" s="1"/>
  <c r="R19" i="85"/>
  <c r="S19" i="85" s="1"/>
  <c r="V19" i="85"/>
  <c r="H20" i="85"/>
  <c r="O20" i="85"/>
  <c r="P20" i="85" s="1"/>
  <c r="V20" i="85"/>
  <c r="H21" i="85"/>
  <c r="I21" i="85"/>
  <c r="O21" i="85"/>
  <c r="P21" i="85" s="1"/>
  <c r="R21" i="85"/>
  <c r="V21" i="85"/>
  <c r="H22" i="85"/>
  <c r="O22" i="85"/>
  <c r="P22" i="85" s="1"/>
  <c r="V22" i="85"/>
  <c r="H23" i="85"/>
  <c r="I23" i="85"/>
  <c r="O23" i="85"/>
  <c r="P23" i="85" s="1"/>
  <c r="R23" i="85"/>
  <c r="V23" i="85"/>
  <c r="H24" i="85"/>
  <c r="O24" i="85"/>
  <c r="P24" i="85" s="1"/>
  <c r="V24" i="85"/>
  <c r="H25" i="85"/>
  <c r="I25" i="85"/>
  <c r="O25" i="85"/>
  <c r="P25" i="85" s="1"/>
  <c r="R25" i="85"/>
  <c r="V25" i="85"/>
  <c r="H26" i="85"/>
  <c r="O26" i="85"/>
  <c r="P26" i="85" s="1"/>
  <c r="V26" i="85"/>
  <c r="H27" i="85"/>
  <c r="I27" i="85"/>
  <c r="O27" i="85"/>
  <c r="P27" i="85" s="1"/>
  <c r="R27" i="85"/>
  <c r="V27" i="85"/>
  <c r="H28" i="85"/>
  <c r="O28" i="85"/>
  <c r="P28" i="85" s="1"/>
  <c r="V28" i="85"/>
  <c r="H29" i="85"/>
  <c r="I29" i="85"/>
  <c r="O29" i="85"/>
  <c r="P29" i="85" s="1"/>
  <c r="R29" i="85"/>
  <c r="V29" i="85"/>
  <c r="H30" i="85"/>
  <c r="O30" i="85"/>
  <c r="P30" i="85" s="1"/>
  <c r="V30" i="85"/>
  <c r="H31" i="85"/>
  <c r="I31" i="85"/>
  <c r="O31" i="85"/>
  <c r="P31" i="85" s="1"/>
  <c r="R31" i="85"/>
  <c r="V31" i="85"/>
  <c r="H32" i="85"/>
  <c r="O32" i="85"/>
  <c r="P32" i="85" s="1"/>
  <c r="V32" i="85"/>
  <c r="H33" i="85"/>
  <c r="I33" i="85"/>
  <c r="O33" i="85"/>
  <c r="P33" i="85" s="1"/>
  <c r="R33" i="85"/>
  <c r="V33" i="85"/>
  <c r="H34" i="85"/>
  <c r="O34" i="85"/>
  <c r="P34" i="85" s="1"/>
  <c r="V34" i="85"/>
  <c r="H35" i="85"/>
  <c r="I35" i="85"/>
  <c r="O35" i="85"/>
  <c r="P35" i="85" s="1"/>
  <c r="R35" i="85"/>
  <c r="V35" i="85"/>
  <c r="H36" i="85"/>
  <c r="O36" i="85"/>
  <c r="P36" i="85" s="1"/>
  <c r="V36" i="85"/>
  <c r="H37" i="85"/>
  <c r="I37" i="85"/>
  <c r="O37" i="85"/>
  <c r="P37" i="85" s="1"/>
  <c r="R37" i="85"/>
  <c r="V37" i="85"/>
  <c r="H38" i="85"/>
  <c r="O38" i="85"/>
  <c r="P38" i="85" s="1"/>
  <c r="V38" i="85"/>
  <c r="H39" i="85"/>
  <c r="I39" i="85"/>
  <c r="O39" i="85"/>
  <c r="P39" i="85" s="1"/>
  <c r="R39" i="85"/>
  <c r="V39" i="85"/>
  <c r="H40" i="85"/>
  <c r="O40" i="85"/>
  <c r="P40" i="85" s="1"/>
  <c r="V40" i="85"/>
  <c r="H41" i="85"/>
  <c r="I41" i="85"/>
  <c r="O41" i="85"/>
  <c r="P41" i="85" s="1"/>
  <c r="R41" i="85"/>
  <c r="V41" i="85"/>
  <c r="H42" i="85"/>
  <c r="O42" i="85"/>
  <c r="P42" i="85" s="1"/>
  <c r="V42" i="85"/>
  <c r="H43" i="85"/>
  <c r="I43" i="85"/>
  <c r="O43" i="85"/>
  <c r="P43" i="85" s="1"/>
  <c r="R43" i="85"/>
  <c r="V43" i="85"/>
  <c r="H44" i="85"/>
  <c r="O44" i="85"/>
  <c r="P44" i="85" s="1"/>
  <c r="V44" i="85"/>
  <c r="H45" i="85"/>
  <c r="I45" i="85"/>
  <c r="O45" i="85"/>
  <c r="P45" i="85" s="1"/>
  <c r="R45" i="85"/>
  <c r="V45" i="85"/>
  <c r="H46" i="85"/>
  <c r="O46" i="85"/>
  <c r="P46" i="85" s="1"/>
  <c r="V46" i="85"/>
  <c r="H47" i="85"/>
  <c r="I47" i="85"/>
  <c r="O47" i="85"/>
  <c r="P47" i="85" s="1"/>
  <c r="R47" i="85"/>
  <c r="V47" i="85"/>
  <c r="H48" i="85"/>
  <c r="O48" i="85"/>
  <c r="P48" i="85" s="1"/>
  <c r="V48" i="85"/>
  <c r="H49" i="85"/>
  <c r="I49" i="85"/>
  <c r="O49" i="85"/>
  <c r="P49" i="85" s="1"/>
  <c r="R49" i="85"/>
  <c r="V49" i="85"/>
  <c r="H50" i="85"/>
  <c r="O50" i="85"/>
  <c r="P50" i="85" s="1"/>
  <c r="V50" i="85"/>
  <c r="H51" i="85"/>
  <c r="I51" i="85"/>
  <c r="O51" i="85"/>
  <c r="P51" i="85" s="1"/>
  <c r="R51" i="85"/>
  <c r="V51" i="85"/>
  <c r="H52" i="85"/>
  <c r="O52" i="85"/>
  <c r="P52" i="85" s="1"/>
  <c r="V52" i="85"/>
  <c r="H53" i="85"/>
  <c r="I53" i="85"/>
  <c r="O53" i="85"/>
  <c r="P53" i="85" s="1"/>
  <c r="R53" i="85"/>
  <c r="V53" i="85"/>
  <c r="H54" i="85"/>
  <c r="O54" i="85"/>
  <c r="P54" i="85" s="1"/>
  <c r="V54" i="85"/>
  <c r="H55" i="85"/>
  <c r="I55" i="85"/>
  <c r="O55" i="85"/>
  <c r="P55" i="85" s="1"/>
  <c r="R55" i="85"/>
  <c r="V55" i="85"/>
  <c r="H56" i="85"/>
  <c r="O56" i="85"/>
  <c r="P56" i="85" s="1"/>
  <c r="V56" i="85"/>
  <c r="H57" i="85"/>
  <c r="I57" i="85"/>
  <c r="O57" i="85"/>
  <c r="P57" i="85" s="1"/>
  <c r="R57" i="85"/>
  <c r="V57" i="85"/>
  <c r="H58" i="85"/>
  <c r="O58" i="85"/>
  <c r="P58" i="85" s="1"/>
  <c r="V58" i="85"/>
  <c r="H59" i="85"/>
  <c r="I59" i="85"/>
  <c r="O59" i="85"/>
  <c r="P59" i="85" s="1"/>
  <c r="R59" i="85"/>
  <c r="V59" i="85"/>
  <c r="H60" i="85"/>
  <c r="O60" i="85"/>
  <c r="AG2" i="85" s="1"/>
  <c r="V60" i="85"/>
  <c r="H61" i="85"/>
  <c r="I61" i="85"/>
  <c r="J61" i="85"/>
  <c r="O61" i="85"/>
  <c r="P61" i="85" s="1"/>
  <c r="R61" i="85"/>
  <c r="V61" i="85"/>
  <c r="H62" i="85"/>
  <c r="O62" i="85"/>
  <c r="P62" i="85" s="1"/>
  <c r="V62" i="85"/>
  <c r="H63" i="85"/>
  <c r="I63" i="85"/>
  <c r="J63" i="85"/>
  <c r="O63" i="85"/>
  <c r="P63" i="85" s="1"/>
  <c r="R63" i="85"/>
  <c r="V63" i="85"/>
  <c r="H64" i="85"/>
  <c r="O64" i="85"/>
  <c r="P64" i="85" s="1"/>
  <c r="V64" i="85"/>
  <c r="H65" i="85"/>
  <c r="I65" i="85"/>
  <c r="J65" i="85"/>
  <c r="O65" i="85"/>
  <c r="P65" i="85" s="1"/>
  <c r="R65" i="85"/>
  <c r="V65" i="85"/>
  <c r="H66" i="85"/>
  <c r="O66" i="85"/>
  <c r="P66" i="85" s="1"/>
  <c r="V66" i="85"/>
  <c r="H67" i="85"/>
  <c r="I67" i="85"/>
  <c r="J67" i="85"/>
  <c r="O67" i="85"/>
  <c r="P67" i="85" s="1"/>
  <c r="R67" i="85"/>
  <c r="V67" i="85"/>
  <c r="AK2" i="84"/>
  <c r="H6" i="84"/>
  <c r="O6" i="84"/>
  <c r="P6" i="84"/>
  <c r="V6" i="84"/>
  <c r="H7" i="84"/>
  <c r="I7" i="84" s="1"/>
  <c r="O7" i="84"/>
  <c r="R7" i="84"/>
  <c r="V7" i="84"/>
  <c r="H8" i="84"/>
  <c r="I8" i="84"/>
  <c r="O8" i="84"/>
  <c r="P8" i="84"/>
  <c r="R8" i="84"/>
  <c r="S8" i="84" s="1"/>
  <c r="V8" i="84"/>
  <c r="H9" i="84"/>
  <c r="I9" i="84" s="1"/>
  <c r="O9" i="84"/>
  <c r="P9" i="84"/>
  <c r="V9" i="84"/>
  <c r="H10" i="84"/>
  <c r="O10" i="84"/>
  <c r="P10" i="84"/>
  <c r="R10" i="84"/>
  <c r="V10" i="84"/>
  <c r="H11" i="84"/>
  <c r="I11" i="84" s="1"/>
  <c r="O11" i="84"/>
  <c r="V11" i="84"/>
  <c r="H12" i="84"/>
  <c r="I12" i="84" s="1"/>
  <c r="O12" i="84"/>
  <c r="P12" i="84"/>
  <c r="V12" i="84"/>
  <c r="H13" i="84"/>
  <c r="I13" i="84" s="1"/>
  <c r="O13" i="84"/>
  <c r="P13" i="84"/>
  <c r="R13" i="84"/>
  <c r="V13" i="84"/>
  <c r="H14" i="84"/>
  <c r="I14" i="84"/>
  <c r="O14" i="84"/>
  <c r="P14" i="84"/>
  <c r="R14" i="84"/>
  <c r="S14" i="84" s="1"/>
  <c r="V14" i="84"/>
  <c r="H15" i="84"/>
  <c r="O15" i="84"/>
  <c r="P15" i="84"/>
  <c r="V15" i="84"/>
  <c r="H16" i="84"/>
  <c r="O16" i="84"/>
  <c r="P16" i="84"/>
  <c r="V16" i="84"/>
  <c r="H17" i="84"/>
  <c r="I17" i="84" s="1"/>
  <c r="O17" i="84"/>
  <c r="V17" i="84"/>
  <c r="H18" i="84"/>
  <c r="R18" i="84" s="1"/>
  <c r="S18" i="84" s="1"/>
  <c r="I18" i="84"/>
  <c r="O18" i="84"/>
  <c r="P18" i="84"/>
  <c r="V18" i="84"/>
  <c r="H19" i="84"/>
  <c r="I19" i="84" s="1"/>
  <c r="O19" i="84"/>
  <c r="P19" i="84"/>
  <c r="V19" i="84"/>
  <c r="H20" i="84"/>
  <c r="I20" i="84"/>
  <c r="O20" i="84"/>
  <c r="P20" i="84"/>
  <c r="R20" i="84"/>
  <c r="V20" i="84"/>
  <c r="H21" i="84"/>
  <c r="O21" i="84"/>
  <c r="Q22" i="84" s="1"/>
  <c r="V21" i="84"/>
  <c r="H22" i="84"/>
  <c r="O22" i="84"/>
  <c r="P22" i="84"/>
  <c r="V22" i="84"/>
  <c r="H23" i="84"/>
  <c r="I23" i="84" s="1"/>
  <c r="O23" i="84"/>
  <c r="R23" i="84"/>
  <c r="V23" i="84"/>
  <c r="H24" i="84"/>
  <c r="I24" i="84"/>
  <c r="O24" i="84"/>
  <c r="P24" i="84"/>
  <c r="R24" i="84"/>
  <c r="S24" i="84" s="1"/>
  <c r="V24" i="84"/>
  <c r="H25" i="84"/>
  <c r="J13" i="84" s="1"/>
  <c r="O25" i="84"/>
  <c r="P25" i="84"/>
  <c r="V25" i="84"/>
  <c r="H26" i="84"/>
  <c r="O26" i="84"/>
  <c r="P26" i="84"/>
  <c r="R26" i="84"/>
  <c r="V26" i="84"/>
  <c r="H27" i="84"/>
  <c r="I27" i="84" s="1"/>
  <c r="O27" i="84"/>
  <c r="V27" i="84"/>
  <c r="H28" i="84"/>
  <c r="I28" i="84" s="1"/>
  <c r="O28" i="84"/>
  <c r="P28" i="84"/>
  <c r="V28" i="84"/>
  <c r="H29" i="84"/>
  <c r="I29" i="84" s="1"/>
  <c r="O29" i="84"/>
  <c r="P29" i="84"/>
  <c r="R29" i="84"/>
  <c r="S29" i="84" s="1"/>
  <c r="V29" i="84"/>
  <c r="H30" i="84"/>
  <c r="I30" i="84"/>
  <c r="O30" i="84"/>
  <c r="P30" i="84"/>
  <c r="R30" i="84"/>
  <c r="V30" i="84"/>
  <c r="H31" i="84"/>
  <c r="I31" i="84" s="1"/>
  <c r="O31" i="84"/>
  <c r="V31" i="84"/>
  <c r="H32" i="84"/>
  <c r="I32" i="84"/>
  <c r="O32" i="84"/>
  <c r="V32" i="84"/>
  <c r="H33" i="84"/>
  <c r="I33" i="84" s="1"/>
  <c r="O33" i="84"/>
  <c r="V33" i="84"/>
  <c r="H34" i="84"/>
  <c r="I34" i="84"/>
  <c r="O34" i="84"/>
  <c r="P34" i="84"/>
  <c r="R34" i="84"/>
  <c r="S34" i="84"/>
  <c r="V34" i="84"/>
  <c r="H35" i="84"/>
  <c r="I35" i="84" s="1"/>
  <c r="O35" i="84"/>
  <c r="P35" i="84"/>
  <c r="V35" i="84"/>
  <c r="H36" i="84"/>
  <c r="J56" i="84" s="1"/>
  <c r="O36" i="84"/>
  <c r="P36" i="84" s="1"/>
  <c r="V36" i="84"/>
  <c r="H37" i="84"/>
  <c r="I37" i="84" s="1"/>
  <c r="O37" i="84"/>
  <c r="V37" i="84"/>
  <c r="H38" i="84"/>
  <c r="I38" i="84"/>
  <c r="O38" i="84"/>
  <c r="P38" i="84"/>
  <c r="R38" i="84"/>
  <c r="S38" i="84" s="1"/>
  <c r="V38" i="84"/>
  <c r="H39" i="84"/>
  <c r="I39" i="84" s="1"/>
  <c r="O39" i="84"/>
  <c r="P39" i="84"/>
  <c r="V39" i="84"/>
  <c r="H40" i="84"/>
  <c r="O40" i="84"/>
  <c r="P40" i="84" s="1"/>
  <c r="V40" i="84"/>
  <c r="H41" i="84"/>
  <c r="I41" i="84" s="1"/>
  <c r="O41" i="84"/>
  <c r="V41" i="84"/>
  <c r="H42" i="84"/>
  <c r="I42" i="84"/>
  <c r="O42" i="84"/>
  <c r="P42" i="84"/>
  <c r="R42" i="84"/>
  <c r="S42" i="84"/>
  <c r="V42" i="84"/>
  <c r="H43" i="84"/>
  <c r="I43" i="84" s="1"/>
  <c r="O43" i="84"/>
  <c r="P43" i="84"/>
  <c r="V43" i="84"/>
  <c r="H44" i="84"/>
  <c r="J44" i="84" s="1"/>
  <c r="O44" i="84"/>
  <c r="P44" i="84" s="1"/>
  <c r="V44" i="84"/>
  <c r="H45" i="84"/>
  <c r="I45" i="84"/>
  <c r="O45" i="84"/>
  <c r="R45" i="84" s="1"/>
  <c r="V45" i="84"/>
  <c r="H46" i="84"/>
  <c r="I46" i="84"/>
  <c r="O46" i="84"/>
  <c r="P46" i="84"/>
  <c r="R46" i="84"/>
  <c r="S46" i="84" s="1"/>
  <c r="V46" i="84"/>
  <c r="H47" i="84"/>
  <c r="I47" i="84" s="1"/>
  <c r="O47" i="84"/>
  <c r="P47" i="84"/>
  <c r="V47" i="84"/>
  <c r="H48" i="84"/>
  <c r="J48" i="84" s="1"/>
  <c r="O48" i="84"/>
  <c r="P48" i="84" s="1"/>
  <c r="V48" i="84"/>
  <c r="H49" i="84"/>
  <c r="I49" i="84" s="1"/>
  <c r="O49" i="84"/>
  <c r="V49" i="84"/>
  <c r="H50" i="84"/>
  <c r="I50" i="84"/>
  <c r="O50" i="84"/>
  <c r="P50" i="84"/>
  <c r="R50" i="84"/>
  <c r="S50" i="84" s="1"/>
  <c r="V50" i="84"/>
  <c r="H51" i="84"/>
  <c r="I51" i="84" s="1"/>
  <c r="O51" i="84"/>
  <c r="P51" i="84"/>
  <c r="V51" i="84"/>
  <c r="H52" i="84"/>
  <c r="O52" i="84"/>
  <c r="P52" i="84" s="1"/>
  <c r="V52" i="84"/>
  <c r="H53" i="84"/>
  <c r="I53" i="84" s="1"/>
  <c r="O53" i="84"/>
  <c r="V53" i="84"/>
  <c r="H54" i="84"/>
  <c r="I54" i="84"/>
  <c r="O54" i="84"/>
  <c r="P54" i="84"/>
  <c r="R54" i="84"/>
  <c r="S54" i="84" s="1"/>
  <c r="V54" i="84"/>
  <c r="H55" i="84"/>
  <c r="I55" i="84" s="1"/>
  <c r="O55" i="84"/>
  <c r="P55" i="84"/>
  <c r="V55" i="84"/>
  <c r="H56" i="84"/>
  <c r="O56" i="84"/>
  <c r="P56" i="84" s="1"/>
  <c r="V56" i="84"/>
  <c r="H57" i="84"/>
  <c r="J57" i="84" s="1"/>
  <c r="O57" i="84"/>
  <c r="V57" i="84"/>
  <c r="H58" i="84"/>
  <c r="I58" i="84"/>
  <c r="O58" i="84"/>
  <c r="P58" i="84"/>
  <c r="R58" i="84"/>
  <c r="S58" i="84"/>
  <c r="V58" i="84"/>
  <c r="H59" i="84"/>
  <c r="I59" i="84" s="1"/>
  <c r="O59" i="84"/>
  <c r="P59" i="84"/>
  <c r="V59" i="84"/>
  <c r="H60" i="84"/>
  <c r="J60" i="84" s="1"/>
  <c r="O60" i="84"/>
  <c r="Q60" i="84" s="1"/>
  <c r="V60" i="84"/>
  <c r="H61" i="84"/>
  <c r="I61" i="84"/>
  <c r="O61" i="84"/>
  <c r="R61" i="84" s="1"/>
  <c r="V61" i="84"/>
  <c r="H62" i="84"/>
  <c r="I62" i="84"/>
  <c r="O62" i="84"/>
  <c r="P62" i="84"/>
  <c r="R62" i="84"/>
  <c r="S62" i="84" s="1"/>
  <c r="V62" i="84"/>
  <c r="H63" i="84"/>
  <c r="I63" i="84" s="1"/>
  <c r="J63" i="84"/>
  <c r="O63" i="84"/>
  <c r="P63" i="84"/>
  <c r="V63" i="84"/>
  <c r="H64" i="84"/>
  <c r="J64" i="84" s="1"/>
  <c r="O64" i="84"/>
  <c r="P64" i="84" s="1"/>
  <c r="V64" i="84"/>
  <c r="H65" i="84"/>
  <c r="I65" i="84" s="1"/>
  <c r="O65" i="84"/>
  <c r="V65" i="84"/>
  <c r="H66" i="84"/>
  <c r="I66" i="84"/>
  <c r="O66" i="84"/>
  <c r="P66" i="84"/>
  <c r="R66" i="84"/>
  <c r="S66" i="84" s="1"/>
  <c r="V66" i="84"/>
  <c r="H67" i="84"/>
  <c r="I67" i="84" s="1"/>
  <c r="O67" i="84"/>
  <c r="P67" i="84"/>
  <c r="V67" i="84"/>
  <c r="D5" i="83"/>
  <c r="E5" i="83"/>
  <c r="F5" i="83"/>
  <c r="G5" i="83"/>
  <c r="H5" i="83"/>
  <c r="D6" i="83"/>
  <c r="E6" i="83"/>
  <c r="F6" i="83"/>
  <c r="G6" i="83"/>
  <c r="D7" i="83"/>
  <c r="E7" i="83"/>
  <c r="F7" i="83"/>
  <c r="G7" i="83"/>
  <c r="G20" i="83" s="1"/>
  <c r="D8" i="83"/>
  <c r="E8" i="83"/>
  <c r="F8" i="83"/>
  <c r="G8" i="83"/>
  <c r="D9" i="83"/>
  <c r="E9" i="83"/>
  <c r="F9" i="83"/>
  <c r="G9" i="83"/>
  <c r="D10" i="83"/>
  <c r="D17" i="83" s="1"/>
  <c r="E10" i="83"/>
  <c r="E17" i="83" s="1"/>
  <c r="E24" i="83" s="1"/>
  <c r="F10" i="83"/>
  <c r="G10" i="83"/>
  <c r="D11" i="83"/>
  <c r="E11" i="83"/>
  <c r="F11" i="83"/>
  <c r="G11" i="83"/>
  <c r="G18" i="83" s="1"/>
  <c r="H11" i="83"/>
  <c r="D12" i="83"/>
  <c r="E12" i="83"/>
  <c r="F12" i="83"/>
  <c r="G12" i="83"/>
  <c r="H12" i="83"/>
  <c r="D13" i="83"/>
  <c r="H13" i="83" s="1"/>
  <c r="E13" i="83"/>
  <c r="F13" i="83"/>
  <c r="G13" i="83"/>
  <c r="D14" i="83"/>
  <c r="E14" i="83"/>
  <c r="F14" i="83"/>
  <c r="F21" i="83" s="1"/>
  <c r="G14" i="83"/>
  <c r="H14" i="83"/>
  <c r="D15" i="83"/>
  <c r="D22" i="83" s="1"/>
  <c r="E15" i="83"/>
  <c r="F15" i="83"/>
  <c r="G15" i="83"/>
  <c r="D16" i="83"/>
  <c r="H16" i="83" s="1"/>
  <c r="E16" i="83"/>
  <c r="E23" i="83" s="1"/>
  <c r="F16" i="83"/>
  <c r="F23" i="83" s="1"/>
  <c r="G16" i="83"/>
  <c r="G23" i="83" s="1"/>
  <c r="F17" i="83"/>
  <c r="G17" i="83"/>
  <c r="D18" i="83"/>
  <c r="E18" i="83"/>
  <c r="F18" i="83"/>
  <c r="D19" i="83"/>
  <c r="E19" i="83"/>
  <c r="F19" i="83"/>
  <c r="G19" i="83"/>
  <c r="D20" i="83"/>
  <c r="E20" i="83"/>
  <c r="F20" i="83"/>
  <c r="D21" i="83"/>
  <c r="E21" i="83"/>
  <c r="G21" i="83"/>
  <c r="E22" i="83"/>
  <c r="F22" i="83"/>
  <c r="R51" i="87" l="1"/>
  <c r="R41" i="87"/>
  <c r="R14" i="87"/>
  <c r="Q76" i="87"/>
  <c r="Q42" i="87"/>
  <c r="Q22" i="87"/>
  <c r="R51" i="86"/>
  <c r="R140" i="86"/>
  <c r="R176" i="86" s="1"/>
  <c r="R22" i="86"/>
  <c r="J98" i="86"/>
  <c r="J134" i="86" s="1"/>
  <c r="H42" i="87"/>
  <c r="J42" i="87" s="1"/>
  <c r="J34" i="87"/>
  <c r="Q32" i="87"/>
  <c r="R32" i="87" s="1"/>
  <c r="R22" i="87"/>
  <c r="J176" i="87"/>
  <c r="Q34" i="87"/>
  <c r="R140" i="87"/>
  <c r="R176" i="87" s="1"/>
  <c r="R98" i="87"/>
  <c r="R134" i="87" s="1"/>
  <c r="H42" i="86"/>
  <c r="J42" i="86" s="1"/>
  <c r="R42" i="86" s="1"/>
  <c r="Q6" i="86" s="1"/>
  <c r="R6" i="86" s="1"/>
  <c r="J34" i="86"/>
  <c r="R34" i="86" s="1"/>
  <c r="Q134" i="86"/>
  <c r="R98" i="86"/>
  <c r="R134" i="86" s="1"/>
  <c r="S61" i="84"/>
  <c r="S45" i="84"/>
  <c r="I52" i="84"/>
  <c r="R52" i="84"/>
  <c r="S7" i="84"/>
  <c r="Q64" i="84"/>
  <c r="Q59" i="84"/>
  <c r="I57" i="84"/>
  <c r="R53" i="84"/>
  <c r="J52" i="84"/>
  <c r="Q48" i="84"/>
  <c r="Q43" i="84"/>
  <c r="R37" i="84"/>
  <c r="J36" i="84"/>
  <c r="Q32" i="84"/>
  <c r="P32" i="84"/>
  <c r="Q28" i="84"/>
  <c r="Q27" i="84"/>
  <c r="P27" i="84"/>
  <c r="J20" i="84"/>
  <c r="I15" i="84"/>
  <c r="J15" i="84"/>
  <c r="R15" i="84"/>
  <c r="S13" i="84"/>
  <c r="S10" i="84"/>
  <c r="R6" i="84"/>
  <c r="T61" i="84" s="1"/>
  <c r="J14" i="84"/>
  <c r="J30" i="84"/>
  <c r="J17" i="84"/>
  <c r="I6" i="84"/>
  <c r="J6" i="84"/>
  <c r="J7" i="84"/>
  <c r="J8" i="84"/>
  <c r="J24" i="84"/>
  <c r="J34" i="84"/>
  <c r="J38" i="84"/>
  <c r="J42" i="84"/>
  <c r="J46" i="84"/>
  <c r="J50" i="84"/>
  <c r="J54" i="84"/>
  <c r="J58" i="84"/>
  <c r="J62" i="84"/>
  <c r="J66" i="84"/>
  <c r="S49" i="85"/>
  <c r="S33" i="85"/>
  <c r="Q53" i="84"/>
  <c r="P53" i="84"/>
  <c r="S61" i="85"/>
  <c r="S47" i="85"/>
  <c r="S31" i="85"/>
  <c r="R65" i="84"/>
  <c r="Q55" i="84"/>
  <c r="R49" i="84"/>
  <c r="Q44" i="84"/>
  <c r="Q39" i="84"/>
  <c r="R33" i="84"/>
  <c r="J32" i="84"/>
  <c r="S30" i="84"/>
  <c r="I21" i="84"/>
  <c r="R21" i="84"/>
  <c r="J21" i="84"/>
  <c r="S45" i="85"/>
  <c r="S29" i="85"/>
  <c r="J41" i="84"/>
  <c r="Q37" i="84"/>
  <c r="P37" i="84"/>
  <c r="Q21" i="84"/>
  <c r="P21" i="84"/>
  <c r="Q65" i="84"/>
  <c r="P65" i="84"/>
  <c r="I64" i="84"/>
  <c r="R64" i="84"/>
  <c r="J59" i="84"/>
  <c r="J53" i="84"/>
  <c r="Q49" i="84"/>
  <c r="P49" i="84"/>
  <c r="I48" i="84"/>
  <c r="R48" i="84"/>
  <c r="J43" i="84"/>
  <c r="J37" i="84"/>
  <c r="J28" i="84"/>
  <c r="S26" i="84"/>
  <c r="J18" i="84"/>
  <c r="J10" i="84"/>
  <c r="S67" i="85"/>
  <c r="S59" i="85"/>
  <c r="S43" i="85"/>
  <c r="S27" i="85"/>
  <c r="AG2" i="84"/>
  <c r="P60" i="84"/>
  <c r="AX2" i="84" s="1"/>
  <c r="Q67" i="84"/>
  <c r="Q56" i="84"/>
  <c r="Q51" i="84"/>
  <c r="Q40" i="84"/>
  <c r="Q35" i="84"/>
  <c r="J33" i="84"/>
  <c r="J29" i="84"/>
  <c r="Q26" i="84"/>
  <c r="I25" i="84"/>
  <c r="R25" i="84"/>
  <c r="J25" i="84"/>
  <c r="S20" i="84"/>
  <c r="I16" i="84"/>
  <c r="J16" i="84"/>
  <c r="R16" i="84"/>
  <c r="S57" i="85"/>
  <c r="S41" i="85"/>
  <c r="S25" i="85"/>
  <c r="AE2" i="84"/>
  <c r="AB2" i="84" s="1"/>
  <c r="I60" i="84"/>
  <c r="AV2" i="84" s="1"/>
  <c r="R60" i="84"/>
  <c r="J55" i="84"/>
  <c r="J49" i="84"/>
  <c r="Q45" i="84"/>
  <c r="P45" i="84"/>
  <c r="I44" i="84"/>
  <c r="R44" i="84"/>
  <c r="J39" i="84"/>
  <c r="Q31" i="84"/>
  <c r="S23" i="84"/>
  <c r="J22" i="84"/>
  <c r="J19" i="84"/>
  <c r="Q11" i="84"/>
  <c r="P11" i="84"/>
  <c r="Q42" i="84"/>
  <c r="Q46" i="84"/>
  <c r="Q50" i="84"/>
  <c r="Q54" i="84"/>
  <c r="Q58" i="84"/>
  <c r="Q62" i="84"/>
  <c r="Q66" i="84"/>
  <c r="Q10" i="84"/>
  <c r="R11" i="84"/>
  <c r="Q16" i="84"/>
  <c r="Q18" i="84"/>
  <c r="Q6" i="84"/>
  <c r="S65" i="85"/>
  <c r="S55" i="85"/>
  <c r="S39" i="85"/>
  <c r="S23" i="85"/>
  <c r="J47" i="84"/>
  <c r="J65" i="84"/>
  <c r="Q61" i="84"/>
  <c r="P61" i="84"/>
  <c r="Q63" i="84"/>
  <c r="R57" i="84"/>
  <c r="Q52" i="84"/>
  <c r="Q47" i="84"/>
  <c r="R41" i="84"/>
  <c r="J40" i="84"/>
  <c r="Q36" i="84"/>
  <c r="P31" i="84"/>
  <c r="R31" i="84"/>
  <c r="R22" i="84"/>
  <c r="I22" i="84"/>
  <c r="Q12" i="84"/>
  <c r="S53" i="85"/>
  <c r="S37" i="85"/>
  <c r="S21" i="85"/>
  <c r="S15" i="85"/>
  <c r="I36" i="84"/>
  <c r="R36" i="84"/>
  <c r="J12" i="84"/>
  <c r="J67" i="84"/>
  <c r="J61" i="84"/>
  <c r="Q57" i="84"/>
  <c r="P57" i="84"/>
  <c r="I56" i="84"/>
  <c r="R56" i="84"/>
  <c r="J51" i="84"/>
  <c r="J45" i="84"/>
  <c r="Q41" i="84"/>
  <c r="P41" i="84"/>
  <c r="I40" i="84"/>
  <c r="R40" i="84"/>
  <c r="J35" i="84"/>
  <c r="R32" i="84"/>
  <c r="J31" i="84"/>
  <c r="R27" i="84"/>
  <c r="J26" i="84"/>
  <c r="I26" i="84"/>
  <c r="J23" i="84"/>
  <c r="Q17" i="84"/>
  <c r="P17" i="84"/>
  <c r="R17" i="84"/>
  <c r="S63" i="85"/>
  <c r="S51" i="85"/>
  <c r="S35" i="85"/>
  <c r="S9" i="85"/>
  <c r="Q33" i="84"/>
  <c r="Q23" i="84"/>
  <c r="R19" i="84"/>
  <c r="I10" i="84"/>
  <c r="J9" i="84"/>
  <c r="Q7" i="84"/>
  <c r="J66" i="85"/>
  <c r="R66" i="85"/>
  <c r="R64" i="85"/>
  <c r="J64" i="85"/>
  <c r="J62" i="85"/>
  <c r="R62" i="85"/>
  <c r="AE2" i="85"/>
  <c r="AB2" i="85" s="1"/>
  <c r="R60" i="85"/>
  <c r="J60" i="85"/>
  <c r="J58" i="85"/>
  <c r="R58" i="85"/>
  <c r="R56" i="85"/>
  <c r="J56" i="85"/>
  <c r="J54" i="85"/>
  <c r="R54" i="85"/>
  <c r="R52" i="85"/>
  <c r="J52" i="85"/>
  <c r="J50" i="85"/>
  <c r="R50" i="85"/>
  <c r="R48" i="85"/>
  <c r="J48" i="85"/>
  <c r="J46" i="85"/>
  <c r="R46" i="85"/>
  <c r="R44" i="85"/>
  <c r="J44" i="85"/>
  <c r="J42" i="85"/>
  <c r="R42" i="85"/>
  <c r="R40" i="85"/>
  <c r="J40" i="85"/>
  <c r="J38" i="85"/>
  <c r="R38" i="85"/>
  <c r="R36" i="85"/>
  <c r="J36" i="85"/>
  <c r="J34" i="85"/>
  <c r="R34" i="85"/>
  <c r="R32" i="85"/>
  <c r="J32" i="85"/>
  <c r="J30" i="85"/>
  <c r="R30" i="85"/>
  <c r="R28" i="85"/>
  <c r="J28" i="85"/>
  <c r="J26" i="85"/>
  <c r="R26" i="85"/>
  <c r="R24" i="85"/>
  <c r="J24" i="85"/>
  <c r="J22" i="85"/>
  <c r="R22" i="85"/>
  <c r="R20" i="85"/>
  <c r="J20" i="85"/>
  <c r="J18" i="85"/>
  <c r="R18" i="85"/>
  <c r="R16" i="85"/>
  <c r="J16" i="85"/>
  <c r="S13" i="85"/>
  <c r="Q12" i="85"/>
  <c r="P11" i="85"/>
  <c r="Q11" i="85"/>
  <c r="J11" i="85"/>
  <c r="R67" i="84"/>
  <c r="R63" i="84"/>
  <c r="R59" i="84"/>
  <c r="R55" i="84"/>
  <c r="R51" i="84"/>
  <c r="R47" i="84"/>
  <c r="R43" i="84"/>
  <c r="R39" i="84"/>
  <c r="R35" i="84"/>
  <c r="Q30" i="84"/>
  <c r="R28" i="84"/>
  <c r="T7" i="84" s="1"/>
  <c r="Q19" i="84"/>
  <c r="Q14" i="84"/>
  <c r="R12" i="84"/>
  <c r="Q14" i="85"/>
  <c r="P13" i="85"/>
  <c r="Q13" i="85"/>
  <c r="J10" i="85"/>
  <c r="R10" i="85"/>
  <c r="T67" i="85" s="1"/>
  <c r="J13" i="85"/>
  <c r="Q67" i="85"/>
  <c r="Q66" i="85"/>
  <c r="Q65" i="85"/>
  <c r="Q64" i="85"/>
  <c r="Q63" i="85"/>
  <c r="Q62" i="85"/>
  <c r="Q61" i="85"/>
  <c r="Q60" i="85"/>
  <c r="Q59" i="85"/>
  <c r="Q58" i="85"/>
  <c r="Q57" i="85"/>
  <c r="Q56" i="85"/>
  <c r="Q55" i="85"/>
  <c r="Q54" i="85"/>
  <c r="Q53" i="85"/>
  <c r="Q52" i="85"/>
  <c r="Q51" i="85"/>
  <c r="Q50" i="85"/>
  <c r="Q49" i="85"/>
  <c r="Q48" i="85"/>
  <c r="Q47" i="85"/>
  <c r="Q46" i="85"/>
  <c r="Q45" i="85"/>
  <c r="Q44" i="85"/>
  <c r="Q43" i="85"/>
  <c r="Q42" i="85"/>
  <c r="Q41" i="85"/>
  <c r="Q40" i="85"/>
  <c r="Q39" i="85"/>
  <c r="Q38" i="85"/>
  <c r="Q37" i="85"/>
  <c r="Q36" i="85"/>
  <c r="Q35" i="85"/>
  <c r="Q34" i="85"/>
  <c r="Q33" i="85"/>
  <c r="Q32" i="85"/>
  <c r="Q31" i="85"/>
  <c r="Q30" i="85"/>
  <c r="Q29" i="85"/>
  <c r="Q28" i="85"/>
  <c r="Q27" i="85"/>
  <c r="Q26" i="85"/>
  <c r="Q25" i="85"/>
  <c r="Q24" i="85"/>
  <c r="Q23" i="85"/>
  <c r="Q22" i="85"/>
  <c r="Q21" i="85"/>
  <c r="Q20" i="85"/>
  <c r="Q19" i="85"/>
  <c r="Q18" i="85"/>
  <c r="Q17" i="85"/>
  <c r="Q16" i="85"/>
  <c r="P15" i="85"/>
  <c r="Q15" i="85"/>
  <c r="R12" i="85"/>
  <c r="J12" i="85"/>
  <c r="Q15" i="84"/>
  <c r="Q38" i="84"/>
  <c r="Q34" i="84"/>
  <c r="Q29" i="84"/>
  <c r="Q24" i="84"/>
  <c r="Q13" i="84"/>
  <c r="R9" i="84"/>
  <c r="T50" i="84" s="1"/>
  <c r="Q8" i="84"/>
  <c r="P60" i="85"/>
  <c r="AX2" i="85" s="1"/>
  <c r="J15" i="85"/>
  <c r="R8" i="85"/>
  <c r="J7" i="85"/>
  <c r="J8" i="85"/>
  <c r="J9" i="85"/>
  <c r="J59" i="85"/>
  <c r="J57" i="85"/>
  <c r="J55" i="85"/>
  <c r="J53" i="85"/>
  <c r="J51" i="85"/>
  <c r="J49" i="85"/>
  <c r="J47" i="85"/>
  <c r="J45" i="85"/>
  <c r="J43" i="85"/>
  <c r="J41" i="85"/>
  <c r="J39" i="85"/>
  <c r="J37" i="85"/>
  <c r="J35" i="85"/>
  <c r="J33" i="85"/>
  <c r="J31" i="85"/>
  <c r="J29" i="85"/>
  <c r="J27" i="85"/>
  <c r="J25" i="85"/>
  <c r="J23" i="85"/>
  <c r="J21" i="85"/>
  <c r="J19" i="85"/>
  <c r="J17" i="85"/>
  <c r="J14" i="85"/>
  <c r="R14" i="85"/>
  <c r="Q10" i="85"/>
  <c r="P9" i="85"/>
  <c r="Q9" i="85"/>
  <c r="J6" i="85"/>
  <c r="P33" i="84"/>
  <c r="J27" i="84"/>
  <c r="Q25" i="84"/>
  <c r="P23" i="84"/>
  <c r="Q20" i="84"/>
  <c r="J11" i="84"/>
  <c r="Q9" i="84"/>
  <c r="P7" i="84"/>
  <c r="I66" i="85"/>
  <c r="I64" i="85"/>
  <c r="I62" i="85"/>
  <c r="I60" i="85"/>
  <c r="AV2" i="85" s="1"/>
  <c r="I58" i="85"/>
  <c r="I56" i="85"/>
  <c r="I54" i="85"/>
  <c r="I52" i="85"/>
  <c r="I50" i="85"/>
  <c r="I48" i="85"/>
  <c r="I46" i="85"/>
  <c r="I44" i="85"/>
  <c r="I42" i="85"/>
  <c r="I40" i="85"/>
  <c r="I38" i="85"/>
  <c r="I36" i="85"/>
  <c r="I34" i="85"/>
  <c r="I32" i="85"/>
  <c r="I30" i="85"/>
  <c r="I28" i="85"/>
  <c r="I26" i="85"/>
  <c r="I24" i="85"/>
  <c r="I22" i="85"/>
  <c r="I20" i="85"/>
  <c r="I18" i="85"/>
  <c r="I16" i="85"/>
  <c r="R11" i="85"/>
  <c r="Q8" i="85"/>
  <c r="Q6" i="85"/>
  <c r="P7" i="85"/>
  <c r="Q7" i="85"/>
  <c r="R7" i="85"/>
  <c r="R6" i="85"/>
  <c r="T25" i="85" s="1"/>
  <c r="F24" i="83"/>
  <c r="H7" i="83"/>
  <c r="H15" i="83"/>
  <c r="H10" i="83"/>
  <c r="D23" i="83"/>
  <c r="D24" i="83" s="1"/>
  <c r="G22" i="83"/>
  <c r="G24" i="83" s="1"/>
  <c r="Q175" i="81"/>
  <c r="J175" i="81"/>
  <c r="R175" i="81" s="1"/>
  <c r="Q174" i="81"/>
  <c r="J174" i="81"/>
  <c r="Q173" i="81"/>
  <c r="J173" i="81"/>
  <c r="Q172" i="81"/>
  <c r="J172" i="81"/>
  <c r="R172" i="81" s="1"/>
  <c r="P171" i="81"/>
  <c r="O171" i="81"/>
  <c r="N171" i="81"/>
  <c r="M171" i="81"/>
  <c r="L171" i="81"/>
  <c r="I171" i="81"/>
  <c r="H171" i="81"/>
  <c r="Q170" i="81"/>
  <c r="J170" i="81"/>
  <c r="R170" i="81" s="1"/>
  <c r="Q169" i="81"/>
  <c r="J169" i="81"/>
  <c r="Q168" i="81"/>
  <c r="J168" i="81"/>
  <c r="R168" i="81" s="1"/>
  <c r="Q167" i="81"/>
  <c r="J167" i="81"/>
  <c r="R167" i="81" s="1"/>
  <c r="Q166" i="81"/>
  <c r="J166" i="81"/>
  <c r="R166" i="81" s="1"/>
  <c r="Q165" i="81"/>
  <c r="J165" i="81"/>
  <c r="Q164" i="81"/>
  <c r="J164" i="81"/>
  <c r="R164" i="81" s="1"/>
  <c r="Q163" i="81"/>
  <c r="J163" i="81"/>
  <c r="R163" i="81" s="1"/>
  <c r="Q162" i="81"/>
  <c r="Q161" i="81" s="1"/>
  <c r="J162" i="81"/>
  <c r="R162" i="81" s="1"/>
  <c r="P161" i="81"/>
  <c r="O161" i="81"/>
  <c r="N161" i="81"/>
  <c r="M161" i="81"/>
  <c r="L161" i="81"/>
  <c r="K161" i="81"/>
  <c r="I161" i="81"/>
  <c r="H161" i="81"/>
  <c r="Q160" i="81"/>
  <c r="J160" i="81"/>
  <c r="Q159" i="81"/>
  <c r="J159" i="81"/>
  <c r="Q158" i="81"/>
  <c r="J158" i="81"/>
  <c r="Q157" i="81"/>
  <c r="J157" i="81"/>
  <c r="Q156" i="81"/>
  <c r="Q155" i="81" s="1"/>
  <c r="J156" i="81"/>
  <c r="R156" i="81" s="1"/>
  <c r="P155" i="81"/>
  <c r="O155" i="81"/>
  <c r="N155" i="81"/>
  <c r="M155" i="81"/>
  <c r="L155" i="81"/>
  <c r="K155" i="81"/>
  <c r="J155" i="81"/>
  <c r="I155" i="81"/>
  <c r="H155" i="81"/>
  <c r="Q154" i="81"/>
  <c r="J154" i="81"/>
  <c r="R154" i="81" s="1"/>
  <c r="Q153" i="81"/>
  <c r="J153" i="81"/>
  <c r="R153" i="81" s="1"/>
  <c r="Q152" i="81"/>
  <c r="J152" i="81"/>
  <c r="R152" i="81" s="1"/>
  <c r="Q151" i="81"/>
  <c r="J151" i="81"/>
  <c r="J150" i="81" s="1"/>
  <c r="Q150" i="81"/>
  <c r="P150" i="81"/>
  <c r="O150" i="81"/>
  <c r="N150" i="81"/>
  <c r="M150" i="81"/>
  <c r="L150" i="81"/>
  <c r="K150" i="81"/>
  <c r="I150" i="81"/>
  <c r="H150" i="81"/>
  <c r="Q149" i="81"/>
  <c r="J149" i="81"/>
  <c r="Q148" i="81"/>
  <c r="Q147" i="81" s="1"/>
  <c r="J148" i="81"/>
  <c r="R148" i="81" s="1"/>
  <c r="P147" i="81"/>
  <c r="O147" i="81"/>
  <c r="N147" i="81"/>
  <c r="M147" i="81"/>
  <c r="L147" i="81"/>
  <c r="K147" i="81"/>
  <c r="J147" i="81"/>
  <c r="I147" i="81"/>
  <c r="H147" i="81"/>
  <c r="Q146" i="81"/>
  <c r="J146" i="81"/>
  <c r="Q145" i="81"/>
  <c r="J145" i="81"/>
  <c r="R145" i="81" s="1"/>
  <c r="Q144" i="81"/>
  <c r="J144" i="81"/>
  <c r="R144" i="81" s="1"/>
  <c r="Q143" i="81"/>
  <c r="J143" i="81"/>
  <c r="R143" i="81" s="1"/>
  <c r="Q142" i="81"/>
  <c r="Q141" i="81" s="1"/>
  <c r="Q140" i="81" s="1"/>
  <c r="J142" i="81"/>
  <c r="R142" i="81" s="1"/>
  <c r="P141" i="81"/>
  <c r="P140" i="81" s="1"/>
  <c r="P176" i="81" s="1"/>
  <c r="O141" i="81"/>
  <c r="N141" i="81"/>
  <c r="N140" i="81" s="1"/>
  <c r="N176" i="81" s="1"/>
  <c r="M141" i="81"/>
  <c r="L141" i="81"/>
  <c r="L140" i="81" s="1"/>
  <c r="L176" i="81" s="1"/>
  <c r="K141" i="81"/>
  <c r="J141" i="81"/>
  <c r="J140" i="81" s="1"/>
  <c r="I141" i="81"/>
  <c r="H141" i="81"/>
  <c r="H140" i="81" s="1"/>
  <c r="H176" i="81" s="1"/>
  <c r="O140" i="81"/>
  <c r="O176" i="81" s="1"/>
  <c r="M140" i="81"/>
  <c r="M176" i="81" s="1"/>
  <c r="K140" i="81"/>
  <c r="K176" i="81" s="1"/>
  <c r="I140" i="81"/>
  <c r="I176" i="81" s="1"/>
  <c r="B138" i="81"/>
  <c r="Q133" i="81"/>
  <c r="J133" i="81"/>
  <c r="R133" i="81" s="1"/>
  <c r="Q132" i="81"/>
  <c r="J132" i="81"/>
  <c r="R132" i="81" s="1"/>
  <c r="Q131" i="81"/>
  <c r="J131" i="81"/>
  <c r="Q130" i="81"/>
  <c r="Q129" i="81" s="1"/>
  <c r="J130" i="81"/>
  <c r="R130" i="81" s="1"/>
  <c r="P129" i="81"/>
  <c r="O129" i="81"/>
  <c r="N129" i="81"/>
  <c r="M129" i="81"/>
  <c r="L129" i="81"/>
  <c r="I129" i="81"/>
  <c r="H129" i="81"/>
  <c r="Q128" i="81"/>
  <c r="J128" i="81"/>
  <c r="Q127" i="81"/>
  <c r="J127" i="81"/>
  <c r="Q126" i="81"/>
  <c r="J126" i="81"/>
  <c r="Q125" i="81"/>
  <c r="J125" i="81"/>
  <c r="Q124" i="81"/>
  <c r="J124" i="81"/>
  <c r="Q123" i="81"/>
  <c r="J123" i="81"/>
  <c r="Q122" i="81"/>
  <c r="J122" i="81"/>
  <c r="Q121" i="81"/>
  <c r="J121" i="81"/>
  <c r="Q120" i="81"/>
  <c r="J120" i="81"/>
  <c r="J119" i="81" s="1"/>
  <c r="Q119" i="81"/>
  <c r="P119" i="81"/>
  <c r="O119" i="81"/>
  <c r="N119" i="81"/>
  <c r="M119" i="81"/>
  <c r="L119" i="81"/>
  <c r="K119" i="81"/>
  <c r="I119" i="81"/>
  <c r="H119" i="81"/>
  <c r="Q118" i="81"/>
  <c r="J118" i="81"/>
  <c r="R118" i="81" s="1"/>
  <c r="Q117" i="81"/>
  <c r="J117" i="81"/>
  <c r="R117" i="81" s="1"/>
  <c r="Q116" i="81"/>
  <c r="J116" i="81"/>
  <c r="R116" i="81" s="1"/>
  <c r="Q115" i="81"/>
  <c r="J115" i="81"/>
  <c r="R115" i="81" s="1"/>
  <c r="Q114" i="81"/>
  <c r="J114" i="81"/>
  <c r="J113" i="81" s="1"/>
  <c r="Q113" i="81"/>
  <c r="P113" i="81"/>
  <c r="O113" i="81"/>
  <c r="N113" i="81"/>
  <c r="M113" i="81"/>
  <c r="L113" i="81"/>
  <c r="K113" i="81"/>
  <c r="I113" i="81"/>
  <c r="H113" i="81"/>
  <c r="Q112" i="81"/>
  <c r="J112" i="81"/>
  <c r="Q111" i="81"/>
  <c r="J111" i="81"/>
  <c r="Q110" i="81"/>
  <c r="J110" i="81"/>
  <c r="Q109" i="81"/>
  <c r="Q108" i="81" s="1"/>
  <c r="J109" i="81"/>
  <c r="P108" i="81"/>
  <c r="O108" i="81"/>
  <c r="N108" i="81"/>
  <c r="M108" i="81"/>
  <c r="L108" i="81"/>
  <c r="K108" i="81"/>
  <c r="J108" i="81"/>
  <c r="I108" i="81"/>
  <c r="H108" i="81"/>
  <c r="Q107" i="81"/>
  <c r="J107" i="81"/>
  <c r="R107" i="81" s="1"/>
  <c r="Q106" i="81"/>
  <c r="J106" i="81"/>
  <c r="J105" i="81" s="1"/>
  <c r="Q105" i="81"/>
  <c r="P105" i="81"/>
  <c r="P98" i="81" s="1"/>
  <c r="P134" i="81" s="1"/>
  <c r="O105" i="81"/>
  <c r="N105" i="81"/>
  <c r="M105" i="81"/>
  <c r="L105" i="81"/>
  <c r="L98" i="81" s="1"/>
  <c r="L134" i="81" s="1"/>
  <c r="K105" i="81"/>
  <c r="I105" i="81"/>
  <c r="H105" i="81"/>
  <c r="Q104" i="81"/>
  <c r="J104" i="81"/>
  <c r="Q103" i="81"/>
  <c r="J103" i="81"/>
  <c r="Q102" i="81"/>
  <c r="J102" i="81"/>
  <c r="Q101" i="81"/>
  <c r="J101" i="81"/>
  <c r="Q100" i="81"/>
  <c r="J100" i="81"/>
  <c r="J99" i="81" s="1"/>
  <c r="Q99" i="81"/>
  <c r="Q98" i="81" s="1"/>
  <c r="P99" i="81"/>
  <c r="O99" i="81"/>
  <c r="O98" i="81" s="1"/>
  <c r="O134" i="81" s="1"/>
  <c r="N99" i="81"/>
  <c r="M99" i="81"/>
  <c r="M98" i="81" s="1"/>
  <c r="M134" i="81" s="1"/>
  <c r="L99" i="81"/>
  <c r="K99" i="81"/>
  <c r="K98" i="81" s="1"/>
  <c r="K134" i="81" s="1"/>
  <c r="I99" i="81"/>
  <c r="H99" i="81"/>
  <c r="N98" i="81"/>
  <c r="N134" i="81" s="1"/>
  <c r="H98" i="81"/>
  <c r="H134" i="81" s="1"/>
  <c r="B96" i="81"/>
  <c r="O92" i="81"/>
  <c r="N92" i="81"/>
  <c r="M92" i="81"/>
  <c r="L92" i="81"/>
  <c r="K92" i="81"/>
  <c r="P92" i="81" s="1"/>
  <c r="I92" i="81"/>
  <c r="H92" i="81"/>
  <c r="J92" i="81" s="1"/>
  <c r="Q92" i="81" s="1"/>
  <c r="P91" i="81"/>
  <c r="J91" i="81"/>
  <c r="Q91" i="81" s="1"/>
  <c r="P90" i="81"/>
  <c r="J90" i="81"/>
  <c r="Q90" i="81" s="1"/>
  <c r="B88" i="81"/>
  <c r="O84" i="81"/>
  <c r="N84" i="81"/>
  <c r="M84" i="81"/>
  <c r="L84" i="81"/>
  <c r="P84" i="81" s="1"/>
  <c r="K84" i="81"/>
  <c r="I84" i="81"/>
  <c r="H84" i="81"/>
  <c r="P83" i="81"/>
  <c r="J83" i="81"/>
  <c r="P82" i="81"/>
  <c r="J82" i="81"/>
  <c r="B80" i="81"/>
  <c r="O76" i="81"/>
  <c r="N76" i="81"/>
  <c r="M76" i="81"/>
  <c r="L76" i="81"/>
  <c r="K76" i="81"/>
  <c r="I76" i="81"/>
  <c r="H76" i="81"/>
  <c r="P75" i="81"/>
  <c r="J75" i="81"/>
  <c r="P74" i="81"/>
  <c r="J74" i="81"/>
  <c r="B72" i="81"/>
  <c r="O68" i="81"/>
  <c r="N68" i="81"/>
  <c r="M68" i="81"/>
  <c r="L68" i="81"/>
  <c r="P68" i="81" s="1"/>
  <c r="K68" i="81"/>
  <c r="I68" i="81"/>
  <c r="H68" i="81"/>
  <c r="P67" i="81"/>
  <c r="J67" i="81"/>
  <c r="P66" i="81"/>
  <c r="J66" i="81"/>
  <c r="B64" i="81"/>
  <c r="P59" i="81"/>
  <c r="O59" i="81"/>
  <c r="N59" i="81"/>
  <c r="M59" i="81"/>
  <c r="L59" i="81"/>
  <c r="K59" i="81"/>
  <c r="Q59" i="81" s="1"/>
  <c r="I59" i="81"/>
  <c r="H59" i="81"/>
  <c r="J59" i="81" s="1"/>
  <c r="R59" i="81" s="1"/>
  <c r="Q58" i="81"/>
  <c r="J58" i="81"/>
  <c r="R58" i="81" s="1"/>
  <c r="Q57" i="81"/>
  <c r="J57" i="81"/>
  <c r="R57" i="81" s="1"/>
  <c r="B55" i="81"/>
  <c r="P51" i="81"/>
  <c r="O51" i="81"/>
  <c r="N51" i="81"/>
  <c r="M51" i="81"/>
  <c r="L51" i="81"/>
  <c r="K51" i="81"/>
  <c r="Q51" i="81" s="1"/>
  <c r="I51" i="81"/>
  <c r="H51" i="81"/>
  <c r="Q50" i="81"/>
  <c r="J50" i="81"/>
  <c r="R50" i="81" s="1"/>
  <c r="Q49" i="81"/>
  <c r="J49" i="81"/>
  <c r="J51" i="81" s="1"/>
  <c r="R51" i="81" s="1"/>
  <c r="B47" i="81"/>
  <c r="P41" i="81"/>
  <c r="O41" i="81"/>
  <c r="N41" i="81"/>
  <c r="M41" i="81"/>
  <c r="L41" i="81"/>
  <c r="Q41" i="81" s="1"/>
  <c r="I41" i="81"/>
  <c r="H41" i="81"/>
  <c r="J41" i="81" s="1"/>
  <c r="R41" i="81" s="1"/>
  <c r="P40" i="81"/>
  <c r="O40" i="81"/>
  <c r="N40" i="81"/>
  <c r="M40" i="81"/>
  <c r="L40" i="81"/>
  <c r="I40" i="81"/>
  <c r="H40" i="81"/>
  <c r="P39" i="81"/>
  <c r="O39" i="81"/>
  <c r="N39" i="81"/>
  <c r="M39" i="81"/>
  <c r="L39" i="81"/>
  <c r="Q39" i="81" s="1"/>
  <c r="I39" i="81"/>
  <c r="H39" i="81"/>
  <c r="J39" i="81" s="1"/>
  <c r="R39" i="81" s="1"/>
  <c r="P38" i="81"/>
  <c r="O38" i="81"/>
  <c r="N38" i="81"/>
  <c r="M38" i="81"/>
  <c r="L38" i="81"/>
  <c r="I38" i="81"/>
  <c r="H38" i="81"/>
  <c r="P37" i="81"/>
  <c r="O37" i="81"/>
  <c r="N37" i="81"/>
  <c r="M37" i="81"/>
  <c r="L37" i="81"/>
  <c r="Q37" i="81" s="1"/>
  <c r="I37" i="81"/>
  <c r="H37" i="81"/>
  <c r="J37" i="81" s="1"/>
  <c r="R37" i="81" s="1"/>
  <c r="P36" i="81"/>
  <c r="O36" i="81"/>
  <c r="N36" i="81"/>
  <c r="M36" i="81"/>
  <c r="L36" i="81"/>
  <c r="I36" i="81"/>
  <c r="H36" i="81"/>
  <c r="P35" i="81"/>
  <c r="O35" i="81"/>
  <c r="N35" i="81"/>
  <c r="M35" i="81"/>
  <c r="L35" i="81"/>
  <c r="Q35" i="81" s="1"/>
  <c r="I35" i="81"/>
  <c r="H35" i="81"/>
  <c r="J35" i="81" s="1"/>
  <c r="R35" i="81" s="1"/>
  <c r="N32" i="81"/>
  <c r="Q31" i="81"/>
  <c r="J31" i="81"/>
  <c r="R31" i="81" s="1"/>
  <c r="Q30" i="81"/>
  <c r="J30" i="81"/>
  <c r="R30" i="81" s="1"/>
  <c r="Q29" i="81"/>
  <c r="J29" i="81"/>
  <c r="R29" i="81" s="1"/>
  <c r="Q28" i="81"/>
  <c r="J28" i="81"/>
  <c r="R28" i="81" s="1"/>
  <c r="Q27" i="81"/>
  <c r="J27" i="81"/>
  <c r="R27" i="81" s="1"/>
  <c r="Q26" i="81"/>
  <c r="J26" i="81"/>
  <c r="R26" i="81" s="1"/>
  <c r="Q25" i="81"/>
  <c r="J25" i="81"/>
  <c r="R25" i="81" s="1"/>
  <c r="P24" i="81"/>
  <c r="P32" i="81" s="1"/>
  <c r="O24" i="81"/>
  <c r="O32" i="81" s="1"/>
  <c r="N24" i="81"/>
  <c r="M24" i="81"/>
  <c r="M32" i="81" s="1"/>
  <c r="L24" i="81"/>
  <c r="L32" i="81" s="1"/>
  <c r="Q32" i="81" s="1"/>
  <c r="I24" i="81"/>
  <c r="I32" i="81" s="1"/>
  <c r="H24" i="81"/>
  <c r="H32" i="81" s="1"/>
  <c r="H22" i="81"/>
  <c r="Q21" i="81"/>
  <c r="J21" i="81"/>
  <c r="R21" i="81" s="1"/>
  <c r="Q20" i="81"/>
  <c r="J20" i="81"/>
  <c r="R20" i="81" s="1"/>
  <c r="Q19" i="81"/>
  <c r="J19" i="81"/>
  <c r="Q18" i="81"/>
  <c r="J18" i="81"/>
  <c r="R18" i="81" s="1"/>
  <c r="Q17" i="81"/>
  <c r="J17" i="81"/>
  <c r="R17" i="81" s="1"/>
  <c r="Q16" i="81"/>
  <c r="J16" i="81"/>
  <c r="R16" i="81" s="1"/>
  <c r="Q15" i="81"/>
  <c r="J15" i="81"/>
  <c r="P14" i="81"/>
  <c r="O14" i="81"/>
  <c r="O34" i="81" s="1"/>
  <c r="O42" i="81" s="1"/>
  <c r="N14" i="81"/>
  <c r="M14" i="81"/>
  <c r="M34" i="81" s="1"/>
  <c r="M42" i="81" s="1"/>
  <c r="L14" i="81"/>
  <c r="I14" i="81"/>
  <c r="H14" i="81"/>
  <c r="H34" i="81" s="1"/>
  <c r="C13" i="81"/>
  <c r="I9" i="81"/>
  <c r="Q7" i="81"/>
  <c r="L6" i="81"/>
  <c r="B5" i="81"/>
  <c r="A1" i="81"/>
  <c r="Q175" i="80"/>
  <c r="J175" i="80"/>
  <c r="R175" i="80" s="1"/>
  <c r="Q174" i="80"/>
  <c r="J174" i="80"/>
  <c r="R174" i="80" s="1"/>
  <c r="Q173" i="80"/>
  <c r="J173" i="80"/>
  <c r="Q172" i="80"/>
  <c r="Q171" i="80" s="1"/>
  <c r="J172" i="80"/>
  <c r="P171" i="80"/>
  <c r="O171" i="80"/>
  <c r="N171" i="80"/>
  <c r="M171" i="80"/>
  <c r="L171" i="80"/>
  <c r="I171" i="80"/>
  <c r="H171" i="80"/>
  <c r="Q170" i="80"/>
  <c r="J170" i="80"/>
  <c r="Q169" i="80"/>
  <c r="J169" i="80"/>
  <c r="Q168" i="80"/>
  <c r="J168" i="80"/>
  <c r="Q167" i="80"/>
  <c r="J167" i="80"/>
  <c r="Q166" i="80"/>
  <c r="J166" i="80"/>
  <c r="Q165" i="80"/>
  <c r="J165" i="80"/>
  <c r="Q164" i="80"/>
  <c r="J164" i="80"/>
  <c r="Q163" i="80"/>
  <c r="J163" i="80"/>
  <c r="Q162" i="80"/>
  <c r="J162" i="80"/>
  <c r="J161" i="80" s="1"/>
  <c r="P161" i="80"/>
  <c r="O161" i="80"/>
  <c r="N161" i="80"/>
  <c r="M161" i="80"/>
  <c r="L161" i="80"/>
  <c r="K161" i="80"/>
  <c r="I161" i="80"/>
  <c r="H161" i="80"/>
  <c r="Q160" i="80"/>
  <c r="J160" i="80"/>
  <c r="Q159" i="80"/>
  <c r="J159" i="80"/>
  <c r="Q158" i="80"/>
  <c r="J158" i="80"/>
  <c r="Q157" i="80"/>
  <c r="J157" i="80"/>
  <c r="Q156" i="80"/>
  <c r="J156" i="80"/>
  <c r="P155" i="80"/>
  <c r="O155" i="80"/>
  <c r="N155" i="80"/>
  <c r="M155" i="80"/>
  <c r="L155" i="80"/>
  <c r="K155" i="80"/>
  <c r="J155" i="80"/>
  <c r="I155" i="80"/>
  <c r="H155" i="80"/>
  <c r="Q154" i="80"/>
  <c r="J154" i="80"/>
  <c r="R154" i="80" s="1"/>
  <c r="Q153" i="80"/>
  <c r="J153" i="80"/>
  <c r="R153" i="80" s="1"/>
  <c r="Q152" i="80"/>
  <c r="J152" i="80"/>
  <c r="Q151" i="80"/>
  <c r="J151" i="80"/>
  <c r="J150" i="80" s="1"/>
  <c r="P150" i="80"/>
  <c r="O150" i="80"/>
  <c r="N150" i="80"/>
  <c r="M150" i="80"/>
  <c r="L150" i="80"/>
  <c r="K150" i="80"/>
  <c r="I150" i="80"/>
  <c r="H150" i="80"/>
  <c r="Q149" i="80"/>
  <c r="J149" i="80"/>
  <c r="R149" i="80" s="1"/>
  <c r="Q148" i="80"/>
  <c r="Q147" i="80" s="1"/>
  <c r="J148" i="80"/>
  <c r="R148" i="80" s="1"/>
  <c r="R147" i="80" s="1"/>
  <c r="P147" i="80"/>
  <c r="O147" i="80"/>
  <c r="O140" i="80" s="1"/>
  <c r="O176" i="80" s="1"/>
  <c r="N147" i="80"/>
  <c r="M147" i="80"/>
  <c r="L147" i="80"/>
  <c r="K147" i="80"/>
  <c r="K140" i="80" s="1"/>
  <c r="K176" i="80" s="1"/>
  <c r="I147" i="80"/>
  <c r="H147" i="80"/>
  <c r="Q146" i="80"/>
  <c r="J146" i="80"/>
  <c r="Q145" i="80"/>
  <c r="J145" i="80"/>
  <c r="Q144" i="80"/>
  <c r="J144" i="80"/>
  <c r="Q143" i="80"/>
  <c r="J143" i="80"/>
  <c r="Q142" i="80"/>
  <c r="J142" i="80"/>
  <c r="P141" i="80"/>
  <c r="P140" i="80" s="1"/>
  <c r="P176" i="80" s="1"/>
  <c r="O141" i="80"/>
  <c r="N141" i="80"/>
  <c r="N140" i="80" s="1"/>
  <c r="N176" i="80" s="1"/>
  <c r="M141" i="80"/>
  <c r="L141" i="80"/>
  <c r="L140" i="80" s="1"/>
  <c r="L176" i="80" s="1"/>
  <c r="K141" i="80"/>
  <c r="J141" i="80"/>
  <c r="I141" i="80"/>
  <c r="H141" i="80"/>
  <c r="H140" i="80" s="1"/>
  <c r="H176" i="80" s="1"/>
  <c r="M140" i="80"/>
  <c r="M176" i="80" s="1"/>
  <c r="B138" i="80"/>
  <c r="Q133" i="80"/>
  <c r="J133" i="80"/>
  <c r="R133" i="80" s="1"/>
  <c r="Q132" i="80"/>
  <c r="J132" i="80"/>
  <c r="R132" i="80" s="1"/>
  <c r="Q131" i="80"/>
  <c r="J131" i="80"/>
  <c r="Q130" i="80"/>
  <c r="Q129" i="80" s="1"/>
  <c r="J130" i="80"/>
  <c r="P129" i="80"/>
  <c r="O129" i="80"/>
  <c r="N129" i="80"/>
  <c r="M129" i="80"/>
  <c r="L129" i="80"/>
  <c r="I129" i="80"/>
  <c r="H129" i="80"/>
  <c r="Q128" i="80"/>
  <c r="J128" i="80"/>
  <c r="Q127" i="80"/>
  <c r="J127" i="80"/>
  <c r="Q126" i="80"/>
  <c r="J126" i="80"/>
  <c r="Q125" i="80"/>
  <c r="J125" i="80"/>
  <c r="Q124" i="80"/>
  <c r="J124" i="80"/>
  <c r="Q123" i="80"/>
  <c r="J123" i="80"/>
  <c r="Q122" i="80"/>
  <c r="J122" i="80"/>
  <c r="Q121" i="80"/>
  <c r="J121" i="80"/>
  <c r="Q120" i="80"/>
  <c r="J120" i="80"/>
  <c r="J119" i="80" s="1"/>
  <c r="P119" i="80"/>
  <c r="O119" i="80"/>
  <c r="N119" i="80"/>
  <c r="M119" i="80"/>
  <c r="L119" i="80"/>
  <c r="K119" i="80"/>
  <c r="I119" i="80"/>
  <c r="H119" i="80"/>
  <c r="Q118" i="80"/>
  <c r="J118" i="80"/>
  <c r="Q117" i="80"/>
  <c r="J117" i="80"/>
  <c r="Q116" i="80"/>
  <c r="J116" i="80"/>
  <c r="Q115" i="80"/>
  <c r="J115" i="80"/>
  <c r="Q114" i="80"/>
  <c r="J114" i="80"/>
  <c r="J113" i="80" s="1"/>
  <c r="P113" i="80"/>
  <c r="O113" i="80"/>
  <c r="N113" i="80"/>
  <c r="M113" i="80"/>
  <c r="L113" i="80"/>
  <c r="K113" i="80"/>
  <c r="I113" i="80"/>
  <c r="H113" i="80"/>
  <c r="Q112" i="80"/>
  <c r="J112" i="80"/>
  <c r="Q111" i="80"/>
  <c r="J111" i="80"/>
  <c r="Q110" i="80"/>
  <c r="J110" i="80"/>
  <c r="Q109" i="80"/>
  <c r="Q108" i="80" s="1"/>
  <c r="J109" i="80"/>
  <c r="P108" i="80"/>
  <c r="P98" i="80" s="1"/>
  <c r="P134" i="80" s="1"/>
  <c r="O108" i="80"/>
  <c r="N108" i="80"/>
  <c r="M108" i="80"/>
  <c r="L108" i="80"/>
  <c r="L98" i="80" s="1"/>
  <c r="L134" i="80" s="1"/>
  <c r="K108" i="80"/>
  <c r="I108" i="80"/>
  <c r="H108" i="80"/>
  <c r="Q107" i="80"/>
  <c r="Q105" i="80" s="1"/>
  <c r="J107" i="80"/>
  <c r="Q106" i="80"/>
  <c r="J106" i="80"/>
  <c r="J105" i="80" s="1"/>
  <c r="P105" i="80"/>
  <c r="O105" i="80"/>
  <c r="N105" i="80"/>
  <c r="M105" i="80"/>
  <c r="L105" i="80"/>
  <c r="K105" i="80"/>
  <c r="I105" i="80"/>
  <c r="H105" i="80"/>
  <c r="Q104" i="80"/>
  <c r="J104" i="80"/>
  <c r="R104" i="80" s="1"/>
  <c r="Q103" i="80"/>
  <c r="J103" i="80"/>
  <c r="R103" i="80" s="1"/>
  <c r="Q102" i="80"/>
  <c r="J102" i="80"/>
  <c r="R102" i="80" s="1"/>
  <c r="Q101" i="80"/>
  <c r="J101" i="80"/>
  <c r="Q100" i="80"/>
  <c r="J100" i="80"/>
  <c r="J99" i="80" s="1"/>
  <c r="P99" i="80"/>
  <c r="O99" i="80"/>
  <c r="O98" i="80" s="1"/>
  <c r="O134" i="80" s="1"/>
  <c r="N99" i="80"/>
  <c r="M99" i="80"/>
  <c r="M98" i="80" s="1"/>
  <c r="M134" i="80" s="1"/>
  <c r="L99" i="80"/>
  <c r="K99" i="80"/>
  <c r="K98" i="80" s="1"/>
  <c r="K134" i="80" s="1"/>
  <c r="I99" i="80"/>
  <c r="H99" i="80"/>
  <c r="N98" i="80"/>
  <c r="N134" i="80" s="1"/>
  <c r="H98" i="80"/>
  <c r="H134" i="80" s="1"/>
  <c r="B96" i="80"/>
  <c r="O92" i="80"/>
  <c r="N92" i="80"/>
  <c r="M92" i="80"/>
  <c r="L92" i="80"/>
  <c r="K92" i="80"/>
  <c r="P92" i="80" s="1"/>
  <c r="I92" i="80"/>
  <c r="H92" i="80"/>
  <c r="J92" i="80" s="1"/>
  <c r="Q92" i="80" s="1"/>
  <c r="P91" i="80"/>
  <c r="J91" i="80"/>
  <c r="Q91" i="80" s="1"/>
  <c r="P90" i="80"/>
  <c r="J90" i="80"/>
  <c r="B88" i="80"/>
  <c r="O84" i="80"/>
  <c r="N84" i="80"/>
  <c r="M84" i="80"/>
  <c r="L84" i="80"/>
  <c r="K84" i="80"/>
  <c r="I84" i="80"/>
  <c r="H84" i="80"/>
  <c r="J84" i="80" s="1"/>
  <c r="P83" i="80"/>
  <c r="J83" i="80"/>
  <c r="P82" i="80"/>
  <c r="J82" i="80"/>
  <c r="Q82" i="80" s="1"/>
  <c r="B80" i="80"/>
  <c r="O76" i="80"/>
  <c r="N76" i="80"/>
  <c r="M76" i="80"/>
  <c r="L76" i="80"/>
  <c r="K76" i="80"/>
  <c r="P76" i="80" s="1"/>
  <c r="I76" i="80"/>
  <c r="H76" i="80"/>
  <c r="P75" i="80"/>
  <c r="J75" i="80"/>
  <c r="Q75" i="80" s="1"/>
  <c r="P74" i="80"/>
  <c r="J74" i="80"/>
  <c r="B72" i="80"/>
  <c r="O68" i="80"/>
  <c r="N68" i="80"/>
  <c r="M68" i="80"/>
  <c r="L68" i="80"/>
  <c r="P68" i="80" s="1"/>
  <c r="K68" i="80"/>
  <c r="I68" i="80"/>
  <c r="H68" i="80"/>
  <c r="P67" i="80"/>
  <c r="J67" i="80"/>
  <c r="P66" i="80"/>
  <c r="J66" i="80"/>
  <c r="B64" i="80"/>
  <c r="P59" i="80"/>
  <c r="O59" i="80"/>
  <c r="N59" i="80"/>
  <c r="M59" i="80"/>
  <c r="L59" i="80"/>
  <c r="K59" i="80"/>
  <c r="I59" i="80"/>
  <c r="H59" i="80"/>
  <c r="J59" i="80" s="1"/>
  <c r="Q58" i="80"/>
  <c r="J58" i="80"/>
  <c r="R58" i="80" s="1"/>
  <c r="Q57" i="80"/>
  <c r="J57" i="80"/>
  <c r="R57" i="80" s="1"/>
  <c r="B55" i="80"/>
  <c r="P51" i="80"/>
  <c r="O51" i="80"/>
  <c r="N51" i="80"/>
  <c r="M51" i="80"/>
  <c r="L51" i="80"/>
  <c r="K51" i="80"/>
  <c r="I51" i="80"/>
  <c r="H51" i="80"/>
  <c r="Q50" i="80"/>
  <c r="J50" i="80"/>
  <c r="R50" i="80" s="1"/>
  <c r="Q49" i="80"/>
  <c r="J49" i="80"/>
  <c r="R49" i="80" s="1"/>
  <c r="B47" i="80"/>
  <c r="P41" i="80"/>
  <c r="O41" i="80"/>
  <c r="N41" i="80"/>
  <c r="M41" i="80"/>
  <c r="L41" i="80"/>
  <c r="Q41" i="80" s="1"/>
  <c r="I41" i="80"/>
  <c r="H41" i="80"/>
  <c r="P40" i="80"/>
  <c r="O40" i="80"/>
  <c r="N40" i="80"/>
  <c r="M40" i="80"/>
  <c r="L40" i="80"/>
  <c r="I40" i="80"/>
  <c r="H40" i="80"/>
  <c r="P39" i="80"/>
  <c r="O39" i="80"/>
  <c r="N39" i="80"/>
  <c r="M39" i="80"/>
  <c r="L39" i="80"/>
  <c r="Q39" i="80" s="1"/>
  <c r="I39" i="80"/>
  <c r="H39" i="80"/>
  <c r="P38" i="80"/>
  <c r="O38" i="80"/>
  <c r="N38" i="80"/>
  <c r="M38" i="80"/>
  <c r="L38" i="80"/>
  <c r="I38" i="80"/>
  <c r="H38" i="80"/>
  <c r="P37" i="80"/>
  <c r="O37" i="80"/>
  <c r="N37" i="80"/>
  <c r="M37" i="80"/>
  <c r="L37" i="80"/>
  <c r="Q37" i="80" s="1"/>
  <c r="I37" i="80"/>
  <c r="H37" i="80"/>
  <c r="P36" i="80"/>
  <c r="O36" i="80"/>
  <c r="N36" i="80"/>
  <c r="M36" i="80"/>
  <c r="L36" i="80"/>
  <c r="I36" i="80"/>
  <c r="H36" i="80"/>
  <c r="P35" i="80"/>
  <c r="O35" i="80"/>
  <c r="N35" i="80"/>
  <c r="M35" i="80"/>
  <c r="L35" i="80"/>
  <c r="Q35" i="80" s="1"/>
  <c r="I35" i="80"/>
  <c r="H35" i="80"/>
  <c r="Q31" i="80"/>
  <c r="J31" i="80"/>
  <c r="Q30" i="80"/>
  <c r="J30" i="80"/>
  <c r="Q29" i="80"/>
  <c r="J29" i="80"/>
  <c r="Q28" i="80"/>
  <c r="J28" i="80"/>
  <c r="Q27" i="80"/>
  <c r="J27" i="80"/>
  <c r="Q26" i="80"/>
  <c r="J26" i="80"/>
  <c r="Q25" i="80"/>
  <c r="J25" i="80"/>
  <c r="P24" i="80"/>
  <c r="P32" i="80" s="1"/>
  <c r="O24" i="80"/>
  <c r="O32" i="80" s="1"/>
  <c r="N24" i="80"/>
  <c r="N32" i="80" s="1"/>
  <c r="M24" i="80"/>
  <c r="M32" i="80" s="1"/>
  <c r="L24" i="80"/>
  <c r="L32" i="80" s="1"/>
  <c r="I24" i="80"/>
  <c r="I32" i="80" s="1"/>
  <c r="H24" i="80"/>
  <c r="H32" i="80" s="1"/>
  <c r="H22" i="80"/>
  <c r="J22" i="80" s="1"/>
  <c r="Q21" i="80"/>
  <c r="J21" i="80"/>
  <c r="Q20" i="80"/>
  <c r="J20" i="80"/>
  <c r="R20" i="80" s="1"/>
  <c r="Q19" i="80"/>
  <c r="J19" i="80"/>
  <c r="R19" i="80" s="1"/>
  <c r="Q18" i="80"/>
  <c r="J18" i="80"/>
  <c r="R18" i="80" s="1"/>
  <c r="Q17" i="80"/>
  <c r="J17" i="80"/>
  <c r="Q16" i="80"/>
  <c r="J16" i="80"/>
  <c r="R16" i="80" s="1"/>
  <c r="Q15" i="80"/>
  <c r="J15" i="80"/>
  <c r="R15" i="80" s="1"/>
  <c r="P14" i="80"/>
  <c r="P22" i="80" s="1"/>
  <c r="O14" i="80"/>
  <c r="O22" i="80" s="1"/>
  <c r="N14" i="80"/>
  <c r="N22" i="80" s="1"/>
  <c r="M14" i="80"/>
  <c r="M22" i="80" s="1"/>
  <c r="L14" i="80"/>
  <c r="I14" i="80"/>
  <c r="I22" i="80" s="1"/>
  <c r="H14" i="80"/>
  <c r="C13" i="80"/>
  <c r="I9" i="80"/>
  <c r="Q7" i="80"/>
  <c r="L6" i="80"/>
  <c r="B5" i="80"/>
  <c r="A1" i="80"/>
  <c r="R42" i="87" l="1"/>
  <c r="Q6" i="87" s="1"/>
  <c r="R6" i="87" s="1"/>
  <c r="R34" i="87"/>
  <c r="T59" i="84"/>
  <c r="S59" i="84"/>
  <c r="T63" i="84"/>
  <c r="S63" i="84"/>
  <c r="S16" i="85"/>
  <c r="T16" i="85"/>
  <c r="T24" i="85"/>
  <c r="S24" i="85"/>
  <c r="T32" i="85"/>
  <c r="S32" i="85"/>
  <c r="T40" i="85"/>
  <c r="S40" i="85"/>
  <c r="T48" i="85"/>
  <c r="S48" i="85"/>
  <c r="T56" i="85"/>
  <c r="S56" i="85"/>
  <c r="S19" i="84"/>
  <c r="T19" i="84"/>
  <c r="T51" i="85"/>
  <c r="T58" i="84"/>
  <c r="T15" i="85"/>
  <c r="T13" i="85"/>
  <c r="T65" i="85"/>
  <c r="T20" i="84"/>
  <c r="S48" i="84"/>
  <c r="T48" i="84"/>
  <c r="S65" i="84"/>
  <c r="T65" i="84"/>
  <c r="S28" i="84"/>
  <c r="T28" i="84"/>
  <c r="S64" i="84"/>
  <c r="T64" i="84"/>
  <c r="T10" i="84"/>
  <c r="S37" i="84"/>
  <c r="T37" i="84"/>
  <c r="S6" i="85"/>
  <c r="T6" i="85"/>
  <c r="S8" i="85"/>
  <c r="T8" i="85"/>
  <c r="T35" i="84"/>
  <c r="S35" i="84"/>
  <c r="T67" i="84"/>
  <c r="S67" i="84"/>
  <c r="S18" i="85"/>
  <c r="T18" i="85"/>
  <c r="T26" i="85"/>
  <c r="S26" i="85"/>
  <c r="T34" i="85"/>
  <c r="S34" i="85"/>
  <c r="T42" i="85"/>
  <c r="S42" i="85"/>
  <c r="T50" i="85"/>
  <c r="S50" i="85"/>
  <c r="T58" i="85"/>
  <c r="S58" i="85"/>
  <c r="T64" i="85"/>
  <c r="S64" i="85"/>
  <c r="T27" i="84"/>
  <c r="S27" i="84"/>
  <c r="T42" i="84"/>
  <c r="S22" i="84"/>
  <c r="T22" i="84"/>
  <c r="S57" i="84"/>
  <c r="T57" i="84"/>
  <c r="T23" i="84"/>
  <c r="T46" i="84"/>
  <c r="T27" i="85"/>
  <c r="T30" i="84"/>
  <c r="T13" i="84"/>
  <c r="S52" i="84"/>
  <c r="T52" i="84"/>
  <c r="T39" i="84"/>
  <c r="S39" i="84"/>
  <c r="T66" i="85"/>
  <c r="S66" i="85"/>
  <c r="T63" i="85"/>
  <c r="T21" i="85"/>
  <c r="S31" i="84"/>
  <c r="T31" i="84"/>
  <c r="T23" i="85"/>
  <c r="T41" i="85"/>
  <c r="T26" i="84"/>
  <c r="T29" i="85"/>
  <c r="T31" i="85"/>
  <c r="T33" i="85"/>
  <c r="S10" i="85"/>
  <c r="T10" i="85"/>
  <c r="S7" i="85"/>
  <c r="T7" i="85"/>
  <c r="T43" i="84"/>
  <c r="S43" i="84"/>
  <c r="T17" i="84"/>
  <c r="S17" i="84"/>
  <c r="S32" i="84"/>
  <c r="T32" i="84"/>
  <c r="T62" i="84"/>
  <c r="S25" i="84"/>
  <c r="T25" i="84"/>
  <c r="T43" i="85"/>
  <c r="T66" i="84"/>
  <c r="S33" i="84"/>
  <c r="T33" i="84"/>
  <c r="S15" i="84"/>
  <c r="T15" i="84"/>
  <c r="T29" i="84"/>
  <c r="S53" i="84"/>
  <c r="T53" i="84"/>
  <c r="T45" i="84"/>
  <c r="T11" i="85"/>
  <c r="S11" i="85"/>
  <c r="S12" i="84"/>
  <c r="T12" i="84"/>
  <c r="T47" i="84"/>
  <c r="S47" i="84"/>
  <c r="S20" i="85"/>
  <c r="T20" i="85"/>
  <c r="T28" i="85"/>
  <c r="S28" i="85"/>
  <c r="T36" i="85"/>
  <c r="S36" i="85"/>
  <c r="T44" i="85"/>
  <c r="S44" i="85"/>
  <c r="T52" i="85"/>
  <c r="S52" i="85"/>
  <c r="T60" i="85"/>
  <c r="S60" i="85"/>
  <c r="AT2" i="85" s="1"/>
  <c r="T9" i="85"/>
  <c r="S56" i="84"/>
  <c r="T56" i="84"/>
  <c r="T37" i="85"/>
  <c r="T39" i="85"/>
  <c r="T11" i="84"/>
  <c r="S11" i="84"/>
  <c r="S60" i="84"/>
  <c r="AT2" i="84" s="1"/>
  <c r="T60" i="84"/>
  <c r="T57" i="85"/>
  <c r="T45" i="85"/>
  <c r="T47" i="85"/>
  <c r="T49" i="85"/>
  <c r="T14" i="84"/>
  <c r="T54" i="84"/>
  <c r="S9" i="84"/>
  <c r="T9" i="84"/>
  <c r="S12" i="85"/>
  <c r="T12" i="85"/>
  <c r="T17" i="85"/>
  <c r="T51" i="84"/>
  <c r="S51" i="84"/>
  <c r="T22" i="85"/>
  <c r="S22" i="85"/>
  <c r="T30" i="85"/>
  <c r="S30" i="85"/>
  <c r="T38" i="85"/>
  <c r="S38" i="85"/>
  <c r="T46" i="85"/>
  <c r="S46" i="85"/>
  <c r="T54" i="85"/>
  <c r="S54" i="85"/>
  <c r="S40" i="84"/>
  <c r="T40" i="84"/>
  <c r="S36" i="84"/>
  <c r="T36" i="84"/>
  <c r="S44" i="84"/>
  <c r="T44" i="84"/>
  <c r="S16" i="84"/>
  <c r="T16" i="84"/>
  <c r="T59" i="85"/>
  <c r="T34" i="84"/>
  <c r="S14" i="85"/>
  <c r="T14" i="85"/>
  <c r="T19" i="85"/>
  <c r="T55" i="84"/>
  <c r="S55" i="84"/>
  <c r="T62" i="85"/>
  <c r="S62" i="85"/>
  <c r="T35" i="85"/>
  <c r="T53" i="85"/>
  <c r="S41" i="84"/>
  <c r="T41" i="84"/>
  <c r="T38" i="84"/>
  <c r="T55" i="85"/>
  <c r="T21" i="84"/>
  <c r="S21" i="84"/>
  <c r="S49" i="84"/>
  <c r="T49" i="84"/>
  <c r="T61" i="85"/>
  <c r="S6" i="84"/>
  <c r="T6" i="84"/>
  <c r="T24" i="84"/>
  <c r="T8" i="84"/>
  <c r="T18" i="84"/>
  <c r="M22" i="81"/>
  <c r="J32" i="81"/>
  <c r="R32" i="81" s="1"/>
  <c r="J36" i="81"/>
  <c r="R36" i="81" s="1"/>
  <c r="Q36" i="81"/>
  <c r="J38" i="81"/>
  <c r="R38" i="81" s="1"/>
  <c r="Q38" i="81"/>
  <c r="J40" i="81"/>
  <c r="R40" i="81" s="1"/>
  <c r="Q40" i="81"/>
  <c r="I98" i="81"/>
  <c r="I134" i="81" s="1"/>
  <c r="R101" i="81"/>
  <c r="R102" i="81"/>
  <c r="R103" i="81"/>
  <c r="R104" i="81"/>
  <c r="R109" i="81"/>
  <c r="R110" i="81"/>
  <c r="R111" i="81"/>
  <c r="R112" i="81"/>
  <c r="R121" i="81"/>
  <c r="R122" i="81"/>
  <c r="R123" i="81"/>
  <c r="R124" i="81"/>
  <c r="R125" i="81"/>
  <c r="R126" i="81"/>
  <c r="R127" i="81"/>
  <c r="R128" i="81"/>
  <c r="R147" i="81"/>
  <c r="R149" i="81"/>
  <c r="R157" i="81"/>
  <c r="R158" i="81"/>
  <c r="R155" i="81" s="1"/>
  <c r="R159" i="81"/>
  <c r="R160" i="81"/>
  <c r="J161" i="81"/>
  <c r="J176" i="81" s="1"/>
  <c r="J171" i="81"/>
  <c r="O22" i="81"/>
  <c r="Q66" i="81"/>
  <c r="Q67" i="81"/>
  <c r="J68" i="81"/>
  <c r="Q74" i="81"/>
  <c r="Q75" i="81"/>
  <c r="J76" i="81"/>
  <c r="P76" i="81"/>
  <c r="Q82" i="81"/>
  <c r="Q83" i="81"/>
  <c r="J84" i="81"/>
  <c r="J129" i="81"/>
  <c r="R146" i="81"/>
  <c r="H42" i="81"/>
  <c r="L22" i="81"/>
  <c r="Q14" i="81"/>
  <c r="L34" i="81"/>
  <c r="N22" i="81"/>
  <c r="N34" i="81"/>
  <c r="N42" i="81" s="1"/>
  <c r="P22" i="81"/>
  <c r="P34" i="81"/>
  <c r="P42" i="81" s="1"/>
  <c r="R15" i="81"/>
  <c r="R19" i="81"/>
  <c r="Q68" i="81"/>
  <c r="Q84" i="81"/>
  <c r="Q134" i="81"/>
  <c r="I22" i="81"/>
  <c r="J22" i="81" s="1"/>
  <c r="I34" i="81"/>
  <c r="I42" i="81" s="1"/>
  <c r="R99" i="81"/>
  <c r="J98" i="81"/>
  <c r="J134" i="81" s="1"/>
  <c r="J24" i="81"/>
  <c r="Q24" i="81"/>
  <c r="R49" i="81"/>
  <c r="R100" i="81"/>
  <c r="R106" i="81"/>
  <c r="R105" i="81" s="1"/>
  <c r="R114" i="81"/>
  <c r="R113" i="81" s="1"/>
  <c r="R120" i="81"/>
  <c r="R119" i="81" s="1"/>
  <c r="R131" i="81"/>
  <c r="R129" i="81" s="1"/>
  <c r="R141" i="81"/>
  <c r="R151" i="81"/>
  <c r="R150" i="81" s="1"/>
  <c r="R173" i="81"/>
  <c r="J14" i="81"/>
  <c r="R14" i="81" s="1"/>
  <c r="R165" i="81"/>
  <c r="R169" i="81"/>
  <c r="Q171" i="81"/>
  <c r="Q176" i="81" s="1"/>
  <c r="R174" i="81"/>
  <c r="J32" i="80"/>
  <c r="J51" i="80"/>
  <c r="R106" i="80"/>
  <c r="Q113" i="80"/>
  <c r="Q119" i="80"/>
  <c r="Q161" i="80"/>
  <c r="H34" i="80"/>
  <c r="R25" i="80"/>
  <c r="R26" i="80"/>
  <c r="R27" i="80"/>
  <c r="R29" i="80"/>
  <c r="R30" i="80"/>
  <c r="R31" i="80"/>
  <c r="I34" i="80"/>
  <c r="I42" i="80" s="1"/>
  <c r="Q36" i="80"/>
  <c r="Q38" i="80"/>
  <c r="Q40" i="80"/>
  <c r="Q66" i="80"/>
  <c r="Q67" i="80"/>
  <c r="J68" i="80"/>
  <c r="Q74" i="80"/>
  <c r="P84" i="80"/>
  <c r="Q84" i="80" s="1"/>
  <c r="I98" i="80"/>
  <c r="I134" i="80" s="1"/>
  <c r="Q99" i="80"/>
  <c r="Q98" i="80" s="1"/>
  <c r="Q134" i="80" s="1"/>
  <c r="R110" i="80"/>
  <c r="R111" i="80"/>
  <c r="J108" i="80"/>
  <c r="J98" i="80" s="1"/>
  <c r="R116" i="80"/>
  <c r="R117" i="80"/>
  <c r="R118" i="80"/>
  <c r="R122" i="80"/>
  <c r="R123" i="80"/>
  <c r="R124" i="80"/>
  <c r="R126" i="80"/>
  <c r="R127" i="80"/>
  <c r="R128" i="80"/>
  <c r="R142" i="80"/>
  <c r="R143" i="80"/>
  <c r="R145" i="80"/>
  <c r="R146" i="80"/>
  <c r="J147" i="80"/>
  <c r="J140" i="80" s="1"/>
  <c r="I140" i="80"/>
  <c r="I176" i="80" s="1"/>
  <c r="Q150" i="80"/>
  <c r="R156" i="80"/>
  <c r="R157" i="80"/>
  <c r="R159" i="80"/>
  <c r="R160" i="80"/>
  <c r="R164" i="80"/>
  <c r="R165" i="80"/>
  <c r="R166" i="80"/>
  <c r="R168" i="80"/>
  <c r="R169" i="80"/>
  <c r="R170" i="80"/>
  <c r="Q68" i="80"/>
  <c r="H42" i="80"/>
  <c r="J42" i="80" s="1"/>
  <c r="Q32" i="80"/>
  <c r="R32" i="80" s="1"/>
  <c r="L22" i="80"/>
  <c r="Q22" i="80" s="1"/>
  <c r="Q14" i="80"/>
  <c r="R22" i="80"/>
  <c r="J24" i="80"/>
  <c r="R24" i="80" s="1"/>
  <c r="Q24" i="80"/>
  <c r="N34" i="80"/>
  <c r="N42" i="80" s="1"/>
  <c r="R100" i="80"/>
  <c r="R112" i="80"/>
  <c r="R114" i="80"/>
  <c r="R120" i="80"/>
  <c r="R151" i="80"/>
  <c r="R162" i="80"/>
  <c r="M34" i="80"/>
  <c r="M42" i="80" s="1"/>
  <c r="O34" i="80"/>
  <c r="O42" i="80" s="1"/>
  <c r="R17" i="80"/>
  <c r="R21" i="80"/>
  <c r="R28" i="80"/>
  <c r="L34" i="80"/>
  <c r="P34" i="80"/>
  <c r="P42" i="80" s="1"/>
  <c r="J35" i="80"/>
  <c r="R35" i="80" s="1"/>
  <c r="J36" i="80"/>
  <c r="R36" i="80" s="1"/>
  <c r="J37" i="80"/>
  <c r="R37" i="80" s="1"/>
  <c r="J38" i="80"/>
  <c r="R38" i="80" s="1"/>
  <c r="J39" i="80"/>
  <c r="R39" i="80" s="1"/>
  <c r="J40" i="80"/>
  <c r="R40" i="80" s="1"/>
  <c r="J41" i="80"/>
  <c r="R41" i="80" s="1"/>
  <c r="Q51" i="80"/>
  <c r="R51" i="80" s="1"/>
  <c r="Q59" i="80"/>
  <c r="R59" i="80" s="1"/>
  <c r="J76" i="80"/>
  <c r="Q76" i="80" s="1"/>
  <c r="Q83" i="80"/>
  <c r="Q90" i="80"/>
  <c r="R101" i="80"/>
  <c r="R107" i="80"/>
  <c r="R105" i="80" s="1"/>
  <c r="R109" i="80"/>
  <c r="R115" i="80"/>
  <c r="R121" i="80"/>
  <c r="R125" i="80"/>
  <c r="R130" i="80"/>
  <c r="J129" i="80"/>
  <c r="J134" i="80" s="1"/>
  <c r="R131" i="80"/>
  <c r="Q141" i="80"/>
  <c r="Q140" i="80" s="1"/>
  <c r="Q176" i="80" s="1"/>
  <c r="R144" i="80"/>
  <c r="R152" i="80"/>
  <c r="Q155" i="80"/>
  <c r="R158" i="80"/>
  <c r="R155" i="80" s="1"/>
  <c r="J14" i="80"/>
  <c r="R163" i="80"/>
  <c r="R167" i="80"/>
  <c r="R172" i="80"/>
  <c r="J171" i="80"/>
  <c r="R173" i="80"/>
  <c r="Q175" i="79"/>
  <c r="J175" i="79"/>
  <c r="Q174" i="79"/>
  <c r="J174" i="79"/>
  <c r="Q173" i="79"/>
  <c r="J173" i="79"/>
  <c r="Q172" i="79"/>
  <c r="Q171" i="79" s="1"/>
  <c r="J172" i="79"/>
  <c r="P171" i="79"/>
  <c r="O171" i="79"/>
  <c r="N171" i="79"/>
  <c r="M171" i="79"/>
  <c r="L171" i="79"/>
  <c r="I171" i="79"/>
  <c r="H171" i="79"/>
  <c r="Q170" i="79"/>
  <c r="J170" i="79"/>
  <c r="Q169" i="79"/>
  <c r="J169" i="79"/>
  <c r="Q168" i="79"/>
  <c r="J168" i="79"/>
  <c r="Q167" i="79"/>
  <c r="J167" i="79"/>
  <c r="Q166" i="79"/>
  <c r="J166" i="79"/>
  <c r="Q165" i="79"/>
  <c r="J165" i="79"/>
  <c r="Q164" i="79"/>
  <c r="J164" i="79"/>
  <c r="Q163" i="79"/>
  <c r="J163" i="79"/>
  <c r="Q162" i="79"/>
  <c r="J162" i="79"/>
  <c r="J161" i="79" s="1"/>
  <c r="P161" i="79"/>
  <c r="O161" i="79"/>
  <c r="N161" i="79"/>
  <c r="M161" i="79"/>
  <c r="L161" i="79"/>
  <c r="K161" i="79"/>
  <c r="I161" i="79"/>
  <c r="H161" i="79"/>
  <c r="Q160" i="79"/>
  <c r="J160" i="79"/>
  <c r="Q159" i="79"/>
  <c r="J159" i="79"/>
  <c r="Q158" i="79"/>
  <c r="J158" i="79"/>
  <c r="Q157" i="79"/>
  <c r="J157" i="79"/>
  <c r="Q156" i="79"/>
  <c r="Q155" i="79" s="1"/>
  <c r="J156" i="79"/>
  <c r="P155" i="79"/>
  <c r="O155" i="79"/>
  <c r="N155" i="79"/>
  <c r="M155" i="79"/>
  <c r="L155" i="79"/>
  <c r="K155" i="79"/>
  <c r="I155" i="79"/>
  <c r="H155" i="79"/>
  <c r="Q154" i="79"/>
  <c r="J154" i="79"/>
  <c r="Q153" i="79"/>
  <c r="J153" i="79"/>
  <c r="Q152" i="79"/>
  <c r="J152" i="79"/>
  <c r="Q151" i="79"/>
  <c r="J151" i="79"/>
  <c r="J150" i="79" s="1"/>
  <c r="Q150" i="79"/>
  <c r="P150" i="79"/>
  <c r="O150" i="79"/>
  <c r="N150" i="79"/>
  <c r="M150" i="79"/>
  <c r="L150" i="79"/>
  <c r="K150" i="79"/>
  <c r="I150" i="79"/>
  <c r="H150" i="79"/>
  <c r="Q149" i="79"/>
  <c r="J149" i="79"/>
  <c r="R149" i="79" s="1"/>
  <c r="Q148" i="79"/>
  <c r="Q147" i="79" s="1"/>
  <c r="J148" i="79"/>
  <c r="R148" i="79" s="1"/>
  <c r="R147" i="79" s="1"/>
  <c r="P147" i="79"/>
  <c r="O147" i="79"/>
  <c r="N147" i="79"/>
  <c r="M147" i="79"/>
  <c r="L147" i="79"/>
  <c r="K147" i="79"/>
  <c r="I147" i="79"/>
  <c r="H147" i="79"/>
  <c r="Q146" i="79"/>
  <c r="J146" i="79"/>
  <c r="Q145" i="79"/>
  <c r="J145" i="79"/>
  <c r="Q144" i="79"/>
  <c r="J144" i="79"/>
  <c r="Q143" i="79"/>
  <c r="J143" i="79"/>
  <c r="Q142" i="79"/>
  <c r="Q141" i="79" s="1"/>
  <c r="J142" i="79"/>
  <c r="J141" i="79" s="1"/>
  <c r="P141" i="79"/>
  <c r="O141" i="79"/>
  <c r="N141" i="79"/>
  <c r="M141" i="79"/>
  <c r="L141" i="79"/>
  <c r="K141" i="79"/>
  <c r="I141" i="79"/>
  <c r="I140" i="79" s="1"/>
  <c r="I176" i="79" s="1"/>
  <c r="H141" i="79"/>
  <c r="M140" i="79"/>
  <c r="M176" i="79" s="1"/>
  <c r="B138" i="79"/>
  <c r="Q133" i="79"/>
  <c r="J133" i="79"/>
  <c r="Q132" i="79"/>
  <c r="J132" i="79"/>
  <c r="Q131" i="79"/>
  <c r="J131" i="79"/>
  <c r="Q130" i="79"/>
  <c r="Q129" i="79" s="1"/>
  <c r="J130" i="79"/>
  <c r="P129" i="79"/>
  <c r="O129" i="79"/>
  <c r="N129" i="79"/>
  <c r="M129" i="79"/>
  <c r="L129" i="79"/>
  <c r="I129" i="79"/>
  <c r="H129" i="79"/>
  <c r="Q128" i="79"/>
  <c r="J128" i="79"/>
  <c r="Q127" i="79"/>
  <c r="J127" i="79"/>
  <c r="Q126" i="79"/>
  <c r="J126" i="79"/>
  <c r="Q125" i="79"/>
  <c r="J125" i="79"/>
  <c r="Q124" i="79"/>
  <c r="J124" i="79"/>
  <c r="Q123" i="79"/>
  <c r="J123" i="79"/>
  <c r="Q122" i="79"/>
  <c r="J122" i="79"/>
  <c r="Q121" i="79"/>
  <c r="J121" i="79"/>
  <c r="Q120" i="79"/>
  <c r="J120" i="79"/>
  <c r="J119" i="79" s="1"/>
  <c r="Q119" i="79"/>
  <c r="P119" i="79"/>
  <c r="O119" i="79"/>
  <c r="N119" i="79"/>
  <c r="M119" i="79"/>
  <c r="L119" i="79"/>
  <c r="K119" i="79"/>
  <c r="I119" i="79"/>
  <c r="H119" i="79"/>
  <c r="Q118" i="79"/>
  <c r="J118" i="79"/>
  <c r="Q117" i="79"/>
  <c r="J117" i="79"/>
  <c r="Q116" i="79"/>
  <c r="J116" i="79"/>
  <c r="Q115" i="79"/>
  <c r="J115" i="79"/>
  <c r="Q114" i="79"/>
  <c r="J114" i="79"/>
  <c r="J113" i="79" s="1"/>
  <c r="Q113" i="79"/>
  <c r="P113" i="79"/>
  <c r="O113" i="79"/>
  <c r="N113" i="79"/>
  <c r="M113" i="79"/>
  <c r="L113" i="79"/>
  <c r="K113" i="79"/>
  <c r="I113" i="79"/>
  <c r="H113" i="79"/>
  <c r="Q112" i="79"/>
  <c r="J112" i="79"/>
  <c r="Q111" i="79"/>
  <c r="J111" i="79"/>
  <c r="Q110" i="79"/>
  <c r="J110" i="79"/>
  <c r="Q109" i="79"/>
  <c r="Q108" i="79" s="1"/>
  <c r="J109" i="79"/>
  <c r="P108" i="79"/>
  <c r="O108" i="79"/>
  <c r="N108" i="79"/>
  <c r="M108" i="79"/>
  <c r="L108" i="79"/>
  <c r="K108" i="79"/>
  <c r="I108" i="79"/>
  <c r="H108" i="79"/>
  <c r="Q107" i="79"/>
  <c r="J107" i="79"/>
  <c r="Q106" i="79"/>
  <c r="J106" i="79"/>
  <c r="J105" i="79" s="1"/>
  <c r="Q105" i="79"/>
  <c r="P105" i="79"/>
  <c r="O105" i="79"/>
  <c r="N105" i="79"/>
  <c r="M105" i="79"/>
  <c r="L105" i="79"/>
  <c r="K105" i="79"/>
  <c r="I105" i="79"/>
  <c r="H105" i="79"/>
  <c r="H98" i="79" s="1"/>
  <c r="H134" i="79" s="1"/>
  <c r="Q104" i="79"/>
  <c r="J104" i="79"/>
  <c r="R104" i="79" s="1"/>
  <c r="Q103" i="79"/>
  <c r="J103" i="79"/>
  <c r="R103" i="79" s="1"/>
  <c r="Q102" i="79"/>
  <c r="J102" i="79"/>
  <c r="R102" i="79" s="1"/>
  <c r="Q101" i="79"/>
  <c r="J101" i="79"/>
  <c r="R101" i="79" s="1"/>
  <c r="Q100" i="79"/>
  <c r="J100" i="79"/>
  <c r="J99" i="79" s="1"/>
  <c r="Q99" i="79"/>
  <c r="P99" i="79"/>
  <c r="O99" i="79"/>
  <c r="N99" i="79"/>
  <c r="N98" i="79" s="1"/>
  <c r="N134" i="79" s="1"/>
  <c r="M99" i="79"/>
  <c r="L99" i="79"/>
  <c r="L98" i="79" s="1"/>
  <c r="L134" i="79" s="1"/>
  <c r="K99" i="79"/>
  <c r="I99" i="79"/>
  <c r="I98" i="79" s="1"/>
  <c r="I134" i="79" s="1"/>
  <c r="H99" i="79"/>
  <c r="P98" i="79"/>
  <c r="P134" i="79" s="1"/>
  <c r="B96" i="79"/>
  <c r="O92" i="79"/>
  <c r="N92" i="79"/>
  <c r="M92" i="79"/>
  <c r="L92" i="79"/>
  <c r="K92" i="79"/>
  <c r="I92" i="79"/>
  <c r="H92" i="79"/>
  <c r="P91" i="79"/>
  <c r="J91" i="79"/>
  <c r="P90" i="79"/>
  <c r="J90" i="79"/>
  <c r="B88" i="79"/>
  <c r="O84" i="79"/>
  <c r="N84" i="79"/>
  <c r="M84" i="79"/>
  <c r="L84" i="79"/>
  <c r="P84" i="79" s="1"/>
  <c r="K84" i="79"/>
  <c r="I84" i="79"/>
  <c r="H84" i="79"/>
  <c r="P83" i="79"/>
  <c r="J83" i="79"/>
  <c r="P82" i="79"/>
  <c r="J82" i="79"/>
  <c r="B80" i="79"/>
  <c r="O76" i="79"/>
  <c r="N76" i="79"/>
  <c r="M76" i="79"/>
  <c r="L76" i="79"/>
  <c r="K76" i="79"/>
  <c r="I76" i="79"/>
  <c r="H76" i="79"/>
  <c r="P75" i="79"/>
  <c r="J75" i="79"/>
  <c r="P74" i="79"/>
  <c r="J74" i="79"/>
  <c r="B72" i="79"/>
  <c r="O68" i="79"/>
  <c r="N68" i="79"/>
  <c r="M68" i="79"/>
  <c r="L68" i="79"/>
  <c r="P68" i="79" s="1"/>
  <c r="K68" i="79"/>
  <c r="I68" i="79"/>
  <c r="H68" i="79"/>
  <c r="P67" i="79"/>
  <c r="J67" i="79"/>
  <c r="P66" i="79"/>
  <c r="J66" i="79"/>
  <c r="B64" i="79"/>
  <c r="P59" i="79"/>
  <c r="O59" i="79"/>
  <c r="N59" i="79"/>
  <c r="M59" i="79"/>
  <c r="L59" i="79"/>
  <c r="K59" i="79"/>
  <c r="Q59" i="79" s="1"/>
  <c r="I59" i="79"/>
  <c r="H59" i="79"/>
  <c r="J59" i="79" s="1"/>
  <c r="R59" i="79" s="1"/>
  <c r="Q58" i="79"/>
  <c r="J58" i="79"/>
  <c r="R58" i="79" s="1"/>
  <c r="Q57" i="79"/>
  <c r="J57" i="79"/>
  <c r="R57" i="79" s="1"/>
  <c r="B55" i="79"/>
  <c r="P51" i="79"/>
  <c r="O51" i="79"/>
  <c r="N51" i="79"/>
  <c r="M51" i="79"/>
  <c r="L51" i="79"/>
  <c r="K51" i="79"/>
  <c r="I51" i="79"/>
  <c r="H51" i="79"/>
  <c r="Q50" i="79"/>
  <c r="J50" i="79"/>
  <c r="Q49" i="79"/>
  <c r="J49" i="79"/>
  <c r="B47" i="79"/>
  <c r="P41" i="79"/>
  <c r="O41" i="79"/>
  <c r="N41" i="79"/>
  <c r="M41" i="79"/>
  <c r="L41" i="79"/>
  <c r="I41" i="79"/>
  <c r="H41" i="79"/>
  <c r="P40" i="79"/>
  <c r="O40" i="79"/>
  <c r="N40" i="79"/>
  <c r="M40" i="79"/>
  <c r="L40" i="79"/>
  <c r="Q40" i="79" s="1"/>
  <c r="I40" i="79"/>
  <c r="H40" i="79"/>
  <c r="J40" i="79" s="1"/>
  <c r="R40" i="79" s="1"/>
  <c r="P39" i="79"/>
  <c r="O39" i="79"/>
  <c r="N39" i="79"/>
  <c r="M39" i="79"/>
  <c r="L39" i="79"/>
  <c r="I39" i="79"/>
  <c r="H39" i="79"/>
  <c r="P38" i="79"/>
  <c r="O38" i="79"/>
  <c r="N38" i="79"/>
  <c r="M38" i="79"/>
  <c r="L38" i="79"/>
  <c r="Q38" i="79" s="1"/>
  <c r="I38" i="79"/>
  <c r="H38" i="79"/>
  <c r="J38" i="79" s="1"/>
  <c r="R38" i="79" s="1"/>
  <c r="P37" i="79"/>
  <c r="O37" i="79"/>
  <c r="N37" i="79"/>
  <c r="M37" i="79"/>
  <c r="L37" i="79"/>
  <c r="I37" i="79"/>
  <c r="H37" i="79"/>
  <c r="P36" i="79"/>
  <c r="O36" i="79"/>
  <c r="N36" i="79"/>
  <c r="M36" i="79"/>
  <c r="L36" i="79"/>
  <c r="Q36" i="79" s="1"/>
  <c r="I36" i="79"/>
  <c r="H36" i="79"/>
  <c r="J36" i="79" s="1"/>
  <c r="R36" i="79" s="1"/>
  <c r="P35" i="79"/>
  <c r="O35" i="79"/>
  <c r="N35" i="79"/>
  <c r="M35" i="79"/>
  <c r="L35" i="79"/>
  <c r="I35" i="79"/>
  <c r="H35" i="79"/>
  <c r="Q31" i="79"/>
  <c r="J31" i="79"/>
  <c r="Q30" i="79"/>
  <c r="J30" i="79"/>
  <c r="Q29" i="79"/>
  <c r="J29" i="79"/>
  <c r="Q28" i="79"/>
  <c r="J28" i="79"/>
  <c r="Q27" i="79"/>
  <c r="J27" i="79"/>
  <c r="Q26" i="79"/>
  <c r="J26" i="79"/>
  <c r="Q25" i="79"/>
  <c r="J25" i="79"/>
  <c r="P24" i="79"/>
  <c r="P32" i="79" s="1"/>
  <c r="O24" i="79"/>
  <c r="O32" i="79" s="1"/>
  <c r="N24" i="79"/>
  <c r="N32" i="79" s="1"/>
  <c r="M24" i="79"/>
  <c r="M32" i="79" s="1"/>
  <c r="L24" i="79"/>
  <c r="L32" i="79" s="1"/>
  <c r="I24" i="79"/>
  <c r="I32" i="79" s="1"/>
  <c r="H24" i="79"/>
  <c r="H32" i="79" s="1"/>
  <c r="Q21" i="79"/>
  <c r="J21" i="79"/>
  <c r="Q20" i="79"/>
  <c r="J20" i="79"/>
  <c r="Q19" i="79"/>
  <c r="J19" i="79"/>
  <c r="Q18" i="79"/>
  <c r="J18" i="79"/>
  <c r="Q17" i="79"/>
  <c r="J17" i="79"/>
  <c r="Q16" i="79"/>
  <c r="J16" i="79"/>
  <c r="Q15" i="79"/>
  <c r="J15" i="79"/>
  <c r="P14" i="79"/>
  <c r="P22" i="79" s="1"/>
  <c r="O14" i="79"/>
  <c r="O34" i="79" s="1"/>
  <c r="N14" i="79"/>
  <c r="N22" i="79" s="1"/>
  <c r="M14" i="79"/>
  <c r="M34" i="79" s="1"/>
  <c r="L14" i="79"/>
  <c r="L34" i="79" s="1"/>
  <c r="L42" i="79" s="1"/>
  <c r="I14" i="79"/>
  <c r="I22" i="79" s="1"/>
  <c r="H14" i="79"/>
  <c r="H34" i="79" s="1"/>
  <c r="C13" i="79"/>
  <c r="I9" i="79"/>
  <c r="Q7" i="79" s="1"/>
  <c r="L6" i="79"/>
  <c r="B5" i="79"/>
  <c r="A1" i="79"/>
  <c r="Q175" i="78"/>
  <c r="J175" i="78"/>
  <c r="R175" i="78" s="1"/>
  <c r="Q174" i="78"/>
  <c r="J174" i="78"/>
  <c r="Q173" i="78"/>
  <c r="J173" i="78"/>
  <c r="Q172" i="78"/>
  <c r="J172" i="78"/>
  <c r="R172" i="78" s="1"/>
  <c r="P171" i="78"/>
  <c r="O171" i="78"/>
  <c r="N171" i="78"/>
  <c r="M171" i="78"/>
  <c r="L171" i="78"/>
  <c r="I171" i="78"/>
  <c r="H171" i="78"/>
  <c r="Q170" i="78"/>
  <c r="J170" i="78"/>
  <c r="Q169" i="78"/>
  <c r="J169" i="78"/>
  <c r="Q168" i="78"/>
  <c r="J168" i="78"/>
  <c r="Q167" i="78"/>
  <c r="J167" i="78"/>
  <c r="Q166" i="78"/>
  <c r="J166" i="78"/>
  <c r="Q165" i="78"/>
  <c r="J165" i="78"/>
  <c r="Q164" i="78"/>
  <c r="J164" i="78"/>
  <c r="Q163" i="78"/>
  <c r="J163" i="78"/>
  <c r="Q162" i="78"/>
  <c r="Q161" i="78" s="1"/>
  <c r="J162" i="78"/>
  <c r="P161" i="78"/>
  <c r="O161" i="78"/>
  <c r="N161" i="78"/>
  <c r="M161" i="78"/>
  <c r="L161" i="78"/>
  <c r="K161" i="78"/>
  <c r="I161" i="78"/>
  <c r="H161" i="78"/>
  <c r="Q160" i="78"/>
  <c r="J160" i="78"/>
  <c r="Q159" i="78"/>
  <c r="J159" i="78"/>
  <c r="Q158" i="78"/>
  <c r="J158" i="78"/>
  <c r="Q157" i="78"/>
  <c r="J157" i="78"/>
  <c r="Q156" i="78"/>
  <c r="Q155" i="78" s="1"/>
  <c r="J156" i="78"/>
  <c r="P155" i="78"/>
  <c r="O155" i="78"/>
  <c r="N155" i="78"/>
  <c r="M155" i="78"/>
  <c r="L155" i="78"/>
  <c r="K155" i="78"/>
  <c r="J155" i="78"/>
  <c r="I155" i="78"/>
  <c r="H155" i="78"/>
  <c r="Q154" i="78"/>
  <c r="J154" i="78"/>
  <c r="Q153" i="78"/>
  <c r="J153" i="78"/>
  <c r="R153" i="78" s="1"/>
  <c r="Q152" i="78"/>
  <c r="J152" i="78"/>
  <c r="R152" i="78" s="1"/>
  <c r="Q151" i="78"/>
  <c r="J151" i="78"/>
  <c r="Q150" i="78"/>
  <c r="P150" i="78"/>
  <c r="O150" i="78"/>
  <c r="N150" i="78"/>
  <c r="M150" i="78"/>
  <c r="L150" i="78"/>
  <c r="K150" i="78"/>
  <c r="I150" i="78"/>
  <c r="I140" i="78" s="1"/>
  <c r="I176" i="78" s="1"/>
  <c r="H150" i="78"/>
  <c r="Q149" i="78"/>
  <c r="J149" i="78"/>
  <c r="Q148" i="78"/>
  <c r="Q147" i="78" s="1"/>
  <c r="Q140" i="78" s="1"/>
  <c r="J148" i="78"/>
  <c r="P147" i="78"/>
  <c r="O147" i="78"/>
  <c r="N147" i="78"/>
  <c r="M147" i="78"/>
  <c r="L147" i="78"/>
  <c r="K147" i="78"/>
  <c r="J147" i="78"/>
  <c r="I147" i="78"/>
  <c r="H147" i="78"/>
  <c r="Q146" i="78"/>
  <c r="J146" i="78"/>
  <c r="Q145" i="78"/>
  <c r="J145" i="78"/>
  <c r="Q144" i="78"/>
  <c r="J144" i="78"/>
  <c r="R144" i="78" s="1"/>
  <c r="Q143" i="78"/>
  <c r="J143" i="78"/>
  <c r="R143" i="78" s="1"/>
  <c r="Q142" i="78"/>
  <c r="Q141" i="78" s="1"/>
  <c r="J142" i="78"/>
  <c r="P141" i="78"/>
  <c r="O141" i="78"/>
  <c r="N141" i="78"/>
  <c r="M141" i="78"/>
  <c r="L141" i="78"/>
  <c r="K141" i="78"/>
  <c r="I141" i="78"/>
  <c r="H141" i="78"/>
  <c r="H140" i="78" s="1"/>
  <c r="H176" i="78" s="1"/>
  <c r="M140" i="78"/>
  <c r="M176" i="78" s="1"/>
  <c r="B138" i="78"/>
  <c r="Q133" i="78"/>
  <c r="J133" i="78"/>
  <c r="Q132" i="78"/>
  <c r="J132" i="78"/>
  <c r="Q131" i="78"/>
  <c r="J131" i="78"/>
  <c r="Q130" i="78"/>
  <c r="J130" i="78"/>
  <c r="P129" i="78"/>
  <c r="O129" i="78"/>
  <c r="N129" i="78"/>
  <c r="M129" i="78"/>
  <c r="L129" i="78"/>
  <c r="I129" i="78"/>
  <c r="H129" i="78"/>
  <c r="Q128" i="78"/>
  <c r="J128" i="78"/>
  <c r="R128" i="78" s="1"/>
  <c r="Q127" i="78"/>
  <c r="J127" i="78"/>
  <c r="Q126" i="78"/>
  <c r="J126" i="78"/>
  <c r="R126" i="78" s="1"/>
  <c r="Q125" i="78"/>
  <c r="J125" i="78"/>
  <c r="R125" i="78" s="1"/>
  <c r="Q124" i="78"/>
  <c r="J124" i="78"/>
  <c r="R124" i="78" s="1"/>
  <c r="Q123" i="78"/>
  <c r="J123" i="78"/>
  <c r="Q122" i="78"/>
  <c r="J122" i="78"/>
  <c r="R122" i="78" s="1"/>
  <c r="Q121" i="78"/>
  <c r="J121" i="78"/>
  <c r="R121" i="78" s="1"/>
  <c r="Q120" i="78"/>
  <c r="J120" i="78"/>
  <c r="Q119" i="78"/>
  <c r="P119" i="78"/>
  <c r="O119" i="78"/>
  <c r="N119" i="78"/>
  <c r="M119" i="78"/>
  <c r="L119" i="78"/>
  <c r="K119" i="78"/>
  <c r="I119" i="78"/>
  <c r="H119" i="78"/>
  <c r="Q118" i="78"/>
  <c r="J118" i="78"/>
  <c r="Q117" i="78"/>
  <c r="J117" i="78"/>
  <c r="Q116" i="78"/>
  <c r="J116" i="78"/>
  <c r="Q115" i="78"/>
  <c r="J115" i="78"/>
  <c r="Q114" i="78"/>
  <c r="J114" i="78"/>
  <c r="Q113" i="78"/>
  <c r="P113" i="78"/>
  <c r="O113" i="78"/>
  <c r="N113" i="78"/>
  <c r="M113" i="78"/>
  <c r="L113" i="78"/>
  <c r="K113" i="78"/>
  <c r="I113" i="78"/>
  <c r="H113" i="78"/>
  <c r="Q112" i="78"/>
  <c r="J112" i="78"/>
  <c r="R112" i="78" s="1"/>
  <c r="Q111" i="78"/>
  <c r="J111" i="78"/>
  <c r="Q110" i="78"/>
  <c r="J110" i="78"/>
  <c r="R110" i="78" s="1"/>
  <c r="Q109" i="78"/>
  <c r="J109" i="78"/>
  <c r="R109" i="78" s="1"/>
  <c r="P108" i="78"/>
  <c r="O108" i="78"/>
  <c r="N108" i="78"/>
  <c r="M108" i="78"/>
  <c r="L108" i="78"/>
  <c r="K108" i="78"/>
  <c r="I108" i="78"/>
  <c r="H108" i="78"/>
  <c r="Q107" i="78"/>
  <c r="J107" i="78"/>
  <c r="Q106" i="78"/>
  <c r="J106" i="78"/>
  <c r="J105" i="78" s="1"/>
  <c r="Q105" i="78"/>
  <c r="P105" i="78"/>
  <c r="O105" i="78"/>
  <c r="N105" i="78"/>
  <c r="M105" i="78"/>
  <c r="L105" i="78"/>
  <c r="K105" i="78"/>
  <c r="I105" i="78"/>
  <c r="H105" i="78"/>
  <c r="Q104" i="78"/>
  <c r="J104" i="78"/>
  <c r="R104" i="78" s="1"/>
  <c r="Q103" i="78"/>
  <c r="J103" i="78"/>
  <c r="Q102" i="78"/>
  <c r="J102" i="78"/>
  <c r="R102" i="78" s="1"/>
  <c r="Q101" i="78"/>
  <c r="J101" i="78"/>
  <c r="R101" i="78" s="1"/>
  <c r="Q100" i="78"/>
  <c r="J100" i="78"/>
  <c r="Q99" i="78"/>
  <c r="P99" i="78"/>
  <c r="O99" i="78"/>
  <c r="N99" i="78"/>
  <c r="M99" i="78"/>
  <c r="L99" i="78"/>
  <c r="L98" i="78" s="1"/>
  <c r="L134" i="78" s="1"/>
  <c r="K99" i="78"/>
  <c r="I99" i="78"/>
  <c r="I98" i="78" s="1"/>
  <c r="I134" i="78" s="1"/>
  <c r="H99" i="78"/>
  <c r="P98" i="78"/>
  <c r="P134" i="78" s="1"/>
  <c r="H98" i="78"/>
  <c r="H134" i="78" s="1"/>
  <c r="B96" i="78"/>
  <c r="O92" i="78"/>
  <c r="N92" i="78"/>
  <c r="M92" i="78"/>
  <c r="L92" i="78"/>
  <c r="K92" i="78"/>
  <c r="P92" i="78" s="1"/>
  <c r="I92" i="78"/>
  <c r="H92" i="78"/>
  <c r="P91" i="78"/>
  <c r="J91" i="78"/>
  <c r="Q91" i="78" s="1"/>
  <c r="P90" i="78"/>
  <c r="J90" i="78"/>
  <c r="Q90" i="78" s="1"/>
  <c r="B88" i="78"/>
  <c r="O84" i="78"/>
  <c r="N84" i="78"/>
  <c r="M84" i="78"/>
  <c r="L84" i="78"/>
  <c r="K84" i="78"/>
  <c r="I84" i="78"/>
  <c r="H84" i="78"/>
  <c r="J84" i="78" s="1"/>
  <c r="P83" i="78"/>
  <c r="J83" i="78"/>
  <c r="Q83" i="78" s="1"/>
  <c r="P82" i="78"/>
  <c r="J82" i="78"/>
  <c r="Q82" i="78" s="1"/>
  <c r="B80" i="78"/>
  <c r="O76" i="78"/>
  <c r="N76" i="78"/>
  <c r="M76" i="78"/>
  <c r="L76" i="78"/>
  <c r="K76" i="78"/>
  <c r="P76" i="78" s="1"/>
  <c r="I76" i="78"/>
  <c r="H76" i="78"/>
  <c r="J76" i="78" s="1"/>
  <c r="Q76" i="78" s="1"/>
  <c r="P75" i="78"/>
  <c r="J75" i="78"/>
  <c r="Q75" i="78" s="1"/>
  <c r="P74" i="78"/>
  <c r="J74" i="78"/>
  <c r="B72" i="78"/>
  <c r="O68" i="78"/>
  <c r="N68" i="78"/>
  <c r="M68" i="78"/>
  <c r="L68" i="78"/>
  <c r="K68" i="78"/>
  <c r="I68" i="78"/>
  <c r="H68" i="78"/>
  <c r="J68" i="78" s="1"/>
  <c r="P67" i="78"/>
  <c r="J67" i="78"/>
  <c r="P66" i="78"/>
  <c r="J66" i="78"/>
  <c r="Q66" i="78" s="1"/>
  <c r="B64" i="78"/>
  <c r="P59" i="78"/>
  <c r="O59" i="78"/>
  <c r="N59" i="78"/>
  <c r="M59" i="78"/>
  <c r="L59" i="78"/>
  <c r="K59" i="78"/>
  <c r="I59" i="78"/>
  <c r="H59" i="78"/>
  <c r="Q58" i="78"/>
  <c r="J58" i="78"/>
  <c r="Q57" i="78"/>
  <c r="J57" i="78"/>
  <c r="B55" i="78"/>
  <c r="P51" i="78"/>
  <c r="O51" i="78"/>
  <c r="N51" i="78"/>
  <c r="M51" i="78"/>
  <c r="L51" i="78"/>
  <c r="K51" i="78"/>
  <c r="Q51" i="78" s="1"/>
  <c r="I51" i="78"/>
  <c r="H51" i="78"/>
  <c r="Q50" i="78"/>
  <c r="J50" i="78"/>
  <c r="Q49" i="78"/>
  <c r="J49" i="78"/>
  <c r="J51" i="78" s="1"/>
  <c r="R51" i="78" s="1"/>
  <c r="B47" i="78"/>
  <c r="P41" i="78"/>
  <c r="O41" i="78"/>
  <c r="N41" i="78"/>
  <c r="M41" i="78"/>
  <c r="L41" i="78"/>
  <c r="Q41" i="78" s="1"/>
  <c r="I41" i="78"/>
  <c r="H41" i="78"/>
  <c r="J41" i="78" s="1"/>
  <c r="R41" i="78" s="1"/>
  <c r="P40" i="78"/>
  <c r="O40" i="78"/>
  <c r="N40" i="78"/>
  <c r="M40" i="78"/>
  <c r="L40" i="78"/>
  <c r="I40" i="78"/>
  <c r="H40" i="78"/>
  <c r="P39" i="78"/>
  <c r="O39" i="78"/>
  <c r="N39" i="78"/>
  <c r="M39" i="78"/>
  <c r="L39" i="78"/>
  <c r="Q39" i="78" s="1"/>
  <c r="I39" i="78"/>
  <c r="H39" i="78"/>
  <c r="J39" i="78" s="1"/>
  <c r="R39" i="78" s="1"/>
  <c r="P38" i="78"/>
  <c r="O38" i="78"/>
  <c r="N38" i="78"/>
  <c r="M38" i="78"/>
  <c r="L38" i="78"/>
  <c r="I38" i="78"/>
  <c r="H38" i="78"/>
  <c r="P37" i="78"/>
  <c r="O37" i="78"/>
  <c r="N37" i="78"/>
  <c r="M37" i="78"/>
  <c r="L37" i="78"/>
  <c r="Q37" i="78" s="1"/>
  <c r="I37" i="78"/>
  <c r="H37" i="78"/>
  <c r="J37" i="78" s="1"/>
  <c r="R37" i="78" s="1"/>
  <c r="P36" i="78"/>
  <c r="O36" i="78"/>
  <c r="N36" i="78"/>
  <c r="M36" i="78"/>
  <c r="L36" i="78"/>
  <c r="I36" i="78"/>
  <c r="H36" i="78"/>
  <c r="P35" i="78"/>
  <c r="O35" i="78"/>
  <c r="N35" i="78"/>
  <c r="M35" i="78"/>
  <c r="L35" i="78"/>
  <c r="Q35" i="78" s="1"/>
  <c r="I35" i="78"/>
  <c r="H35" i="78"/>
  <c r="J35" i="78" s="1"/>
  <c r="R35" i="78" s="1"/>
  <c r="L34" i="78"/>
  <c r="N32" i="78"/>
  <c r="Q31" i="78"/>
  <c r="J31" i="78"/>
  <c r="R31" i="78" s="1"/>
  <c r="Q30" i="78"/>
  <c r="J30" i="78"/>
  <c r="Q29" i="78"/>
  <c r="J29" i="78"/>
  <c r="R29" i="78" s="1"/>
  <c r="Q28" i="78"/>
  <c r="J28" i="78"/>
  <c r="R28" i="78" s="1"/>
  <c r="Q27" i="78"/>
  <c r="J27" i="78"/>
  <c r="R27" i="78" s="1"/>
  <c r="Q26" i="78"/>
  <c r="J26" i="78"/>
  <c r="Q25" i="78"/>
  <c r="J25" i="78"/>
  <c r="R25" i="78" s="1"/>
  <c r="P24" i="78"/>
  <c r="P32" i="78" s="1"/>
  <c r="O24" i="78"/>
  <c r="O32" i="78" s="1"/>
  <c r="N24" i="78"/>
  <c r="M24" i="78"/>
  <c r="M32" i="78" s="1"/>
  <c r="L24" i="78"/>
  <c r="L32" i="78" s="1"/>
  <c r="I24" i="78"/>
  <c r="I32" i="78" s="1"/>
  <c r="H24" i="78"/>
  <c r="H32" i="78" s="1"/>
  <c r="H22" i="78"/>
  <c r="Q21" i="78"/>
  <c r="J21" i="78"/>
  <c r="R21" i="78" s="1"/>
  <c r="Q20" i="78"/>
  <c r="J20" i="78"/>
  <c r="R20" i="78" s="1"/>
  <c r="Q19" i="78"/>
  <c r="J19" i="78"/>
  <c r="Q18" i="78"/>
  <c r="J18" i="78"/>
  <c r="R18" i="78" s="1"/>
  <c r="Q17" i="78"/>
  <c r="J17" i="78"/>
  <c r="R17" i="78" s="1"/>
  <c r="Q16" i="78"/>
  <c r="J16" i="78"/>
  <c r="R16" i="78" s="1"/>
  <c r="Q15" i="78"/>
  <c r="J15" i="78"/>
  <c r="P14" i="78"/>
  <c r="P22" i="78" s="1"/>
  <c r="O14" i="78"/>
  <c r="O34" i="78" s="1"/>
  <c r="O42" i="78" s="1"/>
  <c r="N14" i="78"/>
  <c r="N22" i="78" s="1"/>
  <c r="M14" i="78"/>
  <c r="M34" i="78" s="1"/>
  <c r="M42" i="78" s="1"/>
  <c r="L14" i="78"/>
  <c r="I14" i="78"/>
  <c r="I22" i="78" s="1"/>
  <c r="H14" i="78"/>
  <c r="C13" i="78"/>
  <c r="I9" i="78"/>
  <c r="Q7" i="78"/>
  <c r="L6" i="78"/>
  <c r="B5" i="78"/>
  <c r="A1" i="78"/>
  <c r="Q175" i="77"/>
  <c r="J175" i="77"/>
  <c r="R175" i="77" s="1"/>
  <c r="Q174" i="77"/>
  <c r="J174" i="77"/>
  <c r="R174" i="77" s="1"/>
  <c r="Q173" i="77"/>
  <c r="J173" i="77"/>
  <c r="Q172" i="77"/>
  <c r="Q171" i="77" s="1"/>
  <c r="J172" i="77"/>
  <c r="P171" i="77"/>
  <c r="O171" i="77"/>
  <c r="N171" i="77"/>
  <c r="M171" i="77"/>
  <c r="L171" i="77"/>
  <c r="I171" i="77"/>
  <c r="H171" i="77"/>
  <c r="Q170" i="77"/>
  <c r="J170" i="77"/>
  <c r="Q169" i="77"/>
  <c r="J169" i="77"/>
  <c r="Q168" i="77"/>
  <c r="J168" i="77"/>
  <c r="Q167" i="77"/>
  <c r="J167" i="77"/>
  <c r="Q166" i="77"/>
  <c r="J166" i="77"/>
  <c r="Q165" i="77"/>
  <c r="J165" i="77"/>
  <c r="Q164" i="77"/>
  <c r="J164" i="77"/>
  <c r="Q163" i="77"/>
  <c r="J163" i="77"/>
  <c r="Q162" i="77"/>
  <c r="J162" i="77"/>
  <c r="P161" i="77"/>
  <c r="O161" i="77"/>
  <c r="N161" i="77"/>
  <c r="M161" i="77"/>
  <c r="L161" i="77"/>
  <c r="K161" i="77"/>
  <c r="I161" i="77"/>
  <c r="H161" i="77"/>
  <c r="Q160" i="77"/>
  <c r="J160" i="77"/>
  <c r="Q159" i="77"/>
  <c r="J159" i="77"/>
  <c r="Q158" i="77"/>
  <c r="J158" i="77"/>
  <c r="Q157" i="77"/>
  <c r="J157" i="77"/>
  <c r="Q156" i="77"/>
  <c r="Q155" i="77" s="1"/>
  <c r="J156" i="77"/>
  <c r="P155" i="77"/>
  <c r="O155" i="77"/>
  <c r="N155" i="77"/>
  <c r="M155" i="77"/>
  <c r="L155" i="77"/>
  <c r="K155" i="77"/>
  <c r="J155" i="77"/>
  <c r="I155" i="77"/>
  <c r="H155" i="77"/>
  <c r="Q154" i="77"/>
  <c r="J154" i="77"/>
  <c r="Q153" i="77"/>
  <c r="J153" i="77"/>
  <c r="R153" i="77" s="1"/>
  <c r="Q152" i="77"/>
  <c r="J152" i="77"/>
  <c r="R152" i="77" s="1"/>
  <c r="Q151" i="77"/>
  <c r="J151" i="77"/>
  <c r="Q150" i="77"/>
  <c r="P150" i="77"/>
  <c r="O150" i="77"/>
  <c r="N150" i="77"/>
  <c r="M150" i="77"/>
  <c r="L150" i="77"/>
  <c r="K150" i="77"/>
  <c r="I150" i="77"/>
  <c r="H150" i="77"/>
  <c r="Q149" i="77"/>
  <c r="J149" i="77"/>
  <c r="Q148" i="77"/>
  <c r="Q147" i="77" s="1"/>
  <c r="J148" i="77"/>
  <c r="P147" i="77"/>
  <c r="O147" i="77"/>
  <c r="N147" i="77"/>
  <c r="M147" i="77"/>
  <c r="L147" i="77"/>
  <c r="K147" i="77"/>
  <c r="J147" i="77"/>
  <c r="I147" i="77"/>
  <c r="H147" i="77"/>
  <c r="H140" i="77" s="1"/>
  <c r="H176" i="77" s="1"/>
  <c r="Q146" i="77"/>
  <c r="J146" i="77"/>
  <c r="Q145" i="77"/>
  <c r="J145" i="77"/>
  <c r="R145" i="77" s="1"/>
  <c r="Q144" i="77"/>
  <c r="J144" i="77"/>
  <c r="R144" i="77" s="1"/>
  <c r="Q143" i="77"/>
  <c r="J143" i="77"/>
  <c r="Q142" i="77"/>
  <c r="R142" i="77" s="1"/>
  <c r="P141" i="77"/>
  <c r="O141" i="77"/>
  <c r="N141" i="77"/>
  <c r="N140" i="77" s="1"/>
  <c r="N176" i="77" s="1"/>
  <c r="M141" i="77"/>
  <c r="L141" i="77"/>
  <c r="K141" i="77"/>
  <c r="I141" i="77"/>
  <c r="I140" i="77" s="1"/>
  <c r="I176" i="77" s="1"/>
  <c r="H141" i="77"/>
  <c r="P140" i="77"/>
  <c r="P176" i="77" s="1"/>
  <c r="L140" i="77"/>
  <c r="L176" i="77" s="1"/>
  <c r="B138" i="77"/>
  <c r="Q133" i="77"/>
  <c r="J133" i="77"/>
  <c r="Q132" i="77"/>
  <c r="J132" i="77"/>
  <c r="Q131" i="77"/>
  <c r="J131" i="77"/>
  <c r="Q130" i="77"/>
  <c r="J130" i="77"/>
  <c r="J129" i="77" s="1"/>
  <c r="P129" i="77"/>
  <c r="O129" i="77"/>
  <c r="N129" i="77"/>
  <c r="M129" i="77"/>
  <c r="L129" i="77"/>
  <c r="I129" i="77"/>
  <c r="H129" i="77"/>
  <c r="Q128" i="77"/>
  <c r="J128" i="77"/>
  <c r="Q127" i="77"/>
  <c r="J127" i="77"/>
  <c r="R127" i="77" s="1"/>
  <c r="Q126" i="77"/>
  <c r="J126" i="77"/>
  <c r="R126" i="77" s="1"/>
  <c r="Q125" i="77"/>
  <c r="J125" i="77"/>
  <c r="R125" i="77" s="1"/>
  <c r="Q124" i="77"/>
  <c r="J124" i="77"/>
  <c r="Q123" i="77"/>
  <c r="J123" i="77"/>
  <c r="Q122" i="77"/>
  <c r="J122" i="77"/>
  <c r="R122" i="77" s="1"/>
  <c r="Q121" i="77"/>
  <c r="J121" i="77"/>
  <c r="R121" i="77" s="1"/>
  <c r="Q120" i="77"/>
  <c r="Q119" i="77" s="1"/>
  <c r="J120" i="77"/>
  <c r="P119" i="77"/>
  <c r="O119" i="77"/>
  <c r="N119" i="77"/>
  <c r="M119" i="77"/>
  <c r="L119" i="77"/>
  <c r="K119" i="77"/>
  <c r="I119" i="77"/>
  <c r="H119" i="77"/>
  <c r="Q118" i="77"/>
  <c r="J118" i="77"/>
  <c r="Q117" i="77"/>
  <c r="J117" i="77"/>
  <c r="R117" i="77" s="1"/>
  <c r="Q116" i="77"/>
  <c r="J116" i="77"/>
  <c r="R116" i="77" s="1"/>
  <c r="Q115" i="77"/>
  <c r="J115" i="77"/>
  <c r="R115" i="77" s="1"/>
  <c r="Q114" i="77"/>
  <c r="Q113" i="77" s="1"/>
  <c r="J114" i="77"/>
  <c r="J113" i="77" s="1"/>
  <c r="P113" i="77"/>
  <c r="O113" i="77"/>
  <c r="N113" i="77"/>
  <c r="M113" i="77"/>
  <c r="L113" i="77"/>
  <c r="K113" i="77"/>
  <c r="I113" i="77"/>
  <c r="H113" i="77"/>
  <c r="Q112" i="77"/>
  <c r="J112" i="77"/>
  <c r="Q111" i="77"/>
  <c r="J111" i="77"/>
  <c r="Q110" i="77"/>
  <c r="J110" i="77"/>
  <c r="Q109" i="77"/>
  <c r="J109" i="77"/>
  <c r="Q108" i="77"/>
  <c r="P108" i="77"/>
  <c r="O108" i="77"/>
  <c r="N108" i="77"/>
  <c r="M108" i="77"/>
  <c r="L108" i="77"/>
  <c r="K108" i="77"/>
  <c r="I108" i="77"/>
  <c r="H108" i="77"/>
  <c r="Q107" i="77"/>
  <c r="J107" i="77"/>
  <c r="R107" i="77" s="1"/>
  <c r="Q106" i="77"/>
  <c r="Q105" i="77" s="1"/>
  <c r="J106" i="77"/>
  <c r="J105" i="77" s="1"/>
  <c r="P105" i="77"/>
  <c r="O105" i="77"/>
  <c r="N105" i="77"/>
  <c r="M105" i="77"/>
  <c r="M98" i="77" s="1"/>
  <c r="M134" i="77" s="1"/>
  <c r="L105" i="77"/>
  <c r="K105" i="77"/>
  <c r="I105" i="77"/>
  <c r="H105" i="77"/>
  <c r="Q104" i="77"/>
  <c r="J104" i="77"/>
  <c r="Q103" i="77"/>
  <c r="J103" i="77"/>
  <c r="Q102" i="77"/>
  <c r="J102" i="77"/>
  <c r="Q101" i="77"/>
  <c r="J101" i="77"/>
  <c r="Q100" i="77"/>
  <c r="Q99" i="77" s="1"/>
  <c r="J100" i="77"/>
  <c r="P99" i="77"/>
  <c r="P98" i="77" s="1"/>
  <c r="P134" i="77" s="1"/>
  <c r="O99" i="77"/>
  <c r="N99" i="77"/>
  <c r="N98" i="77" s="1"/>
  <c r="N134" i="77" s="1"/>
  <c r="M99" i="77"/>
  <c r="L99" i="77"/>
  <c r="L98" i="77" s="1"/>
  <c r="L134" i="77" s="1"/>
  <c r="K99" i="77"/>
  <c r="I99" i="77"/>
  <c r="H99" i="77"/>
  <c r="Q98" i="77"/>
  <c r="I98" i="77"/>
  <c r="I134" i="77" s="1"/>
  <c r="B96" i="77"/>
  <c r="O92" i="77"/>
  <c r="N92" i="77"/>
  <c r="M92" i="77"/>
  <c r="L92" i="77"/>
  <c r="K92" i="77"/>
  <c r="I92" i="77"/>
  <c r="H92" i="77"/>
  <c r="J92" i="77" s="1"/>
  <c r="P91" i="77"/>
  <c r="J91" i="77"/>
  <c r="Q91" i="77" s="1"/>
  <c r="P90" i="77"/>
  <c r="J90" i="77"/>
  <c r="Q90" i="77" s="1"/>
  <c r="B88" i="77"/>
  <c r="O84" i="77"/>
  <c r="N84" i="77"/>
  <c r="M84" i="77"/>
  <c r="L84" i="77"/>
  <c r="K84" i="77"/>
  <c r="P84" i="77" s="1"/>
  <c r="I84" i="77"/>
  <c r="H84" i="77"/>
  <c r="J84" i="77" s="1"/>
  <c r="Q84" i="77" s="1"/>
  <c r="P83" i="77"/>
  <c r="J83" i="77"/>
  <c r="Q83" i="77" s="1"/>
  <c r="P82" i="77"/>
  <c r="J82" i="77"/>
  <c r="B80" i="77"/>
  <c r="O76" i="77"/>
  <c r="N76" i="77"/>
  <c r="M76" i="77"/>
  <c r="L76" i="77"/>
  <c r="K76" i="77"/>
  <c r="I76" i="77"/>
  <c r="H76" i="77"/>
  <c r="J76" i="77" s="1"/>
  <c r="P75" i="77"/>
  <c r="J75" i="77"/>
  <c r="P74" i="77"/>
  <c r="J74" i="77"/>
  <c r="Q74" i="77" s="1"/>
  <c r="B72" i="77"/>
  <c r="O68" i="77"/>
  <c r="N68" i="77"/>
  <c r="M68" i="77"/>
  <c r="L68" i="77"/>
  <c r="K68" i="77"/>
  <c r="P68" i="77" s="1"/>
  <c r="I68" i="77"/>
  <c r="H68" i="77"/>
  <c r="P67" i="77"/>
  <c r="J67" i="77"/>
  <c r="Q67" i="77" s="1"/>
  <c r="P66" i="77"/>
  <c r="J66" i="77"/>
  <c r="Q66" i="77" s="1"/>
  <c r="B64" i="77"/>
  <c r="P59" i="77"/>
  <c r="O59" i="77"/>
  <c r="N59" i="77"/>
  <c r="M59" i="77"/>
  <c r="L59" i="77"/>
  <c r="K59" i="77"/>
  <c r="I59" i="77"/>
  <c r="H59" i="77"/>
  <c r="Q58" i="77"/>
  <c r="J58" i="77"/>
  <c r="Q57" i="77"/>
  <c r="J57" i="77"/>
  <c r="B55" i="77"/>
  <c r="P51" i="77"/>
  <c r="O51" i="77"/>
  <c r="N51" i="77"/>
  <c r="M51" i="77"/>
  <c r="L51" i="77"/>
  <c r="K51" i="77"/>
  <c r="Q51" i="77" s="1"/>
  <c r="I51" i="77"/>
  <c r="H51" i="77"/>
  <c r="Q50" i="77"/>
  <c r="J50" i="77"/>
  <c r="R50" i="77" s="1"/>
  <c r="Q49" i="77"/>
  <c r="J49" i="77"/>
  <c r="J51" i="77" s="1"/>
  <c r="B47" i="77"/>
  <c r="P41" i="77"/>
  <c r="O41" i="77"/>
  <c r="N41" i="77"/>
  <c r="M41" i="77"/>
  <c r="L41" i="77"/>
  <c r="I41" i="77"/>
  <c r="H41" i="77"/>
  <c r="J41" i="77" s="1"/>
  <c r="P40" i="77"/>
  <c r="O40" i="77"/>
  <c r="N40" i="77"/>
  <c r="M40" i="77"/>
  <c r="Q40" i="77" s="1"/>
  <c r="L40" i="77"/>
  <c r="I40" i="77"/>
  <c r="H40" i="77"/>
  <c r="P39" i="77"/>
  <c r="O39" i="77"/>
  <c r="N39" i="77"/>
  <c r="M39" i="77"/>
  <c r="L39" i="77"/>
  <c r="I39" i="77"/>
  <c r="H39" i="77"/>
  <c r="J39" i="77" s="1"/>
  <c r="P38" i="77"/>
  <c r="O38" i="77"/>
  <c r="N38" i="77"/>
  <c r="M38" i="77"/>
  <c r="Q38" i="77" s="1"/>
  <c r="L38" i="77"/>
  <c r="I38" i="77"/>
  <c r="H38" i="77"/>
  <c r="P37" i="77"/>
  <c r="O37" i="77"/>
  <c r="N37" i="77"/>
  <c r="M37" i="77"/>
  <c r="L37" i="77"/>
  <c r="I37" i="77"/>
  <c r="H37" i="77"/>
  <c r="J37" i="77" s="1"/>
  <c r="P36" i="77"/>
  <c r="O36" i="77"/>
  <c r="N36" i="77"/>
  <c r="M36" i="77"/>
  <c r="Q36" i="77" s="1"/>
  <c r="L36" i="77"/>
  <c r="I36" i="77"/>
  <c r="H36" i="77"/>
  <c r="P35" i="77"/>
  <c r="O35" i="77"/>
  <c r="N35" i="77"/>
  <c r="M35" i="77"/>
  <c r="L35" i="77"/>
  <c r="I35" i="77"/>
  <c r="H35" i="77"/>
  <c r="J35" i="77" s="1"/>
  <c r="H32" i="77"/>
  <c r="J32" i="77" s="1"/>
  <c r="Q31" i="77"/>
  <c r="J31" i="77"/>
  <c r="Q30" i="77"/>
  <c r="J30" i="77"/>
  <c r="R30" i="77" s="1"/>
  <c r="Q29" i="77"/>
  <c r="J29" i="77"/>
  <c r="R29" i="77" s="1"/>
  <c r="Q28" i="77"/>
  <c r="J28" i="77"/>
  <c r="R28" i="77" s="1"/>
  <c r="Q27" i="77"/>
  <c r="J27" i="77"/>
  <c r="Q26" i="77"/>
  <c r="J26" i="77"/>
  <c r="R26" i="77" s="1"/>
  <c r="Q25" i="77"/>
  <c r="J25" i="77"/>
  <c r="R25" i="77" s="1"/>
  <c r="P24" i="77"/>
  <c r="P32" i="77" s="1"/>
  <c r="O24" i="77"/>
  <c r="O32" i="77" s="1"/>
  <c r="N24" i="77"/>
  <c r="N32" i="77" s="1"/>
  <c r="M24" i="77"/>
  <c r="M32" i="77" s="1"/>
  <c r="L24" i="77"/>
  <c r="I24" i="77"/>
  <c r="I32" i="77" s="1"/>
  <c r="H24" i="77"/>
  <c r="Q21" i="77"/>
  <c r="J21" i="77"/>
  <c r="Q20" i="77"/>
  <c r="J20" i="77"/>
  <c r="Q19" i="77"/>
  <c r="J19" i="77"/>
  <c r="Q18" i="77"/>
  <c r="J18" i="77"/>
  <c r="Q17" i="77"/>
  <c r="J17" i="77"/>
  <c r="Q16" i="77"/>
  <c r="J16" i="77"/>
  <c r="Q15" i="77"/>
  <c r="J15" i="77"/>
  <c r="P14" i="77"/>
  <c r="P22" i="77" s="1"/>
  <c r="O14" i="77"/>
  <c r="O22" i="77" s="1"/>
  <c r="N14" i="77"/>
  <c r="N22" i="77" s="1"/>
  <c r="M14" i="77"/>
  <c r="M22" i="77" s="1"/>
  <c r="L14" i="77"/>
  <c r="L22" i="77" s="1"/>
  <c r="I14" i="77"/>
  <c r="H14" i="77"/>
  <c r="H22" i="77" s="1"/>
  <c r="C13" i="77"/>
  <c r="I9" i="77"/>
  <c r="Q7" i="77" s="1"/>
  <c r="L6" i="77"/>
  <c r="B5" i="77"/>
  <c r="A1" i="77"/>
  <c r="Q175" i="76"/>
  <c r="J175" i="76"/>
  <c r="R175" i="76" s="1"/>
  <c r="Q174" i="76"/>
  <c r="J174" i="76"/>
  <c r="R174" i="76" s="1"/>
  <c r="Q173" i="76"/>
  <c r="J173" i="76"/>
  <c r="Q172" i="76"/>
  <c r="Q171" i="76" s="1"/>
  <c r="J172" i="76"/>
  <c r="P171" i="76"/>
  <c r="O171" i="76"/>
  <c r="N171" i="76"/>
  <c r="M171" i="76"/>
  <c r="L171" i="76"/>
  <c r="I171" i="76"/>
  <c r="H171" i="76"/>
  <c r="Q170" i="76"/>
  <c r="J170" i="76"/>
  <c r="Q169" i="76"/>
  <c r="J169" i="76"/>
  <c r="Q168" i="76"/>
  <c r="J168" i="76"/>
  <c r="Q167" i="76"/>
  <c r="J167" i="76"/>
  <c r="Q166" i="76"/>
  <c r="J166" i="76"/>
  <c r="Q165" i="76"/>
  <c r="J165" i="76"/>
  <c r="Q164" i="76"/>
  <c r="J164" i="76"/>
  <c r="Q163" i="76"/>
  <c r="J163" i="76"/>
  <c r="Q162" i="76"/>
  <c r="J162" i="76"/>
  <c r="J161" i="76" s="1"/>
  <c r="P161" i="76"/>
  <c r="O161" i="76"/>
  <c r="N161" i="76"/>
  <c r="M161" i="76"/>
  <c r="L161" i="76"/>
  <c r="K161" i="76"/>
  <c r="I161" i="76"/>
  <c r="H161" i="76"/>
  <c r="Q160" i="76"/>
  <c r="J160" i="76"/>
  <c r="Q159" i="76"/>
  <c r="J159" i="76"/>
  <c r="Q158" i="76"/>
  <c r="J158" i="76"/>
  <c r="Q157" i="76"/>
  <c r="J157" i="76"/>
  <c r="Q156" i="76"/>
  <c r="Q155" i="76" s="1"/>
  <c r="J156" i="76"/>
  <c r="P155" i="76"/>
  <c r="O155" i="76"/>
  <c r="N155" i="76"/>
  <c r="M155" i="76"/>
  <c r="L155" i="76"/>
  <c r="K155" i="76"/>
  <c r="J155" i="76"/>
  <c r="I155" i="76"/>
  <c r="H155" i="76"/>
  <c r="Q154" i="76"/>
  <c r="J154" i="76"/>
  <c r="R154" i="76" s="1"/>
  <c r="Q153" i="76"/>
  <c r="J153" i="76"/>
  <c r="R153" i="76" s="1"/>
  <c r="Q152" i="76"/>
  <c r="J152" i="76"/>
  <c r="R152" i="76" s="1"/>
  <c r="Q151" i="76"/>
  <c r="J151" i="76"/>
  <c r="J150" i="76" s="1"/>
  <c r="Q150" i="76"/>
  <c r="P150" i="76"/>
  <c r="O150" i="76"/>
  <c r="N150" i="76"/>
  <c r="M150" i="76"/>
  <c r="L150" i="76"/>
  <c r="K150" i="76"/>
  <c r="I150" i="76"/>
  <c r="H150" i="76"/>
  <c r="Q149" i="76"/>
  <c r="J149" i="76"/>
  <c r="Q148" i="76"/>
  <c r="Q147" i="76" s="1"/>
  <c r="J148" i="76"/>
  <c r="P147" i="76"/>
  <c r="O147" i="76"/>
  <c r="N147" i="76"/>
  <c r="M147" i="76"/>
  <c r="L147" i="76"/>
  <c r="K147" i="76"/>
  <c r="J147" i="76"/>
  <c r="I147" i="76"/>
  <c r="H147" i="76"/>
  <c r="Q146" i="76"/>
  <c r="J146" i="76"/>
  <c r="R146" i="76" s="1"/>
  <c r="Q145" i="76"/>
  <c r="J145" i="76"/>
  <c r="R145" i="76" s="1"/>
  <c r="Q144" i="76"/>
  <c r="J144" i="76"/>
  <c r="R144" i="76" s="1"/>
  <c r="Q143" i="76"/>
  <c r="J143" i="76"/>
  <c r="R143" i="76" s="1"/>
  <c r="Q142" i="76"/>
  <c r="Q141" i="76" s="1"/>
  <c r="J142" i="76"/>
  <c r="R142" i="76" s="1"/>
  <c r="P141" i="76"/>
  <c r="O141" i="76"/>
  <c r="N141" i="76"/>
  <c r="M141" i="76"/>
  <c r="M140" i="76" s="1"/>
  <c r="M176" i="76" s="1"/>
  <c r="L141" i="76"/>
  <c r="K141" i="76"/>
  <c r="I141" i="76"/>
  <c r="I140" i="76" s="1"/>
  <c r="I176" i="76" s="1"/>
  <c r="H141" i="76"/>
  <c r="O140" i="76"/>
  <c r="O176" i="76" s="1"/>
  <c r="K140" i="76"/>
  <c r="K176" i="76" s="1"/>
  <c r="B138" i="76"/>
  <c r="Q133" i="76"/>
  <c r="J133" i="76"/>
  <c r="R133" i="76" s="1"/>
  <c r="Q132" i="76"/>
  <c r="J132" i="76"/>
  <c r="R132" i="76" s="1"/>
  <c r="Q131" i="76"/>
  <c r="J131" i="76"/>
  <c r="Q130" i="76"/>
  <c r="Q129" i="76" s="1"/>
  <c r="J130" i="76"/>
  <c r="R130" i="76" s="1"/>
  <c r="P129" i="76"/>
  <c r="O129" i="76"/>
  <c r="N129" i="76"/>
  <c r="M129" i="76"/>
  <c r="L129" i="76"/>
  <c r="I129" i="76"/>
  <c r="H129" i="76"/>
  <c r="Q128" i="76"/>
  <c r="J128" i="76"/>
  <c r="Q127" i="76"/>
  <c r="J127" i="76"/>
  <c r="Q126" i="76"/>
  <c r="J126" i="76"/>
  <c r="Q125" i="76"/>
  <c r="J125" i="76"/>
  <c r="Q124" i="76"/>
  <c r="J124" i="76"/>
  <c r="Q123" i="76"/>
  <c r="J123" i="76"/>
  <c r="Q122" i="76"/>
  <c r="J122" i="76"/>
  <c r="Q121" i="76"/>
  <c r="J121" i="76"/>
  <c r="Q120" i="76"/>
  <c r="J120" i="76"/>
  <c r="J119" i="76" s="1"/>
  <c r="Q119" i="76"/>
  <c r="P119" i="76"/>
  <c r="O119" i="76"/>
  <c r="N119" i="76"/>
  <c r="M119" i="76"/>
  <c r="L119" i="76"/>
  <c r="K119" i="76"/>
  <c r="I119" i="76"/>
  <c r="H119" i="76"/>
  <c r="Q118" i="76"/>
  <c r="J118" i="76"/>
  <c r="R118" i="76" s="1"/>
  <c r="Q117" i="76"/>
  <c r="J117" i="76"/>
  <c r="R117" i="76" s="1"/>
  <c r="Q116" i="76"/>
  <c r="J116" i="76"/>
  <c r="R116" i="76" s="1"/>
  <c r="Q115" i="76"/>
  <c r="J115" i="76"/>
  <c r="R115" i="76" s="1"/>
  <c r="Q114" i="76"/>
  <c r="J114" i="76"/>
  <c r="J113" i="76" s="1"/>
  <c r="Q113" i="76"/>
  <c r="P113" i="76"/>
  <c r="O113" i="76"/>
  <c r="N113" i="76"/>
  <c r="M113" i="76"/>
  <c r="L113" i="76"/>
  <c r="K113" i="76"/>
  <c r="I113" i="76"/>
  <c r="H113" i="76"/>
  <c r="Q112" i="76"/>
  <c r="J112" i="76"/>
  <c r="Q111" i="76"/>
  <c r="J111" i="76"/>
  <c r="Q110" i="76"/>
  <c r="J110" i="76"/>
  <c r="Q109" i="76"/>
  <c r="Q108" i="76" s="1"/>
  <c r="J109" i="76"/>
  <c r="P108" i="76"/>
  <c r="O108" i="76"/>
  <c r="N108" i="76"/>
  <c r="M108" i="76"/>
  <c r="L108" i="76"/>
  <c r="K108" i="76"/>
  <c r="J108" i="76"/>
  <c r="I108" i="76"/>
  <c r="H108" i="76"/>
  <c r="Q107" i="76"/>
  <c r="J107" i="76"/>
  <c r="R107" i="76" s="1"/>
  <c r="Q106" i="76"/>
  <c r="J106" i="76"/>
  <c r="J105" i="76" s="1"/>
  <c r="Q105" i="76"/>
  <c r="P105" i="76"/>
  <c r="P98" i="76" s="1"/>
  <c r="P134" i="76" s="1"/>
  <c r="O105" i="76"/>
  <c r="N105" i="76"/>
  <c r="M105" i="76"/>
  <c r="L105" i="76"/>
  <c r="L98" i="76" s="1"/>
  <c r="L134" i="76" s="1"/>
  <c r="K105" i="76"/>
  <c r="I105" i="76"/>
  <c r="H105" i="76"/>
  <c r="Q104" i="76"/>
  <c r="J104" i="76"/>
  <c r="Q103" i="76"/>
  <c r="J103" i="76"/>
  <c r="Q102" i="76"/>
  <c r="J102" i="76"/>
  <c r="Q101" i="76"/>
  <c r="J101" i="76"/>
  <c r="Q100" i="76"/>
  <c r="J100" i="76"/>
  <c r="J99" i="76" s="1"/>
  <c r="Q99" i="76"/>
  <c r="Q98" i="76" s="1"/>
  <c r="Q134" i="76" s="1"/>
  <c r="P99" i="76"/>
  <c r="O99" i="76"/>
  <c r="O98" i="76" s="1"/>
  <c r="O134" i="76" s="1"/>
  <c r="N99" i="76"/>
  <c r="M99" i="76"/>
  <c r="M98" i="76" s="1"/>
  <c r="M134" i="76" s="1"/>
  <c r="L99" i="76"/>
  <c r="K99" i="76"/>
  <c r="K98" i="76" s="1"/>
  <c r="K134" i="76" s="1"/>
  <c r="I99" i="76"/>
  <c r="H99" i="76"/>
  <c r="N98" i="76"/>
  <c r="N134" i="76" s="1"/>
  <c r="H98" i="76"/>
  <c r="H134" i="76" s="1"/>
  <c r="B96" i="76"/>
  <c r="O92" i="76"/>
  <c r="N92" i="76"/>
  <c r="M92" i="76"/>
  <c r="L92" i="76"/>
  <c r="K92" i="76"/>
  <c r="P92" i="76" s="1"/>
  <c r="I92" i="76"/>
  <c r="H92" i="76"/>
  <c r="J92" i="76" s="1"/>
  <c r="Q92" i="76" s="1"/>
  <c r="P91" i="76"/>
  <c r="J91" i="76"/>
  <c r="Q91" i="76" s="1"/>
  <c r="P90" i="76"/>
  <c r="J90" i="76"/>
  <c r="Q90" i="76" s="1"/>
  <c r="B88" i="76"/>
  <c r="O84" i="76"/>
  <c r="N84" i="76"/>
  <c r="M84" i="76"/>
  <c r="L84" i="76"/>
  <c r="K84" i="76"/>
  <c r="I84" i="76"/>
  <c r="H84" i="76"/>
  <c r="J84" i="76" s="1"/>
  <c r="P83" i="76"/>
  <c r="J83" i="76"/>
  <c r="Q83" i="76" s="1"/>
  <c r="P82" i="76"/>
  <c r="J82" i="76"/>
  <c r="Q82" i="76" s="1"/>
  <c r="B80" i="76"/>
  <c r="O76" i="76"/>
  <c r="N76" i="76"/>
  <c r="M76" i="76"/>
  <c r="L76" i="76"/>
  <c r="K76" i="76"/>
  <c r="P76" i="76" s="1"/>
  <c r="I76" i="76"/>
  <c r="H76" i="76"/>
  <c r="J76" i="76" s="1"/>
  <c r="Q76" i="76" s="1"/>
  <c r="P75" i="76"/>
  <c r="J75" i="76"/>
  <c r="Q75" i="76" s="1"/>
  <c r="P74" i="76"/>
  <c r="J74" i="76"/>
  <c r="Q74" i="76" s="1"/>
  <c r="B72" i="76"/>
  <c r="O68" i="76"/>
  <c r="N68" i="76"/>
  <c r="M68" i="76"/>
  <c r="L68" i="76"/>
  <c r="K68" i="76"/>
  <c r="I68" i="76"/>
  <c r="H68" i="76"/>
  <c r="J68" i="76" s="1"/>
  <c r="P67" i="76"/>
  <c r="J67" i="76"/>
  <c r="Q67" i="76" s="1"/>
  <c r="P66" i="76"/>
  <c r="J66" i="76"/>
  <c r="Q66" i="76" s="1"/>
  <c r="B64" i="76"/>
  <c r="P59" i="76"/>
  <c r="O59" i="76"/>
  <c r="N59" i="76"/>
  <c r="M59" i="76"/>
  <c r="L59" i="76"/>
  <c r="K59" i="76"/>
  <c r="I59" i="76"/>
  <c r="H59" i="76"/>
  <c r="Q58" i="76"/>
  <c r="J58" i="76"/>
  <c r="Q57" i="76"/>
  <c r="J57" i="76"/>
  <c r="B55" i="76"/>
  <c r="P51" i="76"/>
  <c r="O51" i="76"/>
  <c r="N51" i="76"/>
  <c r="M51" i="76"/>
  <c r="L51" i="76"/>
  <c r="K51" i="76"/>
  <c r="Q51" i="76" s="1"/>
  <c r="I51" i="76"/>
  <c r="H51" i="76"/>
  <c r="Q50" i="76"/>
  <c r="J50" i="76"/>
  <c r="R50" i="76" s="1"/>
  <c r="Q49" i="76"/>
  <c r="J49" i="76"/>
  <c r="B47" i="76"/>
  <c r="P41" i="76"/>
  <c r="O41" i="76"/>
  <c r="N41" i="76"/>
  <c r="M41" i="76"/>
  <c r="L41" i="76"/>
  <c r="Q41" i="76" s="1"/>
  <c r="I41" i="76"/>
  <c r="H41" i="76"/>
  <c r="J41" i="76" s="1"/>
  <c r="R41" i="76" s="1"/>
  <c r="P40" i="76"/>
  <c r="O40" i="76"/>
  <c r="N40" i="76"/>
  <c r="M40" i="76"/>
  <c r="L40" i="76"/>
  <c r="I40" i="76"/>
  <c r="H40" i="76"/>
  <c r="P39" i="76"/>
  <c r="O39" i="76"/>
  <c r="N39" i="76"/>
  <c r="M39" i="76"/>
  <c r="L39" i="76"/>
  <c r="Q39" i="76" s="1"/>
  <c r="I39" i="76"/>
  <c r="H39" i="76"/>
  <c r="J39" i="76" s="1"/>
  <c r="R39" i="76" s="1"/>
  <c r="P38" i="76"/>
  <c r="O38" i="76"/>
  <c r="N38" i="76"/>
  <c r="M38" i="76"/>
  <c r="L38" i="76"/>
  <c r="I38" i="76"/>
  <c r="H38" i="76"/>
  <c r="P37" i="76"/>
  <c r="O37" i="76"/>
  <c r="N37" i="76"/>
  <c r="M37" i="76"/>
  <c r="L37" i="76"/>
  <c r="Q37" i="76" s="1"/>
  <c r="I37" i="76"/>
  <c r="H37" i="76"/>
  <c r="J37" i="76" s="1"/>
  <c r="R37" i="76" s="1"/>
  <c r="P36" i="76"/>
  <c r="O36" i="76"/>
  <c r="N36" i="76"/>
  <c r="M36" i="76"/>
  <c r="L36" i="76"/>
  <c r="I36" i="76"/>
  <c r="H36" i="76"/>
  <c r="P35" i="76"/>
  <c r="O35" i="76"/>
  <c r="N35" i="76"/>
  <c r="M35" i="76"/>
  <c r="L35" i="76"/>
  <c r="Q35" i="76" s="1"/>
  <c r="I35" i="76"/>
  <c r="H35" i="76"/>
  <c r="J35" i="76" s="1"/>
  <c r="R35" i="76" s="1"/>
  <c r="L34" i="76"/>
  <c r="L42" i="76" s="1"/>
  <c r="N32" i="76"/>
  <c r="Q31" i="76"/>
  <c r="J31" i="76"/>
  <c r="R31" i="76" s="1"/>
  <c r="Q30" i="76"/>
  <c r="J30" i="76"/>
  <c r="Q29" i="76"/>
  <c r="J29" i="76"/>
  <c r="R29" i="76" s="1"/>
  <c r="Q28" i="76"/>
  <c r="J28" i="76"/>
  <c r="R28" i="76" s="1"/>
  <c r="Q27" i="76"/>
  <c r="J27" i="76"/>
  <c r="R27" i="76" s="1"/>
  <c r="Q26" i="76"/>
  <c r="J26" i="76"/>
  <c r="Q25" i="76"/>
  <c r="J25" i="76"/>
  <c r="R25" i="76" s="1"/>
  <c r="P24" i="76"/>
  <c r="P32" i="76" s="1"/>
  <c r="O24" i="76"/>
  <c r="O32" i="76" s="1"/>
  <c r="N24" i="76"/>
  <c r="M24" i="76"/>
  <c r="M32" i="76" s="1"/>
  <c r="L24" i="76"/>
  <c r="L32" i="76" s="1"/>
  <c r="I24" i="76"/>
  <c r="I32" i="76" s="1"/>
  <c r="H24" i="76"/>
  <c r="H32" i="76" s="1"/>
  <c r="H22" i="76"/>
  <c r="Q21" i="76"/>
  <c r="J21" i="76"/>
  <c r="R21" i="76" s="1"/>
  <c r="Q20" i="76"/>
  <c r="J20" i="76"/>
  <c r="R20" i="76" s="1"/>
  <c r="Q19" i="76"/>
  <c r="J19" i="76"/>
  <c r="Q18" i="76"/>
  <c r="J18" i="76"/>
  <c r="R18" i="76" s="1"/>
  <c r="Q17" i="76"/>
  <c r="J17" i="76"/>
  <c r="R17" i="76" s="1"/>
  <c r="Q16" i="76"/>
  <c r="J16" i="76"/>
  <c r="R16" i="76" s="1"/>
  <c r="Q15" i="76"/>
  <c r="J15" i="76"/>
  <c r="P14" i="76"/>
  <c r="P22" i="76" s="1"/>
  <c r="O14" i="76"/>
  <c r="O34" i="76" s="1"/>
  <c r="O42" i="76" s="1"/>
  <c r="N14" i="76"/>
  <c r="N22" i="76" s="1"/>
  <c r="M14" i="76"/>
  <c r="M34" i="76" s="1"/>
  <c r="M42" i="76" s="1"/>
  <c r="L14" i="76"/>
  <c r="I14" i="76"/>
  <c r="I22" i="76" s="1"/>
  <c r="H14" i="76"/>
  <c r="H34" i="76" s="1"/>
  <c r="C13" i="76"/>
  <c r="I9" i="76"/>
  <c r="Q7" i="76"/>
  <c r="L6" i="76"/>
  <c r="B5" i="76"/>
  <c r="A1" i="76"/>
  <c r="Q175" i="75"/>
  <c r="J175" i="75"/>
  <c r="R175" i="75" s="1"/>
  <c r="Q174" i="75"/>
  <c r="J174" i="75"/>
  <c r="Q173" i="75"/>
  <c r="J173" i="75"/>
  <c r="Q172" i="75"/>
  <c r="J172" i="75"/>
  <c r="R172" i="75" s="1"/>
  <c r="P171" i="75"/>
  <c r="O171" i="75"/>
  <c r="N171" i="75"/>
  <c r="M171" i="75"/>
  <c r="L171" i="75"/>
  <c r="I171" i="75"/>
  <c r="H171" i="75"/>
  <c r="Q170" i="75"/>
  <c r="J170" i="75"/>
  <c r="Q169" i="75"/>
  <c r="J169" i="75"/>
  <c r="Q168" i="75"/>
  <c r="J168" i="75"/>
  <c r="Q167" i="75"/>
  <c r="J167" i="75"/>
  <c r="Q166" i="75"/>
  <c r="J166" i="75"/>
  <c r="Q165" i="75"/>
  <c r="J165" i="75"/>
  <c r="Q164" i="75"/>
  <c r="J164" i="75"/>
  <c r="Q163" i="75"/>
  <c r="J163" i="75"/>
  <c r="Q162" i="75"/>
  <c r="Q161" i="75" s="1"/>
  <c r="J162" i="75"/>
  <c r="P161" i="75"/>
  <c r="O161" i="75"/>
  <c r="N161" i="75"/>
  <c r="M161" i="75"/>
  <c r="L161" i="75"/>
  <c r="K161" i="75"/>
  <c r="I161" i="75"/>
  <c r="H161" i="75"/>
  <c r="Q160" i="75"/>
  <c r="J160" i="75"/>
  <c r="Q159" i="75"/>
  <c r="J159" i="75"/>
  <c r="Q158" i="75"/>
  <c r="J158" i="75"/>
  <c r="Q157" i="75"/>
  <c r="J157" i="75"/>
  <c r="Q156" i="75"/>
  <c r="Q155" i="75" s="1"/>
  <c r="J156" i="75"/>
  <c r="P155" i="75"/>
  <c r="O155" i="75"/>
  <c r="N155" i="75"/>
  <c r="M155" i="75"/>
  <c r="L155" i="75"/>
  <c r="K155" i="75"/>
  <c r="J155" i="75"/>
  <c r="I155" i="75"/>
  <c r="H155" i="75"/>
  <c r="Q154" i="75"/>
  <c r="J154" i="75"/>
  <c r="Q153" i="75"/>
  <c r="J153" i="75"/>
  <c r="R153" i="75" s="1"/>
  <c r="Q152" i="75"/>
  <c r="J152" i="75"/>
  <c r="R152" i="75" s="1"/>
  <c r="Q151" i="75"/>
  <c r="J151" i="75"/>
  <c r="Q150" i="75"/>
  <c r="P150" i="75"/>
  <c r="O150" i="75"/>
  <c r="N150" i="75"/>
  <c r="M150" i="75"/>
  <c r="L150" i="75"/>
  <c r="K150" i="75"/>
  <c r="I150" i="75"/>
  <c r="I140" i="75" s="1"/>
  <c r="I176" i="75" s="1"/>
  <c r="H150" i="75"/>
  <c r="Q149" i="75"/>
  <c r="J149" i="75"/>
  <c r="Q148" i="75"/>
  <c r="Q147" i="75" s="1"/>
  <c r="Q140" i="75" s="1"/>
  <c r="J148" i="75"/>
  <c r="P147" i="75"/>
  <c r="O147" i="75"/>
  <c r="N147" i="75"/>
  <c r="M147" i="75"/>
  <c r="L147" i="75"/>
  <c r="K147" i="75"/>
  <c r="J147" i="75"/>
  <c r="I147" i="75"/>
  <c r="H147" i="75"/>
  <c r="Q146" i="75"/>
  <c r="J146" i="75"/>
  <c r="Q145" i="75"/>
  <c r="J145" i="75"/>
  <c r="Q144" i="75"/>
  <c r="J144" i="75"/>
  <c r="R144" i="75" s="1"/>
  <c r="Q143" i="75"/>
  <c r="J143" i="75"/>
  <c r="R143" i="75" s="1"/>
  <c r="Q142" i="75"/>
  <c r="Q141" i="75" s="1"/>
  <c r="J142" i="75"/>
  <c r="P141" i="75"/>
  <c r="O141" i="75"/>
  <c r="N141" i="75"/>
  <c r="M141" i="75"/>
  <c r="L141" i="75"/>
  <c r="K141" i="75"/>
  <c r="I141" i="75"/>
  <c r="H141" i="75"/>
  <c r="H140" i="75" s="1"/>
  <c r="H176" i="75" s="1"/>
  <c r="M140" i="75"/>
  <c r="M176" i="75" s="1"/>
  <c r="B138" i="75"/>
  <c r="Q133" i="75"/>
  <c r="J133" i="75"/>
  <c r="Q132" i="75"/>
  <c r="J132" i="75"/>
  <c r="Q131" i="75"/>
  <c r="J131" i="75"/>
  <c r="Q130" i="75"/>
  <c r="J130" i="75"/>
  <c r="P129" i="75"/>
  <c r="O129" i="75"/>
  <c r="N129" i="75"/>
  <c r="M129" i="75"/>
  <c r="L129" i="75"/>
  <c r="I129" i="75"/>
  <c r="H129" i="75"/>
  <c r="Q128" i="75"/>
  <c r="J128" i="75"/>
  <c r="R128" i="75" s="1"/>
  <c r="Q127" i="75"/>
  <c r="J127" i="75"/>
  <c r="Q126" i="75"/>
  <c r="J126" i="75"/>
  <c r="R126" i="75" s="1"/>
  <c r="Q125" i="75"/>
  <c r="J125" i="75"/>
  <c r="R125" i="75" s="1"/>
  <c r="Q124" i="75"/>
  <c r="J124" i="75"/>
  <c r="R124" i="75" s="1"/>
  <c r="Q123" i="75"/>
  <c r="J123" i="75"/>
  <c r="Q122" i="75"/>
  <c r="J122" i="75"/>
  <c r="R122" i="75" s="1"/>
  <c r="Q121" i="75"/>
  <c r="J121" i="75"/>
  <c r="R121" i="75" s="1"/>
  <c r="Q120" i="75"/>
  <c r="J120" i="75"/>
  <c r="Q119" i="75"/>
  <c r="P119" i="75"/>
  <c r="O119" i="75"/>
  <c r="N119" i="75"/>
  <c r="M119" i="75"/>
  <c r="L119" i="75"/>
  <c r="K119" i="75"/>
  <c r="I119" i="75"/>
  <c r="H119" i="75"/>
  <c r="Q118" i="75"/>
  <c r="J118" i="75"/>
  <c r="Q117" i="75"/>
  <c r="J117" i="75"/>
  <c r="Q116" i="75"/>
  <c r="J116" i="75"/>
  <c r="Q115" i="75"/>
  <c r="J115" i="75"/>
  <c r="Q114" i="75"/>
  <c r="J114" i="75"/>
  <c r="Q113" i="75"/>
  <c r="P113" i="75"/>
  <c r="O113" i="75"/>
  <c r="N113" i="75"/>
  <c r="M113" i="75"/>
  <c r="L113" i="75"/>
  <c r="K113" i="75"/>
  <c r="I113" i="75"/>
  <c r="H113" i="75"/>
  <c r="Q112" i="75"/>
  <c r="J112" i="75"/>
  <c r="R112" i="75" s="1"/>
  <c r="Q111" i="75"/>
  <c r="J111" i="75"/>
  <c r="Q110" i="75"/>
  <c r="J110" i="75"/>
  <c r="R110" i="75" s="1"/>
  <c r="Q109" i="75"/>
  <c r="J109" i="75"/>
  <c r="R109" i="75" s="1"/>
  <c r="P108" i="75"/>
  <c r="O108" i="75"/>
  <c r="N108" i="75"/>
  <c r="M108" i="75"/>
  <c r="L108" i="75"/>
  <c r="K108" i="75"/>
  <c r="I108" i="75"/>
  <c r="H108" i="75"/>
  <c r="Q107" i="75"/>
  <c r="J107" i="75"/>
  <c r="Q106" i="75"/>
  <c r="J106" i="75"/>
  <c r="J105" i="75" s="1"/>
  <c r="Q105" i="75"/>
  <c r="P105" i="75"/>
  <c r="O105" i="75"/>
  <c r="N105" i="75"/>
  <c r="M105" i="75"/>
  <c r="L105" i="75"/>
  <c r="K105" i="75"/>
  <c r="I105" i="75"/>
  <c r="H105" i="75"/>
  <c r="Q104" i="75"/>
  <c r="J104" i="75"/>
  <c r="R104" i="75" s="1"/>
  <c r="Q103" i="75"/>
  <c r="J103" i="75"/>
  <c r="Q102" i="75"/>
  <c r="J102" i="75"/>
  <c r="R102" i="75" s="1"/>
  <c r="Q101" i="75"/>
  <c r="J101" i="75"/>
  <c r="R101" i="75" s="1"/>
  <c r="Q100" i="75"/>
  <c r="J100" i="75"/>
  <c r="Q99" i="75"/>
  <c r="P99" i="75"/>
  <c r="O99" i="75"/>
  <c r="N99" i="75"/>
  <c r="M99" i="75"/>
  <c r="L99" i="75"/>
  <c r="L98" i="75" s="1"/>
  <c r="L134" i="75" s="1"/>
  <c r="K99" i="75"/>
  <c r="I99" i="75"/>
  <c r="I98" i="75" s="1"/>
  <c r="I134" i="75" s="1"/>
  <c r="H99" i="75"/>
  <c r="P98" i="75"/>
  <c r="P134" i="75" s="1"/>
  <c r="H98" i="75"/>
  <c r="H134" i="75" s="1"/>
  <c r="B96" i="75"/>
  <c r="O92" i="75"/>
  <c r="N92" i="75"/>
  <c r="M92" i="75"/>
  <c r="L92" i="75"/>
  <c r="K92" i="75"/>
  <c r="P92" i="75" s="1"/>
  <c r="I92" i="75"/>
  <c r="H92" i="75"/>
  <c r="P91" i="75"/>
  <c r="J91" i="75"/>
  <c r="Q91" i="75" s="1"/>
  <c r="P90" i="75"/>
  <c r="J90" i="75"/>
  <c r="Q90" i="75" s="1"/>
  <c r="B88" i="75"/>
  <c r="O84" i="75"/>
  <c r="N84" i="75"/>
  <c r="M84" i="75"/>
  <c r="L84" i="75"/>
  <c r="K84" i="75"/>
  <c r="I84" i="75"/>
  <c r="H84" i="75"/>
  <c r="J84" i="75" s="1"/>
  <c r="P83" i="75"/>
  <c r="J83" i="75"/>
  <c r="Q83" i="75" s="1"/>
  <c r="P82" i="75"/>
  <c r="J82" i="75"/>
  <c r="Q82" i="75" s="1"/>
  <c r="B80" i="75"/>
  <c r="O76" i="75"/>
  <c r="N76" i="75"/>
  <c r="M76" i="75"/>
  <c r="L76" i="75"/>
  <c r="K76" i="75"/>
  <c r="P76" i="75" s="1"/>
  <c r="I76" i="75"/>
  <c r="H76" i="75"/>
  <c r="J76" i="75" s="1"/>
  <c r="Q76" i="75" s="1"/>
  <c r="P75" i="75"/>
  <c r="J75" i="75"/>
  <c r="Q75" i="75" s="1"/>
  <c r="P74" i="75"/>
  <c r="J74" i="75"/>
  <c r="B72" i="75"/>
  <c r="O68" i="75"/>
  <c r="N68" i="75"/>
  <c r="M68" i="75"/>
  <c r="L68" i="75"/>
  <c r="K68" i="75"/>
  <c r="I68" i="75"/>
  <c r="H68" i="75"/>
  <c r="J68" i="75" s="1"/>
  <c r="P67" i="75"/>
  <c r="J67" i="75"/>
  <c r="P66" i="75"/>
  <c r="J66" i="75"/>
  <c r="Q66" i="75" s="1"/>
  <c r="B64" i="75"/>
  <c r="P59" i="75"/>
  <c r="O59" i="75"/>
  <c r="N59" i="75"/>
  <c r="M59" i="75"/>
  <c r="L59" i="75"/>
  <c r="K59" i="75"/>
  <c r="I59" i="75"/>
  <c r="H59" i="75"/>
  <c r="Q58" i="75"/>
  <c r="J58" i="75"/>
  <c r="Q57" i="75"/>
  <c r="J57" i="75"/>
  <c r="B55" i="75"/>
  <c r="P51" i="75"/>
  <c r="O51" i="75"/>
  <c r="N51" i="75"/>
  <c r="M51" i="75"/>
  <c r="L51" i="75"/>
  <c r="K51" i="75"/>
  <c r="Q51" i="75" s="1"/>
  <c r="I51" i="75"/>
  <c r="H51" i="75"/>
  <c r="Q50" i="75"/>
  <c r="J50" i="75"/>
  <c r="Q49" i="75"/>
  <c r="J49" i="75"/>
  <c r="J51" i="75" s="1"/>
  <c r="R51" i="75" s="1"/>
  <c r="B47" i="75"/>
  <c r="P41" i="75"/>
  <c r="O41" i="75"/>
  <c r="N41" i="75"/>
  <c r="M41" i="75"/>
  <c r="L41" i="75"/>
  <c r="Q41" i="75" s="1"/>
  <c r="I41" i="75"/>
  <c r="H41" i="75"/>
  <c r="J41" i="75" s="1"/>
  <c r="R41" i="75" s="1"/>
  <c r="P40" i="75"/>
  <c r="O40" i="75"/>
  <c r="N40" i="75"/>
  <c r="M40" i="75"/>
  <c r="L40" i="75"/>
  <c r="I40" i="75"/>
  <c r="H40" i="75"/>
  <c r="P39" i="75"/>
  <c r="O39" i="75"/>
  <c r="N39" i="75"/>
  <c r="M39" i="75"/>
  <c r="L39" i="75"/>
  <c r="Q39" i="75" s="1"/>
  <c r="I39" i="75"/>
  <c r="H39" i="75"/>
  <c r="J39" i="75" s="1"/>
  <c r="R39" i="75" s="1"/>
  <c r="P38" i="75"/>
  <c r="O38" i="75"/>
  <c r="N38" i="75"/>
  <c r="M38" i="75"/>
  <c r="L38" i="75"/>
  <c r="I38" i="75"/>
  <c r="H38" i="75"/>
  <c r="P37" i="75"/>
  <c r="O37" i="75"/>
  <c r="N37" i="75"/>
  <c r="M37" i="75"/>
  <c r="L37" i="75"/>
  <c r="Q37" i="75" s="1"/>
  <c r="I37" i="75"/>
  <c r="H37" i="75"/>
  <c r="J37" i="75" s="1"/>
  <c r="R37" i="75" s="1"/>
  <c r="P36" i="75"/>
  <c r="O36" i="75"/>
  <c r="N36" i="75"/>
  <c r="M36" i="75"/>
  <c r="L36" i="75"/>
  <c r="I36" i="75"/>
  <c r="H36" i="75"/>
  <c r="P35" i="75"/>
  <c r="O35" i="75"/>
  <c r="N35" i="75"/>
  <c r="M35" i="75"/>
  <c r="L35" i="75"/>
  <c r="Q35" i="75" s="1"/>
  <c r="I35" i="75"/>
  <c r="H35" i="75"/>
  <c r="J35" i="75" s="1"/>
  <c r="R35" i="75" s="1"/>
  <c r="L34" i="75"/>
  <c r="N32" i="75"/>
  <c r="Q31" i="75"/>
  <c r="J31" i="75"/>
  <c r="R31" i="75" s="1"/>
  <c r="Q30" i="75"/>
  <c r="J30" i="75"/>
  <c r="Q29" i="75"/>
  <c r="J29" i="75"/>
  <c r="R29" i="75" s="1"/>
  <c r="Q28" i="75"/>
  <c r="J28" i="75"/>
  <c r="R28" i="75" s="1"/>
  <c r="Q27" i="75"/>
  <c r="J27" i="75"/>
  <c r="R27" i="75" s="1"/>
  <c r="Q26" i="75"/>
  <c r="J26" i="75"/>
  <c r="Q25" i="75"/>
  <c r="J25" i="75"/>
  <c r="R25" i="75" s="1"/>
  <c r="P24" i="75"/>
  <c r="P32" i="75" s="1"/>
  <c r="O24" i="75"/>
  <c r="O32" i="75" s="1"/>
  <c r="N24" i="75"/>
  <c r="M24" i="75"/>
  <c r="M32" i="75" s="1"/>
  <c r="L24" i="75"/>
  <c r="L32" i="75" s="1"/>
  <c r="I24" i="75"/>
  <c r="I32" i="75" s="1"/>
  <c r="H24" i="75"/>
  <c r="H32" i="75" s="1"/>
  <c r="H22" i="75"/>
  <c r="Q21" i="75"/>
  <c r="J21" i="75"/>
  <c r="R21" i="75" s="1"/>
  <c r="Q20" i="75"/>
  <c r="J20" i="75"/>
  <c r="R20" i="75" s="1"/>
  <c r="Q19" i="75"/>
  <c r="J19" i="75"/>
  <c r="Q18" i="75"/>
  <c r="J18" i="75"/>
  <c r="R18" i="75" s="1"/>
  <c r="Q17" i="75"/>
  <c r="J17" i="75"/>
  <c r="R17" i="75" s="1"/>
  <c r="Q16" i="75"/>
  <c r="J16" i="75"/>
  <c r="R16" i="75" s="1"/>
  <c r="Q15" i="75"/>
  <c r="J15" i="75"/>
  <c r="P14" i="75"/>
  <c r="P22" i="75" s="1"/>
  <c r="O14" i="75"/>
  <c r="O34" i="75" s="1"/>
  <c r="O42" i="75" s="1"/>
  <c r="N14" i="75"/>
  <c r="N22" i="75" s="1"/>
  <c r="M14" i="75"/>
  <c r="M34" i="75" s="1"/>
  <c r="M42" i="75" s="1"/>
  <c r="L14" i="75"/>
  <c r="I14" i="75"/>
  <c r="I22" i="75" s="1"/>
  <c r="H14" i="75"/>
  <c r="C13" i="75"/>
  <c r="I9" i="75"/>
  <c r="Q7" i="75"/>
  <c r="L6" i="75"/>
  <c r="B5" i="75"/>
  <c r="A1" i="75"/>
  <c r="Q175" i="74"/>
  <c r="J175" i="74"/>
  <c r="R175" i="74" s="1"/>
  <c r="Q174" i="74"/>
  <c r="J174" i="74"/>
  <c r="Q173" i="74"/>
  <c r="J173" i="74"/>
  <c r="Q172" i="74"/>
  <c r="J172" i="74"/>
  <c r="R172" i="74" s="1"/>
  <c r="P171" i="74"/>
  <c r="O171" i="74"/>
  <c r="N171" i="74"/>
  <c r="M171" i="74"/>
  <c r="L171" i="74"/>
  <c r="I171" i="74"/>
  <c r="H171" i="74"/>
  <c r="Q170" i="74"/>
  <c r="J170" i="74"/>
  <c r="Q169" i="74"/>
  <c r="J169" i="74"/>
  <c r="Q168" i="74"/>
  <c r="J168" i="74"/>
  <c r="Q167" i="74"/>
  <c r="J167" i="74"/>
  <c r="Q166" i="74"/>
  <c r="J166" i="74"/>
  <c r="Q165" i="74"/>
  <c r="J165" i="74"/>
  <c r="Q164" i="74"/>
  <c r="J164" i="74"/>
  <c r="Q163" i="74"/>
  <c r="J163" i="74"/>
  <c r="Q162" i="74"/>
  <c r="Q161" i="74" s="1"/>
  <c r="J162" i="74"/>
  <c r="P161" i="74"/>
  <c r="O161" i="74"/>
  <c r="N161" i="74"/>
  <c r="M161" i="74"/>
  <c r="L161" i="74"/>
  <c r="K161" i="74"/>
  <c r="I161" i="74"/>
  <c r="H161" i="74"/>
  <c r="Q160" i="74"/>
  <c r="J160" i="74"/>
  <c r="Q159" i="74"/>
  <c r="J159" i="74"/>
  <c r="Q158" i="74"/>
  <c r="J158" i="74"/>
  <c r="Q157" i="74"/>
  <c r="J157" i="74"/>
  <c r="Q156" i="74"/>
  <c r="Q155" i="74" s="1"/>
  <c r="J156" i="74"/>
  <c r="P155" i="74"/>
  <c r="O155" i="74"/>
  <c r="N155" i="74"/>
  <c r="M155" i="74"/>
  <c r="L155" i="74"/>
  <c r="K155" i="74"/>
  <c r="J155" i="74"/>
  <c r="I155" i="74"/>
  <c r="H155" i="74"/>
  <c r="Q154" i="74"/>
  <c r="J154" i="74"/>
  <c r="Q153" i="74"/>
  <c r="J153" i="74"/>
  <c r="R153" i="74" s="1"/>
  <c r="Q152" i="74"/>
  <c r="J152" i="74"/>
  <c r="R152" i="74" s="1"/>
  <c r="Q151" i="74"/>
  <c r="J151" i="74"/>
  <c r="Q150" i="74"/>
  <c r="P150" i="74"/>
  <c r="O150" i="74"/>
  <c r="N150" i="74"/>
  <c r="M150" i="74"/>
  <c r="L150" i="74"/>
  <c r="K150" i="74"/>
  <c r="I150" i="74"/>
  <c r="I140" i="74" s="1"/>
  <c r="I176" i="74" s="1"/>
  <c r="H150" i="74"/>
  <c r="Q149" i="74"/>
  <c r="J149" i="74"/>
  <c r="Q148" i="74"/>
  <c r="Q147" i="74" s="1"/>
  <c r="Q140" i="74" s="1"/>
  <c r="J148" i="74"/>
  <c r="P147" i="74"/>
  <c r="O147" i="74"/>
  <c r="N147" i="74"/>
  <c r="M147" i="74"/>
  <c r="L147" i="74"/>
  <c r="K147" i="74"/>
  <c r="J147" i="74"/>
  <c r="I147" i="74"/>
  <c r="H147" i="74"/>
  <c r="Q146" i="74"/>
  <c r="J146" i="74"/>
  <c r="Q145" i="74"/>
  <c r="J145" i="74"/>
  <c r="Q144" i="74"/>
  <c r="J144" i="74"/>
  <c r="R144" i="74" s="1"/>
  <c r="Q143" i="74"/>
  <c r="J143" i="74"/>
  <c r="R143" i="74" s="1"/>
  <c r="Q142" i="74"/>
  <c r="Q141" i="74" s="1"/>
  <c r="J142" i="74"/>
  <c r="P141" i="74"/>
  <c r="O141" i="74"/>
  <c r="N141" i="74"/>
  <c r="M141" i="74"/>
  <c r="L141" i="74"/>
  <c r="K141" i="74"/>
  <c r="I141" i="74"/>
  <c r="H141" i="74"/>
  <c r="H140" i="74" s="1"/>
  <c r="H176" i="74" s="1"/>
  <c r="M140" i="74"/>
  <c r="M176" i="74" s="1"/>
  <c r="B138" i="74"/>
  <c r="Q133" i="74"/>
  <c r="J133" i="74"/>
  <c r="Q132" i="74"/>
  <c r="J132" i="74"/>
  <c r="Q131" i="74"/>
  <c r="J131" i="74"/>
  <c r="Q130" i="74"/>
  <c r="J130" i="74"/>
  <c r="P129" i="74"/>
  <c r="O129" i="74"/>
  <c r="N129" i="74"/>
  <c r="M129" i="74"/>
  <c r="L129" i="74"/>
  <c r="I129" i="74"/>
  <c r="H129" i="74"/>
  <c r="Q128" i="74"/>
  <c r="J128" i="74"/>
  <c r="R128" i="74" s="1"/>
  <c r="Q127" i="74"/>
  <c r="J127" i="74"/>
  <c r="Q126" i="74"/>
  <c r="J126" i="74"/>
  <c r="R126" i="74" s="1"/>
  <c r="Q125" i="74"/>
  <c r="J125" i="74"/>
  <c r="R125" i="74" s="1"/>
  <c r="Q124" i="74"/>
  <c r="J124" i="74"/>
  <c r="R124" i="74" s="1"/>
  <c r="Q123" i="74"/>
  <c r="J123" i="74"/>
  <c r="Q122" i="74"/>
  <c r="J122" i="74"/>
  <c r="R122" i="74" s="1"/>
  <c r="Q121" i="74"/>
  <c r="J121" i="74"/>
  <c r="R121" i="74" s="1"/>
  <c r="Q120" i="74"/>
  <c r="J120" i="74"/>
  <c r="Q119" i="74"/>
  <c r="P119" i="74"/>
  <c r="O119" i="74"/>
  <c r="N119" i="74"/>
  <c r="M119" i="74"/>
  <c r="L119" i="74"/>
  <c r="K119" i="74"/>
  <c r="I119" i="74"/>
  <c r="H119" i="74"/>
  <c r="Q118" i="74"/>
  <c r="J118" i="74"/>
  <c r="Q117" i="74"/>
  <c r="J117" i="74"/>
  <c r="Q116" i="74"/>
  <c r="J116" i="74"/>
  <c r="Q115" i="74"/>
  <c r="J115" i="74"/>
  <c r="Q114" i="74"/>
  <c r="J114" i="74"/>
  <c r="Q113" i="74"/>
  <c r="P113" i="74"/>
  <c r="O113" i="74"/>
  <c r="N113" i="74"/>
  <c r="M113" i="74"/>
  <c r="L113" i="74"/>
  <c r="K113" i="74"/>
  <c r="I113" i="74"/>
  <c r="H113" i="74"/>
  <c r="Q112" i="74"/>
  <c r="J112" i="74"/>
  <c r="R112" i="74" s="1"/>
  <c r="Q111" i="74"/>
  <c r="J111" i="74"/>
  <c r="Q110" i="74"/>
  <c r="J110" i="74"/>
  <c r="R110" i="74" s="1"/>
  <c r="Q109" i="74"/>
  <c r="J109" i="74"/>
  <c r="R109" i="74" s="1"/>
  <c r="P108" i="74"/>
  <c r="O108" i="74"/>
  <c r="N108" i="74"/>
  <c r="M108" i="74"/>
  <c r="L108" i="74"/>
  <c r="K108" i="74"/>
  <c r="I108" i="74"/>
  <c r="H108" i="74"/>
  <c r="Q107" i="74"/>
  <c r="J107" i="74"/>
  <c r="Q106" i="74"/>
  <c r="J106" i="74"/>
  <c r="J105" i="74" s="1"/>
  <c r="Q105" i="74"/>
  <c r="P105" i="74"/>
  <c r="O105" i="74"/>
  <c r="N105" i="74"/>
  <c r="M105" i="74"/>
  <c r="L105" i="74"/>
  <c r="K105" i="74"/>
  <c r="I105" i="74"/>
  <c r="H105" i="74"/>
  <c r="Q104" i="74"/>
  <c r="J104" i="74"/>
  <c r="R104" i="74" s="1"/>
  <c r="Q103" i="74"/>
  <c r="J103" i="74"/>
  <c r="Q102" i="74"/>
  <c r="J102" i="74"/>
  <c r="R102" i="74" s="1"/>
  <c r="Q101" i="74"/>
  <c r="J101" i="74"/>
  <c r="R101" i="74" s="1"/>
  <c r="Q100" i="74"/>
  <c r="J100" i="74"/>
  <c r="Q99" i="74"/>
  <c r="P99" i="74"/>
  <c r="O99" i="74"/>
  <c r="N99" i="74"/>
  <c r="M99" i="74"/>
  <c r="L99" i="74"/>
  <c r="L98" i="74" s="1"/>
  <c r="L134" i="74" s="1"/>
  <c r="K99" i="74"/>
  <c r="I99" i="74"/>
  <c r="I98" i="74" s="1"/>
  <c r="I134" i="74" s="1"/>
  <c r="H99" i="74"/>
  <c r="P98" i="74"/>
  <c r="P134" i="74" s="1"/>
  <c r="H98" i="74"/>
  <c r="H134" i="74" s="1"/>
  <c r="B96" i="74"/>
  <c r="O92" i="74"/>
  <c r="N92" i="74"/>
  <c r="M92" i="74"/>
  <c r="L92" i="74"/>
  <c r="K92" i="74"/>
  <c r="P92" i="74" s="1"/>
  <c r="I92" i="74"/>
  <c r="H92" i="74"/>
  <c r="P91" i="74"/>
  <c r="J91" i="74"/>
  <c r="Q91" i="74" s="1"/>
  <c r="P90" i="74"/>
  <c r="J90" i="74"/>
  <c r="Q90" i="74" s="1"/>
  <c r="B88" i="74"/>
  <c r="O84" i="74"/>
  <c r="N84" i="74"/>
  <c r="M84" i="74"/>
  <c r="L84" i="74"/>
  <c r="K84" i="74"/>
  <c r="I84" i="74"/>
  <c r="H84" i="74"/>
  <c r="J84" i="74" s="1"/>
  <c r="P83" i="74"/>
  <c r="J83" i="74"/>
  <c r="Q83" i="74" s="1"/>
  <c r="P82" i="74"/>
  <c r="J82" i="74"/>
  <c r="Q82" i="74" s="1"/>
  <c r="B80" i="74"/>
  <c r="O76" i="74"/>
  <c r="N76" i="74"/>
  <c r="M76" i="74"/>
  <c r="L76" i="74"/>
  <c r="K76" i="74"/>
  <c r="P76" i="74" s="1"/>
  <c r="I76" i="74"/>
  <c r="H76" i="74"/>
  <c r="J76" i="74" s="1"/>
  <c r="Q76" i="74" s="1"/>
  <c r="P75" i="74"/>
  <c r="J75" i="74"/>
  <c r="Q75" i="74" s="1"/>
  <c r="P74" i="74"/>
  <c r="J74" i="74"/>
  <c r="B72" i="74"/>
  <c r="O68" i="74"/>
  <c r="N68" i="74"/>
  <c r="M68" i="74"/>
  <c r="L68" i="74"/>
  <c r="K68" i="74"/>
  <c r="I68" i="74"/>
  <c r="H68" i="74"/>
  <c r="J68" i="74" s="1"/>
  <c r="P67" i="74"/>
  <c r="J67" i="74"/>
  <c r="P66" i="74"/>
  <c r="J66" i="74"/>
  <c r="Q66" i="74" s="1"/>
  <c r="B64" i="74"/>
  <c r="P59" i="74"/>
  <c r="O59" i="74"/>
  <c r="N59" i="74"/>
  <c r="M59" i="74"/>
  <c r="L59" i="74"/>
  <c r="K59" i="74"/>
  <c r="I59" i="74"/>
  <c r="H59" i="74"/>
  <c r="Q58" i="74"/>
  <c r="J58" i="74"/>
  <c r="Q57" i="74"/>
  <c r="J57" i="74"/>
  <c r="B55" i="74"/>
  <c r="P51" i="74"/>
  <c r="O51" i="74"/>
  <c r="N51" i="74"/>
  <c r="M51" i="74"/>
  <c r="L51" i="74"/>
  <c r="K51" i="74"/>
  <c r="Q51" i="74" s="1"/>
  <c r="I51" i="74"/>
  <c r="H51" i="74"/>
  <c r="Q50" i="74"/>
  <c r="J50" i="74"/>
  <c r="Q49" i="74"/>
  <c r="J49" i="74"/>
  <c r="J51" i="74" s="1"/>
  <c r="R51" i="74" s="1"/>
  <c r="B47" i="74"/>
  <c r="P41" i="74"/>
  <c r="O41" i="74"/>
  <c r="N41" i="74"/>
  <c r="M41" i="74"/>
  <c r="L41" i="74"/>
  <c r="Q41" i="74" s="1"/>
  <c r="I41" i="74"/>
  <c r="H41" i="74"/>
  <c r="J41" i="74" s="1"/>
  <c r="R41" i="74" s="1"/>
  <c r="P40" i="74"/>
  <c r="O40" i="74"/>
  <c r="N40" i="74"/>
  <c r="M40" i="74"/>
  <c r="L40" i="74"/>
  <c r="I40" i="74"/>
  <c r="H40" i="74"/>
  <c r="P39" i="74"/>
  <c r="O39" i="74"/>
  <c r="N39" i="74"/>
  <c r="M39" i="74"/>
  <c r="L39" i="74"/>
  <c r="Q39" i="74" s="1"/>
  <c r="I39" i="74"/>
  <c r="H39" i="74"/>
  <c r="J39" i="74" s="1"/>
  <c r="R39" i="74" s="1"/>
  <c r="P38" i="74"/>
  <c r="O38" i="74"/>
  <c r="N38" i="74"/>
  <c r="M38" i="74"/>
  <c r="L38" i="74"/>
  <c r="I38" i="74"/>
  <c r="H38" i="74"/>
  <c r="P37" i="74"/>
  <c r="O37" i="74"/>
  <c r="N37" i="74"/>
  <c r="M37" i="74"/>
  <c r="L37" i="74"/>
  <c r="Q37" i="74" s="1"/>
  <c r="I37" i="74"/>
  <c r="H37" i="74"/>
  <c r="J37" i="74" s="1"/>
  <c r="R37" i="74" s="1"/>
  <c r="P36" i="74"/>
  <c r="O36" i="74"/>
  <c r="N36" i="74"/>
  <c r="M36" i="74"/>
  <c r="L36" i="74"/>
  <c r="I36" i="74"/>
  <c r="H36" i="74"/>
  <c r="P35" i="74"/>
  <c r="O35" i="74"/>
  <c r="N35" i="74"/>
  <c r="M35" i="74"/>
  <c r="L35" i="74"/>
  <c r="Q35" i="74" s="1"/>
  <c r="I35" i="74"/>
  <c r="H35" i="74"/>
  <c r="J35" i="74" s="1"/>
  <c r="R35" i="74" s="1"/>
  <c r="L34" i="74"/>
  <c r="N32" i="74"/>
  <c r="Q31" i="74"/>
  <c r="J31" i="74"/>
  <c r="R31" i="74" s="1"/>
  <c r="Q30" i="74"/>
  <c r="J30" i="74"/>
  <c r="Q29" i="74"/>
  <c r="J29" i="74"/>
  <c r="R29" i="74" s="1"/>
  <c r="Q28" i="74"/>
  <c r="J28" i="74"/>
  <c r="R28" i="74" s="1"/>
  <c r="Q27" i="74"/>
  <c r="J27" i="74"/>
  <c r="R27" i="74" s="1"/>
  <c r="Q26" i="74"/>
  <c r="J26" i="74"/>
  <c r="Q25" i="74"/>
  <c r="J25" i="74"/>
  <c r="R25" i="74" s="1"/>
  <c r="P24" i="74"/>
  <c r="P32" i="74" s="1"/>
  <c r="O24" i="74"/>
  <c r="O32" i="74" s="1"/>
  <c r="N24" i="74"/>
  <c r="M24" i="74"/>
  <c r="M32" i="74" s="1"/>
  <c r="L24" i="74"/>
  <c r="L32" i="74" s="1"/>
  <c r="I24" i="74"/>
  <c r="I32" i="74" s="1"/>
  <c r="H24" i="74"/>
  <c r="H32" i="74" s="1"/>
  <c r="H22" i="74"/>
  <c r="Q21" i="74"/>
  <c r="J21" i="74"/>
  <c r="R21" i="74" s="1"/>
  <c r="Q20" i="74"/>
  <c r="J20" i="74"/>
  <c r="R20" i="74" s="1"/>
  <c r="Q19" i="74"/>
  <c r="J19" i="74"/>
  <c r="Q18" i="74"/>
  <c r="J18" i="74"/>
  <c r="R18" i="74" s="1"/>
  <c r="Q17" i="74"/>
  <c r="J17" i="74"/>
  <c r="R17" i="74" s="1"/>
  <c r="Q16" i="74"/>
  <c r="J16" i="74"/>
  <c r="R16" i="74" s="1"/>
  <c r="Q15" i="74"/>
  <c r="J15" i="74"/>
  <c r="P14" i="74"/>
  <c r="P22" i="74" s="1"/>
  <c r="O14" i="74"/>
  <c r="O34" i="74" s="1"/>
  <c r="O42" i="74" s="1"/>
  <c r="N14" i="74"/>
  <c r="N22" i="74" s="1"/>
  <c r="M14" i="74"/>
  <c r="M34" i="74" s="1"/>
  <c r="M42" i="74" s="1"/>
  <c r="L14" i="74"/>
  <c r="I14" i="74"/>
  <c r="I22" i="74" s="1"/>
  <c r="H14" i="74"/>
  <c r="C13" i="74"/>
  <c r="I9" i="74"/>
  <c r="Q7" i="74"/>
  <c r="L6" i="74"/>
  <c r="B5" i="74"/>
  <c r="A1" i="74"/>
  <c r="R161" i="81" l="1"/>
  <c r="R171" i="81"/>
  <c r="R140" i="81"/>
  <c r="R24" i="81"/>
  <c r="R22" i="81"/>
  <c r="Q22" i="81"/>
  <c r="Q76" i="81"/>
  <c r="R108" i="81"/>
  <c r="R176" i="81"/>
  <c r="R98" i="81"/>
  <c r="R134" i="81" s="1"/>
  <c r="Q34" i="81"/>
  <c r="L42" i="81"/>
  <c r="Q42" i="81" s="1"/>
  <c r="J42" i="81"/>
  <c r="R42" i="81" s="1"/>
  <c r="Q6" i="81" s="1"/>
  <c r="R6" i="81" s="1"/>
  <c r="J34" i="81"/>
  <c r="J176" i="80"/>
  <c r="R14" i="80"/>
  <c r="R108" i="80"/>
  <c r="R99" i="80"/>
  <c r="J34" i="80"/>
  <c r="R141" i="80"/>
  <c r="R161" i="80"/>
  <c r="R119" i="80"/>
  <c r="R171" i="80"/>
  <c r="R129" i="80"/>
  <c r="Q34" i="80"/>
  <c r="R34" i="80" s="1"/>
  <c r="L42" i="80"/>
  <c r="Q42" i="80" s="1"/>
  <c r="R42" i="80" s="1"/>
  <c r="Q6" i="80" s="1"/>
  <c r="R6" i="80" s="1"/>
  <c r="R150" i="80"/>
  <c r="R113" i="80"/>
  <c r="K140" i="79"/>
  <c r="K176" i="79" s="1"/>
  <c r="O140" i="79"/>
  <c r="O176" i="79" s="1"/>
  <c r="M22" i="79"/>
  <c r="R109" i="79"/>
  <c r="R110" i="79"/>
  <c r="R111" i="79"/>
  <c r="R112" i="79"/>
  <c r="R121" i="79"/>
  <c r="R122" i="79"/>
  <c r="R123" i="79"/>
  <c r="R124" i="79"/>
  <c r="R125" i="79"/>
  <c r="R126" i="79"/>
  <c r="R127" i="79"/>
  <c r="R128" i="79"/>
  <c r="H140" i="79"/>
  <c r="H176" i="79" s="1"/>
  <c r="L140" i="79"/>
  <c r="L176" i="79" s="1"/>
  <c r="N140" i="79"/>
  <c r="N176" i="79" s="1"/>
  <c r="P140" i="79"/>
  <c r="P176" i="79" s="1"/>
  <c r="R156" i="79"/>
  <c r="R157" i="79"/>
  <c r="R158" i="79"/>
  <c r="R159" i="79"/>
  <c r="R160" i="79"/>
  <c r="R164" i="79"/>
  <c r="R165" i="79"/>
  <c r="R166" i="79"/>
  <c r="R168" i="79"/>
  <c r="R169" i="79"/>
  <c r="R170" i="79"/>
  <c r="P34" i="79"/>
  <c r="P42" i="79" s="1"/>
  <c r="M42" i="79"/>
  <c r="O42" i="79"/>
  <c r="R16" i="79"/>
  <c r="R17" i="79"/>
  <c r="R18" i="79"/>
  <c r="R20" i="79"/>
  <c r="R21" i="79"/>
  <c r="H22" i="79"/>
  <c r="J22" i="79" s="1"/>
  <c r="O22" i="79"/>
  <c r="R25" i="79"/>
  <c r="R27" i="79"/>
  <c r="R28" i="79"/>
  <c r="R29" i="79"/>
  <c r="R31" i="79"/>
  <c r="J35" i="79"/>
  <c r="Q35" i="79"/>
  <c r="J37" i="79"/>
  <c r="Q37" i="79"/>
  <c r="J39" i="79"/>
  <c r="Q39" i="79"/>
  <c r="J41" i="79"/>
  <c r="Q41" i="79"/>
  <c r="R50" i="79"/>
  <c r="Q51" i="79"/>
  <c r="Q66" i="79"/>
  <c r="Q67" i="79"/>
  <c r="J68" i="79"/>
  <c r="Q68" i="79" s="1"/>
  <c r="Q74" i="79"/>
  <c r="Q75" i="79"/>
  <c r="J76" i="79"/>
  <c r="P76" i="79"/>
  <c r="Q82" i="79"/>
  <c r="Q83" i="79"/>
  <c r="J84" i="79"/>
  <c r="Q84" i="79" s="1"/>
  <c r="Q90" i="79"/>
  <c r="Q91" i="79"/>
  <c r="J92" i="79"/>
  <c r="P92" i="79"/>
  <c r="K98" i="79"/>
  <c r="K134" i="79" s="1"/>
  <c r="M98" i="79"/>
  <c r="M134" i="79" s="1"/>
  <c r="O98" i="79"/>
  <c r="O134" i="79" s="1"/>
  <c r="Q98" i="79"/>
  <c r="Q134" i="79" s="1"/>
  <c r="R107" i="79"/>
  <c r="J108" i="79"/>
  <c r="R115" i="79"/>
  <c r="R116" i="79"/>
  <c r="R117" i="79"/>
  <c r="R118" i="79"/>
  <c r="R130" i="79"/>
  <c r="J129" i="79"/>
  <c r="R132" i="79"/>
  <c r="R133" i="79"/>
  <c r="R142" i="79"/>
  <c r="R143" i="79"/>
  <c r="R144" i="79"/>
  <c r="R145" i="79"/>
  <c r="R146" i="79"/>
  <c r="J147" i="79"/>
  <c r="R152" i="79"/>
  <c r="R153" i="79"/>
  <c r="R154" i="79"/>
  <c r="J155" i="79"/>
  <c r="Q161" i="79"/>
  <c r="R174" i="79"/>
  <c r="R175" i="79"/>
  <c r="H42" i="79"/>
  <c r="L22" i="79"/>
  <c r="Q22" i="79" s="1"/>
  <c r="R22" i="79" s="1"/>
  <c r="Q14" i="79"/>
  <c r="R15" i="79"/>
  <c r="R19" i="79"/>
  <c r="J32" i="79"/>
  <c r="J24" i="79"/>
  <c r="Q24" i="79"/>
  <c r="R26" i="79"/>
  <c r="R30" i="79"/>
  <c r="Q32" i="79"/>
  <c r="I34" i="79"/>
  <c r="I42" i="79" s="1"/>
  <c r="N34" i="79"/>
  <c r="N42" i="79" s="1"/>
  <c r="R99" i="79"/>
  <c r="J98" i="79"/>
  <c r="J134" i="79" s="1"/>
  <c r="J140" i="79"/>
  <c r="Q140" i="79"/>
  <c r="J51" i="79"/>
  <c r="R51" i="79" s="1"/>
  <c r="R49" i="79"/>
  <c r="R100" i="79"/>
  <c r="R106" i="79"/>
  <c r="R105" i="79" s="1"/>
  <c r="R114" i="79"/>
  <c r="R120" i="79"/>
  <c r="R119" i="79" s="1"/>
  <c r="R131" i="79"/>
  <c r="R141" i="79"/>
  <c r="R151" i="79"/>
  <c r="R162" i="79"/>
  <c r="J14" i="79"/>
  <c r="R14" i="79" s="1"/>
  <c r="R163" i="79"/>
  <c r="R167" i="79"/>
  <c r="R172" i="79"/>
  <c r="J171" i="79"/>
  <c r="R173" i="79"/>
  <c r="J22" i="78"/>
  <c r="O22" i="78"/>
  <c r="Q84" i="78"/>
  <c r="J141" i="78"/>
  <c r="J171" i="78"/>
  <c r="M22" i="78"/>
  <c r="P34" i="78"/>
  <c r="P42" i="78" s="1"/>
  <c r="J36" i="78"/>
  <c r="Q36" i="78"/>
  <c r="J38" i="78"/>
  <c r="Q38" i="78"/>
  <c r="J40" i="78"/>
  <c r="Q40" i="78"/>
  <c r="R57" i="78"/>
  <c r="J59" i="78"/>
  <c r="R59" i="78" s="1"/>
  <c r="Q59" i="78"/>
  <c r="P68" i="78"/>
  <c r="Q68" i="78" s="1"/>
  <c r="P84" i="78"/>
  <c r="K98" i="78"/>
  <c r="K134" i="78" s="1"/>
  <c r="M98" i="78"/>
  <c r="M134" i="78" s="1"/>
  <c r="O98" i="78"/>
  <c r="O134" i="78" s="1"/>
  <c r="R107" i="78"/>
  <c r="J108" i="78"/>
  <c r="N98" i="78"/>
  <c r="N134" i="78" s="1"/>
  <c r="R115" i="78"/>
  <c r="R116" i="78"/>
  <c r="R118" i="78"/>
  <c r="R130" i="78"/>
  <c r="J129" i="78"/>
  <c r="R133" i="78"/>
  <c r="L140" i="78"/>
  <c r="L176" i="78" s="1"/>
  <c r="N140" i="78"/>
  <c r="N176" i="78" s="1"/>
  <c r="P140" i="78"/>
  <c r="P176" i="78" s="1"/>
  <c r="R149" i="78"/>
  <c r="K140" i="78"/>
  <c r="K176" i="78" s="1"/>
  <c r="O140" i="78"/>
  <c r="O176" i="78" s="1"/>
  <c r="R157" i="78"/>
  <c r="R158" i="78"/>
  <c r="R159" i="78"/>
  <c r="R163" i="78"/>
  <c r="R164" i="78"/>
  <c r="R166" i="78"/>
  <c r="R167" i="78"/>
  <c r="J161" i="78"/>
  <c r="R170" i="78"/>
  <c r="R141" i="78"/>
  <c r="R49" i="78"/>
  <c r="R131" i="78"/>
  <c r="R145" i="78"/>
  <c r="R168" i="78"/>
  <c r="R173" i="78"/>
  <c r="H34" i="78"/>
  <c r="J14" i="78"/>
  <c r="L22" i="78"/>
  <c r="Q14" i="78"/>
  <c r="R15" i="78"/>
  <c r="R19" i="78"/>
  <c r="J32" i="78"/>
  <c r="J24" i="78"/>
  <c r="R24" i="78" s="1"/>
  <c r="Q24" i="78"/>
  <c r="R26" i="78"/>
  <c r="R30" i="78"/>
  <c r="Q32" i="78"/>
  <c r="I34" i="78"/>
  <c r="I42" i="78" s="1"/>
  <c r="N34" i="78"/>
  <c r="N42" i="78" s="1"/>
  <c r="L42" i="78"/>
  <c r="R50" i="78"/>
  <c r="R58" i="78"/>
  <c r="Q67" i="78"/>
  <c r="Q74" i="78"/>
  <c r="J92" i="78"/>
  <c r="Q92" i="78" s="1"/>
  <c r="J99" i="78"/>
  <c r="R100" i="78"/>
  <c r="R103" i="78"/>
  <c r="R106" i="78"/>
  <c r="R105" i="78" s="1"/>
  <c r="Q108" i="78"/>
  <c r="Q98" i="78" s="1"/>
  <c r="R111" i="78"/>
  <c r="R108" i="78" s="1"/>
  <c r="J113" i="78"/>
  <c r="R114" i="78"/>
  <c r="R113" i="78" s="1"/>
  <c r="R117" i="78"/>
  <c r="J119" i="78"/>
  <c r="R120" i="78"/>
  <c r="R123" i="78"/>
  <c r="R127" i="78"/>
  <c r="Q129" i="78"/>
  <c r="R132" i="78"/>
  <c r="R142" i="78"/>
  <c r="R146" i="78"/>
  <c r="R148" i="78"/>
  <c r="R147" i="78" s="1"/>
  <c r="J150" i="78"/>
  <c r="J140" i="78" s="1"/>
  <c r="R151" i="78"/>
  <c r="R150" i="78" s="1"/>
  <c r="R154" i="78"/>
  <c r="R156" i="78"/>
  <c r="R155" i="78" s="1"/>
  <c r="R160" i="78"/>
  <c r="R162" i="78"/>
  <c r="R165" i="78"/>
  <c r="R169" i="78"/>
  <c r="Q171" i="78"/>
  <c r="Q176" i="78" s="1"/>
  <c r="R174" i="78"/>
  <c r="K98" i="77"/>
  <c r="K134" i="77" s="1"/>
  <c r="O98" i="77"/>
  <c r="O134" i="77" s="1"/>
  <c r="J119" i="77"/>
  <c r="Q129" i="77"/>
  <c r="I34" i="77"/>
  <c r="I42" i="77" s="1"/>
  <c r="R15" i="77"/>
  <c r="R16" i="77"/>
  <c r="R17" i="77"/>
  <c r="R19" i="77"/>
  <c r="R20" i="77"/>
  <c r="R21" i="77"/>
  <c r="I22" i="77"/>
  <c r="J22" i="77" s="1"/>
  <c r="J24" i="77"/>
  <c r="Q35" i="77"/>
  <c r="J36" i="77"/>
  <c r="R36" i="77" s="1"/>
  <c r="Q37" i="77"/>
  <c r="J38" i="77"/>
  <c r="R38" i="77" s="1"/>
  <c r="Q39" i="77"/>
  <c r="J40" i="77"/>
  <c r="R40" i="77" s="1"/>
  <c r="Q41" i="77"/>
  <c r="R58" i="77"/>
  <c r="J59" i="77"/>
  <c r="Q59" i="77"/>
  <c r="P76" i="77"/>
  <c r="P92" i="77"/>
  <c r="H98" i="77"/>
  <c r="H134" i="77" s="1"/>
  <c r="R101" i="77"/>
  <c r="R102" i="77"/>
  <c r="J99" i="77"/>
  <c r="R110" i="77"/>
  <c r="R111" i="77"/>
  <c r="R132" i="77"/>
  <c r="R133" i="77"/>
  <c r="R149" i="77"/>
  <c r="R157" i="77"/>
  <c r="R158" i="77"/>
  <c r="R159" i="77"/>
  <c r="R160" i="77"/>
  <c r="R164" i="77"/>
  <c r="R165" i="77"/>
  <c r="R166" i="77"/>
  <c r="R168" i="77"/>
  <c r="R169" i="77"/>
  <c r="R170" i="77"/>
  <c r="R99" i="77"/>
  <c r="R35" i="77"/>
  <c r="R37" i="77"/>
  <c r="R39" i="77"/>
  <c r="R41" i="77"/>
  <c r="Q76" i="77"/>
  <c r="Q92" i="77"/>
  <c r="J14" i="77"/>
  <c r="Q14" i="77"/>
  <c r="Q22" i="77"/>
  <c r="L32" i="77"/>
  <c r="Q32" i="77" s="1"/>
  <c r="Q24" i="77"/>
  <c r="R32" i="77"/>
  <c r="H34" i="77"/>
  <c r="M34" i="77"/>
  <c r="M42" i="77" s="1"/>
  <c r="R51" i="77"/>
  <c r="R59" i="77"/>
  <c r="Q134" i="77"/>
  <c r="R103" i="77"/>
  <c r="R123" i="77"/>
  <c r="R130" i="77"/>
  <c r="L34" i="77"/>
  <c r="N34" i="77"/>
  <c r="N42" i="77" s="1"/>
  <c r="P34" i="77"/>
  <c r="P42" i="77" s="1"/>
  <c r="R18" i="77"/>
  <c r="R27" i="77"/>
  <c r="R31" i="77"/>
  <c r="O34" i="77"/>
  <c r="O42" i="77" s="1"/>
  <c r="R57" i="77"/>
  <c r="J68" i="77"/>
  <c r="Q68" i="77" s="1"/>
  <c r="Q75" i="77"/>
  <c r="Q82" i="77"/>
  <c r="R100" i="77"/>
  <c r="R104" i="77"/>
  <c r="R106" i="77"/>
  <c r="R105" i="77" s="1"/>
  <c r="J108" i="77"/>
  <c r="R109" i="77"/>
  <c r="R112" i="77"/>
  <c r="R114" i="77"/>
  <c r="R113" i="77" s="1"/>
  <c r="R118" i="77"/>
  <c r="R120" i="77"/>
  <c r="R124" i="77"/>
  <c r="R128" i="77"/>
  <c r="R131" i="77"/>
  <c r="K140" i="77"/>
  <c r="K176" i="77" s="1"/>
  <c r="M140" i="77"/>
  <c r="M176" i="77" s="1"/>
  <c r="O140" i="77"/>
  <c r="O176" i="77" s="1"/>
  <c r="Q141" i="77"/>
  <c r="Q140" i="77" s="1"/>
  <c r="J141" i="77"/>
  <c r="R143" i="77"/>
  <c r="R146" i="77"/>
  <c r="R148" i="77"/>
  <c r="R147" i="77" s="1"/>
  <c r="J150" i="77"/>
  <c r="R151" i="77"/>
  <c r="R154" i="77"/>
  <c r="R156" i="77"/>
  <c r="J161" i="77"/>
  <c r="R162" i="77"/>
  <c r="Q161" i="77"/>
  <c r="R49" i="77"/>
  <c r="R163" i="77"/>
  <c r="R167" i="77"/>
  <c r="R172" i="77"/>
  <c r="J171" i="77"/>
  <c r="R173" i="77"/>
  <c r="J22" i="76"/>
  <c r="O22" i="76"/>
  <c r="J129" i="76"/>
  <c r="Q161" i="76"/>
  <c r="M22" i="76"/>
  <c r="P34" i="76"/>
  <c r="P42" i="76" s="1"/>
  <c r="J36" i="76"/>
  <c r="Q36" i="76"/>
  <c r="J38" i="76"/>
  <c r="Q38" i="76"/>
  <c r="J40" i="76"/>
  <c r="Q40" i="76"/>
  <c r="R57" i="76"/>
  <c r="R58" i="76"/>
  <c r="J59" i="76"/>
  <c r="Q59" i="76"/>
  <c r="P68" i="76"/>
  <c r="Q68" i="76" s="1"/>
  <c r="P84" i="76"/>
  <c r="Q84" i="76" s="1"/>
  <c r="I98" i="76"/>
  <c r="I134" i="76" s="1"/>
  <c r="R101" i="76"/>
  <c r="R102" i="76"/>
  <c r="R103" i="76"/>
  <c r="R104" i="76"/>
  <c r="R109" i="76"/>
  <c r="R110" i="76"/>
  <c r="R111" i="76"/>
  <c r="R112" i="76"/>
  <c r="R121" i="76"/>
  <c r="R122" i="76"/>
  <c r="R123" i="76"/>
  <c r="R124" i="76"/>
  <c r="R125" i="76"/>
  <c r="R126" i="76"/>
  <c r="R127" i="76"/>
  <c r="R128" i="76"/>
  <c r="H140" i="76"/>
  <c r="H176" i="76" s="1"/>
  <c r="J141" i="76"/>
  <c r="L140" i="76"/>
  <c r="L176" i="76" s="1"/>
  <c r="N140" i="76"/>
  <c r="N176" i="76" s="1"/>
  <c r="P140" i="76"/>
  <c r="P176" i="76" s="1"/>
  <c r="R148" i="76"/>
  <c r="R149" i="76"/>
  <c r="R156" i="76"/>
  <c r="R157" i="76"/>
  <c r="R158" i="76"/>
  <c r="R159" i="76"/>
  <c r="R160" i="76"/>
  <c r="R164" i="76"/>
  <c r="R165" i="76"/>
  <c r="R166" i="76"/>
  <c r="R168" i="76"/>
  <c r="R169" i="76"/>
  <c r="R170" i="76"/>
  <c r="H42" i="76"/>
  <c r="L22" i="76"/>
  <c r="Q14" i="76"/>
  <c r="R15" i="76"/>
  <c r="R19" i="76"/>
  <c r="J32" i="76"/>
  <c r="J24" i="76"/>
  <c r="Q24" i="76"/>
  <c r="R26" i="76"/>
  <c r="R30" i="76"/>
  <c r="Q32" i="76"/>
  <c r="I34" i="76"/>
  <c r="I42" i="76" s="1"/>
  <c r="N34" i="76"/>
  <c r="N42" i="76" s="1"/>
  <c r="Q42" i="76" s="1"/>
  <c r="R99" i="76"/>
  <c r="J98" i="76"/>
  <c r="J134" i="76" s="1"/>
  <c r="J140" i="76"/>
  <c r="Q140" i="76"/>
  <c r="Q176" i="76" s="1"/>
  <c r="J51" i="76"/>
  <c r="R51" i="76" s="1"/>
  <c r="R49" i="76"/>
  <c r="R100" i="76"/>
  <c r="R106" i="76"/>
  <c r="R105" i="76" s="1"/>
  <c r="R114" i="76"/>
  <c r="R113" i="76" s="1"/>
  <c r="R120" i="76"/>
  <c r="R131" i="76"/>
  <c r="R129" i="76" s="1"/>
  <c r="R141" i="76"/>
  <c r="R151" i="76"/>
  <c r="R150" i="76" s="1"/>
  <c r="R162" i="76"/>
  <c r="J14" i="76"/>
  <c r="R14" i="76" s="1"/>
  <c r="R163" i="76"/>
  <c r="R167" i="76"/>
  <c r="R172" i="76"/>
  <c r="J171" i="76"/>
  <c r="R173" i="76"/>
  <c r="J22" i="75"/>
  <c r="O22" i="75"/>
  <c r="J141" i="75"/>
  <c r="J171" i="75"/>
  <c r="M22" i="75"/>
  <c r="P34" i="75"/>
  <c r="P42" i="75" s="1"/>
  <c r="J36" i="75"/>
  <c r="R36" i="75" s="1"/>
  <c r="Q36" i="75"/>
  <c r="J38" i="75"/>
  <c r="R38" i="75" s="1"/>
  <c r="Q38" i="75"/>
  <c r="J40" i="75"/>
  <c r="R40" i="75" s="1"/>
  <c r="Q40" i="75"/>
  <c r="R57" i="75"/>
  <c r="J59" i="75"/>
  <c r="Q59" i="75"/>
  <c r="P68" i="75"/>
  <c r="P84" i="75"/>
  <c r="K98" i="75"/>
  <c r="K134" i="75" s="1"/>
  <c r="M98" i="75"/>
  <c r="M134" i="75" s="1"/>
  <c r="O98" i="75"/>
  <c r="O134" i="75" s="1"/>
  <c r="R107" i="75"/>
  <c r="J108" i="75"/>
  <c r="N98" i="75"/>
  <c r="N134" i="75" s="1"/>
  <c r="R115" i="75"/>
  <c r="R116" i="75"/>
  <c r="R118" i="75"/>
  <c r="R130" i="75"/>
  <c r="J129" i="75"/>
  <c r="R133" i="75"/>
  <c r="L140" i="75"/>
  <c r="L176" i="75" s="1"/>
  <c r="N140" i="75"/>
  <c r="N176" i="75" s="1"/>
  <c r="P140" i="75"/>
  <c r="P176" i="75" s="1"/>
  <c r="R149" i="75"/>
  <c r="K140" i="75"/>
  <c r="K176" i="75" s="1"/>
  <c r="O140" i="75"/>
  <c r="O176" i="75" s="1"/>
  <c r="R157" i="75"/>
  <c r="R158" i="75"/>
  <c r="R159" i="75"/>
  <c r="R163" i="75"/>
  <c r="R164" i="75"/>
  <c r="R166" i="75"/>
  <c r="R167" i="75"/>
  <c r="J161" i="75"/>
  <c r="R170" i="75"/>
  <c r="Q68" i="75"/>
  <c r="Q84" i="75"/>
  <c r="R141" i="75"/>
  <c r="R49" i="75"/>
  <c r="R131" i="75"/>
  <c r="R145" i="75"/>
  <c r="R168" i="75"/>
  <c r="R173" i="75"/>
  <c r="H34" i="75"/>
  <c r="J14" i="75"/>
  <c r="L22" i="75"/>
  <c r="Q22" i="75" s="1"/>
  <c r="R22" i="75" s="1"/>
  <c r="Q14" i="75"/>
  <c r="R15" i="75"/>
  <c r="R19" i="75"/>
  <c r="J32" i="75"/>
  <c r="R32" i="75" s="1"/>
  <c r="J24" i="75"/>
  <c r="Q24" i="75"/>
  <c r="R26" i="75"/>
  <c r="R30" i="75"/>
  <c r="Q32" i="75"/>
  <c r="I34" i="75"/>
  <c r="I42" i="75" s="1"/>
  <c r="N34" i="75"/>
  <c r="N42" i="75" s="1"/>
  <c r="L42" i="75"/>
  <c r="Q42" i="75" s="1"/>
  <c r="R50" i="75"/>
  <c r="R58" i="75"/>
  <c r="Q67" i="75"/>
  <c r="Q74" i="75"/>
  <c r="J92" i="75"/>
  <c r="Q92" i="75" s="1"/>
  <c r="J99" i="75"/>
  <c r="R100" i="75"/>
  <c r="R103" i="75"/>
  <c r="R106" i="75"/>
  <c r="R105" i="75" s="1"/>
  <c r="Q108" i="75"/>
  <c r="Q98" i="75" s="1"/>
  <c r="Q134" i="75" s="1"/>
  <c r="R111" i="75"/>
  <c r="R108" i="75" s="1"/>
  <c r="J113" i="75"/>
  <c r="R114" i="75"/>
  <c r="R113" i="75" s="1"/>
  <c r="R117" i="75"/>
  <c r="J119" i="75"/>
  <c r="R120" i="75"/>
  <c r="R123" i="75"/>
  <c r="R127" i="75"/>
  <c r="Q129" i="75"/>
  <c r="R132" i="75"/>
  <c r="R129" i="75" s="1"/>
  <c r="R142" i="75"/>
  <c r="R146" i="75"/>
  <c r="R148" i="75"/>
  <c r="R147" i="75" s="1"/>
  <c r="J150" i="75"/>
  <c r="J140" i="75" s="1"/>
  <c r="J176" i="75" s="1"/>
  <c r="R151" i="75"/>
  <c r="R154" i="75"/>
  <c r="R156" i="75"/>
  <c r="R155" i="75" s="1"/>
  <c r="R160" i="75"/>
  <c r="R162" i="75"/>
  <c r="R165" i="75"/>
  <c r="R169" i="75"/>
  <c r="Q171" i="75"/>
  <c r="Q176" i="75" s="1"/>
  <c r="R174" i="75"/>
  <c r="R171" i="75" s="1"/>
  <c r="J22" i="74"/>
  <c r="O22" i="74"/>
  <c r="Q84" i="74"/>
  <c r="J141" i="74"/>
  <c r="J171" i="74"/>
  <c r="M22" i="74"/>
  <c r="P34" i="74"/>
  <c r="P42" i="74" s="1"/>
  <c r="J36" i="74"/>
  <c r="Q36" i="74"/>
  <c r="J38" i="74"/>
  <c r="Q38" i="74"/>
  <c r="J40" i="74"/>
  <c r="Q40" i="74"/>
  <c r="R57" i="74"/>
  <c r="J59" i="74"/>
  <c r="R59" i="74" s="1"/>
  <c r="Q59" i="74"/>
  <c r="P68" i="74"/>
  <c r="Q68" i="74" s="1"/>
  <c r="P84" i="74"/>
  <c r="K98" i="74"/>
  <c r="K134" i="74" s="1"/>
  <c r="M98" i="74"/>
  <c r="M134" i="74" s="1"/>
  <c r="O98" i="74"/>
  <c r="O134" i="74" s="1"/>
  <c r="R107" i="74"/>
  <c r="J108" i="74"/>
  <c r="N98" i="74"/>
  <c r="N134" i="74" s="1"/>
  <c r="R115" i="74"/>
  <c r="R116" i="74"/>
  <c r="R118" i="74"/>
  <c r="R130" i="74"/>
  <c r="J129" i="74"/>
  <c r="R133" i="74"/>
  <c r="L140" i="74"/>
  <c r="L176" i="74" s="1"/>
  <c r="N140" i="74"/>
  <c r="N176" i="74" s="1"/>
  <c r="P140" i="74"/>
  <c r="P176" i="74" s="1"/>
  <c r="R149" i="74"/>
  <c r="K140" i="74"/>
  <c r="K176" i="74" s="1"/>
  <c r="O140" i="74"/>
  <c r="O176" i="74" s="1"/>
  <c r="R157" i="74"/>
  <c r="R158" i="74"/>
  <c r="R159" i="74"/>
  <c r="R163" i="74"/>
  <c r="R164" i="74"/>
  <c r="R166" i="74"/>
  <c r="R167" i="74"/>
  <c r="J161" i="74"/>
  <c r="R170" i="74"/>
  <c r="R141" i="74"/>
  <c r="R49" i="74"/>
  <c r="R131" i="74"/>
  <c r="R145" i="74"/>
  <c r="R168" i="74"/>
  <c r="R173" i="74"/>
  <c r="H34" i="74"/>
  <c r="J14" i="74"/>
  <c r="L22" i="74"/>
  <c r="Q14" i="74"/>
  <c r="R15" i="74"/>
  <c r="R19" i="74"/>
  <c r="J32" i="74"/>
  <c r="J24" i="74"/>
  <c r="R24" i="74" s="1"/>
  <c r="Q24" i="74"/>
  <c r="R26" i="74"/>
  <c r="R30" i="74"/>
  <c r="Q32" i="74"/>
  <c r="I34" i="74"/>
  <c r="I42" i="74" s="1"/>
  <c r="N34" i="74"/>
  <c r="N42" i="74" s="1"/>
  <c r="L42" i="74"/>
  <c r="R50" i="74"/>
  <c r="R58" i="74"/>
  <c r="Q67" i="74"/>
  <c r="Q74" i="74"/>
  <c r="J92" i="74"/>
  <c r="Q92" i="74" s="1"/>
  <c r="J99" i="74"/>
  <c r="R100" i="74"/>
  <c r="R103" i="74"/>
  <c r="R106" i="74"/>
  <c r="R105" i="74" s="1"/>
  <c r="Q108" i="74"/>
  <c r="Q98" i="74" s="1"/>
  <c r="R111" i="74"/>
  <c r="R108" i="74" s="1"/>
  <c r="J113" i="74"/>
  <c r="R114" i="74"/>
  <c r="R113" i="74" s="1"/>
  <c r="R117" i="74"/>
  <c r="J119" i="74"/>
  <c r="R120" i="74"/>
  <c r="R123" i="74"/>
  <c r="R127" i="74"/>
  <c r="Q129" i="74"/>
  <c r="R132" i="74"/>
  <c r="R142" i="74"/>
  <c r="R146" i="74"/>
  <c r="R148" i="74"/>
  <c r="R147" i="74" s="1"/>
  <c r="J150" i="74"/>
  <c r="J140" i="74" s="1"/>
  <c r="R151" i="74"/>
  <c r="R150" i="74" s="1"/>
  <c r="R154" i="74"/>
  <c r="R156" i="74"/>
  <c r="R155" i="74" s="1"/>
  <c r="R160" i="74"/>
  <c r="R162" i="74"/>
  <c r="R165" i="74"/>
  <c r="R169" i="74"/>
  <c r="Q171" i="74"/>
  <c r="Q176" i="74" s="1"/>
  <c r="R174" i="74"/>
  <c r="Q175" i="73"/>
  <c r="J175" i="73"/>
  <c r="Q174" i="73"/>
  <c r="J174" i="73"/>
  <c r="R174" i="73" s="1"/>
  <c r="Q173" i="73"/>
  <c r="J173" i="73"/>
  <c r="R173" i="73" s="1"/>
  <c r="R172" i="73"/>
  <c r="Q172" i="73"/>
  <c r="J172" i="73"/>
  <c r="Q171" i="73"/>
  <c r="P171" i="73"/>
  <c r="O171" i="73"/>
  <c r="N171" i="73"/>
  <c r="M171" i="73"/>
  <c r="L171" i="73"/>
  <c r="I171" i="73"/>
  <c r="H171" i="73"/>
  <c r="Q170" i="73"/>
  <c r="R170" i="73" s="1"/>
  <c r="J170" i="73"/>
  <c r="Q169" i="73"/>
  <c r="J169" i="73"/>
  <c r="R169" i="73" s="1"/>
  <c r="Q168" i="73"/>
  <c r="J168" i="73"/>
  <c r="Q167" i="73"/>
  <c r="J167" i="73"/>
  <c r="R167" i="73" s="1"/>
  <c r="Q166" i="73"/>
  <c r="J166" i="73"/>
  <c r="R166" i="73" s="1"/>
  <c r="R165" i="73"/>
  <c r="Q165" i="73"/>
  <c r="J165" i="73"/>
  <c r="Q164" i="73"/>
  <c r="J164" i="73"/>
  <c r="R164" i="73" s="1"/>
  <c r="Q163" i="73"/>
  <c r="J163" i="73"/>
  <c r="Q162" i="73"/>
  <c r="R162" i="73" s="1"/>
  <c r="J162" i="73"/>
  <c r="P161" i="73"/>
  <c r="O161" i="73"/>
  <c r="N161" i="73"/>
  <c r="M161" i="73"/>
  <c r="L161" i="73"/>
  <c r="K161" i="73"/>
  <c r="I161" i="73"/>
  <c r="H161" i="73"/>
  <c r="Q160" i="73"/>
  <c r="J160" i="73"/>
  <c r="Q159" i="73"/>
  <c r="J159" i="73"/>
  <c r="Q158" i="73"/>
  <c r="J158" i="73"/>
  <c r="R158" i="73" s="1"/>
  <c r="Q157" i="73"/>
  <c r="J157" i="73"/>
  <c r="R157" i="73" s="1"/>
  <c r="Q156" i="73"/>
  <c r="Q155" i="73" s="1"/>
  <c r="J156" i="73"/>
  <c r="P155" i="73"/>
  <c r="O155" i="73"/>
  <c r="N155" i="73"/>
  <c r="M155" i="73"/>
  <c r="L155" i="73"/>
  <c r="K155" i="73"/>
  <c r="I155" i="73"/>
  <c r="H155" i="73"/>
  <c r="Q154" i="73"/>
  <c r="J154" i="73"/>
  <c r="R154" i="73" s="1"/>
  <c r="R153" i="73"/>
  <c r="Q153" i="73"/>
  <c r="J153" i="73"/>
  <c r="Q152" i="73"/>
  <c r="J152" i="73"/>
  <c r="Q151" i="73"/>
  <c r="J151" i="73"/>
  <c r="P150" i="73"/>
  <c r="O150" i="73"/>
  <c r="N150" i="73"/>
  <c r="M150" i="73"/>
  <c r="L150" i="73"/>
  <c r="K150" i="73"/>
  <c r="I150" i="73"/>
  <c r="H150" i="73"/>
  <c r="R149" i="73"/>
  <c r="Q149" i="73"/>
  <c r="J149" i="73"/>
  <c r="Q148" i="73"/>
  <c r="J148" i="73"/>
  <c r="J147" i="73" s="1"/>
  <c r="P147" i="73"/>
  <c r="O147" i="73"/>
  <c r="N147" i="73"/>
  <c r="M147" i="73"/>
  <c r="L147" i="73"/>
  <c r="K147" i="73"/>
  <c r="I147" i="73"/>
  <c r="H147" i="73"/>
  <c r="R146" i="73"/>
  <c r="Q146" i="73"/>
  <c r="J146" i="73"/>
  <c r="R145" i="73"/>
  <c r="Q145" i="73"/>
  <c r="J145" i="73"/>
  <c r="Q144" i="73"/>
  <c r="J144" i="73"/>
  <c r="R144" i="73" s="1"/>
  <c r="Q143" i="73"/>
  <c r="J143" i="73"/>
  <c r="Q142" i="73"/>
  <c r="J142" i="73"/>
  <c r="R142" i="73" s="1"/>
  <c r="P141" i="73"/>
  <c r="O141" i="73"/>
  <c r="N141" i="73"/>
  <c r="N140" i="73" s="1"/>
  <c r="N176" i="73" s="1"/>
  <c r="M141" i="73"/>
  <c r="M140" i="73" s="1"/>
  <c r="M176" i="73" s="1"/>
  <c r="L141" i="73"/>
  <c r="K141" i="73"/>
  <c r="I141" i="73"/>
  <c r="I140" i="73" s="1"/>
  <c r="I176" i="73" s="1"/>
  <c r="H141" i="73"/>
  <c r="B138" i="73"/>
  <c r="Q133" i="73"/>
  <c r="J133" i="73"/>
  <c r="Q132" i="73"/>
  <c r="J132" i="73"/>
  <c r="R132" i="73" s="1"/>
  <c r="Q131" i="73"/>
  <c r="J131" i="73"/>
  <c r="R131" i="73" s="1"/>
  <c r="Q130" i="73"/>
  <c r="J130" i="73"/>
  <c r="P129" i="73"/>
  <c r="O129" i="73"/>
  <c r="N129" i="73"/>
  <c r="M129" i="73"/>
  <c r="L129" i="73"/>
  <c r="I129" i="73"/>
  <c r="H129" i="73"/>
  <c r="Q128" i="73"/>
  <c r="J128" i="73"/>
  <c r="R128" i="73" s="1"/>
  <c r="Q127" i="73"/>
  <c r="J127" i="73"/>
  <c r="Q126" i="73"/>
  <c r="J126" i="73"/>
  <c r="R126" i="73" s="1"/>
  <c r="R125" i="73"/>
  <c r="Q125" i="73"/>
  <c r="J125" i="73"/>
  <c r="R124" i="73"/>
  <c r="Q124" i="73"/>
  <c r="J124" i="73"/>
  <c r="Q123" i="73"/>
  <c r="J123" i="73"/>
  <c r="R123" i="73" s="1"/>
  <c r="Q122" i="73"/>
  <c r="J122" i="73"/>
  <c r="Q121" i="73"/>
  <c r="J121" i="73"/>
  <c r="R121" i="73" s="1"/>
  <c r="Q120" i="73"/>
  <c r="J120" i="73"/>
  <c r="R120" i="73" s="1"/>
  <c r="P119" i="73"/>
  <c r="O119" i="73"/>
  <c r="N119" i="73"/>
  <c r="M119" i="73"/>
  <c r="L119" i="73"/>
  <c r="K119" i="73"/>
  <c r="I119" i="73"/>
  <c r="H119" i="73"/>
  <c r="Q118" i="73"/>
  <c r="J118" i="73"/>
  <c r="Q117" i="73"/>
  <c r="J117" i="73"/>
  <c r="R117" i="73" s="1"/>
  <c r="Q116" i="73"/>
  <c r="J116" i="73"/>
  <c r="R116" i="73" s="1"/>
  <c r="Q115" i="73"/>
  <c r="J115" i="73"/>
  <c r="Q114" i="73"/>
  <c r="Q113" i="73" s="1"/>
  <c r="J114" i="73"/>
  <c r="P113" i="73"/>
  <c r="O113" i="73"/>
  <c r="N113" i="73"/>
  <c r="M113" i="73"/>
  <c r="L113" i="73"/>
  <c r="K113" i="73"/>
  <c r="I113" i="73"/>
  <c r="H113" i="73"/>
  <c r="R112" i="73"/>
  <c r="Q112" i="73"/>
  <c r="J112" i="73"/>
  <c r="Q111" i="73"/>
  <c r="Q108" i="73" s="1"/>
  <c r="J111" i="73"/>
  <c r="Q110" i="73"/>
  <c r="J110" i="73"/>
  <c r="R110" i="73" s="1"/>
  <c r="R109" i="73"/>
  <c r="Q109" i="73"/>
  <c r="J109" i="73"/>
  <c r="P108" i="73"/>
  <c r="O108" i="73"/>
  <c r="N108" i="73"/>
  <c r="M108" i="73"/>
  <c r="L108" i="73"/>
  <c r="K108" i="73"/>
  <c r="I108" i="73"/>
  <c r="H108" i="73"/>
  <c r="Q107" i="73"/>
  <c r="J107" i="73"/>
  <c r="R107" i="73" s="1"/>
  <c r="Q106" i="73"/>
  <c r="Q105" i="73" s="1"/>
  <c r="J106" i="73"/>
  <c r="P105" i="73"/>
  <c r="O105" i="73"/>
  <c r="O98" i="73" s="1"/>
  <c r="O134" i="73" s="1"/>
  <c r="N105" i="73"/>
  <c r="M105" i="73"/>
  <c r="L105" i="73"/>
  <c r="K105" i="73"/>
  <c r="K98" i="73" s="1"/>
  <c r="K134" i="73" s="1"/>
  <c r="I105" i="73"/>
  <c r="H105" i="73"/>
  <c r="Q104" i="73"/>
  <c r="J104" i="73"/>
  <c r="R104" i="73" s="1"/>
  <c r="Q103" i="73"/>
  <c r="J103" i="73"/>
  <c r="R103" i="73" s="1"/>
  <c r="Q102" i="73"/>
  <c r="J102" i="73"/>
  <c r="Q101" i="73"/>
  <c r="J101" i="73"/>
  <c r="R101" i="73" s="1"/>
  <c r="R100" i="73"/>
  <c r="Q100" i="73"/>
  <c r="J100" i="73"/>
  <c r="Q99" i="73"/>
  <c r="P99" i="73"/>
  <c r="O99" i="73"/>
  <c r="N99" i="73"/>
  <c r="M99" i="73"/>
  <c r="M98" i="73" s="1"/>
  <c r="M134" i="73" s="1"/>
  <c r="L99" i="73"/>
  <c r="L98" i="73" s="1"/>
  <c r="K99" i="73"/>
  <c r="I99" i="73"/>
  <c r="I98" i="73" s="1"/>
  <c r="H99" i="73"/>
  <c r="H98" i="73" s="1"/>
  <c r="H134" i="73" s="1"/>
  <c r="P98" i="73"/>
  <c r="P134" i="73" s="1"/>
  <c r="B96" i="73"/>
  <c r="O92" i="73"/>
  <c r="N92" i="73"/>
  <c r="M92" i="73"/>
  <c r="L92" i="73"/>
  <c r="K92" i="73"/>
  <c r="I92" i="73"/>
  <c r="H92" i="73"/>
  <c r="J92" i="73" s="1"/>
  <c r="Q91" i="73"/>
  <c r="P91" i="73"/>
  <c r="J91" i="73"/>
  <c r="P90" i="73"/>
  <c r="J90" i="73"/>
  <c r="B88" i="73"/>
  <c r="O84" i="73"/>
  <c r="N84" i="73"/>
  <c r="M84" i="73"/>
  <c r="L84" i="73"/>
  <c r="K84" i="73"/>
  <c r="I84" i="73"/>
  <c r="H84" i="73"/>
  <c r="P83" i="73"/>
  <c r="J83" i="73"/>
  <c r="Q83" i="73" s="1"/>
  <c r="P82" i="73"/>
  <c r="J82" i="73"/>
  <c r="B80" i="73"/>
  <c r="O76" i="73"/>
  <c r="N76" i="73"/>
  <c r="M76" i="73"/>
  <c r="L76" i="73"/>
  <c r="K76" i="73"/>
  <c r="I76" i="73"/>
  <c r="H76" i="73"/>
  <c r="P75" i="73"/>
  <c r="J75" i="73"/>
  <c r="Q75" i="73" s="1"/>
  <c r="P74" i="73"/>
  <c r="J74" i="73"/>
  <c r="Q74" i="73" s="1"/>
  <c r="B72" i="73"/>
  <c r="O68" i="73"/>
  <c r="N68" i="73"/>
  <c r="M68" i="73"/>
  <c r="L68" i="73"/>
  <c r="K68" i="73"/>
  <c r="I68" i="73"/>
  <c r="J68" i="73" s="1"/>
  <c r="H68" i="73"/>
  <c r="P67" i="73"/>
  <c r="J67" i="73"/>
  <c r="P66" i="73"/>
  <c r="J66" i="73"/>
  <c r="B64" i="73"/>
  <c r="P59" i="73"/>
  <c r="O59" i="73"/>
  <c r="N59" i="73"/>
  <c r="M59" i="73"/>
  <c r="L59" i="73"/>
  <c r="K59" i="73"/>
  <c r="I59" i="73"/>
  <c r="H59" i="73"/>
  <c r="J59" i="73" s="1"/>
  <c r="Q58" i="73"/>
  <c r="J58" i="73"/>
  <c r="R58" i="73" s="1"/>
  <c r="R57" i="73"/>
  <c r="Q57" i="73"/>
  <c r="J57" i="73"/>
  <c r="B55" i="73"/>
  <c r="P51" i="73"/>
  <c r="O51" i="73"/>
  <c r="N51" i="73"/>
  <c r="M51" i="73"/>
  <c r="L51" i="73"/>
  <c r="K51" i="73"/>
  <c r="I51" i="73"/>
  <c r="H51" i="73"/>
  <c r="R50" i="73"/>
  <c r="Q50" i="73"/>
  <c r="J50" i="73"/>
  <c r="Q49" i="73"/>
  <c r="J49" i="73"/>
  <c r="R49" i="73" s="1"/>
  <c r="B47" i="73"/>
  <c r="P41" i="73"/>
  <c r="O41" i="73"/>
  <c r="N41" i="73"/>
  <c r="M41" i="73"/>
  <c r="L41" i="73"/>
  <c r="I41" i="73"/>
  <c r="H41" i="73"/>
  <c r="J41" i="73" s="1"/>
  <c r="P40" i="73"/>
  <c r="O40" i="73"/>
  <c r="N40" i="73"/>
  <c r="M40" i="73"/>
  <c r="L40" i="73"/>
  <c r="I40" i="73"/>
  <c r="H40" i="73"/>
  <c r="J40" i="73" s="1"/>
  <c r="P39" i="73"/>
  <c r="O39" i="73"/>
  <c r="N39" i="73"/>
  <c r="M39" i="73"/>
  <c r="Q39" i="73" s="1"/>
  <c r="L39" i="73"/>
  <c r="I39" i="73"/>
  <c r="H39" i="73"/>
  <c r="P38" i="73"/>
  <c r="O38" i="73"/>
  <c r="N38" i="73"/>
  <c r="M38" i="73"/>
  <c r="L38" i="73"/>
  <c r="Q38" i="73" s="1"/>
  <c r="J38" i="73"/>
  <c r="I38" i="73"/>
  <c r="H38" i="73"/>
  <c r="P37" i="73"/>
  <c r="O37" i="73"/>
  <c r="N37" i="73"/>
  <c r="M37" i="73"/>
  <c r="L37" i="73"/>
  <c r="I37" i="73"/>
  <c r="H37" i="73"/>
  <c r="P36" i="73"/>
  <c r="O36" i="73"/>
  <c r="N36" i="73"/>
  <c r="M36" i="73"/>
  <c r="L36" i="73"/>
  <c r="J36" i="73"/>
  <c r="I36" i="73"/>
  <c r="H36" i="73"/>
  <c r="P35" i="73"/>
  <c r="O35" i="73"/>
  <c r="N35" i="73"/>
  <c r="M35" i="73"/>
  <c r="L35" i="73"/>
  <c r="I35" i="73"/>
  <c r="H35" i="73"/>
  <c r="Q31" i="73"/>
  <c r="J31" i="73"/>
  <c r="Q30" i="73"/>
  <c r="J30" i="73"/>
  <c r="R30" i="73" s="1"/>
  <c r="R29" i="73"/>
  <c r="Q29" i="73"/>
  <c r="J29" i="73"/>
  <c r="Q28" i="73"/>
  <c r="J28" i="73"/>
  <c r="Q27" i="73"/>
  <c r="J27" i="73"/>
  <c r="Q26" i="73"/>
  <c r="J26" i="73"/>
  <c r="R26" i="73" s="1"/>
  <c r="R25" i="73"/>
  <c r="Q25" i="73"/>
  <c r="J25" i="73"/>
  <c r="P24" i="73"/>
  <c r="P32" i="73" s="1"/>
  <c r="O24" i="73"/>
  <c r="O32" i="73" s="1"/>
  <c r="N24" i="73"/>
  <c r="N32" i="73" s="1"/>
  <c r="M24" i="73"/>
  <c r="L24" i="73"/>
  <c r="L32" i="73" s="1"/>
  <c r="I24" i="73"/>
  <c r="I32" i="73" s="1"/>
  <c r="H24" i="73"/>
  <c r="H32" i="73" s="1"/>
  <c r="Q21" i="73"/>
  <c r="J21" i="73"/>
  <c r="R21" i="73" s="1"/>
  <c r="Q20" i="73"/>
  <c r="J20" i="73"/>
  <c r="Q19" i="73"/>
  <c r="J19" i="73"/>
  <c r="R19" i="73" s="1"/>
  <c r="R18" i="73"/>
  <c r="Q18" i="73"/>
  <c r="J18" i="73"/>
  <c r="Q17" i="73"/>
  <c r="J17" i="73"/>
  <c r="Q16" i="73"/>
  <c r="J16" i="73"/>
  <c r="R16" i="73" s="1"/>
  <c r="R15" i="73"/>
  <c r="Q15" i="73"/>
  <c r="J15" i="73"/>
  <c r="P14" i="73"/>
  <c r="P22" i="73" s="1"/>
  <c r="O14" i="73"/>
  <c r="O34" i="73" s="1"/>
  <c r="O42" i="73" s="1"/>
  <c r="N14" i="73"/>
  <c r="N34" i="73" s="1"/>
  <c r="M14" i="73"/>
  <c r="L14" i="73"/>
  <c r="L22" i="73" s="1"/>
  <c r="I14" i="73"/>
  <c r="I34" i="73" s="1"/>
  <c r="I42" i="73" s="1"/>
  <c r="H14" i="73"/>
  <c r="H34" i="73" s="1"/>
  <c r="C13" i="73"/>
  <c r="I9" i="73"/>
  <c r="Q7" i="73"/>
  <c r="L6" i="73"/>
  <c r="B5" i="73"/>
  <c r="A1" i="73"/>
  <c r="R34" i="81" l="1"/>
  <c r="R98" i="80"/>
  <c r="R134" i="80" s="1"/>
  <c r="R140" i="80"/>
  <c r="R176" i="80" s="1"/>
  <c r="Q34" i="79"/>
  <c r="Q92" i="79"/>
  <c r="R41" i="79"/>
  <c r="R39" i="79"/>
  <c r="R37" i="79"/>
  <c r="R35" i="79"/>
  <c r="R155" i="79"/>
  <c r="R108" i="79"/>
  <c r="R150" i="79"/>
  <c r="R140" i="79" s="1"/>
  <c r="R129" i="79"/>
  <c r="R113" i="79"/>
  <c r="Q176" i="79"/>
  <c r="Q42" i="79"/>
  <c r="Q76" i="79"/>
  <c r="R171" i="79"/>
  <c r="R161" i="79"/>
  <c r="R24" i="79"/>
  <c r="J34" i="79"/>
  <c r="R34" i="79" s="1"/>
  <c r="J176" i="79"/>
  <c r="R98" i="79"/>
  <c r="R134" i="79" s="1"/>
  <c r="R32" i="79"/>
  <c r="J42" i="79"/>
  <c r="R42" i="79" s="1"/>
  <c r="Q6" i="79" s="1"/>
  <c r="R6" i="79" s="1"/>
  <c r="R171" i="78"/>
  <c r="J176" i="78"/>
  <c r="Q134" i="78"/>
  <c r="Q22" i="78"/>
  <c r="R22" i="78" s="1"/>
  <c r="R129" i="78"/>
  <c r="R40" i="78"/>
  <c r="R38" i="78"/>
  <c r="R36" i="78"/>
  <c r="R161" i="78"/>
  <c r="R14" i="78"/>
  <c r="R140" i="78"/>
  <c r="R176" i="78" s="1"/>
  <c r="R119" i="78"/>
  <c r="R99" i="78"/>
  <c r="R98" i="78" s="1"/>
  <c r="J98" i="78"/>
  <c r="J134" i="78" s="1"/>
  <c r="Q42" i="78"/>
  <c r="R32" i="78"/>
  <c r="H42" i="78"/>
  <c r="J42" i="78" s="1"/>
  <c r="R42" i="78" s="1"/>
  <c r="Q6" i="78" s="1"/>
  <c r="R6" i="78" s="1"/>
  <c r="J34" i="78"/>
  <c r="R34" i="78" s="1"/>
  <c r="Q34" i="78"/>
  <c r="R155" i="77"/>
  <c r="R150" i="77"/>
  <c r="Q176" i="77"/>
  <c r="J98" i="77"/>
  <c r="J134" i="77" s="1"/>
  <c r="R24" i="77"/>
  <c r="R22" i="77"/>
  <c r="R14" i="77"/>
  <c r="R141" i="77"/>
  <c r="R140" i="77" s="1"/>
  <c r="J140" i="77"/>
  <c r="J176" i="77" s="1"/>
  <c r="R119" i="77"/>
  <c r="R108" i="77"/>
  <c r="R98" i="77" s="1"/>
  <c r="R129" i="77"/>
  <c r="R171" i="77"/>
  <c r="R161" i="77"/>
  <c r="L42" i="77"/>
  <c r="Q42" i="77" s="1"/>
  <c r="Q34" i="77"/>
  <c r="J34" i="77"/>
  <c r="H42" i="77"/>
  <c r="J42" i="77" s="1"/>
  <c r="R42" i="77" s="1"/>
  <c r="Q6" i="77" s="1"/>
  <c r="R6" i="77" s="1"/>
  <c r="R108" i="76"/>
  <c r="R119" i="76"/>
  <c r="Q34" i="76"/>
  <c r="R32" i="76"/>
  <c r="Q22" i="76"/>
  <c r="R22" i="76" s="1"/>
  <c r="R155" i="76"/>
  <c r="R147" i="76"/>
  <c r="R59" i="76"/>
  <c r="R40" i="76"/>
  <c r="R38" i="76"/>
  <c r="R36" i="76"/>
  <c r="R171" i="76"/>
  <c r="R161" i="76"/>
  <c r="R140" i="76"/>
  <c r="R176" i="76" s="1"/>
  <c r="R24" i="76"/>
  <c r="J34" i="76"/>
  <c r="R34" i="76" s="1"/>
  <c r="J176" i="76"/>
  <c r="R98" i="76"/>
  <c r="R134" i="76" s="1"/>
  <c r="J42" i="76"/>
  <c r="R42" i="76" s="1"/>
  <c r="Q6" i="76" s="1"/>
  <c r="R6" i="76" s="1"/>
  <c r="R59" i="75"/>
  <c r="R161" i="75"/>
  <c r="R150" i="75"/>
  <c r="R140" i="75" s="1"/>
  <c r="R24" i="75"/>
  <c r="R14" i="75"/>
  <c r="R119" i="75"/>
  <c r="R99" i="75"/>
  <c r="R98" i="75" s="1"/>
  <c r="J98" i="75"/>
  <c r="J134" i="75" s="1"/>
  <c r="H42" i="75"/>
  <c r="J42" i="75" s="1"/>
  <c r="R42" i="75" s="1"/>
  <c r="Q6" i="75" s="1"/>
  <c r="R6" i="75" s="1"/>
  <c r="J34" i="75"/>
  <c r="Q34" i="75"/>
  <c r="R171" i="74"/>
  <c r="J176" i="74"/>
  <c r="Q134" i="74"/>
  <c r="Q22" i="74"/>
  <c r="R22" i="74" s="1"/>
  <c r="R129" i="74"/>
  <c r="R40" i="74"/>
  <c r="R38" i="74"/>
  <c r="R36" i="74"/>
  <c r="R161" i="74"/>
  <c r="R14" i="74"/>
  <c r="R140" i="74"/>
  <c r="R176" i="74" s="1"/>
  <c r="R119" i="74"/>
  <c r="R99" i="74"/>
  <c r="R98" i="74" s="1"/>
  <c r="J98" i="74"/>
  <c r="J134" i="74" s="1"/>
  <c r="Q42" i="74"/>
  <c r="R32" i="74"/>
  <c r="H42" i="74"/>
  <c r="J42" i="74" s="1"/>
  <c r="R42" i="74" s="1"/>
  <c r="Q6" i="74" s="1"/>
  <c r="R6" i="74" s="1"/>
  <c r="J34" i="74"/>
  <c r="R34" i="74" s="1"/>
  <c r="Q34" i="74"/>
  <c r="O22" i="73"/>
  <c r="Q24" i="73"/>
  <c r="R28" i="73"/>
  <c r="Q37" i="73"/>
  <c r="Q66" i="73"/>
  <c r="P76" i="73"/>
  <c r="P84" i="73"/>
  <c r="R108" i="73"/>
  <c r="I134" i="73"/>
  <c r="Q119" i="73"/>
  <c r="Q141" i="73"/>
  <c r="Q147" i="73"/>
  <c r="Q161" i="73"/>
  <c r="Q14" i="73"/>
  <c r="J32" i="73"/>
  <c r="R27" i="73"/>
  <c r="L34" i="73"/>
  <c r="L42" i="73" s="1"/>
  <c r="Q35" i="73"/>
  <c r="Q36" i="73"/>
  <c r="J37" i="73"/>
  <c r="R37" i="73" s="1"/>
  <c r="J39" i="73"/>
  <c r="R39" i="73" s="1"/>
  <c r="Q40" i="73"/>
  <c r="R40" i="73" s="1"/>
  <c r="Q59" i="73"/>
  <c r="R115" i="73"/>
  <c r="R118" i="73"/>
  <c r="R127" i="73"/>
  <c r="R130" i="73"/>
  <c r="R143" i="73"/>
  <c r="Q150" i="73"/>
  <c r="Q140" i="73" s="1"/>
  <c r="Q176" i="73" s="1"/>
  <c r="R163" i="73"/>
  <c r="N42" i="73"/>
  <c r="R17" i="73"/>
  <c r="R20" i="73"/>
  <c r="R31" i="73"/>
  <c r="J35" i="73"/>
  <c r="Q41" i="73"/>
  <c r="Q51" i="73"/>
  <c r="Q67" i="73"/>
  <c r="Q82" i="73"/>
  <c r="J84" i="73"/>
  <c r="Q84" i="73" s="1"/>
  <c r="Q90" i="73"/>
  <c r="P92" i="73"/>
  <c r="Q92" i="73" s="1"/>
  <c r="R111" i="73"/>
  <c r="Q129" i="73"/>
  <c r="R152" i="73"/>
  <c r="J155" i="73"/>
  <c r="R159" i="73"/>
  <c r="J34" i="73"/>
  <c r="H42" i="73"/>
  <c r="J42" i="73" s="1"/>
  <c r="R35" i="73"/>
  <c r="R41" i="73"/>
  <c r="J14" i="73"/>
  <c r="R14" i="73" s="1"/>
  <c r="M32" i="73"/>
  <c r="Q32" i="73" s="1"/>
  <c r="R32" i="73" s="1"/>
  <c r="M34" i="73"/>
  <c r="M42" i="73" s="1"/>
  <c r="R36" i="73"/>
  <c r="Q98" i="73"/>
  <c r="Q134" i="73" s="1"/>
  <c r="J108" i="73"/>
  <c r="J141" i="73"/>
  <c r="L140" i="73"/>
  <c r="L176" i="73" s="1"/>
  <c r="P140" i="73"/>
  <c r="P176" i="73" s="1"/>
  <c r="J171" i="73"/>
  <c r="R38" i="73"/>
  <c r="R102" i="73"/>
  <c r="J99" i="73"/>
  <c r="H22" i="73"/>
  <c r="M22" i="73"/>
  <c r="J24" i="73"/>
  <c r="N98" i="73"/>
  <c r="N134" i="73" s="1"/>
  <c r="R122" i="73"/>
  <c r="R119" i="73" s="1"/>
  <c r="J119" i="73"/>
  <c r="R133" i="73"/>
  <c r="R129" i="73" s="1"/>
  <c r="J129" i="73"/>
  <c r="K140" i="73"/>
  <c r="K176" i="73" s="1"/>
  <c r="O140" i="73"/>
  <c r="O176" i="73" s="1"/>
  <c r="H140" i="73"/>
  <c r="H176" i="73" s="1"/>
  <c r="R168" i="73"/>
  <c r="R161" i="73" s="1"/>
  <c r="R175" i="73"/>
  <c r="R171" i="73" s="1"/>
  <c r="I22" i="73"/>
  <c r="N22" i="73"/>
  <c r="P34" i="73"/>
  <c r="P42" i="73" s="1"/>
  <c r="J51" i="73"/>
  <c r="R59" i="73"/>
  <c r="P68" i="73"/>
  <c r="Q68" i="73" s="1"/>
  <c r="J76" i="73"/>
  <c r="Q76" i="73" s="1"/>
  <c r="L134" i="73"/>
  <c r="R106" i="73"/>
  <c r="R105" i="73" s="1"/>
  <c r="J105" i="73"/>
  <c r="R114" i="73"/>
  <c r="R113" i="73" s="1"/>
  <c r="J113" i="73"/>
  <c r="R151" i="73"/>
  <c r="R150" i="73" s="1"/>
  <c r="J150" i="73"/>
  <c r="R160" i="73"/>
  <c r="J161" i="73"/>
  <c r="R148" i="73"/>
  <c r="R147" i="73" s="1"/>
  <c r="R156" i="73"/>
  <c r="R155" i="73" s="1"/>
  <c r="Q175" i="72"/>
  <c r="J175" i="72"/>
  <c r="R175" i="72" s="1"/>
  <c r="Q174" i="72"/>
  <c r="J174" i="72"/>
  <c r="Q173" i="72"/>
  <c r="J173" i="72"/>
  <c r="J171" i="72" s="1"/>
  <c r="Q172" i="72"/>
  <c r="R172" i="72" s="1"/>
  <c r="J172" i="72"/>
  <c r="P171" i="72"/>
  <c r="O171" i="72"/>
  <c r="N171" i="72"/>
  <c r="M171" i="72"/>
  <c r="L171" i="72"/>
  <c r="I171" i="72"/>
  <c r="H171" i="72"/>
  <c r="Q170" i="72"/>
  <c r="J170" i="72"/>
  <c r="R170" i="72" s="1"/>
  <c r="Q169" i="72"/>
  <c r="R169" i="72" s="1"/>
  <c r="J169" i="72"/>
  <c r="Q168" i="72"/>
  <c r="J168" i="72"/>
  <c r="Q167" i="72"/>
  <c r="J167" i="72"/>
  <c r="Q166" i="72"/>
  <c r="J166" i="72"/>
  <c r="R166" i="72" s="1"/>
  <c r="Q165" i="72"/>
  <c r="J165" i="72"/>
  <c r="Q164" i="72"/>
  <c r="J164" i="72"/>
  <c r="R164" i="72" s="1"/>
  <c r="Q163" i="72"/>
  <c r="J163" i="72"/>
  <c r="R163" i="72" s="1"/>
  <c r="Q162" i="72"/>
  <c r="R162" i="72" s="1"/>
  <c r="J162" i="72"/>
  <c r="P161" i="72"/>
  <c r="O161" i="72"/>
  <c r="N161" i="72"/>
  <c r="M161" i="72"/>
  <c r="L161" i="72"/>
  <c r="K161" i="72"/>
  <c r="I161" i="72"/>
  <c r="H161" i="72"/>
  <c r="Q160" i="72"/>
  <c r="J160" i="72"/>
  <c r="R160" i="72" s="1"/>
  <c r="Q159" i="72"/>
  <c r="J159" i="72"/>
  <c r="Q158" i="72"/>
  <c r="J158" i="72"/>
  <c r="R158" i="72" s="1"/>
  <c r="Q157" i="72"/>
  <c r="R157" i="72" s="1"/>
  <c r="J157" i="72"/>
  <c r="Q156" i="72"/>
  <c r="Q155" i="72" s="1"/>
  <c r="J156" i="72"/>
  <c r="R156" i="72" s="1"/>
  <c r="P155" i="72"/>
  <c r="O155" i="72"/>
  <c r="N155" i="72"/>
  <c r="N140" i="72" s="1"/>
  <c r="N176" i="72" s="1"/>
  <c r="M155" i="72"/>
  <c r="L155" i="72"/>
  <c r="K155" i="72"/>
  <c r="I155" i="72"/>
  <c r="I140" i="72" s="1"/>
  <c r="I176" i="72" s="1"/>
  <c r="H155" i="72"/>
  <c r="Q154" i="72"/>
  <c r="J154" i="72"/>
  <c r="R154" i="72" s="1"/>
  <c r="Q153" i="72"/>
  <c r="J153" i="72"/>
  <c r="Q152" i="72"/>
  <c r="J152" i="72"/>
  <c r="R152" i="72" s="1"/>
  <c r="Q151" i="72"/>
  <c r="J151" i="72"/>
  <c r="R151" i="72" s="1"/>
  <c r="P150" i="72"/>
  <c r="O150" i="72"/>
  <c r="N150" i="72"/>
  <c r="M150" i="72"/>
  <c r="L150" i="72"/>
  <c r="K150" i="72"/>
  <c r="I150" i="72"/>
  <c r="H150" i="72"/>
  <c r="Q149" i="72"/>
  <c r="J149" i="72"/>
  <c r="Q148" i="72"/>
  <c r="J148" i="72"/>
  <c r="Q147" i="72"/>
  <c r="P147" i="72"/>
  <c r="O147" i="72"/>
  <c r="N147" i="72"/>
  <c r="M147" i="72"/>
  <c r="L147" i="72"/>
  <c r="K147" i="72"/>
  <c r="I147" i="72"/>
  <c r="H147" i="72"/>
  <c r="Q146" i="72"/>
  <c r="J146" i="72"/>
  <c r="R146" i="72" s="1"/>
  <c r="Q145" i="72"/>
  <c r="R145" i="72" s="1"/>
  <c r="J145" i="72"/>
  <c r="Q144" i="72"/>
  <c r="J144" i="72"/>
  <c r="R144" i="72" s="1"/>
  <c r="Q143" i="72"/>
  <c r="J143" i="72"/>
  <c r="Q142" i="72"/>
  <c r="J142" i="72"/>
  <c r="R142" i="72" s="1"/>
  <c r="P141" i="72"/>
  <c r="O141" i="72"/>
  <c r="N141" i="72"/>
  <c r="M141" i="72"/>
  <c r="M140" i="72" s="1"/>
  <c r="M176" i="72" s="1"/>
  <c r="L141" i="72"/>
  <c r="K141" i="72"/>
  <c r="I141" i="72"/>
  <c r="H141" i="72"/>
  <c r="P140" i="72"/>
  <c r="P176" i="72" s="1"/>
  <c r="B138" i="72"/>
  <c r="Q133" i="72"/>
  <c r="J133" i="72"/>
  <c r="Q132" i="72"/>
  <c r="J132" i="72"/>
  <c r="R132" i="72" s="1"/>
  <c r="Q131" i="72"/>
  <c r="R131" i="72" s="1"/>
  <c r="J131" i="72"/>
  <c r="Q130" i="72"/>
  <c r="J130" i="72"/>
  <c r="R130" i="72" s="1"/>
  <c r="P129" i="72"/>
  <c r="O129" i="72"/>
  <c r="N129" i="72"/>
  <c r="M129" i="72"/>
  <c r="L129" i="72"/>
  <c r="I129" i="72"/>
  <c r="H129" i="72"/>
  <c r="R128" i="72"/>
  <c r="Q128" i="72"/>
  <c r="J128" i="72"/>
  <c r="Q127" i="72"/>
  <c r="R127" i="72" s="1"/>
  <c r="J127" i="72"/>
  <c r="Q126" i="72"/>
  <c r="J126" i="72"/>
  <c r="R126" i="72" s="1"/>
  <c r="R125" i="72"/>
  <c r="Q125" i="72"/>
  <c r="J125" i="72"/>
  <c r="Q124" i="72"/>
  <c r="J124" i="72"/>
  <c r="Q123" i="72"/>
  <c r="J123" i="72"/>
  <c r="Q122" i="72"/>
  <c r="J122" i="72"/>
  <c r="R122" i="72" s="1"/>
  <c r="R121" i="72"/>
  <c r="Q121" i="72"/>
  <c r="J121" i="72"/>
  <c r="R120" i="72"/>
  <c r="Q120" i="72"/>
  <c r="Q119" i="72" s="1"/>
  <c r="J120" i="72"/>
  <c r="P119" i="72"/>
  <c r="O119" i="72"/>
  <c r="N119" i="72"/>
  <c r="M119" i="72"/>
  <c r="L119" i="72"/>
  <c r="K119" i="72"/>
  <c r="I119" i="72"/>
  <c r="H119" i="72"/>
  <c r="Q118" i="72"/>
  <c r="J118" i="72"/>
  <c r="Q117" i="72"/>
  <c r="J117" i="72"/>
  <c r="R117" i="72" s="1"/>
  <c r="Q116" i="72"/>
  <c r="R116" i="72" s="1"/>
  <c r="J116" i="72"/>
  <c r="Q115" i="72"/>
  <c r="J115" i="72"/>
  <c r="R115" i="72" s="1"/>
  <c r="Q114" i="72"/>
  <c r="J114" i="72"/>
  <c r="P113" i="72"/>
  <c r="O113" i="72"/>
  <c r="N113" i="72"/>
  <c r="M113" i="72"/>
  <c r="L113" i="72"/>
  <c r="K113" i="72"/>
  <c r="I113" i="72"/>
  <c r="H113" i="72"/>
  <c r="Q112" i="72"/>
  <c r="J112" i="72"/>
  <c r="R111" i="72"/>
  <c r="Q111" i="72"/>
  <c r="J111" i="72"/>
  <c r="Q110" i="72"/>
  <c r="Q108" i="72" s="1"/>
  <c r="J110" i="72"/>
  <c r="Q109" i="72"/>
  <c r="J109" i="72"/>
  <c r="R109" i="72" s="1"/>
  <c r="P108" i="72"/>
  <c r="O108" i="72"/>
  <c r="N108" i="72"/>
  <c r="M108" i="72"/>
  <c r="L108" i="72"/>
  <c r="K108" i="72"/>
  <c r="J108" i="72"/>
  <c r="I108" i="72"/>
  <c r="H108" i="72"/>
  <c r="Q107" i="72"/>
  <c r="J107" i="72"/>
  <c r="R107" i="72" s="1"/>
  <c r="Q106" i="72"/>
  <c r="J106" i="72"/>
  <c r="P105" i="72"/>
  <c r="O105" i="72"/>
  <c r="N105" i="72"/>
  <c r="M105" i="72"/>
  <c r="L105" i="72"/>
  <c r="K105" i="72"/>
  <c r="I105" i="72"/>
  <c r="H105" i="72"/>
  <c r="Q104" i="72"/>
  <c r="J104" i="72"/>
  <c r="R104" i="72" s="1"/>
  <c r="Q103" i="72"/>
  <c r="J103" i="72"/>
  <c r="R103" i="72" s="1"/>
  <c r="Q102" i="72"/>
  <c r="J102" i="72"/>
  <c r="Q101" i="72"/>
  <c r="J101" i="72"/>
  <c r="R101" i="72" s="1"/>
  <c r="R100" i="72"/>
  <c r="Q100" i="72"/>
  <c r="J100" i="72"/>
  <c r="P99" i="72"/>
  <c r="P98" i="72" s="1"/>
  <c r="P134" i="72" s="1"/>
  <c r="O99" i="72"/>
  <c r="O98" i="72" s="1"/>
  <c r="O134" i="72" s="1"/>
  <c r="N99" i="72"/>
  <c r="M99" i="72"/>
  <c r="L99" i="72"/>
  <c r="L98" i="72" s="1"/>
  <c r="L134" i="72" s="1"/>
  <c r="K99" i="72"/>
  <c r="I99" i="72"/>
  <c r="H99" i="72"/>
  <c r="M98" i="72"/>
  <c r="M134" i="72" s="1"/>
  <c r="K98" i="72"/>
  <c r="K134" i="72" s="1"/>
  <c r="I98" i="72"/>
  <c r="I134" i="72" s="1"/>
  <c r="B96" i="72"/>
  <c r="O92" i="72"/>
  <c r="N92" i="72"/>
  <c r="M92" i="72"/>
  <c r="L92" i="72"/>
  <c r="K92" i="72"/>
  <c r="I92" i="72"/>
  <c r="H92" i="72"/>
  <c r="P91" i="72"/>
  <c r="J91" i="72"/>
  <c r="Q91" i="72" s="1"/>
  <c r="P90" i="72"/>
  <c r="Q90" i="72" s="1"/>
  <c r="J90" i="72"/>
  <c r="B88" i="72"/>
  <c r="O84" i="72"/>
  <c r="N84" i="72"/>
  <c r="M84" i="72"/>
  <c r="L84" i="72"/>
  <c r="P84" i="72" s="1"/>
  <c r="K84" i="72"/>
  <c r="I84" i="72"/>
  <c r="H84" i="72"/>
  <c r="P83" i="72"/>
  <c r="J83" i="72"/>
  <c r="P82" i="72"/>
  <c r="J82" i="72"/>
  <c r="Q82" i="72" s="1"/>
  <c r="B80" i="72"/>
  <c r="O76" i="72"/>
  <c r="N76" i="72"/>
  <c r="M76" i="72"/>
  <c r="L76" i="72"/>
  <c r="K76" i="72"/>
  <c r="I76" i="72"/>
  <c r="H76" i="72"/>
  <c r="P75" i="72"/>
  <c r="J75" i="72"/>
  <c r="P74" i="72"/>
  <c r="J74" i="72"/>
  <c r="Q74" i="72" s="1"/>
  <c r="B72" i="72"/>
  <c r="O68" i="72"/>
  <c r="N68" i="72"/>
  <c r="M68" i="72"/>
  <c r="L68" i="72"/>
  <c r="K68" i="72"/>
  <c r="I68" i="72"/>
  <c r="J68" i="72" s="1"/>
  <c r="H68" i="72"/>
  <c r="P67" i="72"/>
  <c r="J67" i="72"/>
  <c r="P66" i="72"/>
  <c r="J66" i="72"/>
  <c r="B64" i="72"/>
  <c r="P59" i="72"/>
  <c r="O59" i="72"/>
  <c r="N59" i="72"/>
  <c r="M59" i="72"/>
  <c r="L59" i="72"/>
  <c r="K59" i="72"/>
  <c r="I59" i="72"/>
  <c r="H59" i="72"/>
  <c r="J59" i="72" s="1"/>
  <c r="Q58" i="72"/>
  <c r="J58" i="72"/>
  <c r="R58" i="72" s="1"/>
  <c r="Q57" i="72"/>
  <c r="R57" i="72" s="1"/>
  <c r="J57" i="72"/>
  <c r="B55" i="72"/>
  <c r="P51" i="72"/>
  <c r="O51" i="72"/>
  <c r="N51" i="72"/>
  <c r="M51" i="72"/>
  <c r="Q51" i="72" s="1"/>
  <c r="L51" i="72"/>
  <c r="K51" i="72"/>
  <c r="I51" i="72"/>
  <c r="H51" i="72"/>
  <c r="Q50" i="72"/>
  <c r="J50" i="72"/>
  <c r="R50" i="72" s="1"/>
  <c r="Q49" i="72"/>
  <c r="J49" i="72"/>
  <c r="R49" i="72" s="1"/>
  <c r="B47" i="72"/>
  <c r="P41" i="72"/>
  <c r="O41" i="72"/>
  <c r="N41" i="72"/>
  <c r="M41" i="72"/>
  <c r="L41" i="72"/>
  <c r="I41" i="72"/>
  <c r="H41" i="72"/>
  <c r="J41" i="72" s="1"/>
  <c r="P40" i="72"/>
  <c r="O40" i="72"/>
  <c r="N40" i="72"/>
  <c r="M40" i="72"/>
  <c r="L40" i="72"/>
  <c r="I40" i="72"/>
  <c r="H40" i="72"/>
  <c r="J40" i="72" s="1"/>
  <c r="P39" i="72"/>
  <c r="O39" i="72"/>
  <c r="N39" i="72"/>
  <c r="M39" i="72"/>
  <c r="Q39" i="72" s="1"/>
  <c r="L39" i="72"/>
  <c r="I39" i="72"/>
  <c r="H39" i="72"/>
  <c r="P38" i="72"/>
  <c r="O38" i="72"/>
  <c r="N38" i="72"/>
  <c r="M38" i="72"/>
  <c r="L38" i="72"/>
  <c r="I38" i="72"/>
  <c r="H38" i="72"/>
  <c r="P37" i="72"/>
  <c r="O37" i="72"/>
  <c r="N37" i="72"/>
  <c r="M37" i="72"/>
  <c r="L37" i="72"/>
  <c r="J37" i="72"/>
  <c r="I37" i="72"/>
  <c r="H37" i="72"/>
  <c r="P36" i="72"/>
  <c r="O36" i="72"/>
  <c r="N36" i="72"/>
  <c r="M36" i="72"/>
  <c r="L36" i="72"/>
  <c r="I36" i="72"/>
  <c r="H36" i="72"/>
  <c r="P35" i="72"/>
  <c r="O35" i="72"/>
  <c r="N35" i="72"/>
  <c r="M35" i="72"/>
  <c r="L35" i="72"/>
  <c r="I35" i="72"/>
  <c r="H35" i="72"/>
  <c r="H34" i="72"/>
  <c r="H32" i="72"/>
  <c r="Q31" i="72"/>
  <c r="J31" i="72"/>
  <c r="Q30" i="72"/>
  <c r="J30" i="72"/>
  <c r="Q29" i="72"/>
  <c r="J29" i="72"/>
  <c r="Q28" i="72"/>
  <c r="J28" i="72"/>
  <c r="R28" i="72" s="1"/>
  <c r="R27" i="72"/>
  <c r="Q27" i="72"/>
  <c r="J27" i="72"/>
  <c r="Q26" i="72"/>
  <c r="R26" i="72" s="1"/>
  <c r="J26" i="72"/>
  <c r="Q25" i="72"/>
  <c r="J25" i="72"/>
  <c r="P24" i="72"/>
  <c r="P32" i="72" s="1"/>
  <c r="O24" i="72"/>
  <c r="O32" i="72" s="1"/>
  <c r="N24" i="72"/>
  <c r="N32" i="72" s="1"/>
  <c r="M24" i="72"/>
  <c r="M32" i="72" s="1"/>
  <c r="L24" i="72"/>
  <c r="L32" i="72" s="1"/>
  <c r="J24" i="72"/>
  <c r="I24" i="72"/>
  <c r="I32" i="72" s="1"/>
  <c r="H24" i="72"/>
  <c r="O22" i="72"/>
  <c r="N22" i="72"/>
  <c r="H22" i="72"/>
  <c r="Q21" i="72"/>
  <c r="J21" i="72"/>
  <c r="Q20" i="72"/>
  <c r="J20" i="72"/>
  <c r="R20" i="72" s="1"/>
  <c r="Q19" i="72"/>
  <c r="R19" i="72" s="1"/>
  <c r="J19" i="72"/>
  <c r="Q18" i="72"/>
  <c r="J18" i="72"/>
  <c r="Q17" i="72"/>
  <c r="J17" i="72"/>
  <c r="R16" i="72"/>
  <c r="Q16" i="72"/>
  <c r="J16" i="72"/>
  <c r="Q15" i="72"/>
  <c r="J15" i="72"/>
  <c r="P14" i="72"/>
  <c r="P22" i="72" s="1"/>
  <c r="O14" i="72"/>
  <c r="N14" i="72"/>
  <c r="M14" i="72"/>
  <c r="M34" i="72" s="1"/>
  <c r="M42" i="72" s="1"/>
  <c r="L14" i="72"/>
  <c r="L22" i="72" s="1"/>
  <c r="I14" i="72"/>
  <c r="I34" i="72" s="1"/>
  <c r="H14" i="72"/>
  <c r="C13" i="72"/>
  <c r="I9" i="72"/>
  <c r="Q7" i="72" s="1"/>
  <c r="L6" i="72"/>
  <c r="B5" i="72"/>
  <c r="A1" i="72"/>
  <c r="R176" i="79" l="1"/>
  <c r="R134" i="78"/>
  <c r="R134" i="77"/>
  <c r="R34" i="77"/>
  <c r="R176" i="77"/>
  <c r="R134" i="75"/>
  <c r="R34" i="75"/>
  <c r="R176" i="75"/>
  <c r="R134" i="74"/>
  <c r="R24" i="73"/>
  <c r="R51" i="73"/>
  <c r="Q22" i="73"/>
  <c r="Q42" i="73"/>
  <c r="R42" i="73" s="1"/>
  <c r="Q6" i="73" s="1"/>
  <c r="R6" i="73" s="1"/>
  <c r="Q34" i="73"/>
  <c r="J98" i="73"/>
  <c r="J134" i="73" s="1"/>
  <c r="R99" i="73"/>
  <c r="R98" i="73" s="1"/>
  <c r="R134" i="73" s="1"/>
  <c r="J22" i="73"/>
  <c r="R22" i="73" s="1"/>
  <c r="J140" i="73"/>
  <c r="J176" i="73" s="1"/>
  <c r="R141" i="73"/>
  <c r="R140" i="73" s="1"/>
  <c r="R176" i="73" s="1"/>
  <c r="R34" i="73"/>
  <c r="J14" i="72"/>
  <c r="N34" i="72"/>
  <c r="R15" i="72"/>
  <c r="R17" i="72"/>
  <c r="I22" i="72"/>
  <c r="J22" i="72" s="1"/>
  <c r="R22" i="72" s="1"/>
  <c r="R25" i="72"/>
  <c r="R30" i="72"/>
  <c r="J35" i="72"/>
  <c r="R35" i="72" s="1"/>
  <c r="Q36" i="72"/>
  <c r="Q38" i="72"/>
  <c r="J39" i="72"/>
  <c r="R39" i="72" s="1"/>
  <c r="Q59" i="72"/>
  <c r="Q67" i="72"/>
  <c r="J76" i="72"/>
  <c r="J84" i="72"/>
  <c r="Q84" i="72" s="1"/>
  <c r="R112" i="72"/>
  <c r="R108" i="72" s="1"/>
  <c r="R124" i="72"/>
  <c r="R119" i="72" s="1"/>
  <c r="J147" i="72"/>
  <c r="R149" i="72"/>
  <c r="J32" i="72"/>
  <c r="R32" i="72" s="1"/>
  <c r="R37" i="72"/>
  <c r="H140" i="72"/>
  <c r="H176" i="72" s="1"/>
  <c r="R21" i="72"/>
  <c r="M22" i="72"/>
  <c r="R29" i="72"/>
  <c r="R31" i="72"/>
  <c r="Q37" i="72"/>
  <c r="J38" i="72"/>
  <c r="Q75" i="72"/>
  <c r="P92" i="72"/>
  <c r="J99" i="72"/>
  <c r="N98" i="72"/>
  <c r="N134" i="72" s="1"/>
  <c r="H98" i="72"/>
  <c r="H134" i="72" s="1"/>
  <c r="R114" i="72"/>
  <c r="R123" i="72"/>
  <c r="K140" i="72"/>
  <c r="K176" i="72" s="1"/>
  <c r="O140" i="72"/>
  <c r="O176" i="72" s="1"/>
  <c r="R168" i="72"/>
  <c r="Q22" i="72"/>
  <c r="R18" i="72"/>
  <c r="H42" i="72"/>
  <c r="Q35" i="72"/>
  <c r="J36" i="72"/>
  <c r="R36" i="72" s="1"/>
  <c r="Q40" i="72"/>
  <c r="R40" i="72" s="1"/>
  <c r="Q41" i="72"/>
  <c r="R41" i="72" s="1"/>
  <c r="P76" i="72"/>
  <c r="Q83" i="72"/>
  <c r="J92" i="72"/>
  <c r="Q92" i="72" s="1"/>
  <c r="Q99" i="72"/>
  <c r="R110" i="72"/>
  <c r="J129" i="72"/>
  <c r="Q129" i="72"/>
  <c r="R143" i="72"/>
  <c r="L140" i="72"/>
  <c r="L176" i="72" s="1"/>
  <c r="R148" i="72"/>
  <c r="R147" i="72" s="1"/>
  <c r="R153" i="72"/>
  <c r="R150" i="72" s="1"/>
  <c r="R165" i="72"/>
  <c r="R161" i="72" s="1"/>
  <c r="R167" i="72"/>
  <c r="R38" i="72"/>
  <c r="R113" i="72"/>
  <c r="Q98" i="72"/>
  <c r="Q134" i="72" s="1"/>
  <c r="Q32" i="72"/>
  <c r="O34" i="72"/>
  <c r="O42" i="72" s="1"/>
  <c r="R99" i="72"/>
  <c r="J141" i="72"/>
  <c r="J150" i="72"/>
  <c r="J155" i="72"/>
  <c r="J161" i="72"/>
  <c r="R173" i="72"/>
  <c r="Q14" i="72"/>
  <c r="J34" i="72"/>
  <c r="P34" i="72"/>
  <c r="P42" i="72" s="1"/>
  <c r="J51" i="72"/>
  <c r="R51" i="72" s="1"/>
  <c r="R59" i="72"/>
  <c r="J105" i="72"/>
  <c r="R106" i="72"/>
  <c r="R105" i="72" s="1"/>
  <c r="R118" i="72"/>
  <c r="J119" i="72"/>
  <c r="R133" i="72"/>
  <c r="Q150" i="72"/>
  <c r="R159" i="72"/>
  <c r="Q171" i="72"/>
  <c r="R174" i="72"/>
  <c r="I42" i="72"/>
  <c r="J42" i="72" s="1"/>
  <c r="N42" i="72"/>
  <c r="Q24" i="72"/>
  <c r="R24" i="72" s="1"/>
  <c r="L34" i="72"/>
  <c r="Q105" i="72"/>
  <c r="J113" i="72"/>
  <c r="R129" i="72"/>
  <c r="R155" i="72"/>
  <c r="Q66" i="72"/>
  <c r="P68" i="72"/>
  <c r="Q68" i="72" s="1"/>
  <c r="R102" i="72"/>
  <c r="Q113" i="72"/>
  <c r="Q141" i="72"/>
  <c r="Q140" i="72" s="1"/>
  <c r="Q161" i="72"/>
  <c r="R14" i="72" l="1"/>
  <c r="R171" i="72"/>
  <c r="Q176" i="72"/>
  <c r="J98" i="72"/>
  <c r="J134" i="72" s="1"/>
  <c r="Q76" i="72"/>
  <c r="J140" i="72"/>
  <c r="J176" i="72" s="1"/>
  <c r="R141" i="72"/>
  <c r="R140" i="72" s="1"/>
  <c r="R176" i="72" s="1"/>
  <c r="R98" i="72"/>
  <c r="R134" i="72" s="1"/>
  <c r="Q34" i="72"/>
  <c r="R34" i="72" s="1"/>
  <c r="L42" i="72"/>
  <c r="Q42" i="72" s="1"/>
  <c r="R42" i="72" s="1"/>
  <c r="Q6" i="72" s="1"/>
  <c r="R6" i="72" s="1"/>
</calcChain>
</file>

<file path=xl/comments1.xml><?xml version="1.0" encoding="utf-8"?>
<comments xmlns="http://schemas.openxmlformats.org/spreadsheetml/2006/main">
  <authors>
    <author>作成者</author>
  </authors>
  <commentList>
    <comment ref="J3" authorId="0" shapeId="0">
      <text>
        <r>
          <rPr>
            <b/>
            <sz val="9"/>
            <color indexed="81"/>
            <rFont val="ＭＳ Ｐゴシック"/>
            <family val="3"/>
            <charset val="128"/>
          </rPr>
          <t>数値が高いほど，順位は上。</t>
        </r>
      </text>
    </comment>
    <comment ref="O3" authorId="0" shapeId="0">
      <text>
        <r>
          <rPr>
            <b/>
            <sz val="9"/>
            <color indexed="81"/>
            <rFont val="ＭＳ Ｐゴシック"/>
            <family val="3"/>
            <charset val="128"/>
          </rPr>
          <t>数値が高いほど，順位は上。</t>
        </r>
      </text>
    </comment>
    <comment ref="T3" authorId="0" shapeId="0">
      <text>
        <r>
          <rPr>
            <b/>
            <sz val="9"/>
            <color indexed="81"/>
            <rFont val="ＭＳ Ｐゴシック"/>
            <family val="3"/>
            <charset val="128"/>
          </rPr>
          <t>数値が高いほど，順位は上。</t>
        </r>
      </text>
    </comment>
    <comment ref="D27" authorId="0" shapeId="0">
      <text>
        <r>
          <rPr>
            <b/>
            <sz val="11"/>
            <color indexed="81"/>
            <rFont val="ＭＳ Ｐゴシック"/>
            <family val="3"/>
            <charset val="128"/>
          </rPr>
          <t>年報公表後，１～２週間で更新される</t>
        </r>
      </text>
    </comment>
    <comment ref="F27" authorId="0" shapeId="0">
      <text>
        <r>
          <rPr>
            <b/>
            <sz val="9"/>
            <color indexed="81"/>
            <rFont val="ＭＳ Ｐゴシック"/>
            <family val="3"/>
            <charset val="128"/>
          </rPr>
          <t>-1,260円（対中核市平均）</t>
        </r>
      </text>
    </comment>
    <comment ref="D28" authorId="0" shapeId="0">
      <text>
        <r>
          <rPr>
            <b/>
            <sz val="11"/>
            <color indexed="81"/>
            <rFont val="ＭＳ Ｐゴシック"/>
            <family val="3"/>
            <charset val="128"/>
          </rPr>
          <t>年報公表後，１～２週間で更新される</t>
        </r>
      </text>
    </comment>
    <comment ref="F28" authorId="0" shapeId="0">
      <text>
        <r>
          <rPr>
            <b/>
            <sz val="9"/>
            <color indexed="81"/>
            <rFont val="ＭＳ Ｐゴシック"/>
            <family val="3"/>
            <charset val="128"/>
          </rPr>
          <t>+328円（対中核市平均）</t>
        </r>
      </text>
    </comment>
  </commentList>
</comments>
</file>

<file path=xl/sharedStrings.xml><?xml version="1.0" encoding="utf-8"?>
<sst xmlns="http://schemas.openxmlformats.org/spreadsheetml/2006/main" count="4364" uniqueCount="371">
  <si>
    <t>指標</t>
    <rPh sb="0" eb="2">
      <t>シヒョウ</t>
    </rPh>
    <phoneticPr fontId="10"/>
  </si>
  <si>
    <t>高知市</t>
  </si>
  <si>
    <t>全国</t>
  </si>
  <si>
    <t>高知県</t>
  </si>
  <si>
    <t>高知市の
中核市中順位</t>
    <rPh sb="0" eb="3">
      <t>コウチシ</t>
    </rPh>
    <rPh sb="5" eb="8">
      <t>チュウカクシ</t>
    </rPh>
    <rPh sb="8" eb="9">
      <t>チュウ</t>
    </rPh>
    <rPh sb="9" eb="11">
      <t>ジュンイ</t>
    </rPh>
    <phoneticPr fontId="10"/>
  </si>
  <si>
    <t>人口・世帯</t>
    <rPh sb="0" eb="2">
      <t>ジンコウ</t>
    </rPh>
    <rPh sb="3" eb="5">
      <t>セタイ</t>
    </rPh>
    <phoneticPr fontId="10"/>
  </si>
  <si>
    <t>総人口</t>
  </si>
  <si>
    <t>（人）</t>
  </si>
  <si>
    <t>高齢化率</t>
  </si>
  <si>
    <t>（%）</t>
  </si>
  <si>
    <t>高齢者数</t>
  </si>
  <si>
    <t>A3-a</t>
  </si>
  <si>
    <t>前期高齢者割合</t>
  </si>
  <si>
    <t>後期高齢者割合</t>
  </si>
  <si>
    <t>A6-a</t>
  </si>
  <si>
    <t>高齢者を含む世帯の割合</t>
  </si>
  <si>
    <t>高齢者を含む世帯数</t>
  </si>
  <si>
    <t>（世帯）</t>
  </si>
  <si>
    <t>A7-a</t>
  </si>
  <si>
    <t>高齢独居世帯の割合</t>
  </si>
  <si>
    <t>高齢独居世帯数</t>
  </si>
  <si>
    <t>-</t>
  </si>
  <si>
    <t>A8-a</t>
  </si>
  <si>
    <t>高齢夫婦世帯の割合</t>
  </si>
  <si>
    <t>高齢夫婦世帯数</t>
  </si>
  <si>
    <t>認定率</t>
    <rPh sb="0" eb="2">
      <t>ニンテイ</t>
    </rPh>
    <rPh sb="2" eb="3">
      <t>リツ</t>
    </rPh>
    <phoneticPr fontId="10"/>
  </si>
  <si>
    <t>調整済み認定率（要支援1）　※第１号被保険者のみ</t>
  </si>
  <si>
    <t>調整済み認定率（要支援2）　※第１号被保険者のみ</t>
  </si>
  <si>
    <t>調整済み認定率（要介護1）　※第１号被保険者のみ</t>
  </si>
  <si>
    <t>調整済み認定率（要介護2）　※第１号被保険者のみ</t>
  </si>
  <si>
    <t>調整済み認定率（要介護3）　※第１号被保険者のみ</t>
  </si>
  <si>
    <t>調整済み認定率（要介護4）　※第１号被保険者のみ</t>
  </si>
  <si>
    <t>調整済み認定率（要介護5）　※第１号被保険者のみ</t>
  </si>
  <si>
    <t>合計調整済み認定率　※第１号被保険者のみ</t>
  </si>
  <si>
    <t>受給率</t>
    <rPh sb="0" eb="2">
      <t>ジュキュウ</t>
    </rPh>
    <rPh sb="2" eb="3">
      <t>リツ</t>
    </rPh>
    <phoneticPr fontId="10"/>
  </si>
  <si>
    <t>受給率（施設系サービス）</t>
  </si>
  <si>
    <t>受給率（居住系サービス）</t>
  </si>
  <si>
    <t>受給率（在宅サービス）</t>
  </si>
  <si>
    <t>1人あたり給付月額</t>
    <rPh sb="0" eb="2">
      <t>ヒトリ</t>
    </rPh>
    <rPh sb="5" eb="7">
      <t>キュウフ</t>
    </rPh>
    <rPh sb="7" eb="9">
      <t>ゲツガク</t>
    </rPh>
    <phoneticPr fontId="10"/>
  </si>
  <si>
    <t>第１号被保険者１人あたり保険給付月額</t>
  </si>
  <si>
    <t>（円）</t>
    <rPh sb="1" eb="2">
      <t>エン</t>
    </rPh>
    <phoneticPr fontId="10"/>
  </si>
  <si>
    <t>調整済み第1号被保険者1人あたり給付月額（在宅サービス）</t>
  </si>
  <si>
    <t>（円）</t>
  </si>
  <si>
    <t>調整済み第1号被保険者1人あたり給付月額（施設および居住系サービス）</t>
  </si>
  <si>
    <t>定員</t>
    <rPh sb="0" eb="2">
      <t>テイイン</t>
    </rPh>
    <phoneticPr fontId="10"/>
  </si>
  <si>
    <t>　居住系サービス：認知症対応型共同生活介護，特定施設入居者生活介護，地域密着型特定施設入居者生活介護</t>
    <rPh sb="1" eb="3">
      <t>キョジュウ</t>
    </rPh>
    <rPh sb="3" eb="4">
      <t>ケイ</t>
    </rPh>
    <phoneticPr fontId="10"/>
  </si>
  <si>
    <t>　在宅サービス：上記の施設，居住系サービスを除いた介護保険サービス　</t>
    <rPh sb="1" eb="3">
      <t>ザイタク</t>
    </rPh>
    <rPh sb="8" eb="10">
      <t>ジョウキ</t>
    </rPh>
    <rPh sb="11" eb="13">
      <t>シセツ</t>
    </rPh>
    <rPh sb="14" eb="16">
      <t>キョジュウ</t>
    </rPh>
    <rPh sb="16" eb="17">
      <t>ケイ</t>
    </rPh>
    <rPh sb="22" eb="23">
      <t>ノゾ</t>
    </rPh>
    <rPh sb="25" eb="27">
      <t>カイゴ</t>
    </rPh>
    <rPh sb="27" eb="29">
      <t>ホケン</t>
    </rPh>
    <phoneticPr fontId="10"/>
  </si>
  <si>
    <t>　　総　数</t>
    <rPh sb="2" eb="3">
      <t>フサ</t>
    </rPh>
    <rPh sb="4" eb="5">
      <t>カズ</t>
    </rPh>
    <phoneticPr fontId="13"/>
  </si>
  <si>
    <t>合計</t>
    <rPh sb="0" eb="2">
      <t>ゴウケイ</t>
    </rPh>
    <phoneticPr fontId="13"/>
  </si>
  <si>
    <t>計</t>
    <rPh sb="0" eb="1">
      <t>ケイ</t>
    </rPh>
    <phoneticPr fontId="9"/>
  </si>
  <si>
    <t>要介護５</t>
    <rPh sb="0" eb="1">
      <t>ヨウ</t>
    </rPh>
    <rPh sb="1" eb="3">
      <t>カイゴ</t>
    </rPh>
    <phoneticPr fontId="13"/>
  </si>
  <si>
    <t>要介護４</t>
    <rPh sb="0" eb="1">
      <t>ヨウ</t>
    </rPh>
    <rPh sb="1" eb="3">
      <t>カイゴ</t>
    </rPh>
    <phoneticPr fontId="13"/>
  </si>
  <si>
    <t>要介護３</t>
    <rPh sb="0" eb="1">
      <t>ヨウ</t>
    </rPh>
    <rPh sb="1" eb="3">
      <t>カイゴ</t>
    </rPh>
    <phoneticPr fontId="13"/>
  </si>
  <si>
    <t>要介護２</t>
    <rPh sb="0" eb="1">
      <t>ヨウ</t>
    </rPh>
    <rPh sb="1" eb="3">
      <t>カイゴ</t>
    </rPh>
    <phoneticPr fontId="13"/>
  </si>
  <si>
    <t>要介護１</t>
    <rPh sb="0" eb="1">
      <t>ヨウ</t>
    </rPh>
    <rPh sb="1" eb="3">
      <t>カイゴ</t>
    </rPh>
    <phoneticPr fontId="13"/>
  </si>
  <si>
    <t>経過的要介護</t>
    <rPh sb="0" eb="3">
      <t>ケイカテキ</t>
    </rPh>
    <rPh sb="3" eb="4">
      <t>ヨウ</t>
    </rPh>
    <rPh sb="4" eb="6">
      <t>カイゴ</t>
    </rPh>
    <phoneticPr fontId="13"/>
  </si>
  <si>
    <t>要支援２</t>
    <rPh sb="0" eb="1">
      <t>ヨウ</t>
    </rPh>
    <rPh sb="1" eb="3">
      <t>シエン</t>
    </rPh>
    <phoneticPr fontId="13"/>
  </si>
  <si>
    <t>要支援１</t>
    <rPh sb="0" eb="1">
      <t>ヨウ</t>
    </rPh>
    <rPh sb="1" eb="3">
      <t>シエン</t>
    </rPh>
    <phoneticPr fontId="13"/>
  </si>
  <si>
    <t>　　合　　　　　計</t>
    <rPh sb="2" eb="3">
      <t>ゴウ</t>
    </rPh>
    <rPh sb="8" eb="9">
      <t>ケイ</t>
    </rPh>
    <phoneticPr fontId="9"/>
  </si>
  <si>
    <t>介護医療院</t>
    <rPh sb="0" eb="2">
      <t>カイゴ</t>
    </rPh>
    <rPh sb="2" eb="4">
      <t>イリョウ</t>
    </rPh>
    <rPh sb="4" eb="5">
      <t>イン</t>
    </rPh>
    <phoneticPr fontId="9"/>
  </si>
  <si>
    <t>介護療養型医療施設</t>
    <rPh sb="0" eb="2">
      <t>カイゴ</t>
    </rPh>
    <rPh sb="2" eb="5">
      <t>リョウヨウガタ</t>
    </rPh>
    <rPh sb="5" eb="7">
      <t>イリョウ</t>
    </rPh>
    <rPh sb="7" eb="9">
      <t>シセツ</t>
    </rPh>
    <phoneticPr fontId="9"/>
  </si>
  <si>
    <t>介護老人保健施設</t>
    <rPh sb="0" eb="2">
      <t>カイゴ</t>
    </rPh>
    <rPh sb="2" eb="4">
      <t>ロウジン</t>
    </rPh>
    <rPh sb="4" eb="6">
      <t>ホケン</t>
    </rPh>
    <rPh sb="6" eb="8">
      <t>シセツ</t>
    </rPh>
    <phoneticPr fontId="9"/>
  </si>
  <si>
    <t>介護老人福祉施設</t>
    <rPh sb="0" eb="2">
      <t>カイゴ</t>
    </rPh>
    <rPh sb="2" eb="4">
      <t>ロウジン</t>
    </rPh>
    <rPh sb="4" eb="6">
      <t>フクシ</t>
    </rPh>
    <rPh sb="6" eb="8">
      <t>シセツ</t>
    </rPh>
    <phoneticPr fontId="9"/>
  </si>
  <si>
    <t>施設サービス</t>
    <rPh sb="0" eb="2">
      <t>シセツ</t>
    </rPh>
    <phoneticPr fontId="9"/>
  </si>
  <si>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9"/>
  </si>
  <si>
    <t>地域密着型介護老人福祉施設入所者生活介護</t>
    <rPh sb="0" eb="2">
      <t>チイキ</t>
    </rPh>
    <rPh sb="2" eb="4">
      <t>ミッチャク</t>
    </rPh>
    <rPh sb="4" eb="5">
      <t>ガタ</t>
    </rPh>
    <rPh sb="5" eb="7">
      <t>カイゴ</t>
    </rPh>
    <rPh sb="7" eb="9">
      <t>ロウジン</t>
    </rPh>
    <rPh sb="9" eb="11">
      <t>フクシ</t>
    </rPh>
    <rPh sb="11" eb="13">
      <t>シセツ</t>
    </rPh>
    <rPh sb="13" eb="16">
      <t>ニュウショシャ</t>
    </rPh>
    <rPh sb="16" eb="18">
      <t>セイカツ</t>
    </rPh>
    <rPh sb="18" eb="20">
      <t>カイゴ</t>
    </rPh>
    <phoneticPr fontId="9"/>
  </si>
  <si>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9"/>
  </si>
  <si>
    <t>認知症対応型共同生活介護</t>
    <rPh sb="0" eb="2">
      <t>ニンチ</t>
    </rPh>
    <rPh sb="2" eb="3">
      <t>ショウ</t>
    </rPh>
    <rPh sb="3" eb="5">
      <t>タイオウ</t>
    </rPh>
    <rPh sb="5" eb="6">
      <t>ガタ</t>
    </rPh>
    <rPh sb="6" eb="8">
      <t>キョウドウ</t>
    </rPh>
    <rPh sb="8" eb="10">
      <t>セイカツ</t>
    </rPh>
    <rPh sb="10" eb="12">
      <t>カイゴ</t>
    </rPh>
    <phoneticPr fontId="9"/>
  </si>
  <si>
    <t>小規模多機能型居宅介護</t>
    <rPh sb="0" eb="3">
      <t>ショウキボ</t>
    </rPh>
    <rPh sb="3" eb="4">
      <t>タ</t>
    </rPh>
    <rPh sb="4" eb="6">
      <t>キノウ</t>
    </rPh>
    <rPh sb="6" eb="7">
      <t>ガタ</t>
    </rPh>
    <rPh sb="7" eb="9">
      <t>キョタク</t>
    </rPh>
    <rPh sb="9" eb="11">
      <t>カイゴ</t>
    </rPh>
    <phoneticPr fontId="9"/>
  </si>
  <si>
    <t>認知症対応型通所介護</t>
    <rPh sb="0" eb="2">
      <t>ニンチ</t>
    </rPh>
    <rPh sb="2" eb="3">
      <t>ショウ</t>
    </rPh>
    <rPh sb="3" eb="5">
      <t>タイオウ</t>
    </rPh>
    <rPh sb="5" eb="6">
      <t>ガタ</t>
    </rPh>
    <rPh sb="6" eb="8">
      <t>ツウショ</t>
    </rPh>
    <rPh sb="8" eb="10">
      <t>カイゴ</t>
    </rPh>
    <phoneticPr fontId="9"/>
  </si>
  <si>
    <t>地域密着型通所介護</t>
    <rPh sb="0" eb="2">
      <t>チイキ</t>
    </rPh>
    <rPh sb="2" eb="5">
      <t>ミッチャクガタ</t>
    </rPh>
    <rPh sb="5" eb="7">
      <t>ツウショ</t>
    </rPh>
    <rPh sb="7" eb="9">
      <t>カイゴ</t>
    </rPh>
    <phoneticPr fontId="9"/>
  </si>
  <si>
    <t>夜間対応型訪問介護</t>
    <rPh sb="0" eb="2">
      <t>ヤカン</t>
    </rPh>
    <rPh sb="2" eb="4">
      <t>タイオウ</t>
    </rPh>
    <rPh sb="4" eb="5">
      <t>ガタ</t>
    </rPh>
    <rPh sb="5" eb="7">
      <t>ホウモン</t>
    </rPh>
    <rPh sb="7" eb="9">
      <t>カイゴ</t>
    </rPh>
    <phoneticPr fontId="9"/>
  </si>
  <si>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9"/>
  </si>
  <si>
    <t>地域密着型（介護予防）サービス</t>
    <rPh sb="0" eb="2">
      <t>チイキ</t>
    </rPh>
    <rPh sb="2" eb="4">
      <t>ミッチャク</t>
    </rPh>
    <rPh sb="4" eb="5">
      <t>ガタ</t>
    </rPh>
    <rPh sb="6" eb="8">
      <t>カイゴ</t>
    </rPh>
    <rPh sb="8" eb="10">
      <t>ヨボウ</t>
    </rPh>
    <phoneticPr fontId="9"/>
  </si>
  <si>
    <t>介護予防支援・居宅介護支援</t>
    <rPh sb="0" eb="2">
      <t>カイゴ</t>
    </rPh>
    <rPh sb="2" eb="4">
      <t>ヨボウ</t>
    </rPh>
    <rPh sb="4" eb="6">
      <t>シエン</t>
    </rPh>
    <rPh sb="7" eb="9">
      <t>キョタク</t>
    </rPh>
    <rPh sb="9" eb="11">
      <t>カイゴ</t>
    </rPh>
    <rPh sb="11" eb="13">
      <t>シエン</t>
    </rPh>
    <phoneticPr fontId="9"/>
  </si>
  <si>
    <t>特定施設入居者生活介護</t>
    <rPh sb="0" eb="2">
      <t>トクテイ</t>
    </rPh>
    <rPh sb="2" eb="4">
      <t>シセツ</t>
    </rPh>
    <rPh sb="4" eb="7">
      <t>ニュウキョシャ</t>
    </rPh>
    <rPh sb="7" eb="9">
      <t>セイカツ</t>
    </rPh>
    <rPh sb="9" eb="11">
      <t>カイゴ</t>
    </rPh>
    <phoneticPr fontId="9"/>
  </si>
  <si>
    <t>住宅改修費</t>
    <rPh sb="0" eb="2">
      <t>ジュウタク</t>
    </rPh>
    <rPh sb="2" eb="4">
      <t>カイシュウ</t>
    </rPh>
    <rPh sb="4" eb="5">
      <t>ヒ</t>
    </rPh>
    <phoneticPr fontId="9"/>
  </si>
  <si>
    <t>福祉用具購入費</t>
    <rPh sb="0" eb="2">
      <t>フクシ</t>
    </rPh>
    <rPh sb="2" eb="4">
      <t>ヨウグ</t>
    </rPh>
    <rPh sb="4" eb="6">
      <t>コウニュウ</t>
    </rPh>
    <rPh sb="6" eb="7">
      <t>ヒ</t>
    </rPh>
    <phoneticPr fontId="9"/>
  </si>
  <si>
    <t>福祉用具貸与</t>
    <rPh sb="0" eb="2">
      <t>フクシ</t>
    </rPh>
    <rPh sb="2" eb="4">
      <t>ヨウグ</t>
    </rPh>
    <rPh sb="4" eb="6">
      <t>タイヨ</t>
    </rPh>
    <phoneticPr fontId="9"/>
  </si>
  <si>
    <t>福祉用具・住宅改修サービス</t>
    <rPh sb="0" eb="2">
      <t>フクシ</t>
    </rPh>
    <rPh sb="2" eb="4">
      <t>ヨウグ</t>
    </rPh>
    <rPh sb="5" eb="7">
      <t>ジュウタク</t>
    </rPh>
    <rPh sb="7" eb="9">
      <t>カイシュウ</t>
    </rPh>
    <phoneticPr fontId="9"/>
  </si>
  <si>
    <t>短期入所療養介護（介護医療院）</t>
    <rPh sb="0" eb="2">
      <t>タンキ</t>
    </rPh>
    <rPh sb="2" eb="4">
      <t>ニュウショ</t>
    </rPh>
    <rPh sb="4" eb="6">
      <t>リョウヨウ</t>
    </rPh>
    <rPh sb="6" eb="8">
      <t>カイゴ</t>
    </rPh>
    <rPh sb="9" eb="11">
      <t>カイゴ</t>
    </rPh>
    <rPh sb="11" eb="13">
      <t>イリョウ</t>
    </rPh>
    <rPh sb="13" eb="14">
      <t>イン</t>
    </rPh>
    <phoneticPr fontId="9"/>
  </si>
  <si>
    <t>短期入所療養介護（療養型）</t>
    <rPh sb="0" eb="2">
      <t>タンキ</t>
    </rPh>
    <rPh sb="2" eb="4">
      <t>ニュウショ</t>
    </rPh>
    <rPh sb="4" eb="6">
      <t>リョウヨウ</t>
    </rPh>
    <rPh sb="6" eb="8">
      <t>カイゴ</t>
    </rPh>
    <rPh sb="9" eb="11">
      <t>リョウヨウ</t>
    </rPh>
    <rPh sb="11" eb="12">
      <t>ガタ</t>
    </rPh>
    <phoneticPr fontId="9"/>
  </si>
  <si>
    <t>短期入所療養介護（老健）</t>
    <rPh sb="0" eb="2">
      <t>タンキ</t>
    </rPh>
    <rPh sb="2" eb="4">
      <t>ニュウショ</t>
    </rPh>
    <rPh sb="4" eb="6">
      <t>リョウヨウ</t>
    </rPh>
    <rPh sb="6" eb="8">
      <t>カイゴ</t>
    </rPh>
    <rPh sb="9" eb="11">
      <t>ロウケン</t>
    </rPh>
    <phoneticPr fontId="9"/>
  </si>
  <si>
    <t>短期入所生活介護</t>
    <rPh sb="0" eb="2">
      <t>タンキ</t>
    </rPh>
    <rPh sb="2" eb="4">
      <t>ニュウショ</t>
    </rPh>
    <rPh sb="4" eb="6">
      <t>セイカツ</t>
    </rPh>
    <rPh sb="6" eb="8">
      <t>カイゴ</t>
    </rPh>
    <phoneticPr fontId="9"/>
  </si>
  <si>
    <t>短期入所サービス</t>
    <rPh sb="0" eb="2">
      <t>タンキ</t>
    </rPh>
    <rPh sb="2" eb="4">
      <t>ニュウショ</t>
    </rPh>
    <phoneticPr fontId="9"/>
  </si>
  <si>
    <t>通所リハビリテーション</t>
    <rPh sb="0" eb="2">
      <t>ツウショ</t>
    </rPh>
    <phoneticPr fontId="9"/>
  </si>
  <si>
    <t>通所介護</t>
    <rPh sb="0" eb="2">
      <t>ツウショ</t>
    </rPh>
    <rPh sb="2" eb="4">
      <t>カイゴ</t>
    </rPh>
    <phoneticPr fontId="9"/>
  </si>
  <si>
    <t>通所サービス</t>
    <rPh sb="0" eb="2">
      <t>ツウショ</t>
    </rPh>
    <phoneticPr fontId="9"/>
  </si>
  <si>
    <t>居宅療養管理指導</t>
    <rPh sb="0" eb="2">
      <t>キョタク</t>
    </rPh>
    <rPh sb="2" eb="4">
      <t>リョウヨウ</t>
    </rPh>
    <rPh sb="4" eb="6">
      <t>カンリ</t>
    </rPh>
    <rPh sb="6" eb="8">
      <t>シドウ</t>
    </rPh>
    <phoneticPr fontId="9"/>
  </si>
  <si>
    <t>訪問リハビリテーション</t>
    <rPh sb="0" eb="2">
      <t>ホウモン</t>
    </rPh>
    <phoneticPr fontId="9"/>
  </si>
  <si>
    <t>訪問看護</t>
    <rPh sb="0" eb="2">
      <t>ホウモン</t>
    </rPh>
    <rPh sb="2" eb="4">
      <t>カンゴ</t>
    </rPh>
    <phoneticPr fontId="9"/>
  </si>
  <si>
    <t>訪問入浴介護</t>
    <rPh sb="0" eb="2">
      <t>ホウモン</t>
    </rPh>
    <rPh sb="2" eb="4">
      <t>ニュウヨク</t>
    </rPh>
    <rPh sb="4" eb="6">
      <t>カイゴ</t>
    </rPh>
    <phoneticPr fontId="9"/>
  </si>
  <si>
    <t>訪問介護</t>
    <rPh sb="0" eb="2">
      <t>ホウモン</t>
    </rPh>
    <rPh sb="2" eb="4">
      <t>カイゴ</t>
    </rPh>
    <phoneticPr fontId="9"/>
  </si>
  <si>
    <t>訪問サービス</t>
    <rPh sb="0" eb="2">
      <t>ホウモン</t>
    </rPh>
    <phoneticPr fontId="9"/>
  </si>
  <si>
    <t>居宅（介護予防）サービス</t>
    <rPh sb="0" eb="2">
      <t>キョタク</t>
    </rPh>
    <rPh sb="3" eb="5">
      <t>カイゴ</t>
    </rPh>
    <rPh sb="5" eb="7">
      <t>ヨボウ</t>
    </rPh>
    <phoneticPr fontId="9"/>
  </si>
  <si>
    <t>介護給付</t>
    <rPh sb="0" eb="2">
      <t>カイゴ</t>
    </rPh>
    <rPh sb="2" eb="4">
      <t>キュウフ</t>
    </rPh>
    <phoneticPr fontId="9"/>
  </si>
  <si>
    <t>予防給付</t>
    <rPh sb="0" eb="2">
      <t>ヨボウ</t>
    </rPh>
    <rPh sb="2" eb="4">
      <t>キュウフ</t>
    </rPh>
    <phoneticPr fontId="9"/>
  </si>
  <si>
    <t>現物給付は前々月サービス分，償還給付は前月支出決定分（単位：円）</t>
    <rPh sb="27" eb="29">
      <t>タンイ</t>
    </rPh>
    <rPh sb="30" eb="31">
      <t>エン</t>
    </rPh>
    <phoneticPr fontId="13"/>
  </si>
  <si>
    <t>○保険給付決定状況（支給額）</t>
    <rPh sb="1" eb="3">
      <t>ホケン</t>
    </rPh>
    <rPh sb="3" eb="5">
      <t>キュウフ</t>
    </rPh>
    <rPh sb="5" eb="7">
      <t>ケッテイ</t>
    </rPh>
    <rPh sb="7" eb="9">
      <t>ジョウキョウ</t>
    </rPh>
    <rPh sb="10" eb="13">
      <t>シキュウガク</t>
    </rPh>
    <phoneticPr fontId="9"/>
  </si>
  <si>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9"/>
  </si>
  <si>
    <t>現物給付は前々月サービス分，償還給付は前月支出決定分（単位：件）</t>
    <rPh sb="27" eb="29">
      <t>タンイ</t>
    </rPh>
    <rPh sb="30" eb="31">
      <t>ケン</t>
    </rPh>
    <phoneticPr fontId="13"/>
  </si>
  <si>
    <t>○保険給付決定状況（件数）</t>
    <rPh sb="1" eb="3">
      <t>ホケン</t>
    </rPh>
    <rPh sb="3" eb="5">
      <t>キュウフ</t>
    </rPh>
    <rPh sb="5" eb="7">
      <t>ケッテイ</t>
    </rPh>
    <rPh sb="7" eb="9">
      <t>ジョウキョウ</t>
    </rPh>
    <rPh sb="10" eb="12">
      <t>ケンスウ</t>
    </rPh>
    <phoneticPr fontId="9"/>
  </si>
  <si>
    <t>第２号被保険者</t>
    <rPh sb="0" eb="1">
      <t>ダイ</t>
    </rPh>
    <rPh sb="2" eb="3">
      <t>ゴウ</t>
    </rPh>
    <rPh sb="3" eb="7">
      <t>ヒホケンシャ</t>
    </rPh>
    <phoneticPr fontId="13"/>
  </si>
  <si>
    <t>第１号被保険者</t>
    <rPh sb="0" eb="1">
      <t>ダイ</t>
    </rPh>
    <rPh sb="2" eb="3">
      <t>ゴウ</t>
    </rPh>
    <rPh sb="3" eb="7">
      <t>ヒホケンシャ</t>
    </rPh>
    <phoneticPr fontId="13"/>
  </si>
  <si>
    <t>現物給付は前々月サービス分，償還給付は前月支出決定分（単位：人）</t>
    <rPh sb="27" eb="29">
      <t>タンイ</t>
    </rPh>
    <rPh sb="30" eb="31">
      <t>ニン</t>
    </rPh>
    <phoneticPr fontId="13"/>
  </si>
  <si>
    <t>　・介護医療院</t>
    <rPh sb="2" eb="4">
      <t>カイゴ</t>
    </rPh>
    <rPh sb="4" eb="6">
      <t>イリョウ</t>
    </rPh>
    <rPh sb="6" eb="7">
      <t>イン</t>
    </rPh>
    <phoneticPr fontId="13"/>
  </si>
  <si>
    <t>　・介護療養型医療施設（療養型病床群）</t>
    <rPh sb="2" eb="4">
      <t>カイゴ</t>
    </rPh>
    <rPh sb="4" eb="6">
      <t>リョウヨウ</t>
    </rPh>
    <rPh sb="6" eb="7">
      <t>ガタ</t>
    </rPh>
    <rPh sb="7" eb="9">
      <t>イリョウ</t>
    </rPh>
    <rPh sb="9" eb="11">
      <t>シセツ</t>
    </rPh>
    <phoneticPr fontId="13"/>
  </si>
  <si>
    <t>　・介護老人保健施設（老人保健施設）</t>
    <rPh sb="2" eb="4">
      <t>カイゴ</t>
    </rPh>
    <rPh sb="4" eb="6">
      <t>ロウジン</t>
    </rPh>
    <rPh sb="6" eb="8">
      <t>ホケン</t>
    </rPh>
    <rPh sb="8" eb="10">
      <t>シセツ</t>
    </rPh>
    <phoneticPr fontId="13"/>
  </si>
  <si>
    <t>　・介護老人福祉施設（特別養護老人ホーム）</t>
    <rPh sb="2" eb="4">
      <t>カイゴ</t>
    </rPh>
    <rPh sb="4" eb="6">
      <t>ロウジン</t>
    </rPh>
    <rPh sb="6" eb="8">
      <t>フクシ</t>
    </rPh>
    <rPh sb="8" eb="10">
      <t>シセツ</t>
    </rPh>
    <rPh sb="11" eb="13">
      <t>トクベツ</t>
    </rPh>
    <rPh sb="13" eb="15">
      <t>ヨウゴ</t>
    </rPh>
    <rPh sb="15" eb="17">
      <t>ロウジン</t>
    </rPh>
    <phoneticPr fontId="13"/>
  </si>
  <si>
    <t>○施設介護サービス受給者数</t>
    <rPh sb="1" eb="3">
      <t>シセツ</t>
    </rPh>
    <rPh sb="3" eb="5">
      <t>カイゴ</t>
    </rPh>
    <rPh sb="9" eb="12">
      <t>ジュキュウシャ</t>
    </rPh>
    <rPh sb="12" eb="13">
      <t>スウ</t>
    </rPh>
    <phoneticPr fontId="13"/>
  </si>
  <si>
    <t>○地域密着型（介護予防）サービス受給者数</t>
    <rPh sb="1" eb="3">
      <t>チイキ</t>
    </rPh>
    <rPh sb="3" eb="5">
      <t>ミッチャク</t>
    </rPh>
    <rPh sb="5" eb="6">
      <t>ガタ</t>
    </rPh>
    <rPh sb="7" eb="9">
      <t>カイゴ</t>
    </rPh>
    <rPh sb="9" eb="11">
      <t>ヨボウ</t>
    </rPh>
    <rPh sb="16" eb="19">
      <t>ジュキュウシャ</t>
    </rPh>
    <rPh sb="19" eb="20">
      <t>スウ</t>
    </rPh>
    <phoneticPr fontId="13"/>
  </si>
  <si>
    <t>○居宅介護（介護予防）サービス受給者数</t>
    <rPh sb="1" eb="3">
      <t>キョタク</t>
    </rPh>
    <rPh sb="3" eb="5">
      <t>カイゴ</t>
    </rPh>
    <rPh sb="6" eb="8">
      <t>カイゴ</t>
    </rPh>
    <rPh sb="8" eb="10">
      <t>ヨボウ</t>
    </rPh>
    <rPh sb="15" eb="18">
      <t>ジュキュウシャ</t>
    </rPh>
    <rPh sb="18" eb="19">
      <t>スウ</t>
    </rPh>
    <phoneticPr fontId="13"/>
  </si>
  <si>
    <t>総　　数</t>
    <rPh sb="0" eb="1">
      <t>フサ</t>
    </rPh>
    <rPh sb="3" eb="4">
      <t>カズ</t>
    </rPh>
    <phoneticPr fontId="9"/>
  </si>
  <si>
    <t>９０歳以上</t>
    <rPh sb="2" eb="3">
      <t>サイ</t>
    </rPh>
    <rPh sb="3" eb="5">
      <t>イジョウ</t>
    </rPh>
    <phoneticPr fontId="13"/>
  </si>
  <si>
    <t>８５歳以上９０歳未満</t>
    <rPh sb="2" eb="3">
      <t>サイ</t>
    </rPh>
    <rPh sb="3" eb="5">
      <t>イジョウ</t>
    </rPh>
    <rPh sb="7" eb="8">
      <t>サイ</t>
    </rPh>
    <rPh sb="8" eb="10">
      <t>ミマン</t>
    </rPh>
    <phoneticPr fontId="13"/>
  </si>
  <si>
    <t>８０歳以上８５歳未満</t>
    <rPh sb="2" eb="3">
      <t>サイ</t>
    </rPh>
    <rPh sb="3" eb="5">
      <t>イジョウ</t>
    </rPh>
    <rPh sb="7" eb="8">
      <t>サイ</t>
    </rPh>
    <rPh sb="8" eb="10">
      <t>ミマン</t>
    </rPh>
    <phoneticPr fontId="13"/>
  </si>
  <si>
    <t>７５歳以上８０歳未満</t>
    <rPh sb="2" eb="3">
      <t>サイ</t>
    </rPh>
    <rPh sb="3" eb="5">
      <t>イジョウ</t>
    </rPh>
    <rPh sb="7" eb="8">
      <t>サイ</t>
    </rPh>
    <rPh sb="8" eb="10">
      <t>ミマン</t>
    </rPh>
    <phoneticPr fontId="13"/>
  </si>
  <si>
    <t>７０歳以上７５歳未満</t>
    <rPh sb="2" eb="3">
      <t>サイ</t>
    </rPh>
    <rPh sb="3" eb="5">
      <t>イジョウ</t>
    </rPh>
    <rPh sb="7" eb="8">
      <t>サイ</t>
    </rPh>
    <rPh sb="8" eb="10">
      <t>ミマン</t>
    </rPh>
    <phoneticPr fontId="13"/>
  </si>
  <si>
    <t>６５歳以上７０歳未満</t>
    <rPh sb="2" eb="3">
      <t>サイ</t>
    </rPh>
    <rPh sb="3" eb="5">
      <t>イジョウ</t>
    </rPh>
    <rPh sb="7" eb="8">
      <t>サイ</t>
    </rPh>
    <rPh sb="8" eb="10">
      <t>ミマン</t>
    </rPh>
    <phoneticPr fontId="13"/>
  </si>
  <si>
    <t>女</t>
    <rPh sb="0" eb="1">
      <t>オンナ</t>
    </rPh>
    <phoneticPr fontId="9"/>
  </si>
  <si>
    <t>男</t>
    <rPh sb="0" eb="1">
      <t>オトコ</t>
    </rPh>
    <phoneticPr fontId="9"/>
  </si>
  <si>
    <t>非該当</t>
    <rPh sb="0" eb="3">
      <t>ヒガイトウ</t>
    </rPh>
    <phoneticPr fontId="9"/>
  </si>
  <si>
    <t>（単位：人）</t>
    <rPh sb="1" eb="3">
      <t>タンイ</t>
    </rPh>
    <rPh sb="4" eb="5">
      <t>ニン</t>
    </rPh>
    <phoneticPr fontId="13"/>
  </si>
  <si>
    <t>○要介護（要支援）認定者数</t>
    <rPh sb="1" eb="2">
      <t>ヨウ</t>
    </rPh>
    <rPh sb="2" eb="4">
      <t>カイゴ</t>
    </rPh>
    <rPh sb="5" eb="6">
      <t>ヨウ</t>
    </rPh>
    <rPh sb="6" eb="8">
      <t>シエン</t>
    </rPh>
    <rPh sb="9" eb="12">
      <t>ニンテイシャ</t>
    </rPh>
    <rPh sb="12" eb="13">
      <t>スウ</t>
    </rPh>
    <phoneticPr fontId="13"/>
  </si>
  <si>
    <t>　　計</t>
    <rPh sb="2" eb="3">
      <t>ケイ</t>
    </rPh>
    <phoneticPr fontId="13"/>
  </si>
  <si>
    <t>＊後期：75歳以上</t>
    <rPh sb="1" eb="3">
      <t>コウキ</t>
    </rPh>
    <rPh sb="6" eb="9">
      <t>サイイジョウ</t>
    </rPh>
    <phoneticPr fontId="9"/>
  </si>
  <si>
    <t>８５歳以上</t>
    <rPh sb="2" eb="3">
      <t>サイ</t>
    </rPh>
    <rPh sb="3" eb="5">
      <t>イジョウ</t>
    </rPh>
    <phoneticPr fontId="13"/>
  </si>
  <si>
    <t>＊前期：65歳以上75歳未満</t>
    <rPh sb="1" eb="3">
      <t>ゼンキ</t>
    </rPh>
    <rPh sb="6" eb="9">
      <t>サイイジョウ</t>
    </rPh>
    <rPh sb="11" eb="12">
      <t>サイ</t>
    </rPh>
    <rPh sb="12" eb="14">
      <t>ミマン</t>
    </rPh>
    <phoneticPr fontId="9"/>
  </si>
  <si>
    <t>７５歳以上８５歳未満</t>
    <rPh sb="2" eb="3">
      <t>サイ</t>
    </rPh>
    <rPh sb="3" eb="5">
      <t>イジョウ</t>
    </rPh>
    <rPh sb="7" eb="8">
      <t>サイ</t>
    </rPh>
    <rPh sb="8" eb="10">
      <t>ミマン</t>
    </rPh>
    <phoneticPr fontId="13"/>
  </si>
  <si>
    <t>後期-前期=</t>
    <rPh sb="0" eb="2">
      <t>コウキ</t>
    </rPh>
    <rPh sb="3" eb="4">
      <t>マエ</t>
    </rPh>
    <rPh sb="4" eb="5">
      <t>キ</t>
    </rPh>
    <phoneticPr fontId="9"/>
  </si>
  <si>
    <t>６５歳以上７５歳未満</t>
    <rPh sb="2" eb="3">
      <t>サイ</t>
    </rPh>
    <rPh sb="3" eb="5">
      <t>イジョウ</t>
    </rPh>
    <rPh sb="7" eb="8">
      <t>サイ</t>
    </rPh>
    <rPh sb="8" eb="10">
      <t>ミマン</t>
    </rPh>
    <phoneticPr fontId="13"/>
  </si>
  <si>
    <t>○認定率</t>
    <rPh sb="1" eb="3">
      <t>ニンテイ</t>
    </rPh>
    <rPh sb="3" eb="4">
      <t>リツ</t>
    </rPh>
    <phoneticPr fontId="9"/>
  </si>
  <si>
    <t>第１号被保険者数</t>
    <rPh sb="0" eb="1">
      <t>ダイ</t>
    </rPh>
    <rPh sb="2" eb="3">
      <t>ゴウ</t>
    </rPh>
    <rPh sb="3" eb="7">
      <t>ヒホケンシャ</t>
    </rPh>
    <rPh sb="7" eb="8">
      <t>スウ</t>
    </rPh>
    <phoneticPr fontId="9"/>
  </si>
  <si>
    <t>○第１号被保険者数</t>
    <rPh sb="1" eb="2">
      <t>ダイ</t>
    </rPh>
    <rPh sb="3" eb="4">
      <t>ゴウ</t>
    </rPh>
    <rPh sb="4" eb="8">
      <t>ヒホケンシャ</t>
    </rPh>
    <rPh sb="8" eb="9">
      <t>スウ</t>
    </rPh>
    <phoneticPr fontId="9"/>
  </si>
  <si>
    <t>更新</t>
    <rPh sb="0" eb="2">
      <t>コウシン</t>
    </rPh>
    <phoneticPr fontId="9"/>
  </si>
  <si>
    <t>※速報値であり，今後，値が変更となることがあります。</t>
    <rPh sb="1" eb="3">
      <t>ソクホウ</t>
    </rPh>
    <rPh sb="3" eb="4">
      <t>アタイ</t>
    </rPh>
    <rPh sb="8" eb="10">
      <t>コンゴ</t>
    </rPh>
    <rPh sb="11" eb="12">
      <t>アタイ</t>
    </rPh>
    <rPh sb="13" eb="15">
      <t>ヘンコウ</t>
    </rPh>
    <phoneticPr fontId="9"/>
  </si>
  <si>
    <t>　</t>
    <phoneticPr fontId="9"/>
  </si>
  <si>
    <t>◆高知市介護保険事業の現状と課題（日常生活圏域別）</t>
    <rPh sb="1" eb="4">
      <t>コウチシ</t>
    </rPh>
    <rPh sb="4" eb="6">
      <t>カイゴ</t>
    </rPh>
    <rPh sb="6" eb="8">
      <t>ホケン</t>
    </rPh>
    <rPh sb="8" eb="10">
      <t>ジギョウ</t>
    </rPh>
    <rPh sb="11" eb="13">
      <t>ゲンジョウ</t>
    </rPh>
    <rPh sb="14" eb="16">
      <t>カダイ</t>
    </rPh>
    <rPh sb="17" eb="19">
      <t>ニチジョウ</t>
    </rPh>
    <rPh sb="19" eb="21">
      <t>セイカツ</t>
    </rPh>
    <rPh sb="21" eb="23">
      <t>ケンイキ</t>
    </rPh>
    <rPh sb="23" eb="24">
      <t>ベツ</t>
    </rPh>
    <phoneticPr fontId="9"/>
  </si>
  <si>
    <t>指標</t>
    <rPh sb="0" eb="2">
      <t>シヒョウ</t>
    </rPh>
    <phoneticPr fontId="9"/>
  </si>
  <si>
    <t>令和５年（2023年）</t>
    <rPh sb="0" eb="2">
      <t>レイワ</t>
    </rPh>
    <rPh sb="3" eb="4">
      <t>ネン</t>
    </rPh>
    <phoneticPr fontId="9"/>
  </si>
  <si>
    <t>令和４年（2022年）</t>
    <rPh sb="0" eb="2">
      <t>レイワ</t>
    </rPh>
    <rPh sb="3" eb="4">
      <t>ネン</t>
    </rPh>
    <phoneticPr fontId="9"/>
  </si>
  <si>
    <t>令和３年（202１年）</t>
    <rPh sb="0" eb="2">
      <t>レイワ</t>
    </rPh>
    <rPh sb="3" eb="4">
      <t>ネン</t>
    </rPh>
    <phoneticPr fontId="9"/>
  </si>
  <si>
    <t>令和５年度（2023年10月１日時点）</t>
    <rPh sb="0" eb="2">
      <t>レイワ</t>
    </rPh>
    <rPh sb="3" eb="5">
      <t>ネンド</t>
    </rPh>
    <rPh sb="4" eb="5">
      <t>ド</t>
    </rPh>
    <rPh sb="10" eb="11">
      <t>ネン</t>
    </rPh>
    <rPh sb="13" eb="14">
      <t>ガツ</t>
    </rPh>
    <rPh sb="15" eb="16">
      <t>ニチ</t>
    </rPh>
    <rPh sb="16" eb="18">
      <t>ジテン</t>
    </rPh>
    <phoneticPr fontId="9"/>
  </si>
  <si>
    <t>令和４年度（2022年10月１日時点）</t>
    <rPh sb="0" eb="2">
      <t>レイワ</t>
    </rPh>
    <rPh sb="3" eb="5">
      <t>ネンド</t>
    </rPh>
    <rPh sb="4" eb="5">
      <t>ド</t>
    </rPh>
    <rPh sb="10" eb="11">
      <t>ネン</t>
    </rPh>
    <rPh sb="13" eb="14">
      <t>ガツ</t>
    </rPh>
    <rPh sb="15" eb="16">
      <t>ニチ</t>
    </rPh>
    <rPh sb="16" eb="18">
      <t>ジテン</t>
    </rPh>
    <phoneticPr fontId="9"/>
  </si>
  <si>
    <t>令和３年度（2021年10月１日時点）</t>
    <rPh sb="0" eb="2">
      <t>レイワ</t>
    </rPh>
    <rPh sb="3" eb="5">
      <t>ネンド</t>
    </rPh>
    <rPh sb="4" eb="5">
      <t>ド</t>
    </rPh>
    <rPh sb="10" eb="11">
      <t>ネン</t>
    </rPh>
    <rPh sb="13" eb="14">
      <t>ガツ</t>
    </rPh>
    <rPh sb="15" eb="16">
      <t>ニチ</t>
    </rPh>
    <rPh sb="16" eb="18">
      <t>ジテン</t>
    </rPh>
    <phoneticPr fontId="9"/>
  </si>
  <si>
    <t>東部
ブロック</t>
    <rPh sb="0" eb="1">
      <t>ヒガシ</t>
    </rPh>
    <rPh sb="1" eb="2">
      <t>ブ</t>
    </rPh>
    <phoneticPr fontId="9"/>
  </si>
  <si>
    <t>西部
ブロック</t>
    <rPh sb="0" eb="1">
      <t>ニシ</t>
    </rPh>
    <rPh sb="1" eb="2">
      <t>ブ</t>
    </rPh>
    <phoneticPr fontId="9"/>
  </si>
  <si>
    <t>南部
ブロック</t>
    <rPh sb="0" eb="2">
      <t>ナンブ</t>
    </rPh>
    <phoneticPr fontId="9"/>
  </si>
  <si>
    <t>北部
ブロック</t>
    <rPh sb="0" eb="2">
      <t>ホクブ</t>
    </rPh>
    <phoneticPr fontId="9"/>
  </si>
  <si>
    <t>合計</t>
    <rPh sb="0" eb="2">
      <t>ゴウケイ</t>
    </rPh>
    <phoneticPr fontId="9"/>
  </si>
  <si>
    <t>人口</t>
    <rPh sb="0" eb="2">
      <t>ジンコウ</t>
    </rPh>
    <phoneticPr fontId="9"/>
  </si>
  <si>
    <t>●事業状況報告月報（2021年10月１日時点）,高知市ホームページ　高知市の統計より（http://cms4.city.kochi.kochi.jp/soshiki/7/toukei1.htm )</t>
    <rPh sb="1" eb="3">
      <t>ジギョウ</t>
    </rPh>
    <rPh sb="3" eb="5">
      <t>ジョウキョウ</t>
    </rPh>
    <rPh sb="5" eb="7">
      <t>ホウコク</t>
    </rPh>
    <rPh sb="7" eb="9">
      <t>ゲッポウ</t>
    </rPh>
    <rPh sb="14" eb="15">
      <t>ネン</t>
    </rPh>
    <rPh sb="17" eb="18">
      <t>ガツ</t>
    </rPh>
    <rPh sb="19" eb="20">
      <t>ニチ</t>
    </rPh>
    <rPh sb="20" eb="22">
      <t>ジテン</t>
    </rPh>
    <rPh sb="24" eb="27">
      <t>コウチシ</t>
    </rPh>
    <rPh sb="34" eb="37">
      <t>コウチシ</t>
    </rPh>
    <rPh sb="38" eb="40">
      <t>トウケイ</t>
    </rPh>
    <phoneticPr fontId="9"/>
  </si>
  <si>
    <t>認定者数</t>
    <rPh sb="0" eb="2">
      <t>ニンテイ</t>
    </rPh>
    <rPh sb="2" eb="3">
      <t>シャ</t>
    </rPh>
    <rPh sb="3" eb="4">
      <t>スウ</t>
    </rPh>
    <phoneticPr fontId="9"/>
  </si>
  <si>
    <t>認定者数（要支援1）　※第１号被保険者のみ</t>
  </si>
  <si>
    <t>認定者数（要支援2）　※第１号被保険者のみ</t>
  </si>
  <si>
    <t>認定者数（要介護1）　※第１号被保険者のみ</t>
  </si>
  <si>
    <t>認定者数（要介護2）　※第１号被保険者のみ</t>
  </si>
  <si>
    <t>認定者数（要介護3）　※第１号被保険者のみ</t>
  </si>
  <si>
    <t>認定者数（要介護4）　※第１号被保険者のみ</t>
  </si>
  <si>
    <t>認定者数（要介護5）　※第１号被保険者のみ</t>
  </si>
  <si>
    <t>認定率</t>
    <rPh sb="0" eb="2">
      <t>ニンテイ</t>
    </rPh>
    <rPh sb="2" eb="3">
      <t>リツ</t>
    </rPh>
    <phoneticPr fontId="9"/>
  </si>
  <si>
    <t>認定率（要支援1）　※第１号被保険者のみ</t>
  </si>
  <si>
    <t>認定率（要支援2）　※第１号被保険者のみ</t>
  </si>
  <si>
    <t>認定率（要介護1）　※第１号被保険者のみ</t>
  </si>
  <si>
    <t>認定率（要介護2）　※第１号被保険者のみ</t>
  </si>
  <si>
    <t>認定率（要介護4）　※第１号被保険者のみ</t>
  </si>
  <si>
    <t>合計認定率　　※第１号被保険者のみ</t>
    <rPh sb="0" eb="2">
      <t>ゴウケイ</t>
    </rPh>
    <rPh sb="2" eb="5">
      <t>ニンテイリツ</t>
    </rPh>
    <phoneticPr fontId="9"/>
  </si>
  <si>
    <t>※市内大街26の地域を,東・西・南・北の４つのブロックへ分類。</t>
    <rPh sb="1" eb="3">
      <t>シナイ</t>
    </rPh>
    <rPh sb="3" eb="4">
      <t>ダイ</t>
    </rPh>
    <rPh sb="4" eb="5">
      <t>マチ</t>
    </rPh>
    <rPh sb="8" eb="10">
      <t>チイキ</t>
    </rPh>
    <rPh sb="12" eb="13">
      <t>ヒガシ</t>
    </rPh>
    <rPh sb="14" eb="15">
      <t>ニシ</t>
    </rPh>
    <rPh sb="16" eb="17">
      <t>ミナミ</t>
    </rPh>
    <rPh sb="18" eb="19">
      <t>キタ</t>
    </rPh>
    <rPh sb="28" eb="30">
      <t>ブンルイ</t>
    </rPh>
    <phoneticPr fontId="9"/>
  </si>
  <si>
    <t>東部ブロック：下知,三里，五台山，高須，大津，介良</t>
    <rPh sb="0" eb="2">
      <t>トウブ</t>
    </rPh>
    <phoneticPr fontId="9"/>
  </si>
  <si>
    <t>西部ブロック：旭街，初月，朝倉，鴨田，鏡</t>
    <rPh sb="0" eb="2">
      <t>セイブ</t>
    </rPh>
    <phoneticPr fontId="9"/>
  </si>
  <si>
    <t>南部ブロック：潮江，長浜，御畳瀬，浦戸，春野）</t>
    <rPh sb="0" eb="2">
      <t>ナンブ</t>
    </rPh>
    <phoneticPr fontId="9"/>
  </si>
  <si>
    <t>北部ブロック：上街，高知街，南街，北街，江ノ口，小高坂，布師田，一宮，秦，土佐山）</t>
    <rPh sb="0" eb="1">
      <t>キタ</t>
    </rPh>
    <rPh sb="1" eb="2">
      <t>ブ</t>
    </rPh>
    <phoneticPr fontId="9"/>
  </si>
  <si>
    <t>A2</t>
    <phoneticPr fontId="10"/>
  </si>
  <si>
    <t>-</t>
    <phoneticPr fontId="10"/>
  </si>
  <si>
    <t>厚生労働省「介護保険事業状況報告」年報および総務省「住民基本台帳人口・世帯数」</t>
    <phoneticPr fontId="10"/>
  </si>
  <si>
    <t>D2</t>
    <phoneticPr fontId="10"/>
  </si>
  <si>
    <t>C1</t>
    <phoneticPr fontId="10"/>
  </si>
  <si>
    <t>D8-a</t>
    <phoneticPr fontId="10"/>
  </si>
  <si>
    <t>利用回数</t>
    <rPh sb="0" eb="2">
      <t>リヨウ</t>
    </rPh>
    <rPh sb="2" eb="4">
      <t>カイスウ</t>
    </rPh>
    <phoneticPr fontId="10"/>
  </si>
  <si>
    <t>D31-a</t>
  </si>
  <si>
    <t>（回）</t>
  </si>
  <si>
    <t>第８期計画</t>
    <phoneticPr fontId="9"/>
  </si>
  <si>
    <t>●事業状況報告月報（2022年10月１日時点）,高知市ホームページ　高知市の統計より（http://cms4.city.kochi.kochi.jp/soshiki/7/toukei0.htm )</t>
    <rPh sb="1" eb="3">
      <t>ジギョウ</t>
    </rPh>
    <rPh sb="3" eb="5">
      <t>ジョウキョウ</t>
    </rPh>
    <rPh sb="5" eb="7">
      <t>ホウコク</t>
    </rPh>
    <rPh sb="7" eb="9">
      <t>ゲッポウ</t>
    </rPh>
    <rPh sb="14" eb="15">
      <t>ネン</t>
    </rPh>
    <rPh sb="17" eb="18">
      <t>ガツ</t>
    </rPh>
    <rPh sb="19" eb="20">
      <t>ニチ</t>
    </rPh>
    <rPh sb="20" eb="22">
      <t>ジテン</t>
    </rPh>
    <rPh sb="24" eb="27">
      <t>コウチシ</t>
    </rPh>
    <rPh sb="34" eb="37">
      <t>コウチシ</t>
    </rPh>
    <rPh sb="38" eb="40">
      <t>トウケイ</t>
    </rPh>
    <phoneticPr fontId="9"/>
  </si>
  <si>
    <t>-</t>
    <phoneticPr fontId="9"/>
  </si>
  <si>
    <t>認定率（要介護5）　※第１号被保険者のみ</t>
    <phoneticPr fontId="9"/>
  </si>
  <si>
    <t>　</t>
    <phoneticPr fontId="9"/>
  </si>
  <si>
    <t>　</t>
    <phoneticPr fontId="9"/>
  </si>
  <si>
    <t>　</t>
    <phoneticPr fontId="9"/>
  </si>
  <si>
    <t>　</t>
    <phoneticPr fontId="9"/>
  </si>
  <si>
    <t>　</t>
    <phoneticPr fontId="9"/>
  </si>
  <si>
    <t>　</t>
    <phoneticPr fontId="9"/>
  </si>
  <si>
    <t>　</t>
    <phoneticPr fontId="9"/>
  </si>
  <si>
    <t>　</t>
    <phoneticPr fontId="9"/>
  </si>
  <si>
    <t>　</t>
    <phoneticPr fontId="9"/>
  </si>
  <si>
    <t>　</t>
    <phoneticPr fontId="9"/>
  </si>
  <si>
    <t>　</t>
    <phoneticPr fontId="9"/>
  </si>
  <si>
    <t>　</t>
    <phoneticPr fontId="9"/>
  </si>
  <si>
    <t>　</t>
    <phoneticPr fontId="9"/>
  </si>
  <si>
    <t>　</t>
    <phoneticPr fontId="9"/>
  </si>
  <si>
    <t>　</t>
    <phoneticPr fontId="9"/>
  </si>
  <si>
    <t>　</t>
    <phoneticPr fontId="9"/>
  </si>
  <si>
    <t>　</t>
    <phoneticPr fontId="9"/>
  </si>
  <si>
    <t>　</t>
    <phoneticPr fontId="9"/>
  </si>
  <si>
    <t>　</t>
    <phoneticPr fontId="9"/>
  </si>
  <si>
    <t>　</t>
    <phoneticPr fontId="9"/>
  </si>
  <si>
    <t>　</t>
    <phoneticPr fontId="9"/>
  </si>
  <si>
    <t>　</t>
    <phoneticPr fontId="9"/>
  </si>
  <si>
    <t>　</t>
    <phoneticPr fontId="9"/>
  </si>
  <si>
    <t>※施設サービス：介護老人福祉施設，地域密着型介護老人福祉施設，介護老人保健施設，介護療養型医療施設，介護医療院</t>
    <rPh sb="1" eb="3">
      <t>シセツ</t>
    </rPh>
    <rPh sb="50" eb="52">
      <t>カイゴ</t>
    </rPh>
    <rPh sb="52" eb="54">
      <t>イリョウ</t>
    </rPh>
    <rPh sb="54" eb="55">
      <t>イン</t>
    </rPh>
    <phoneticPr fontId="10"/>
  </si>
  <si>
    <t>※指標B5-aからD30に該当する中核市情報は，分析時に地域包括ケア「見える化」システムから抽出される（豊橋市を除く）数値</t>
    <rPh sb="1" eb="3">
      <t>シヒョウ</t>
    </rPh>
    <rPh sb="13" eb="15">
      <t>ガイトウ</t>
    </rPh>
    <rPh sb="20" eb="22">
      <t>ジョウホウ</t>
    </rPh>
    <rPh sb="24" eb="26">
      <t>ブンセキ</t>
    </rPh>
    <rPh sb="26" eb="27">
      <t>ジ</t>
    </rPh>
    <phoneticPr fontId="10"/>
  </si>
  <si>
    <t>※数値については，分析時（令和６年３月）に地域包括ケア「見える化」システムより抽出した各年度の最新の数値</t>
    <rPh sb="1" eb="3">
      <t>スウチ</t>
    </rPh>
    <rPh sb="9" eb="11">
      <t>ブンセキ</t>
    </rPh>
    <rPh sb="11" eb="12">
      <t>ジ</t>
    </rPh>
    <rPh sb="13" eb="15">
      <t>レイワ</t>
    </rPh>
    <rPh sb="16" eb="17">
      <t>ネン</t>
    </rPh>
    <rPh sb="18" eb="19">
      <t>ガツ</t>
    </rPh>
    <rPh sb="21" eb="23">
      <t>チイキ</t>
    </rPh>
    <rPh sb="23" eb="25">
      <t>ホウカツ</t>
    </rPh>
    <rPh sb="28" eb="29">
      <t>ミ</t>
    </rPh>
    <rPh sb="31" eb="32">
      <t>カ</t>
    </rPh>
    <rPh sb="39" eb="41">
      <t>チュウシュツ</t>
    </rPh>
    <rPh sb="43" eb="44">
      <t>カク</t>
    </rPh>
    <rPh sb="44" eb="46">
      <t>ネンド</t>
    </rPh>
    <rPh sb="47" eb="49">
      <t>サイシン</t>
    </rPh>
    <rPh sb="50" eb="52">
      <t>スウチ</t>
    </rPh>
    <phoneticPr fontId="10"/>
  </si>
  <si>
    <t>厚生労働省「介護保険事業状況報告」年報（令和４・５年度のみ「介護保険事業状況報告」月報）令和３年（2021年）</t>
    <phoneticPr fontId="10"/>
  </si>
  <si>
    <t>厚生労働省「介護保険事業状況報告」年報（令和４・５年度のみ「介護保険事業状況報告」月報）令和４年（2022年）</t>
    <phoneticPr fontId="10"/>
  </si>
  <si>
    <t>厚生労働省「介護保険事業状況報告」年報（令和４・５年度のみ「介護保険事業状況報告」月報）令和５年（2023年）</t>
    <phoneticPr fontId="10"/>
  </si>
  <si>
    <t>受給者1人あたり利用回数（訪問介護）</t>
    <phoneticPr fontId="10"/>
  </si>
  <si>
    <t>要支援・要介護者1人あたり定員（通所系サービス）</t>
    <rPh sb="16" eb="18">
      <t>ツウショ</t>
    </rPh>
    <rPh sb="18" eb="19">
      <t>ケイ</t>
    </rPh>
    <phoneticPr fontId="10"/>
  </si>
  <si>
    <t>D30</t>
    <phoneticPr fontId="10"/>
  </si>
  <si>
    <t>要支援・要介護者1人あたり定員（居住系サービス）</t>
    <phoneticPr fontId="10"/>
  </si>
  <si>
    <t>D29</t>
    <phoneticPr fontId="10"/>
  </si>
  <si>
    <t>介護サービス情報公表システムおよび厚生労働省「介護保険事業状況報告」年報
令和３年（2021年）</t>
    <rPh sb="37" eb="39">
      <t>レイワ</t>
    </rPh>
    <rPh sb="40" eb="41">
      <t>ネン</t>
    </rPh>
    <rPh sb="46" eb="47">
      <t>ネン</t>
    </rPh>
    <phoneticPr fontId="10"/>
  </si>
  <si>
    <t>介護サービス情報公表システムおよび厚生労働省「介護保険事業状況報告」月報
令和４年（2022年）</t>
    <rPh sb="34" eb="36">
      <t>ゲッポウ</t>
    </rPh>
    <rPh sb="37" eb="39">
      <t>レイワ</t>
    </rPh>
    <rPh sb="40" eb="41">
      <t>ネン</t>
    </rPh>
    <rPh sb="46" eb="47">
      <t>ネン</t>
    </rPh>
    <phoneticPr fontId="10"/>
  </si>
  <si>
    <t>介護サービス情報公表システムおよび厚生労働省「介護保険事業状況報告」月報
令和５年（2023年）</t>
    <rPh sb="34" eb="36">
      <t>ゲッポウ</t>
    </rPh>
    <rPh sb="37" eb="39">
      <t>レイワ</t>
    </rPh>
    <rPh sb="40" eb="41">
      <t>ネン</t>
    </rPh>
    <rPh sb="46" eb="47">
      <t>ネン</t>
    </rPh>
    <phoneticPr fontId="10"/>
  </si>
  <si>
    <t>要支援・要介護者１人あたり定員（施設サービス）</t>
    <phoneticPr fontId="10"/>
  </si>
  <si>
    <t>D28</t>
    <phoneticPr fontId="10"/>
  </si>
  <si>
    <t>22位</t>
    <rPh sb="2" eb="3">
      <t>イ</t>
    </rPh>
    <phoneticPr fontId="10"/>
  </si>
  <si>
    <t>D8-b</t>
    <phoneticPr fontId="10"/>
  </si>
  <si>
    <t>「介護保険総合データベース」および総務省「住民基本台帳人口・世帯数」令和３年(2021年)＊給付費の多寡に影響を及ぼす「第１号被保険者の性・年齢構成」と「地域区分別単価」の影響を除外。</t>
    <rPh sb="34" eb="36">
      <t>レイワ</t>
    </rPh>
    <rPh sb="37" eb="38">
      <t>ネン</t>
    </rPh>
    <phoneticPr fontId="10"/>
  </si>
  <si>
    <t>40位</t>
    <rPh sb="2" eb="3">
      <t>イ</t>
    </rPh>
    <phoneticPr fontId="10"/>
  </si>
  <si>
    <t>厚生労働省「介護保険事業状況報告」年報（令和４・５年度のみ「介護保険事業状況報告」月報）および介護保険事業計画報告値
令和３年(2021年)</t>
    <phoneticPr fontId="10"/>
  </si>
  <si>
    <t>厚生労働省「介護保険事業状況報告」年報（令和４・５年度のみ「介護保険事業状況報告」月報）および介護保険事業計画報告値
令和５年２月(2023年)</t>
    <rPh sb="64" eb="65">
      <t>ガツ</t>
    </rPh>
    <phoneticPr fontId="10"/>
  </si>
  <si>
    <t>厚生労働省「介護保険事業状況報告」年報（令和４・５年度のみ「介護保険事業状況報告」月報）および介護保険事業計画報告値 
令和５年９月(2023年)</t>
    <rPh sb="65" eb="66">
      <t>ガツ</t>
    </rPh>
    <phoneticPr fontId="10"/>
  </si>
  <si>
    <t>26位</t>
    <rPh sb="2" eb="3">
      <t>イ</t>
    </rPh>
    <phoneticPr fontId="10"/>
  </si>
  <si>
    <t>27位</t>
    <rPh sb="2" eb="3">
      <t>イ</t>
    </rPh>
    <phoneticPr fontId="10"/>
  </si>
  <si>
    <t>D4</t>
    <phoneticPr fontId="10"/>
  </si>
  <si>
    <t>D3</t>
    <phoneticPr fontId="10"/>
  </si>
  <si>
    <t>厚生労働省「介護保険事業状況報告」年報（令和４・５年度のみ「介護保険事業状況報告」月報）
令和３年(2021年)</t>
    <rPh sb="45" eb="47">
      <t>レイワ</t>
    </rPh>
    <phoneticPr fontId="10"/>
  </si>
  <si>
    <t>厚生労働省「介護保険事業状況報告」年報（令和４・５年度のみ「介護保険事業状況報告」月報）
令和４年(2022年)</t>
    <rPh sb="45" eb="47">
      <t>レイワ</t>
    </rPh>
    <phoneticPr fontId="10"/>
  </si>
  <si>
    <t>厚生労働省「介護保険事業状況報告」年報（令和４・５年度のみ「介護保険事業状況報告」月報）
令和５年(2023年)</t>
    <rPh sb="0" eb="2">
      <t>コウセイ</t>
    </rPh>
    <rPh sb="2" eb="5">
      <t>ロウドウショウ</t>
    </rPh>
    <rPh sb="6" eb="8">
      <t>カイゴ</t>
    </rPh>
    <rPh sb="8" eb="10">
      <t>ホケン</t>
    </rPh>
    <rPh sb="10" eb="12">
      <t>ジギョウ</t>
    </rPh>
    <rPh sb="12" eb="14">
      <t>ジョウキョウ</t>
    </rPh>
    <rPh sb="14" eb="16">
      <t>ホウコク</t>
    </rPh>
    <rPh sb="17" eb="19">
      <t>ネンポウ</t>
    </rPh>
    <rPh sb="20" eb="22">
      <t>レイワ</t>
    </rPh>
    <rPh sb="25" eb="27">
      <t>ネンド</t>
    </rPh>
    <rPh sb="30" eb="32">
      <t>カイゴ</t>
    </rPh>
    <rPh sb="32" eb="34">
      <t>ホケン</t>
    </rPh>
    <rPh sb="34" eb="36">
      <t>ジギョウ</t>
    </rPh>
    <rPh sb="36" eb="38">
      <t>ジョウキョウ</t>
    </rPh>
    <rPh sb="38" eb="40">
      <t>ホウコク</t>
    </rPh>
    <rPh sb="41" eb="43">
      <t>ゲッポウ</t>
    </rPh>
    <rPh sb="45" eb="47">
      <t>レイワ</t>
    </rPh>
    <rPh sb="48" eb="49">
      <t>ネン</t>
    </rPh>
    <rPh sb="54" eb="55">
      <t>ネン</t>
    </rPh>
    <phoneticPr fontId="10"/>
  </si>
  <si>
    <t>厚生労働省「介護保険事業状況報告」年報および総務省「住民基本台帳人口・世帯数」</t>
    <phoneticPr fontId="10"/>
  </si>
  <si>
    <t>32位</t>
    <rPh sb="2" eb="3">
      <t>イ</t>
    </rPh>
    <phoneticPr fontId="10"/>
  </si>
  <si>
    <t>33位</t>
    <rPh sb="2" eb="3">
      <t>イ</t>
    </rPh>
    <phoneticPr fontId="10"/>
  </si>
  <si>
    <t>厚生労働省「介護保険事業状況報告」年報および総務省「住民基本台帳人口・世帯数」</t>
    <phoneticPr fontId="10"/>
  </si>
  <si>
    <t>厚生労働省「介護保険事業状況報告」年報（令和４年度のみ「介護保険事業状況報告」月報）および総務省「住民基本台帳人口・世帯数」
令和３年(2021年)
●調整済み指標とは
認定率の多寡に影響を及ぼす「第１号被保険者の性・年齢構成」の影響を除外した認定率。</t>
    <phoneticPr fontId="10"/>
  </si>
  <si>
    <t>厚生労働省「介護保険事業状況報告」年報（令和４年度のみ「介護保険事業状況報告」月報）および総務省「住民基本台帳人口・世帯数」
（時点）令和４年(2022年)
●調整済み指標とは
認定率の多寡に影響を及ぼす「第１号被保険者の性・年齢構成」の影響を除外した認定率。</t>
    <phoneticPr fontId="10"/>
  </si>
  <si>
    <t>B5-a</t>
  </si>
  <si>
    <t>６位</t>
    <rPh sb="1" eb="2">
      <t>イ</t>
    </rPh>
    <phoneticPr fontId="10"/>
  </si>
  <si>
    <t>総務省「国勢調査」
令和２年(2020年)</t>
    <phoneticPr fontId="10"/>
  </si>
  <si>
    <t>29位</t>
    <rPh sb="2" eb="3">
      <t>イ</t>
    </rPh>
    <phoneticPr fontId="10"/>
  </si>
  <si>
    <t>31位</t>
    <rPh sb="2" eb="3">
      <t>イ</t>
    </rPh>
    <phoneticPr fontId="10"/>
  </si>
  <si>
    <t>16位</t>
    <rPh sb="2" eb="3">
      <t>イ</t>
    </rPh>
    <phoneticPr fontId="10"/>
  </si>
  <si>
    <t>●高知市・中核市：令和３年４月26日付岐阜市の中核市照会結果（令和３年（2021年）４月１日現在）
●全国・高知県：総務省「国勢調査」令和２年(2020年)</t>
    <phoneticPr fontId="10"/>
  </si>
  <si>
    <t>●高知市：R4年４月１日住民基本台帳
●中核市：令和３年４月26日付岐阜市の中核市照会結果（令和３年（2021年）４月１日現在）
●全国・高知県：総務省「国勢調査」令和２年(2020年)</t>
    <rPh sb="1" eb="4">
      <t>コウチシ</t>
    </rPh>
    <rPh sb="7" eb="8">
      <t>ネン</t>
    </rPh>
    <rPh sb="9" eb="10">
      <t>ガツ</t>
    </rPh>
    <rPh sb="11" eb="12">
      <t>ニチ</t>
    </rPh>
    <rPh sb="12" eb="18">
      <t>ジュウミンキホンダイチョウ</t>
    </rPh>
    <phoneticPr fontId="10"/>
  </si>
  <si>
    <t>●高知市・中核市：令和５年５月22日付岐阜市の中核市照会結果（令和５年（2023年）４月１日現在）
●全国・高知県：総務省「国勢調査」令和２年(2020年)</t>
    <rPh sb="1" eb="4">
      <t>コウチシ</t>
    </rPh>
    <rPh sb="5" eb="8">
      <t>チュウカクシ</t>
    </rPh>
    <rPh sb="9" eb="11">
      <t>レイワ</t>
    </rPh>
    <rPh sb="12" eb="13">
      <t>ネン</t>
    </rPh>
    <rPh sb="14" eb="15">
      <t>ガツ</t>
    </rPh>
    <rPh sb="17" eb="18">
      <t>ニチ</t>
    </rPh>
    <rPh sb="18" eb="19">
      <t>ツ</t>
    </rPh>
    <rPh sb="19" eb="22">
      <t>ギフシ</t>
    </rPh>
    <rPh sb="23" eb="26">
      <t>チュウカクシ</t>
    </rPh>
    <rPh sb="26" eb="28">
      <t>ショウカイ</t>
    </rPh>
    <rPh sb="28" eb="30">
      <t>ケッカ</t>
    </rPh>
    <rPh sb="31" eb="33">
      <t>レイワ</t>
    </rPh>
    <rPh sb="45" eb="46">
      <t>ニチ</t>
    </rPh>
    <rPh sb="46" eb="48">
      <t>ゲンザイ</t>
    </rPh>
    <rPh sb="51" eb="53">
      <t>ゼンコク</t>
    </rPh>
    <rPh sb="54" eb="57">
      <t>コウチケン</t>
    </rPh>
    <rPh sb="67" eb="69">
      <t>レイワ</t>
    </rPh>
    <phoneticPr fontId="10"/>
  </si>
  <si>
    <t>126,146,099</t>
  </si>
  <si>
    <t>出典（見える化システム）</t>
    <rPh sb="0" eb="2">
      <t>シュッテン</t>
    </rPh>
    <rPh sb="3" eb="4">
      <t>ミ</t>
    </rPh>
    <rPh sb="6" eb="7">
      <t>カ</t>
    </rPh>
    <phoneticPr fontId="10"/>
  </si>
  <si>
    <t>中核市（62市）</t>
    <rPh sb="0" eb="3">
      <t>チュウカクシ</t>
    </rPh>
    <rPh sb="6" eb="7">
      <t>シ</t>
    </rPh>
    <phoneticPr fontId="10"/>
  </si>
  <si>
    <t>令和３年度（2021年）</t>
  </si>
  <si>
    <t>令和４年度（2022年）</t>
    <phoneticPr fontId="10"/>
  </si>
  <si>
    <t>令和５年度（2023年）</t>
    <phoneticPr fontId="10"/>
  </si>
  <si>
    <t>令和３年度（2021年）</t>
    <rPh sb="0" eb="2">
      <t>レイワ</t>
    </rPh>
    <rPh sb="3" eb="5">
      <t>ネンド</t>
    </rPh>
    <rPh sb="10" eb="11">
      <t>ネン</t>
    </rPh>
    <phoneticPr fontId="10"/>
  </si>
  <si>
    <t>令和４年度（2022年）</t>
    <rPh sb="0" eb="2">
      <t>レイワ</t>
    </rPh>
    <rPh sb="3" eb="5">
      <t>ネンド</t>
    </rPh>
    <rPh sb="10" eb="11">
      <t>ネン</t>
    </rPh>
    <phoneticPr fontId="10"/>
  </si>
  <si>
    <t>令和５年度（2023年）</t>
    <rPh sb="0" eb="2">
      <t>レイワ</t>
    </rPh>
    <rPh sb="3" eb="5">
      <t>ネンド</t>
    </rPh>
    <rPh sb="10" eb="11">
      <t>ネン</t>
    </rPh>
    <phoneticPr fontId="10"/>
  </si>
  <si>
    <t>◆見える化システム等から抽出した高知市の現状と課題</t>
    <rPh sb="1" eb="2">
      <t>ミ</t>
    </rPh>
    <rPh sb="4" eb="5">
      <t>カ</t>
    </rPh>
    <rPh sb="9" eb="10">
      <t>トウ</t>
    </rPh>
    <rPh sb="12" eb="14">
      <t>チュウシュツ</t>
    </rPh>
    <rPh sb="16" eb="19">
      <t>コウチシ</t>
    </rPh>
    <rPh sb="20" eb="22">
      <t>ゲンジョウ</t>
    </rPh>
    <rPh sb="23" eb="25">
      <t>カダイ</t>
    </rPh>
    <phoneticPr fontId="10"/>
  </si>
  <si>
    <t>-</t>
    <phoneticPr fontId="9"/>
  </si>
  <si>
    <t>認定率（要介護3）　※第１号被保険者のみ</t>
    <rPh sb="2" eb="3">
      <t>リツ</t>
    </rPh>
    <phoneticPr fontId="9"/>
  </si>
  <si>
    <t>●事業状況報告月報（2023年10月１日時点）,高知市ホームページ　高知市の統計より（http://cms4.city.kochi.kochi.jp/soshiki/7/toukei0.htm )</t>
    <rPh sb="1" eb="3">
      <t>ジギョウ</t>
    </rPh>
    <rPh sb="3" eb="5">
      <t>ジョウキョウ</t>
    </rPh>
    <rPh sb="5" eb="7">
      <t>ホウコク</t>
    </rPh>
    <rPh sb="7" eb="9">
      <t>ゲッポウ</t>
    </rPh>
    <rPh sb="14" eb="15">
      <t>ネン</t>
    </rPh>
    <rPh sb="17" eb="18">
      <t>ガツ</t>
    </rPh>
    <rPh sb="19" eb="20">
      <t>ニチ</t>
    </rPh>
    <rPh sb="20" eb="22">
      <t>ジテン</t>
    </rPh>
    <rPh sb="24" eb="27">
      <t>コウチシ</t>
    </rPh>
    <rPh sb="34" eb="37">
      <t>コウチシ</t>
    </rPh>
    <rPh sb="38" eb="40">
      <t>トウケイ</t>
    </rPh>
    <phoneticPr fontId="9"/>
  </si>
  <si>
    <t>目標Ⅳ　在宅医療・在宅介護連携の体制を構築する（配点100点）</t>
    <rPh sb="0" eb="2">
      <t>モクヒョウ</t>
    </rPh>
    <phoneticPr fontId="28"/>
  </si>
  <si>
    <t>目標Ⅳ　高齢者がその状況に応じて可能な限り自立した日常生活を営む（配点100点）</t>
    <rPh sb="0" eb="2">
      <t>モクヒョウ</t>
    </rPh>
    <phoneticPr fontId="28"/>
  </si>
  <si>
    <t>目標Ⅲ　在宅医療・在宅介護連携の体制を構築する（配点100点）</t>
    <rPh sb="0" eb="2">
      <t>モクヒョウ</t>
    </rPh>
    <phoneticPr fontId="28"/>
  </si>
  <si>
    <t>目標Ⅲ　介護人材の確保その他のサービス提供基盤の整備を推進する（配点100点）</t>
    <rPh sb="0" eb="2">
      <t>モクヒョウ</t>
    </rPh>
    <phoneticPr fontId="28"/>
  </si>
  <si>
    <t>目標Ⅱ　認知症総合支援を推進する（配点100点）</t>
    <rPh sb="0" eb="2">
      <t>モクヒョウ</t>
    </rPh>
    <phoneticPr fontId="28"/>
  </si>
  <si>
    <t>目標Ⅱ　公正・公平な給付を行う体制を構築する（配点100点）</t>
    <rPh sb="0" eb="2">
      <t>モクヒョウ</t>
    </rPh>
    <phoneticPr fontId="28"/>
  </si>
  <si>
    <t>目標Ⅰ　介護予防/日常生活支援を推進する（配点100点）</t>
    <rPh sb="0" eb="2">
      <t>モクヒョウ</t>
    </rPh>
    <phoneticPr fontId="28"/>
  </si>
  <si>
    <t>目標Ⅰ　持続可能な地域のあるべき姿をかたちにする（配点100点）</t>
    <rPh sb="0" eb="2">
      <t>モクヒョウ</t>
    </rPh>
    <rPh sb="25" eb="27">
      <t>ハイテン</t>
    </rPh>
    <rPh sb="30" eb="31">
      <t>テン</t>
    </rPh>
    <phoneticPr fontId="28"/>
  </si>
  <si>
    <t>水戸市</t>
  </si>
  <si>
    <t>下関市</t>
  </si>
  <si>
    <t>福島市</t>
  </si>
  <si>
    <t>船橋市</t>
  </si>
  <si>
    <t>富山市</t>
  </si>
  <si>
    <t>松山市</t>
  </si>
  <si>
    <t>岐阜市</t>
  </si>
  <si>
    <t>奈良市</t>
  </si>
  <si>
    <t>豊橋市</t>
  </si>
  <si>
    <t>姫路市</t>
  </si>
  <si>
    <t>盛岡市</t>
  </si>
  <si>
    <t>函館市</t>
  </si>
  <si>
    <t>宮崎市</t>
  </si>
  <si>
    <t>寝屋川市</t>
  </si>
  <si>
    <t>いわき市</t>
  </si>
  <si>
    <t>明石市</t>
  </si>
  <si>
    <t>福山市</t>
  </si>
  <si>
    <t>大津市</t>
  </si>
  <si>
    <t>鳥取市</t>
  </si>
  <si>
    <t>吹田市</t>
  </si>
  <si>
    <t>越谷市</t>
  </si>
  <si>
    <t>大分市</t>
  </si>
  <si>
    <t>高槻市</t>
  </si>
  <si>
    <t>金沢市</t>
  </si>
  <si>
    <t>秋田市</t>
  </si>
  <si>
    <t>和歌山市</t>
  </si>
  <si>
    <t>尼崎市</t>
  </si>
  <si>
    <t>柏市</t>
  </si>
  <si>
    <t>八尾市</t>
  </si>
  <si>
    <t>長野市</t>
  </si>
  <si>
    <t>甲府市</t>
  </si>
  <si>
    <t>福井市</t>
  </si>
  <si>
    <t>久留米市</t>
  </si>
  <si>
    <t>佐世保市</t>
  </si>
  <si>
    <t>鹿児島市</t>
  </si>
  <si>
    <t>長崎市</t>
  </si>
  <si>
    <t>西宮市</t>
  </si>
  <si>
    <t>八戸市</t>
  </si>
  <si>
    <t>那覇市</t>
  </si>
  <si>
    <t>高松市</t>
  </si>
  <si>
    <t>横須賀市</t>
  </si>
  <si>
    <t>川越市</t>
  </si>
  <si>
    <t>一宮市</t>
  </si>
  <si>
    <t>前橋市</t>
  </si>
  <si>
    <t>豊中市</t>
  </si>
  <si>
    <t>豊田市</t>
  </si>
  <si>
    <t>高崎市</t>
  </si>
  <si>
    <t>東大阪市</t>
  </si>
  <si>
    <t>呉市</t>
  </si>
  <si>
    <t>青森市</t>
  </si>
  <si>
    <t>岡崎市</t>
  </si>
  <si>
    <t>枚方市</t>
  </si>
  <si>
    <t>松江市</t>
  </si>
  <si>
    <t>郡山市</t>
  </si>
  <si>
    <t>松本市</t>
  </si>
  <si>
    <t>川口市</t>
  </si>
  <si>
    <t>倉敷市</t>
  </si>
  <si>
    <t>旭川市</t>
  </si>
  <si>
    <t>宇都宮市</t>
  </si>
  <si>
    <t>八王子市</t>
  </si>
  <si>
    <t>山形市</t>
  </si>
  <si>
    <t>得点順位</t>
    <rPh sb="0" eb="2">
      <t>トクテン</t>
    </rPh>
    <rPh sb="2" eb="4">
      <t>ジュンイ</t>
    </rPh>
    <phoneticPr fontId="9"/>
  </si>
  <si>
    <t>得点率</t>
    <rPh sb="0" eb="3">
      <t>トクテンリツ</t>
    </rPh>
    <phoneticPr fontId="9"/>
  </si>
  <si>
    <t>得点</t>
    <rPh sb="0" eb="2">
      <t>トクテン</t>
    </rPh>
    <phoneticPr fontId="10"/>
  </si>
  <si>
    <t>Ⅳ
合計</t>
    <rPh sb="2" eb="4">
      <t>ゴウケイ</t>
    </rPh>
    <phoneticPr fontId="10"/>
  </si>
  <si>
    <t>Ⅲ
合計</t>
    <rPh sb="2" eb="4">
      <t>ゴウケイ</t>
    </rPh>
    <phoneticPr fontId="10"/>
  </si>
  <si>
    <t>Ⅱ
合計</t>
    <rPh sb="2" eb="4">
      <t>ゴウケイ</t>
    </rPh>
    <phoneticPr fontId="10"/>
  </si>
  <si>
    <t>Ⅰ
合計</t>
    <rPh sb="2" eb="4">
      <t>ゴウケイ</t>
    </rPh>
    <phoneticPr fontId="10"/>
  </si>
  <si>
    <t>Ⅳ</t>
    <phoneticPr fontId="10"/>
  </si>
  <si>
    <t>Ⅲ</t>
    <phoneticPr fontId="10"/>
  </si>
  <si>
    <t>Ⅱ</t>
    <phoneticPr fontId="10"/>
  </si>
  <si>
    <t>Ⅰ</t>
    <phoneticPr fontId="10"/>
  </si>
  <si>
    <t>（参考）
R5順位</t>
    <rPh sb="1" eb="3">
      <t>サンコウ</t>
    </rPh>
    <rPh sb="7" eb="9">
      <t>ジュンイ</t>
    </rPh>
    <phoneticPr fontId="30"/>
  </si>
  <si>
    <t>（参考）
R5得点</t>
    <rPh sb="1" eb="3">
      <t>サンコウ</t>
    </rPh>
    <rPh sb="7" eb="9">
      <t>トクテン</t>
    </rPh>
    <phoneticPr fontId="30"/>
  </si>
  <si>
    <t>合計（①+②）</t>
    <rPh sb="0" eb="2">
      <t>ゴウケイ</t>
    </rPh>
    <phoneticPr fontId="28"/>
  </si>
  <si>
    <t>②介護保険保険者努力支援交付金</t>
    <phoneticPr fontId="28"/>
  </si>
  <si>
    <t>①保険者機能強化推進交付金</t>
    <phoneticPr fontId="28"/>
  </si>
  <si>
    <t>第１号被保険者数</t>
    <rPh sb="0" eb="1">
      <t>ダイ</t>
    </rPh>
    <rPh sb="2" eb="3">
      <t>ゴウ</t>
    </rPh>
    <rPh sb="3" eb="8">
      <t>ヒホケンシャスウ</t>
    </rPh>
    <phoneticPr fontId="30"/>
  </si>
  <si>
    <t>人口</t>
    <rPh sb="0" eb="2">
      <t>ジンコウ</t>
    </rPh>
    <phoneticPr fontId="30"/>
  </si>
  <si>
    <t>中核市</t>
    <rPh sb="0" eb="3">
      <t>チュウカクシ</t>
    </rPh>
    <phoneticPr fontId="10"/>
  </si>
  <si>
    <t>点）</t>
    <rPh sb="0" eb="1">
      <t>テン</t>
    </rPh>
    <phoneticPr fontId="28"/>
  </si>
  <si>
    <t>／ 支援</t>
    <rPh sb="2" eb="4">
      <t>シエン</t>
    </rPh>
    <phoneticPr fontId="28"/>
  </si>
  <si>
    <t>（推進</t>
    <rPh sb="1" eb="3">
      <t>スイシン</t>
    </rPh>
    <phoneticPr fontId="28"/>
  </si>
  <si>
    <t>【得点率】</t>
    <rPh sb="1" eb="4">
      <t>トクテンリツ</t>
    </rPh>
    <phoneticPr fontId="28"/>
  </si>
  <si>
    <t>点 ／ 支援</t>
    <rPh sb="0" eb="1">
      <t>テン</t>
    </rPh>
    <rPh sb="4" eb="6">
      <t>シエン</t>
    </rPh>
    <phoneticPr fontId="28"/>
  </si>
  <si>
    <t>点</t>
    <rPh sb="0" eb="1">
      <t>テン</t>
    </rPh>
    <phoneticPr fontId="28"/>
  </si>
  <si>
    <t>【全国平均】</t>
    <rPh sb="1" eb="5">
      <t>ゼンコクヘイキン</t>
    </rPh>
    <phoneticPr fontId="28"/>
  </si>
  <si>
    <t>【配点】</t>
    <rPh sb="1" eb="3">
      <t>ハイテン</t>
    </rPh>
    <phoneticPr fontId="28"/>
  </si>
  <si>
    <t>■令和６年度保険者機能強化推進交付金・介護保険保険者努力支援交付金（市町村分）評価指標に係る該当状況調査票集計表（推進+支援）</t>
    <rPh sb="1" eb="3">
      <t>レイワ</t>
    </rPh>
    <rPh sb="4" eb="6">
      <t>ネンド</t>
    </rPh>
    <rPh sb="34" eb="37">
      <t>シチョウソン</t>
    </rPh>
    <rPh sb="37" eb="38">
      <t>ブン</t>
    </rPh>
    <rPh sb="44" eb="45">
      <t>カカ</t>
    </rPh>
    <rPh sb="46" eb="48">
      <t>ガイトウ</t>
    </rPh>
    <rPh sb="48" eb="50">
      <t>ジョウキョウ</t>
    </rPh>
    <rPh sb="50" eb="53">
      <t>チョウサヒョウ</t>
    </rPh>
    <rPh sb="53" eb="56">
      <t>シュウケイヒョウ</t>
    </rPh>
    <rPh sb="57" eb="59">
      <t>スイシン</t>
    </rPh>
    <rPh sb="60" eb="62">
      <t>シエン</t>
    </rPh>
    <phoneticPr fontId="10"/>
  </si>
  <si>
    <t>Ⅳ</t>
    <phoneticPr fontId="10"/>
  </si>
  <si>
    <t>Ⅲ</t>
    <phoneticPr fontId="10"/>
  </si>
  <si>
    <t>Ⅱ</t>
    <phoneticPr fontId="10"/>
  </si>
  <si>
    <t>Ⅰ</t>
    <phoneticPr fontId="10"/>
  </si>
  <si>
    <t>②介護保険保険者努力支援交付金</t>
    <phoneticPr fontId="28"/>
  </si>
  <si>
    <t>①保険者機能強化推進交付金</t>
    <phoneticPr fontId="28"/>
  </si>
  <si>
    <t>　</t>
    <phoneticPr fontId="9"/>
  </si>
  <si>
    <t>　</t>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</si>
</sst>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76" formatCode="0.0%"/>
    <numFmt numFmtId="177" formatCode="0.0_ "/>
    <numFmt numFmtId="178" formatCode="#,##0_ "/>
    <numFmt numFmtId="179" formatCode="#,##0.0_);[Red]\(#,##0.0\)"/>
    <numFmt numFmtId="180" formatCode="#,##0_ ;[Red]\-#,##0\ "/>
    <numFmt numFmtId="181" formatCode="[$-411]ggge&quot;年&quot;m&quot;月&quot;d&quot;日&quot;;@"/>
    <numFmt numFmtId="182" formatCode="#,##0_);[Red]\(#,##0\)"/>
    <numFmt numFmtId="183" formatCode="0_ "/>
    <numFmt numFmtId="184" formatCode="0.0"/>
    <numFmt numFmtId="185" formatCode="#,##0.0;[Red]\-#,##0.0"/>
    <numFmt numFmtId="186" formatCode="0.0_);[Red]\(0.0\)"/>
    <numFmt numFmtId="187" formatCode="#,##0.000;[Red]\-#,##0.000"/>
  </numFmts>
  <fonts count="3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2"/>
      <charset val="128"/>
      <scheme val="minor"/>
    </font>
    <font>
      <sz val="8"/>
      <name val="ＭＳ Ｐゴシック"/>
      <family val="3"/>
      <charset val="128"/>
    </font>
    <font>
      <b/>
      <sz val="11"/>
      <name val="ＭＳ Ｐゴシック"/>
      <family val="3"/>
      <charset val="128"/>
    </font>
    <font>
      <sz val="6"/>
      <name val="ＭＳ ゴシック"/>
      <family val="3"/>
      <charset val="128"/>
    </font>
    <font>
      <sz val="10"/>
      <name val="ＭＳ Ｐゴシック"/>
      <family val="3"/>
      <charset val="128"/>
    </font>
    <font>
      <sz val="9"/>
      <name val="ＭＳ Ｐゴシック"/>
      <family val="3"/>
      <charset val="128"/>
    </font>
    <font>
      <sz val="11"/>
      <color indexed="9"/>
      <name val="ＭＳ Ｐゴシック"/>
      <family val="3"/>
      <charset val="128"/>
    </font>
    <font>
      <sz val="6"/>
      <color indexed="9"/>
      <name val="ＭＳ Ｐゴシック"/>
      <family val="3"/>
      <charset val="128"/>
    </font>
    <font>
      <sz val="12"/>
      <color theme="1"/>
      <name val="Meiryo UI"/>
      <family val="3"/>
      <charset val="128"/>
    </font>
    <font>
      <sz val="12"/>
      <name val="Meiryo UI"/>
      <family val="3"/>
      <charset val="128"/>
    </font>
    <font>
      <b/>
      <sz val="12"/>
      <name val="Meiryo UI"/>
      <family val="3"/>
      <charset val="128"/>
    </font>
    <font>
      <b/>
      <sz val="10"/>
      <name val="Meiryo UI"/>
      <family val="3"/>
      <charset val="128"/>
    </font>
    <font>
      <b/>
      <sz val="12"/>
      <color theme="1"/>
      <name val="Meiryo UI"/>
      <family val="3"/>
      <charset val="128"/>
    </font>
    <font>
      <b/>
      <sz val="20"/>
      <color theme="1"/>
      <name val="Meiryo UI"/>
      <family val="3"/>
      <charset val="128"/>
    </font>
    <font>
      <b/>
      <sz val="9"/>
      <color indexed="81"/>
      <name val="ＭＳ Ｐゴシック"/>
      <family val="3"/>
      <charset val="128"/>
    </font>
    <font>
      <b/>
      <sz val="11"/>
      <color indexed="81"/>
      <name val="ＭＳ Ｐゴシック"/>
      <family val="3"/>
      <charset val="128"/>
    </font>
    <font>
      <sz val="12"/>
      <color rgb="FF5769E3"/>
      <name val="Meiryo UI"/>
      <family val="3"/>
      <charset val="128"/>
    </font>
    <font>
      <sz val="10"/>
      <color theme="1"/>
      <name val="Meiryo UI"/>
      <family val="3"/>
      <charset val="128"/>
    </font>
    <font>
      <sz val="6"/>
      <name val="ＭＳ Ｐゴシック"/>
      <family val="3"/>
      <charset val="128"/>
      <scheme val="minor"/>
    </font>
    <font>
      <sz val="10"/>
      <name val="Meiryo UI"/>
      <family val="3"/>
      <charset val="128"/>
    </font>
    <font>
      <sz val="6"/>
      <name val="ＭＳ Ｐゴシック"/>
      <family val="2"/>
      <charset val="128"/>
    </font>
    <font>
      <sz val="10"/>
      <color theme="0"/>
      <name val="Meiryo UI"/>
      <family val="3"/>
      <charset val="128"/>
    </font>
    <font>
      <b/>
      <sz val="14"/>
      <color theme="1"/>
      <name val="Meiryo UI"/>
      <family val="3"/>
      <charset val="128"/>
    </font>
    <font>
      <sz val="11"/>
      <color theme="1"/>
      <name val="ＭＳ Ｐゴシック"/>
      <family val="2"/>
      <scheme val="minor"/>
    </font>
  </fonts>
  <fills count="18">
    <fill>
      <patternFill patternType="none"/>
    </fill>
    <fill>
      <patternFill patternType="gray125"/>
    </fill>
    <fill>
      <patternFill patternType="solid">
        <fgColor theme="8" tint="0.39997558519241921"/>
        <bgColor indexed="64"/>
      </patternFill>
    </fill>
    <fill>
      <patternFill patternType="solid">
        <fgColor rgb="FFEBF6F9"/>
        <bgColor indexed="64"/>
      </patternFill>
    </fill>
    <fill>
      <patternFill patternType="solid">
        <fgColor theme="5" tint="0.79998168889431442"/>
        <bgColor indexed="64"/>
      </patternFill>
    </fill>
    <fill>
      <patternFill patternType="solid">
        <fgColor indexed="31"/>
        <bgColor indexed="64"/>
      </patternFill>
    </fill>
    <fill>
      <patternFill patternType="solid">
        <fgColor theme="0" tint="-0.14999847407452621"/>
        <bgColor indexed="64"/>
      </patternFill>
    </fill>
    <fill>
      <patternFill patternType="solid">
        <fgColor indexed="43"/>
        <bgColor indexed="64"/>
      </patternFill>
    </fill>
    <fill>
      <patternFill patternType="solid">
        <fgColor indexed="47"/>
        <bgColor indexed="64"/>
      </patternFill>
    </fill>
    <fill>
      <patternFill patternType="solid">
        <fgColor indexed="45"/>
        <bgColor indexed="64"/>
      </patternFill>
    </fill>
    <fill>
      <patternFill patternType="solid">
        <fgColor indexed="44"/>
        <bgColor indexed="64"/>
      </patternFill>
    </fill>
    <fill>
      <patternFill patternType="solid">
        <fgColor theme="8" tint="-0.249977111117893"/>
        <bgColor indexed="64"/>
      </patternFill>
    </fill>
    <fill>
      <patternFill patternType="solid">
        <fgColor rgb="FFFFFF00"/>
        <bgColor indexed="64"/>
      </patternFill>
    </fill>
    <fill>
      <patternFill patternType="solid">
        <fgColor theme="5" tint="0.59999389629810485"/>
        <bgColor indexed="64"/>
      </patternFill>
    </fill>
    <fill>
      <patternFill patternType="solid">
        <fgColor rgb="FFE6B8B7"/>
        <bgColor indexed="64"/>
      </patternFill>
    </fill>
    <fill>
      <patternFill patternType="solid">
        <fgColor theme="0"/>
        <bgColor indexed="64"/>
      </patternFill>
    </fill>
    <fill>
      <patternFill patternType="solid">
        <fgColor theme="9" tint="0.59999389629810485"/>
        <bgColor indexed="64"/>
      </patternFill>
    </fill>
    <fill>
      <patternFill patternType="solid">
        <fgColor theme="7" tint="0.59999389629810485"/>
        <bgColor indexed="64"/>
      </patternFill>
    </fill>
  </fills>
  <borders count="14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auto="1"/>
      </left>
      <right style="thin">
        <color auto="1"/>
      </right>
      <top style="thin">
        <color auto="1"/>
      </top>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style="thin">
        <color indexed="64"/>
      </right>
      <top style="thin">
        <color indexed="64"/>
      </top>
      <bottom style="hair">
        <color indexed="64"/>
      </bottom>
      <diagonal/>
    </border>
    <border>
      <left style="double">
        <color indexed="64"/>
      </left>
      <right style="hair">
        <color indexed="64"/>
      </right>
      <top style="thin">
        <color indexed="64"/>
      </top>
      <bottom style="thin">
        <color indexed="64"/>
      </bottom>
      <diagonal/>
    </border>
    <border>
      <left style="double">
        <color indexed="64"/>
      </left>
      <right style="hair">
        <color indexed="64"/>
      </right>
      <top style="hair">
        <color indexed="64"/>
      </top>
      <bottom style="thin">
        <color indexed="64"/>
      </bottom>
      <diagonal/>
    </border>
    <border>
      <left/>
      <right/>
      <top style="hair">
        <color indexed="64"/>
      </top>
      <bottom style="thin">
        <color indexed="64"/>
      </bottom>
      <diagonal/>
    </border>
    <border>
      <left style="double">
        <color indexed="64"/>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double">
        <color indexed="64"/>
      </left>
      <right style="hair">
        <color indexed="64"/>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diagonalUp="1">
      <left style="double">
        <color indexed="64"/>
      </left>
      <right style="hair">
        <color indexed="64"/>
      </right>
      <top/>
      <bottom style="thin">
        <color indexed="64"/>
      </bottom>
      <diagonal style="thin">
        <color indexed="64"/>
      </diagonal>
    </border>
    <border>
      <left style="thin">
        <color indexed="64"/>
      </left>
      <right style="double">
        <color indexed="64"/>
      </right>
      <top style="hair">
        <color indexed="64"/>
      </top>
      <bottom style="hair">
        <color indexed="64"/>
      </bottom>
      <diagonal/>
    </border>
    <border diagonalUp="1">
      <left style="double">
        <color indexed="64"/>
      </left>
      <right style="hair">
        <color indexed="64"/>
      </right>
      <top style="hair">
        <color indexed="64"/>
      </top>
      <bottom style="hair">
        <color indexed="64"/>
      </bottom>
      <diagonal style="thin">
        <color indexed="64"/>
      </diagonal>
    </border>
    <border>
      <left style="thin">
        <color indexed="64"/>
      </left>
      <right style="double">
        <color indexed="64"/>
      </right>
      <top style="thin">
        <color indexed="64"/>
      </top>
      <bottom style="hair">
        <color indexed="64"/>
      </bottom>
      <diagonal/>
    </border>
    <border diagonalUp="1">
      <left style="double">
        <color indexed="64"/>
      </left>
      <right style="hair">
        <color indexed="64"/>
      </right>
      <top style="thin">
        <color indexed="64"/>
      </top>
      <bottom style="hair">
        <color indexed="64"/>
      </bottom>
      <diagonal style="thin">
        <color indexed="64"/>
      </diagonal>
    </border>
    <border diagonalUp="1">
      <left style="double">
        <color indexed="64"/>
      </left>
      <right style="hair">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double">
        <color indexed="64"/>
      </left>
      <right style="hair">
        <color indexed="64"/>
      </right>
      <top style="thin">
        <color indexed="64"/>
      </top>
      <bottom/>
      <diagonal style="thin">
        <color indexed="64"/>
      </diagonal>
    </border>
    <border>
      <left style="thin">
        <color indexed="64"/>
      </left>
      <right style="double">
        <color indexed="64"/>
      </right>
      <top style="hair">
        <color indexed="64"/>
      </top>
      <bottom style="thin">
        <color indexed="64"/>
      </bottom>
      <diagonal/>
    </border>
    <border>
      <left style="double">
        <color indexed="64"/>
      </left>
      <right style="hair">
        <color indexed="64"/>
      </right>
      <top/>
      <bottom style="thin">
        <color indexed="64"/>
      </bottom>
      <diagonal/>
    </border>
    <border>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style="double">
        <color indexed="64"/>
      </left>
      <right style="thin">
        <color indexed="64"/>
      </right>
      <top/>
      <bottom style="hair">
        <color indexed="64"/>
      </bottom>
      <diagonal/>
    </border>
    <border>
      <left style="thin">
        <color indexed="64"/>
      </left>
      <right style="double">
        <color indexed="64"/>
      </right>
      <top/>
      <bottom style="hair">
        <color indexed="64"/>
      </bottom>
      <diagonal/>
    </border>
    <border diagonalUp="1">
      <left style="double">
        <color indexed="64"/>
      </left>
      <right style="hair">
        <color indexed="64"/>
      </right>
      <top/>
      <bottom style="hair">
        <color indexed="64"/>
      </bottom>
      <diagonal style="thin">
        <color indexed="64"/>
      </diagonal>
    </border>
    <border>
      <left/>
      <right style="thin">
        <color indexed="64"/>
      </right>
      <top/>
      <bottom style="hair">
        <color indexed="64"/>
      </bottom>
      <diagonal/>
    </border>
    <border>
      <left/>
      <right/>
      <top/>
      <bottom style="hair">
        <color indexed="64"/>
      </bottom>
      <diagonal/>
    </border>
    <border>
      <left style="thin">
        <color indexed="64"/>
      </left>
      <right style="double">
        <color indexed="64"/>
      </right>
      <top style="thin">
        <color indexed="64"/>
      </top>
      <bottom style="thin">
        <color indexed="64"/>
      </bottom>
      <diagonal/>
    </border>
    <border>
      <left style="double">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diagonalUp="1">
      <left style="double">
        <color indexed="64"/>
      </left>
      <right style="hair">
        <color indexed="64"/>
      </right>
      <top style="thin">
        <color indexed="64"/>
      </top>
      <bottom style="medium">
        <color indexed="64"/>
      </bottom>
      <diagonal style="thin">
        <color indexed="64"/>
      </diagonal>
    </border>
    <border>
      <left style="thin">
        <color indexed="64"/>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style="thin">
        <color indexed="64"/>
      </right>
      <top/>
      <bottom/>
      <diagonal/>
    </border>
    <border>
      <left style="double">
        <color indexed="64"/>
      </left>
      <right style="medium">
        <color indexed="64"/>
      </right>
      <top style="hair">
        <color indexed="64"/>
      </top>
      <bottom style="thin">
        <color indexed="64"/>
      </bottom>
      <diagonal/>
    </border>
    <border>
      <left style="thin">
        <color indexed="64"/>
      </left>
      <right/>
      <top style="hair">
        <color indexed="64"/>
      </top>
      <bottom/>
      <diagonal/>
    </border>
    <border diagonalUp="1">
      <left style="double">
        <color indexed="64"/>
      </left>
      <right style="hair">
        <color indexed="64"/>
      </right>
      <top style="hair">
        <color indexed="64"/>
      </top>
      <bottom/>
      <diagonal style="thin">
        <color indexed="64"/>
      </diagonal>
    </border>
    <border>
      <left style="double">
        <color indexed="64"/>
      </left>
      <right style="medium">
        <color indexed="64"/>
      </right>
      <top style="hair">
        <color indexed="64"/>
      </top>
      <bottom style="hair">
        <color indexed="64"/>
      </bottom>
      <diagonal/>
    </border>
    <border>
      <left style="double">
        <color indexed="64"/>
      </left>
      <right style="medium">
        <color indexed="64"/>
      </right>
      <top style="thin">
        <color indexed="64"/>
      </top>
      <bottom style="hair">
        <color indexed="64"/>
      </bottom>
      <diagonal/>
    </border>
    <border>
      <left style="double">
        <color indexed="64"/>
      </left>
      <right style="medium">
        <color indexed="64"/>
      </right>
      <top style="thin">
        <color indexed="64"/>
      </top>
      <bottom/>
      <diagonal/>
    </border>
    <border>
      <left style="double">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double">
        <color indexed="64"/>
      </left>
      <right style="hair">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diagonalUp="1">
      <left style="double">
        <color indexed="64"/>
      </left>
      <right style="hair">
        <color indexed="64"/>
      </right>
      <top style="hair">
        <color indexed="64"/>
      </top>
      <bottom style="thin">
        <color indexed="64"/>
      </bottom>
      <diagonal style="thin">
        <color indexed="64"/>
      </diagonal>
    </border>
    <border>
      <left style="double">
        <color indexed="64"/>
      </left>
      <right/>
      <top/>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right style="thin">
        <color indexed="64"/>
      </right>
      <top/>
      <bottom/>
      <diagonal/>
    </border>
    <border>
      <left style="hair">
        <color indexed="64"/>
      </left>
      <right/>
      <top style="thin">
        <color indexed="64"/>
      </top>
      <bottom style="thin">
        <color indexed="64"/>
      </bottom>
      <diagonal/>
    </border>
    <border>
      <left style="double">
        <color indexed="64"/>
      </left>
      <right/>
      <top style="thin">
        <color indexed="64"/>
      </top>
      <bottom style="thin">
        <color indexed="64"/>
      </bottom>
      <diagonal/>
    </border>
    <border>
      <left style="hair">
        <color indexed="64"/>
      </left>
      <right style="double">
        <color indexed="64"/>
      </right>
      <top style="thin">
        <color indexed="64"/>
      </top>
      <bottom style="hair">
        <color indexed="64"/>
      </bottom>
      <diagonal/>
    </border>
    <border>
      <left style="hair">
        <color indexed="64"/>
      </left>
      <right style="double">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double">
        <color indexed="64"/>
      </right>
      <top style="hair">
        <color indexed="64"/>
      </top>
      <bottom/>
      <diagonal/>
    </border>
    <border>
      <left style="hair">
        <color indexed="64"/>
      </left>
      <right style="double">
        <color indexed="64"/>
      </right>
      <top style="hair">
        <color indexed="64"/>
      </top>
      <bottom style="thin">
        <color indexed="64"/>
      </bottom>
      <diagonal/>
    </border>
    <border>
      <left style="hair">
        <color indexed="64"/>
      </left>
      <right style="double">
        <color indexed="64"/>
      </right>
      <top/>
      <bottom style="hair">
        <color indexed="64"/>
      </bottom>
      <diagonal/>
    </border>
    <border>
      <left style="double">
        <color indexed="64"/>
      </left>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right style="hair">
        <color indexed="64"/>
      </right>
      <top style="thin">
        <color indexed="64"/>
      </top>
      <bottom style="hair">
        <color indexed="64"/>
      </bottom>
      <diagonal/>
    </border>
    <border>
      <left style="double">
        <color indexed="64"/>
      </left>
      <right/>
      <top style="thin">
        <color indexed="64"/>
      </top>
      <bottom/>
      <diagonal/>
    </border>
    <border>
      <left/>
      <right style="hair">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medium">
        <color indexed="64"/>
      </right>
      <top/>
      <bottom/>
      <diagonal/>
    </border>
    <border>
      <left/>
      <right style="hair">
        <color indexed="64"/>
      </right>
      <top style="hair">
        <color indexed="64"/>
      </top>
      <bottom/>
      <diagonal/>
    </border>
    <border>
      <left style="double">
        <color indexed="64"/>
      </left>
      <right/>
      <top style="hair">
        <color indexed="64"/>
      </top>
      <bottom/>
      <diagonal/>
    </border>
    <border>
      <left style="double">
        <color indexed="64"/>
      </left>
      <right style="medium">
        <color indexed="64"/>
      </right>
      <top style="hair">
        <color indexed="64"/>
      </top>
      <bottom/>
      <diagonal/>
    </border>
    <border>
      <left/>
      <right style="hair">
        <color indexed="64"/>
      </right>
      <top style="hair">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s>
  <cellStyleXfs count="33">
    <xf numFmtId="0" fontId="0" fillId="0" borderId="0">
      <alignment vertical="center"/>
    </xf>
    <xf numFmtId="0" fontId="7"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6" fillId="0" borderId="0">
      <alignment vertical="center"/>
    </xf>
    <xf numFmtId="38" fontId="8" fillId="0" borderId="0" applyFont="0" applyFill="0" applyBorder="0" applyAlignment="0" applyProtection="0"/>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4" fillId="0" borderId="0">
      <alignment vertical="center"/>
    </xf>
    <xf numFmtId="9" fontId="4" fillId="0" borderId="0" applyFont="0" applyFill="0" applyBorder="0" applyAlignment="0" applyProtection="0">
      <alignment vertical="center"/>
    </xf>
    <xf numFmtId="0" fontId="4"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0" fontId="2" fillId="0" borderId="0">
      <alignment vertical="center"/>
    </xf>
    <xf numFmtId="9" fontId="2" fillId="0" borderId="0" applyFont="0" applyFill="0" applyBorder="0" applyAlignment="0" applyProtection="0">
      <alignment vertical="center"/>
    </xf>
    <xf numFmtId="0" fontId="2" fillId="0" borderId="0">
      <alignment vertical="center"/>
    </xf>
    <xf numFmtId="0" fontId="8" fillId="0" borderId="0"/>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8"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9" fontId="33" fillId="0" borderId="0" applyFont="0" applyFill="0" applyBorder="0" applyAlignment="0" applyProtection="0">
      <alignment vertical="center"/>
    </xf>
  </cellStyleXfs>
  <cellXfs count="943">
    <xf numFmtId="0" fontId="0" fillId="0" borderId="0" xfId="0">
      <alignment vertical="center"/>
    </xf>
    <xf numFmtId="0" fontId="8" fillId="0" borderId="0" xfId="0" applyFont="1">
      <alignment vertical="center"/>
    </xf>
    <xf numFmtId="0" fontId="8" fillId="0" borderId="35" xfId="0" applyFont="1" applyBorder="1">
      <alignment vertical="center"/>
    </xf>
    <xf numFmtId="0" fontId="8" fillId="0" borderId="5" xfId="0" applyFont="1" applyBorder="1">
      <alignment vertical="center"/>
    </xf>
    <xf numFmtId="0" fontId="12" fillId="0" borderId="0" xfId="0" applyFont="1">
      <alignment vertical="center"/>
    </xf>
    <xf numFmtId="0" fontId="8" fillId="0" borderId="0" xfId="0" applyFont="1" applyBorder="1">
      <alignment vertical="center"/>
    </xf>
    <xf numFmtId="38" fontId="8" fillId="5" borderId="32" xfId="0" applyNumberFormat="1" applyFont="1" applyFill="1" applyBorder="1" applyAlignment="1">
      <alignment horizontal="right" vertical="center"/>
    </xf>
    <xf numFmtId="38" fontId="8" fillId="5" borderId="2" xfId="0" applyNumberFormat="1" applyFont="1" applyFill="1" applyBorder="1" applyAlignment="1">
      <alignment horizontal="right" vertical="center"/>
    </xf>
    <xf numFmtId="38" fontId="8" fillId="5" borderId="15" xfId="0" applyNumberFormat="1" applyFont="1" applyFill="1" applyBorder="1" applyAlignment="1">
      <alignment horizontal="right" vertical="center"/>
    </xf>
    <xf numFmtId="38" fontId="8" fillId="5" borderId="11" xfId="0" applyNumberFormat="1" applyFont="1" applyFill="1" applyBorder="1" applyAlignment="1">
      <alignment horizontal="right" vertical="center"/>
    </xf>
    <xf numFmtId="38" fontId="8" fillId="6" borderId="40" xfId="0" applyNumberFormat="1" applyFont="1" applyFill="1" applyBorder="1" applyAlignment="1">
      <alignment horizontal="right" vertical="center"/>
    </xf>
    <xf numFmtId="38" fontId="8" fillId="5" borderId="10" xfId="0" applyNumberFormat="1" applyFont="1" applyFill="1" applyBorder="1" applyAlignment="1">
      <alignment horizontal="right" vertical="center"/>
    </xf>
    <xf numFmtId="0" fontId="8" fillId="5" borderId="3" xfId="0" applyFont="1" applyFill="1" applyBorder="1">
      <alignment vertical="center"/>
    </xf>
    <xf numFmtId="0" fontId="8" fillId="5" borderId="2" xfId="0" applyFont="1" applyFill="1" applyBorder="1">
      <alignment vertical="center"/>
    </xf>
    <xf numFmtId="0" fontId="8" fillId="0" borderId="0" xfId="0" applyFont="1" applyFill="1">
      <alignment vertical="center"/>
    </xf>
    <xf numFmtId="38" fontId="8" fillId="6" borderId="41" xfId="0" applyNumberFormat="1" applyFont="1" applyFill="1" applyBorder="1" applyAlignment="1">
      <alignment horizontal="right" vertical="center"/>
    </xf>
    <xf numFmtId="38" fontId="8" fillId="7" borderId="35" xfId="0" applyNumberFormat="1" applyFont="1" applyFill="1" applyBorder="1" applyAlignment="1">
      <alignment horizontal="right" vertical="center"/>
    </xf>
    <xf numFmtId="38" fontId="8" fillId="7" borderId="13" xfId="0" applyNumberFormat="1" applyFont="1" applyFill="1" applyBorder="1" applyAlignment="1">
      <alignment horizontal="right" vertical="center"/>
    </xf>
    <xf numFmtId="38" fontId="8" fillId="7" borderId="12" xfId="0" applyNumberFormat="1" applyFont="1" applyFill="1" applyBorder="1" applyAlignment="1">
      <alignment horizontal="right" vertical="center"/>
    </xf>
    <xf numFmtId="38" fontId="8" fillId="6" borderId="49" xfId="0" applyNumberFormat="1" applyFont="1" applyFill="1" applyBorder="1" applyAlignment="1">
      <alignment horizontal="right" vertical="center"/>
    </xf>
    <xf numFmtId="38" fontId="8" fillId="7" borderId="5" xfId="0" applyNumberFormat="1" applyFont="1" applyFill="1" applyBorder="1" applyAlignment="1">
      <alignment horizontal="right" vertical="center"/>
    </xf>
    <xf numFmtId="38" fontId="8" fillId="7" borderId="18" xfId="0" applyNumberFormat="1" applyFont="1" applyFill="1" applyBorder="1" applyAlignment="1">
      <alignment horizontal="right" vertical="center"/>
    </xf>
    <xf numFmtId="38" fontId="8" fillId="7" borderId="16" xfId="0" applyNumberFormat="1" applyFont="1" applyFill="1" applyBorder="1" applyAlignment="1">
      <alignment horizontal="right" vertical="center"/>
    </xf>
    <xf numFmtId="0" fontId="8" fillId="0" borderId="1" xfId="0" applyFont="1" applyBorder="1">
      <alignment vertical="center"/>
    </xf>
    <xf numFmtId="0" fontId="12" fillId="0" borderId="0" xfId="0" applyFont="1" applyBorder="1" applyAlignment="1">
      <alignment vertical="center"/>
    </xf>
    <xf numFmtId="0" fontId="8" fillId="0" borderId="0" xfId="0" applyFont="1" applyFill="1" applyBorder="1" applyAlignment="1">
      <alignment horizontal="center" vertical="center"/>
    </xf>
    <xf numFmtId="0" fontId="12" fillId="0" borderId="0" xfId="0" applyFont="1" applyFill="1">
      <alignment vertical="center"/>
    </xf>
    <xf numFmtId="38" fontId="8" fillId="0" borderId="13" xfId="0" applyNumberFormat="1" applyFont="1" applyBorder="1" applyAlignment="1">
      <alignment horizontal="right" vertical="center"/>
    </xf>
    <xf numFmtId="38" fontId="8" fillId="0" borderId="14" xfId="0" applyNumberFormat="1" applyFont="1" applyBorder="1" applyAlignment="1">
      <alignment horizontal="right" vertical="center"/>
    </xf>
    <xf numFmtId="0" fontId="8" fillId="0" borderId="42" xfId="0" applyFont="1" applyBorder="1">
      <alignment vertical="center"/>
    </xf>
    <xf numFmtId="38" fontId="8" fillId="0" borderId="18" xfId="0" applyNumberFormat="1" applyFont="1" applyBorder="1" applyAlignment="1">
      <alignment horizontal="right" vertical="center"/>
    </xf>
    <xf numFmtId="38" fontId="8" fillId="0" borderId="17" xfId="0" applyNumberFormat="1" applyFont="1" applyBorder="1" applyAlignment="1">
      <alignment horizontal="right" vertical="center"/>
    </xf>
    <xf numFmtId="38" fontId="8" fillId="0" borderId="15" xfId="0" applyNumberFormat="1" applyFont="1" applyBorder="1" applyAlignment="1">
      <alignment horizontal="right" vertical="center"/>
    </xf>
    <xf numFmtId="38" fontId="8" fillId="0" borderId="11" xfId="0" applyNumberFormat="1" applyFont="1" applyBorder="1" applyAlignment="1">
      <alignment horizontal="right" vertical="center"/>
    </xf>
    <xf numFmtId="38" fontId="8" fillId="0" borderId="15" xfId="0" applyNumberFormat="1" applyFont="1" applyFill="1" applyBorder="1" applyAlignment="1">
      <alignment horizontal="right" vertical="center"/>
    </xf>
    <xf numFmtId="38" fontId="8" fillId="0" borderId="11" xfId="0" applyNumberFormat="1" applyFont="1" applyFill="1" applyBorder="1" applyAlignment="1">
      <alignment horizontal="right" vertical="center"/>
    </xf>
    <xf numFmtId="3" fontId="8" fillId="0" borderId="0" xfId="15" applyNumberFormat="1" applyFont="1" applyFill="1" applyBorder="1">
      <alignment vertical="center"/>
    </xf>
    <xf numFmtId="0" fontId="8" fillId="0" borderId="0" xfId="0" applyFont="1" applyFill="1" applyBorder="1" applyAlignment="1">
      <alignment vertical="center"/>
    </xf>
    <xf numFmtId="3" fontId="8" fillId="0" borderId="32" xfId="15" applyNumberFormat="1" applyFont="1" applyFill="1" applyBorder="1">
      <alignment vertical="center"/>
    </xf>
    <xf numFmtId="3" fontId="8" fillId="0" borderId="2" xfId="15" applyNumberFormat="1" applyFont="1" applyFill="1" applyBorder="1">
      <alignment vertical="center"/>
    </xf>
    <xf numFmtId="3" fontId="8" fillId="0" borderId="15" xfId="15" applyNumberFormat="1" applyFont="1" applyFill="1" applyBorder="1">
      <alignment vertical="center"/>
    </xf>
    <xf numFmtId="3" fontId="8" fillId="0" borderId="11" xfId="15" applyNumberFormat="1" applyFont="1" applyFill="1" applyBorder="1">
      <alignment vertical="center"/>
    </xf>
    <xf numFmtId="3" fontId="8" fillId="6" borderId="40" xfId="15" applyNumberFormat="1" applyFont="1" applyFill="1" applyBorder="1">
      <alignment vertical="center"/>
    </xf>
    <xf numFmtId="3" fontId="8" fillId="7" borderId="2" xfId="15" applyNumberFormat="1" applyFont="1" applyFill="1" applyBorder="1">
      <alignment vertical="center"/>
    </xf>
    <xf numFmtId="3" fontId="8" fillId="7" borderId="15" xfId="15" applyNumberFormat="1" applyFont="1" applyFill="1" applyBorder="1">
      <alignment vertical="center"/>
    </xf>
    <xf numFmtId="3" fontId="8" fillId="7" borderId="10" xfId="15" applyNumberFormat="1" applyFont="1" applyFill="1" applyBorder="1">
      <alignment vertical="center"/>
    </xf>
    <xf numFmtId="0" fontId="8" fillId="0" borderId="4" xfId="0" applyFont="1" applyFill="1" applyBorder="1" applyAlignment="1">
      <alignment vertical="center"/>
    </xf>
    <xf numFmtId="0" fontId="8" fillId="0" borderId="3" xfId="0" applyFont="1" applyFill="1" applyBorder="1" applyAlignment="1">
      <alignment vertical="center"/>
    </xf>
    <xf numFmtId="0" fontId="8" fillId="0" borderId="2" xfId="0" applyFont="1" applyFill="1" applyBorder="1" applyAlignment="1">
      <alignment vertical="center"/>
    </xf>
    <xf numFmtId="0" fontId="0" fillId="0" borderId="0" xfId="0" applyFont="1" applyFill="1">
      <alignment vertical="center"/>
    </xf>
    <xf numFmtId="3" fontId="0" fillId="5" borderId="58" xfId="15" applyNumberFormat="1" applyFont="1" applyFill="1" applyBorder="1">
      <alignment vertical="center"/>
    </xf>
    <xf numFmtId="3" fontId="0" fillId="5" borderId="59" xfId="15" applyNumberFormat="1" applyFont="1" applyFill="1" applyBorder="1">
      <alignment vertical="center"/>
    </xf>
    <xf numFmtId="3" fontId="0" fillId="5" borderId="53" xfId="15" applyNumberFormat="1" applyFont="1" applyFill="1" applyBorder="1">
      <alignment vertical="center"/>
    </xf>
    <xf numFmtId="3" fontId="0" fillId="5" borderId="52" xfId="15" applyNumberFormat="1" applyFont="1" applyFill="1" applyBorder="1">
      <alignment vertical="center"/>
    </xf>
    <xf numFmtId="3" fontId="8" fillId="6" borderId="60" xfId="15" applyNumberFormat="1" applyFont="1" applyFill="1" applyBorder="1">
      <alignment vertical="center"/>
    </xf>
    <xf numFmtId="3" fontId="0" fillId="5" borderId="7" xfId="15" applyNumberFormat="1" applyFont="1" applyFill="1" applyBorder="1">
      <alignment vertical="center"/>
    </xf>
    <xf numFmtId="3" fontId="0" fillId="5" borderId="51" xfId="15" applyNumberFormat="1" applyFont="1" applyFill="1" applyBorder="1">
      <alignment vertical="center"/>
    </xf>
    <xf numFmtId="0" fontId="0" fillId="5" borderId="8" xfId="0" applyFont="1" applyFill="1" applyBorder="1">
      <alignment vertical="center"/>
    </xf>
    <xf numFmtId="0" fontId="0" fillId="5" borderId="1" xfId="0" applyFont="1" applyFill="1" applyBorder="1">
      <alignment vertical="center"/>
    </xf>
    <xf numFmtId="0" fontId="0" fillId="5" borderId="7" xfId="0" applyFont="1" applyFill="1" applyBorder="1">
      <alignment vertical="center"/>
    </xf>
    <xf numFmtId="0" fontId="0" fillId="0" borderId="26" xfId="0" applyFont="1" applyFill="1" applyBorder="1">
      <alignment vertical="center"/>
    </xf>
    <xf numFmtId="3" fontId="8" fillId="5" borderId="36" xfId="15" applyNumberFormat="1" applyFont="1" applyFill="1" applyBorder="1">
      <alignment vertical="center"/>
    </xf>
    <xf numFmtId="3" fontId="8" fillId="5" borderId="61" xfId="15" applyNumberFormat="1" applyFont="1" applyFill="1" applyBorder="1">
      <alignment vertical="center"/>
    </xf>
    <xf numFmtId="3" fontId="8" fillId="5" borderId="21" xfId="15" applyNumberFormat="1" applyFont="1" applyFill="1" applyBorder="1">
      <alignment vertical="center"/>
    </xf>
    <xf numFmtId="3" fontId="8" fillId="5" borderId="20" xfId="15" applyNumberFormat="1" applyFont="1" applyFill="1" applyBorder="1">
      <alignment vertical="center"/>
    </xf>
    <xf numFmtId="3" fontId="8" fillId="6" borderId="62" xfId="15" applyNumberFormat="1" applyFont="1" applyFill="1" applyBorder="1">
      <alignment vertical="center"/>
    </xf>
    <xf numFmtId="3" fontId="8" fillId="5" borderId="38" xfId="15" applyNumberFormat="1" applyFont="1" applyFill="1" applyBorder="1">
      <alignment vertical="center"/>
    </xf>
    <xf numFmtId="3" fontId="8" fillId="5" borderId="19" xfId="15" applyNumberFormat="1" applyFont="1" applyFill="1" applyBorder="1">
      <alignment vertical="center"/>
    </xf>
    <xf numFmtId="0" fontId="8" fillId="5" borderId="37" xfId="0" applyFont="1" applyFill="1" applyBorder="1">
      <alignment vertical="center"/>
    </xf>
    <xf numFmtId="0" fontId="8" fillId="5" borderId="44" xfId="0" applyFont="1" applyFill="1" applyBorder="1">
      <alignment vertical="center"/>
    </xf>
    <xf numFmtId="0" fontId="8" fillId="5" borderId="38" xfId="0" applyFont="1" applyFill="1" applyBorder="1">
      <alignment vertical="center"/>
    </xf>
    <xf numFmtId="0" fontId="8" fillId="0" borderId="25" xfId="0" applyFont="1" applyFill="1" applyBorder="1">
      <alignment vertical="center"/>
    </xf>
    <xf numFmtId="0" fontId="8" fillId="0" borderId="24" xfId="0" applyFont="1" applyFill="1" applyBorder="1">
      <alignment vertical="center"/>
    </xf>
    <xf numFmtId="3" fontId="8" fillId="5" borderId="39" xfId="15" applyNumberFormat="1" applyFont="1" applyFill="1" applyBorder="1">
      <alignment vertical="center"/>
    </xf>
    <xf numFmtId="3" fontId="8" fillId="5" borderId="63" xfId="15" applyNumberFormat="1" applyFont="1" applyFill="1" applyBorder="1">
      <alignment vertical="center"/>
    </xf>
    <xf numFmtId="3" fontId="8" fillId="5" borderId="18" xfId="15" applyNumberFormat="1" applyFont="1" applyFill="1" applyBorder="1">
      <alignment vertical="center"/>
    </xf>
    <xf numFmtId="3" fontId="8" fillId="5" borderId="17" xfId="15" applyNumberFormat="1" applyFont="1" applyFill="1" applyBorder="1">
      <alignment vertical="center"/>
    </xf>
    <xf numFmtId="3" fontId="8" fillId="6" borderId="64" xfId="15" applyNumberFormat="1" applyFont="1" applyFill="1" applyBorder="1">
      <alignment vertical="center"/>
    </xf>
    <xf numFmtId="3" fontId="8" fillId="5" borderId="5" xfId="15" applyNumberFormat="1" applyFont="1" applyFill="1" applyBorder="1">
      <alignment vertical="center"/>
    </xf>
    <xf numFmtId="3" fontId="8" fillId="5" borderId="16" xfId="15" applyNumberFormat="1" applyFont="1" applyFill="1" applyBorder="1">
      <alignment vertical="center"/>
    </xf>
    <xf numFmtId="0" fontId="8" fillId="5" borderId="6" xfId="0" applyFont="1" applyFill="1" applyBorder="1">
      <alignment vertical="center"/>
    </xf>
    <xf numFmtId="0" fontId="8" fillId="5" borderId="50" xfId="0" applyFont="1" applyFill="1" applyBorder="1">
      <alignment vertical="center"/>
    </xf>
    <xf numFmtId="0" fontId="8" fillId="5" borderId="5" xfId="0" applyFont="1" applyFill="1" applyBorder="1">
      <alignment vertical="center"/>
    </xf>
    <xf numFmtId="3" fontId="8" fillId="6" borderId="65" xfId="15" applyNumberFormat="1" applyFont="1" applyFill="1" applyBorder="1">
      <alignment vertical="center"/>
    </xf>
    <xf numFmtId="0" fontId="8" fillId="0" borderId="23" xfId="0" applyFont="1" applyFill="1" applyBorder="1">
      <alignment vertical="center"/>
    </xf>
    <xf numFmtId="0" fontId="8" fillId="0" borderId="9" xfId="0" applyFont="1" applyFill="1" applyBorder="1">
      <alignment vertical="center"/>
    </xf>
    <xf numFmtId="0" fontId="8" fillId="0" borderId="22" xfId="0" applyFont="1" applyFill="1" applyBorder="1">
      <alignment vertical="center"/>
    </xf>
    <xf numFmtId="3" fontId="8" fillId="5" borderId="58" xfId="15" applyNumberFormat="1" applyFont="1" applyFill="1" applyBorder="1">
      <alignment vertical="center"/>
    </xf>
    <xf numFmtId="3" fontId="8" fillId="5" borderId="59" xfId="15" applyNumberFormat="1" applyFont="1" applyFill="1" applyBorder="1">
      <alignment vertical="center"/>
    </xf>
    <xf numFmtId="3" fontId="8" fillId="5" borderId="53" xfId="15" applyNumberFormat="1" applyFont="1" applyFill="1" applyBorder="1">
      <alignment vertical="center"/>
    </xf>
    <xf numFmtId="3" fontId="8" fillId="5" borderId="52" xfId="15" applyNumberFormat="1" applyFont="1" applyFill="1" applyBorder="1">
      <alignment vertical="center"/>
    </xf>
    <xf numFmtId="3" fontId="8" fillId="5" borderId="7" xfId="15" applyNumberFormat="1" applyFont="1" applyFill="1" applyBorder="1">
      <alignment vertical="center"/>
    </xf>
    <xf numFmtId="3" fontId="8" fillId="5" borderId="51" xfId="15" applyNumberFormat="1" applyFont="1" applyFill="1" applyBorder="1">
      <alignment vertical="center"/>
    </xf>
    <xf numFmtId="0" fontId="8" fillId="5" borderId="8" xfId="0" applyFont="1" applyFill="1" applyBorder="1" applyAlignment="1">
      <alignment vertical="center" wrapText="1"/>
    </xf>
    <xf numFmtId="0" fontId="8" fillId="5" borderId="1" xfId="0" applyFont="1" applyFill="1" applyBorder="1" applyAlignment="1">
      <alignment vertical="center" wrapText="1"/>
    </xf>
    <xf numFmtId="0" fontId="11" fillId="5" borderId="7" xfId="0" applyFont="1" applyFill="1" applyBorder="1" applyAlignment="1">
      <alignment vertical="center"/>
    </xf>
    <xf numFmtId="0" fontId="8" fillId="0" borderId="26" xfId="0" applyFont="1" applyFill="1" applyBorder="1">
      <alignment vertical="center"/>
    </xf>
    <xf numFmtId="0" fontId="8" fillId="5" borderId="37" xfId="0" applyFont="1" applyFill="1" applyBorder="1" applyAlignment="1">
      <alignment vertical="center" wrapText="1"/>
    </xf>
    <xf numFmtId="0" fontId="8" fillId="5" borderId="44" xfId="0" applyFont="1" applyFill="1" applyBorder="1" applyAlignment="1">
      <alignment vertical="center" wrapText="1"/>
    </xf>
    <xf numFmtId="0" fontId="11" fillId="5" borderId="38" xfId="0" applyFont="1" applyFill="1" applyBorder="1" applyAlignment="1">
      <alignment vertical="center"/>
    </xf>
    <xf numFmtId="0" fontId="14" fillId="5" borderId="38" xfId="0" applyFont="1" applyFill="1" applyBorder="1" applyAlignment="1">
      <alignment vertical="center"/>
    </xf>
    <xf numFmtId="3" fontId="8" fillId="6" borderId="43" xfId="15" applyNumberFormat="1" applyFont="1" applyFill="1" applyBorder="1">
      <alignment vertical="center"/>
    </xf>
    <xf numFmtId="3" fontId="0" fillId="5" borderId="36" xfId="15" applyNumberFormat="1" applyFont="1" applyFill="1" applyBorder="1">
      <alignment vertical="center"/>
    </xf>
    <xf numFmtId="3" fontId="0" fillId="5" borderId="61" xfId="15" applyNumberFormat="1" applyFont="1" applyFill="1" applyBorder="1">
      <alignment vertical="center"/>
    </xf>
    <xf numFmtId="3" fontId="0" fillId="5" borderId="21" xfId="15" applyNumberFormat="1" applyFont="1" applyFill="1" applyBorder="1">
      <alignment vertical="center"/>
    </xf>
    <xf numFmtId="3" fontId="0" fillId="5" borderId="20" xfId="15" applyNumberFormat="1" applyFont="1" applyFill="1" applyBorder="1">
      <alignment vertical="center"/>
    </xf>
    <xf numFmtId="3" fontId="0" fillId="5" borderId="38" xfId="15" applyNumberFormat="1" applyFont="1" applyFill="1" applyBorder="1">
      <alignment vertical="center"/>
    </xf>
    <xf numFmtId="3" fontId="0" fillId="5" borderId="19" xfId="15" applyNumberFormat="1" applyFont="1" applyFill="1" applyBorder="1">
      <alignment vertical="center"/>
    </xf>
    <xf numFmtId="0" fontId="0" fillId="5" borderId="37" xfId="0" applyFont="1" applyFill="1" applyBorder="1">
      <alignment vertical="center"/>
    </xf>
    <xf numFmtId="0" fontId="0" fillId="5" borderId="44" xfId="0" applyFont="1" applyFill="1" applyBorder="1">
      <alignment vertical="center"/>
    </xf>
    <xf numFmtId="0" fontId="0" fillId="5" borderId="38" xfId="0" applyFont="1" applyFill="1" applyBorder="1">
      <alignment vertical="center"/>
    </xf>
    <xf numFmtId="0" fontId="0" fillId="0" borderId="24" xfId="0" applyFont="1" applyFill="1" applyBorder="1">
      <alignment vertical="center"/>
    </xf>
    <xf numFmtId="3" fontId="8" fillId="5" borderId="66" xfId="15" applyNumberFormat="1" applyFont="1" applyFill="1" applyBorder="1">
      <alignment vertical="center"/>
    </xf>
    <xf numFmtId="3" fontId="8" fillId="5" borderId="67" xfId="15" applyNumberFormat="1" applyFont="1" applyFill="1" applyBorder="1">
      <alignment vertical="center"/>
    </xf>
    <xf numFmtId="3" fontId="8" fillId="5" borderId="56" xfId="15" applyNumberFormat="1" applyFont="1" applyFill="1" applyBorder="1">
      <alignment vertical="center"/>
    </xf>
    <xf numFmtId="3" fontId="8" fillId="5" borderId="57" xfId="15" applyNumberFormat="1" applyFont="1" applyFill="1" applyBorder="1">
      <alignment vertical="center"/>
    </xf>
    <xf numFmtId="3" fontId="8" fillId="6" borderId="68" xfId="15" applyNumberFormat="1" applyFont="1" applyFill="1" applyBorder="1">
      <alignment vertical="center"/>
    </xf>
    <xf numFmtId="0" fontId="8" fillId="5" borderId="23" xfId="0" applyFont="1" applyFill="1" applyBorder="1">
      <alignment vertical="center"/>
    </xf>
    <xf numFmtId="0" fontId="8" fillId="5" borderId="9" xfId="0" applyFont="1" applyFill="1" applyBorder="1">
      <alignment vertical="center"/>
    </xf>
    <xf numFmtId="0" fontId="8" fillId="5" borderId="22" xfId="0" applyFont="1" applyFill="1" applyBorder="1">
      <alignment vertical="center"/>
    </xf>
    <xf numFmtId="0" fontId="8" fillId="0" borderId="4" xfId="0" applyFont="1" applyFill="1" applyBorder="1">
      <alignment vertical="center"/>
    </xf>
    <xf numFmtId="0" fontId="8" fillId="0" borderId="3" xfId="0" applyFont="1" applyFill="1" applyBorder="1">
      <alignment vertical="center"/>
    </xf>
    <xf numFmtId="0" fontId="8" fillId="0" borderId="2" xfId="0" applyFont="1" applyFill="1" applyBorder="1">
      <alignment vertical="center"/>
    </xf>
    <xf numFmtId="0" fontId="8" fillId="0" borderId="7" xfId="0" applyFont="1" applyFill="1" applyBorder="1">
      <alignment vertical="center"/>
    </xf>
    <xf numFmtId="3" fontId="8" fillId="5" borderId="33" xfId="15" applyNumberFormat="1" applyFont="1" applyFill="1" applyBorder="1">
      <alignment vertical="center"/>
    </xf>
    <xf numFmtId="3" fontId="8" fillId="5" borderId="69" xfId="15" applyNumberFormat="1" applyFont="1" applyFill="1" applyBorder="1">
      <alignment vertical="center"/>
    </xf>
    <xf numFmtId="3" fontId="8" fillId="5" borderId="13" xfId="15" applyNumberFormat="1" applyFont="1" applyFill="1" applyBorder="1">
      <alignment vertical="center"/>
    </xf>
    <xf numFmtId="3" fontId="8" fillId="5" borderId="14" xfId="15" applyNumberFormat="1" applyFont="1" applyFill="1" applyBorder="1">
      <alignment vertical="center"/>
    </xf>
    <xf numFmtId="3" fontId="8" fillId="6" borderId="41" xfId="15" applyNumberFormat="1" applyFont="1" applyFill="1" applyBorder="1">
      <alignment vertical="center"/>
    </xf>
    <xf numFmtId="3" fontId="8" fillId="5" borderId="35" xfId="15" applyNumberFormat="1" applyFont="1" applyFill="1" applyBorder="1">
      <alignment vertical="center"/>
    </xf>
    <xf numFmtId="3" fontId="8" fillId="5" borderId="12" xfId="15" applyNumberFormat="1" applyFont="1" applyFill="1" applyBorder="1">
      <alignment vertical="center"/>
    </xf>
    <xf numFmtId="0" fontId="8" fillId="5" borderId="34" xfId="0" applyFont="1" applyFill="1" applyBorder="1">
      <alignment vertical="center"/>
    </xf>
    <xf numFmtId="0" fontId="8" fillId="5" borderId="42" xfId="0" applyFont="1" applyFill="1" applyBorder="1">
      <alignment vertical="center"/>
    </xf>
    <xf numFmtId="0" fontId="8" fillId="5" borderId="35" xfId="0" applyFont="1" applyFill="1" applyBorder="1">
      <alignment vertical="center"/>
    </xf>
    <xf numFmtId="3" fontId="8" fillId="6" borderId="49" xfId="15" applyNumberFormat="1" applyFont="1" applyFill="1" applyBorder="1">
      <alignment vertical="center"/>
    </xf>
    <xf numFmtId="3" fontId="8" fillId="6" borderId="70" xfId="15" applyNumberFormat="1" applyFont="1" applyFill="1" applyBorder="1">
      <alignment vertical="center"/>
    </xf>
    <xf numFmtId="0" fontId="0" fillId="0" borderId="7" xfId="0" applyFont="1" applyFill="1" applyBorder="1">
      <alignment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15" fillId="6" borderId="41" xfId="0" applyFont="1" applyFill="1" applyBorder="1" applyAlignment="1">
      <alignment horizontal="center" vertical="center" wrapText="1" shrinkToFit="1"/>
    </xf>
    <xf numFmtId="0" fontId="8" fillId="7" borderId="7" xfId="0" applyFont="1" applyFill="1" applyBorder="1" applyAlignment="1">
      <alignment horizontal="center" vertical="center"/>
    </xf>
    <xf numFmtId="0" fontId="8" fillId="7" borderId="13" xfId="0" applyFont="1" applyFill="1" applyBorder="1" applyAlignment="1">
      <alignment horizontal="center" vertical="center"/>
    </xf>
    <xf numFmtId="0" fontId="8" fillId="7" borderId="12" xfId="0" applyFont="1" applyFill="1" applyBorder="1" applyAlignment="1">
      <alignment horizontal="center" vertical="center"/>
    </xf>
    <xf numFmtId="0" fontId="8" fillId="0" borderId="1" xfId="0" applyFont="1" applyBorder="1" applyAlignment="1">
      <alignment vertical="center"/>
    </xf>
    <xf numFmtId="0" fontId="8" fillId="0" borderId="1" xfId="0" applyFont="1" applyFill="1" applyBorder="1" applyAlignment="1">
      <alignment vertical="center"/>
    </xf>
    <xf numFmtId="3" fontId="8" fillId="5" borderId="73" xfId="15" applyNumberFormat="1" applyFont="1" applyFill="1" applyBorder="1">
      <alignment vertical="center"/>
    </xf>
    <xf numFmtId="3" fontId="8" fillId="5" borderId="74" xfId="15" applyNumberFormat="1" applyFont="1" applyFill="1" applyBorder="1">
      <alignment vertical="center"/>
    </xf>
    <xf numFmtId="3" fontId="8" fillId="5" borderId="46" xfId="15" applyNumberFormat="1" applyFont="1" applyFill="1" applyBorder="1">
      <alignment vertical="center"/>
    </xf>
    <xf numFmtId="3" fontId="8" fillId="5" borderId="47" xfId="15" applyNumberFormat="1" applyFont="1" applyFill="1" applyBorder="1">
      <alignment vertical="center"/>
    </xf>
    <xf numFmtId="3" fontId="8" fillId="6" borderId="75" xfId="15" applyNumberFormat="1" applyFont="1" applyFill="1" applyBorder="1">
      <alignment vertical="center"/>
    </xf>
    <xf numFmtId="0" fontId="8" fillId="5" borderId="76" xfId="0" applyFont="1" applyFill="1" applyBorder="1">
      <alignment vertical="center"/>
    </xf>
    <xf numFmtId="0" fontId="8" fillId="5" borderId="77" xfId="0" applyFont="1" applyFill="1" applyBorder="1">
      <alignment vertical="center"/>
    </xf>
    <xf numFmtId="0" fontId="8" fillId="5" borderId="45" xfId="0" applyFont="1" applyFill="1" applyBorder="1">
      <alignment vertical="center"/>
    </xf>
    <xf numFmtId="3" fontId="0" fillId="0" borderId="32" xfId="15" applyNumberFormat="1" applyFont="1" applyFill="1" applyBorder="1">
      <alignment vertical="center"/>
    </xf>
    <xf numFmtId="3" fontId="0" fillId="0" borderId="2" xfId="15" applyNumberFormat="1" applyFont="1" applyFill="1" applyBorder="1">
      <alignment vertical="center"/>
    </xf>
    <xf numFmtId="3" fontId="0" fillId="0" borderId="15" xfId="15" applyNumberFormat="1" applyFont="1" applyFill="1" applyBorder="1">
      <alignment vertical="center"/>
    </xf>
    <xf numFmtId="3" fontId="0" fillId="0" borderId="11" xfId="15" applyNumberFormat="1" applyFont="1" applyFill="1" applyBorder="1">
      <alignment vertical="center"/>
    </xf>
    <xf numFmtId="3" fontId="0" fillId="7" borderId="2" xfId="15" applyNumberFormat="1" applyFont="1" applyFill="1" applyBorder="1">
      <alignment vertical="center"/>
    </xf>
    <xf numFmtId="3" fontId="0" fillId="7" borderId="15" xfId="15" applyNumberFormat="1" applyFont="1" applyFill="1" applyBorder="1">
      <alignment vertical="center"/>
    </xf>
    <xf numFmtId="3" fontId="0" fillId="7" borderId="10" xfId="15" applyNumberFormat="1" applyFont="1" applyFill="1" applyBorder="1">
      <alignment vertical="center"/>
    </xf>
    <xf numFmtId="0" fontId="0" fillId="0" borderId="23" xfId="0" applyFont="1" applyFill="1" applyBorder="1">
      <alignment vertical="center"/>
    </xf>
    <xf numFmtId="0" fontId="0" fillId="0" borderId="9" xfId="0" applyFont="1" applyFill="1" applyBorder="1">
      <alignment vertical="center"/>
    </xf>
    <xf numFmtId="0" fontId="0" fillId="0" borderId="22" xfId="0" applyFont="1" applyFill="1" applyBorder="1">
      <alignment vertical="center"/>
    </xf>
    <xf numFmtId="0" fontId="0" fillId="0" borderId="25" xfId="0" applyFont="1" applyFill="1" applyBorder="1">
      <alignment vertical="center"/>
    </xf>
    <xf numFmtId="3" fontId="0" fillId="5" borderId="39" xfId="15" applyNumberFormat="1" applyFont="1" applyFill="1" applyBorder="1">
      <alignment vertical="center"/>
    </xf>
    <xf numFmtId="3" fontId="0" fillId="5" borderId="63" xfId="15" applyNumberFormat="1" applyFont="1" applyFill="1" applyBorder="1">
      <alignment vertical="center"/>
    </xf>
    <xf numFmtId="3" fontId="0" fillId="5" borderId="18" xfId="15" applyNumberFormat="1" applyFont="1" applyFill="1" applyBorder="1">
      <alignment vertical="center"/>
    </xf>
    <xf numFmtId="3" fontId="0" fillId="5" borderId="17" xfId="15" applyNumberFormat="1" applyFont="1" applyFill="1" applyBorder="1">
      <alignment vertical="center"/>
    </xf>
    <xf numFmtId="3" fontId="0" fillId="5" borderId="5" xfId="15" applyNumberFormat="1" applyFont="1" applyFill="1" applyBorder="1">
      <alignment vertical="center"/>
    </xf>
    <xf numFmtId="3" fontId="0" fillId="5" borderId="16" xfId="15" applyNumberFormat="1" applyFont="1" applyFill="1" applyBorder="1">
      <alignment vertical="center"/>
    </xf>
    <xf numFmtId="0" fontId="0" fillId="5" borderId="6" xfId="0" applyFont="1" applyFill="1" applyBorder="1">
      <alignment vertical="center"/>
    </xf>
    <xf numFmtId="0" fontId="0" fillId="5" borderId="50" xfId="0" applyFont="1" applyFill="1" applyBorder="1">
      <alignment vertical="center"/>
    </xf>
    <xf numFmtId="0" fontId="0" fillId="5" borderId="5" xfId="0" applyFont="1" applyFill="1" applyBorder="1">
      <alignment vertical="center"/>
    </xf>
    <xf numFmtId="3" fontId="0" fillId="5" borderId="33" xfId="15" applyNumberFormat="1" applyFont="1" applyFill="1" applyBorder="1">
      <alignment vertical="center"/>
    </xf>
    <xf numFmtId="3" fontId="0" fillId="5" borderId="69" xfId="15" applyNumberFormat="1" applyFont="1" applyFill="1" applyBorder="1">
      <alignment vertical="center"/>
    </xf>
    <xf numFmtId="3" fontId="0" fillId="5" borderId="13" xfId="15" applyNumberFormat="1" applyFont="1" applyFill="1" applyBorder="1">
      <alignment vertical="center"/>
    </xf>
    <xf numFmtId="3" fontId="0" fillId="5" borderId="14" xfId="15" applyNumberFormat="1" applyFont="1" applyFill="1" applyBorder="1">
      <alignment vertical="center"/>
    </xf>
    <xf numFmtId="3" fontId="0" fillId="5" borderId="35" xfId="15" applyNumberFormat="1" applyFont="1" applyFill="1" applyBorder="1">
      <alignment vertical="center"/>
    </xf>
    <xf numFmtId="3" fontId="0" fillId="5" borderId="12" xfId="15" applyNumberFormat="1" applyFont="1" applyFill="1" applyBorder="1">
      <alignment vertical="center"/>
    </xf>
    <xf numFmtId="0" fontId="0" fillId="5" borderId="34" xfId="0" applyFont="1" applyFill="1" applyBorder="1">
      <alignment vertical="center"/>
    </xf>
    <xf numFmtId="0" fontId="0" fillId="5" borderId="42" xfId="0" applyFont="1" applyFill="1" applyBorder="1">
      <alignment vertical="center"/>
    </xf>
    <xf numFmtId="0" fontId="0" fillId="5" borderId="35" xfId="0" applyFont="1" applyFill="1" applyBorder="1">
      <alignment vertical="center"/>
    </xf>
    <xf numFmtId="0" fontId="0" fillId="0" borderId="13" xfId="0" applyFont="1" applyBorder="1" applyAlignment="1">
      <alignment horizontal="center" vertical="center"/>
    </xf>
    <xf numFmtId="0" fontId="0" fillId="0" borderId="14" xfId="0" applyFont="1" applyBorder="1" applyAlignment="1">
      <alignment horizontal="center" vertical="center"/>
    </xf>
    <xf numFmtId="0" fontId="0" fillId="7" borderId="7" xfId="0" applyFont="1" applyFill="1" applyBorder="1" applyAlignment="1">
      <alignment horizontal="center" vertical="center"/>
    </xf>
    <xf numFmtId="0" fontId="0" fillId="7" borderId="13" xfId="0" applyFont="1" applyFill="1" applyBorder="1" applyAlignment="1">
      <alignment horizontal="center" vertical="center"/>
    </xf>
    <xf numFmtId="0" fontId="0" fillId="7" borderId="12" xfId="0" applyFont="1" applyFill="1" applyBorder="1" applyAlignment="1">
      <alignment horizontal="center" vertical="center"/>
    </xf>
    <xf numFmtId="0" fontId="0" fillId="0" borderId="1" xfId="0" applyFont="1" applyBorder="1" applyAlignment="1">
      <alignment vertical="center"/>
    </xf>
    <xf numFmtId="0" fontId="0" fillId="0" borderId="1" xfId="0" applyFont="1" applyFill="1" applyBorder="1" applyAlignment="1">
      <alignment vertical="center"/>
    </xf>
    <xf numFmtId="0" fontId="0" fillId="0" borderId="0" xfId="0" applyFont="1">
      <alignment vertical="center"/>
    </xf>
    <xf numFmtId="0" fontId="0" fillId="0" borderId="0" xfId="0" applyFont="1" applyFill="1" applyBorder="1" applyAlignment="1">
      <alignment horizontal="center" vertical="center"/>
    </xf>
    <xf numFmtId="38" fontId="0" fillId="5" borderId="4" xfId="0" applyNumberFormat="1" applyFont="1" applyFill="1" applyBorder="1" applyAlignment="1">
      <alignment horizontal="right" vertical="center"/>
    </xf>
    <xf numFmtId="38" fontId="0" fillId="5" borderId="78" xfId="0" applyNumberFormat="1" applyFont="1" applyFill="1" applyBorder="1" applyAlignment="1">
      <alignment horizontal="right" vertical="center"/>
    </xf>
    <xf numFmtId="38" fontId="0" fillId="5" borderId="15" xfId="0" applyNumberFormat="1" applyFont="1" applyFill="1" applyBorder="1" applyAlignment="1">
      <alignment horizontal="right" vertical="center"/>
    </xf>
    <xf numFmtId="38" fontId="0" fillId="5" borderId="11" xfId="0" applyNumberFormat="1" applyFont="1" applyFill="1" applyBorder="1" applyAlignment="1">
      <alignment horizontal="right" vertical="center"/>
    </xf>
    <xf numFmtId="38" fontId="0" fillId="5" borderId="40" xfId="0" applyNumberFormat="1" applyFont="1" applyFill="1" applyBorder="1" applyAlignment="1">
      <alignment horizontal="right" vertical="center"/>
    </xf>
    <xf numFmtId="38" fontId="0" fillId="5" borderId="2" xfId="0" applyNumberFormat="1" applyFont="1" applyFill="1" applyBorder="1" applyAlignment="1">
      <alignment horizontal="right" vertical="center"/>
    </xf>
    <xf numFmtId="38" fontId="0" fillId="5" borderId="10" xfId="0" applyNumberFormat="1" applyFont="1" applyFill="1" applyBorder="1" applyAlignment="1">
      <alignment horizontal="right" vertical="center"/>
    </xf>
    <xf numFmtId="0" fontId="0" fillId="5" borderId="3" xfId="0" applyFont="1" applyFill="1" applyBorder="1">
      <alignment vertical="center"/>
    </xf>
    <xf numFmtId="0" fontId="0" fillId="5" borderId="2" xfId="0" applyFont="1" applyFill="1" applyBorder="1">
      <alignment vertical="center"/>
    </xf>
    <xf numFmtId="38" fontId="0" fillId="0" borderId="34" xfId="0" applyNumberFormat="1" applyFont="1" applyBorder="1" applyAlignment="1">
      <alignment horizontal="right" vertical="center"/>
    </xf>
    <xf numFmtId="38" fontId="0" fillId="0" borderId="69" xfId="0" applyNumberFormat="1" applyFont="1" applyBorder="1" applyAlignment="1">
      <alignment horizontal="right" vertical="center"/>
    </xf>
    <xf numFmtId="38" fontId="0" fillId="0" borderId="13" xfId="0" applyNumberFormat="1" applyFont="1" applyBorder="1" applyAlignment="1">
      <alignment horizontal="right" vertical="center"/>
    </xf>
    <xf numFmtId="38" fontId="0" fillId="0" borderId="14" xfId="0" applyNumberFormat="1" applyFont="1" applyBorder="1" applyAlignment="1">
      <alignment horizontal="right" vertical="center"/>
    </xf>
    <xf numFmtId="38" fontId="0" fillId="0" borderId="41" xfId="0" applyNumberFormat="1" applyFont="1" applyBorder="1" applyAlignment="1">
      <alignment horizontal="right" vertical="center"/>
    </xf>
    <xf numFmtId="38" fontId="0" fillId="7" borderId="35" xfId="0" applyNumberFormat="1" applyFont="1" applyFill="1" applyBorder="1" applyAlignment="1">
      <alignment horizontal="right" vertical="center"/>
    </xf>
    <xf numFmtId="38" fontId="0" fillId="7" borderId="13" xfId="0" applyNumberFormat="1" applyFont="1" applyFill="1" applyBorder="1" applyAlignment="1">
      <alignment horizontal="right" vertical="center"/>
    </xf>
    <xf numFmtId="38" fontId="0" fillId="7" borderId="12" xfId="0" applyNumberFormat="1" applyFont="1" applyFill="1" applyBorder="1" applyAlignment="1">
      <alignment horizontal="right" vertical="center"/>
    </xf>
    <xf numFmtId="0" fontId="0" fillId="0" borderId="42" xfId="0" applyFont="1" applyBorder="1">
      <alignment vertical="center"/>
    </xf>
    <xf numFmtId="0" fontId="0" fillId="0" borderId="35" xfId="0" applyFont="1" applyBorder="1">
      <alignment vertical="center"/>
    </xf>
    <xf numFmtId="38" fontId="0" fillId="0" borderId="6" xfId="0" applyNumberFormat="1" applyFont="1" applyBorder="1" applyAlignment="1">
      <alignment horizontal="right" vertical="center"/>
    </xf>
    <xf numFmtId="38" fontId="0" fillId="0" borderId="63" xfId="0" applyNumberFormat="1" applyFont="1" applyBorder="1" applyAlignment="1">
      <alignment horizontal="right" vertical="center"/>
    </xf>
    <xf numFmtId="38" fontId="0" fillId="0" borderId="18" xfId="0" applyNumberFormat="1" applyFont="1" applyBorder="1" applyAlignment="1">
      <alignment horizontal="right" vertical="center"/>
    </xf>
    <xf numFmtId="38" fontId="0" fillId="0" borderId="17" xfId="0" applyNumberFormat="1" applyFont="1" applyBorder="1" applyAlignment="1">
      <alignment horizontal="right" vertical="center"/>
    </xf>
    <xf numFmtId="38" fontId="0" fillId="0" borderId="49" xfId="0" applyNumberFormat="1" applyFont="1" applyBorder="1" applyAlignment="1">
      <alignment horizontal="right" vertical="center"/>
    </xf>
    <xf numFmtId="38" fontId="0" fillId="7" borderId="5" xfId="0" applyNumberFormat="1" applyFont="1" applyFill="1" applyBorder="1" applyAlignment="1">
      <alignment horizontal="right" vertical="center"/>
    </xf>
    <xf numFmtId="38" fontId="0" fillId="7" borderId="18" xfId="0" applyNumberFormat="1" applyFont="1" applyFill="1" applyBorder="1" applyAlignment="1">
      <alignment horizontal="right" vertical="center"/>
    </xf>
    <xf numFmtId="38" fontId="0" fillId="7" borderId="16" xfId="0" applyNumberFormat="1" applyFont="1" applyFill="1" applyBorder="1" applyAlignment="1">
      <alignment horizontal="right" vertical="center"/>
    </xf>
    <xf numFmtId="0" fontId="0" fillId="0" borderId="50" xfId="0" applyFont="1" applyBorder="1">
      <alignment vertical="center"/>
    </xf>
    <xf numFmtId="0" fontId="0" fillId="0" borderId="5" xfId="0" applyFont="1" applyBorder="1">
      <alignment vertical="center"/>
    </xf>
    <xf numFmtId="0" fontId="0" fillId="8" borderId="59" xfId="0" applyFont="1" applyFill="1" applyBorder="1" applyAlignment="1">
      <alignment horizontal="center" vertical="center"/>
    </xf>
    <xf numFmtId="0" fontId="0" fillId="8" borderId="13" xfId="0" applyFont="1" applyFill="1" applyBorder="1" applyAlignment="1">
      <alignment horizontal="center" vertical="center"/>
    </xf>
    <xf numFmtId="0" fontId="0" fillId="8" borderId="14" xfId="0" applyFont="1" applyFill="1" applyBorder="1" applyAlignment="1">
      <alignment horizontal="center" vertical="center"/>
    </xf>
    <xf numFmtId="0" fontId="0" fillId="8" borderId="41" xfId="0" applyFont="1" applyFill="1" applyBorder="1" applyAlignment="1">
      <alignment horizontal="center" vertical="center"/>
    </xf>
    <xf numFmtId="0" fontId="0" fillId="8" borderId="12" xfId="0" applyFont="1" applyFill="1" applyBorder="1" applyAlignment="1">
      <alignment horizontal="center" vertical="center"/>
    </xf>
    <xf numFmtId="0" fontId="0" fillId="0" borderId="1" xfId="0" applyFont="1" applyBorder="1">
      <alignment vertical="center"/>
    </xf>
    <xf numFmtId="38" fontId="8" fillId="5" borderId="4" xfId="0" applyNumberFormat="1" applyFont="1" applyFill="1" applyBorder="1" applyAlignment="1">
      <alignment horizontal="right" vertical="center"/>
    </xf>
    <xf numFmtId="38" fontId="8" fillId="5" borderId="78" xfId="0" applyNumberFormat="1" applyFont="1" applyFill="1" applyBorder="1" applyAlignment="1">
      <alignment horizontal="right" vertical="center"/>
    </xf>
    <xf numFmtId="38" fontId="8" fillId="5" borderId="40" xfId="0" applyNumberFormat="1" applyFont="1" applyFill="1" applyBorder="1" applyAlignment="1">
      <alignment horizontal="right" vertical="center"/>
    </xf>
    <xf numFmtId="38" fontId="8" fillId="0" borderId="34" xfId="0" applyNumberFormat="1" applyFont="1" applyBorder="1" applyAlignment="1">
      <alignment horizontal="right" vertical="center"/>
    </xf>
    <xf numFmtId="38" fontId="8" fillId="0" borderId="69" xfId="0" applyNumberFormat="1" applyFont="1" applyBorder="1" applyAlignment="1">
      <alignment horizontal="right" vertical="center"/>
    </xf>
    <xf numFmtId="38" fontId="8" fillId="0" borderId="41" xfId="0" applyNumberFormat="1" applyFont="1" applyBorder="1" applyAlignment="1">
      <alignment horizontal="right" vertical="center"/>
    </xf>
    <xf numFmtId="38" fontId="8" fillId="0" borderId="6" xfId="0" applyNumberFormat="1" applyFont="1" applyBorder="1" applyAlignment="1">
      <alignment horizontal="right" vertical="center"/>
    </xf>
    <xf numFmtId="38" fontId="8" fillId="0" borderId="63" xfId="0" applyNumberFormat="1" applyFont="1" applyBorder="1" applyAlignment="1">
      <alignment horizontal="right" vertical="center"/>
    </xf>
    <xf numFmtId="38" fontId="8" fillId="0" borderId="49" xfId="0" applyNumberFormat="1" applyFont="1" applyBorder="1" applyAlignment="1">
      <alignment horizontal="right" vertical="center"/>
    </xf>
    <xf numFmtId="0" fontId="8" fillId="0" borderId="50" xfId="0" applyFont="1" applyBorder="1">
      <alignment vertical="center"/>
    </xf>
    <xf numFmtId="0" fontId="8" fillId="8" borderId="59" xfId="0" applyFont="1" applyFill="1" applyBorder="1" applyAlignment="1">
      <alignment horizontal="center" vertical="center"/>
    </xf>
    <xf numFmtId="0" fontId="8" fillId="8" borderId="13" xfId="0" applyFont="1" applyFill="1" applyBorder="1" applyAlignment="1">
      <alignment horizontal="center" vertical="center"/>
    </xf>
    <xf numFmtId="0" fontId="8" fillId="8" borderId="14" xfId="0" applyFont="1" applyFill="1" applyBorder="1" applyAlignment="1">
      <alignment horizontal="center" vertical="center"/>
    </xf>
    <xf numFmtId="0" fontId="8" fillId="8" borderId="41" xfId="0" applyFont="1" applyFill="1" applyBorder="1" applyAlignment="1">
      <alignment horizontal="center" vertical="center"/>
    </xf>
    <xf numFmtId="0" fontId="8" fillId="8" borderId="12" xfId="0" applyFont="1" applyFill="1" applyBorder="1" applyAlignment="1">
      <alignment horizontal="center" vertical="center"/>
    </xf>
    <xf numFmtId="0" fontId="8" fillId="5" borderId="59" xfId="0" applyFont="1" applyFill="1" applyBorder="1" applyAlignment="1">
      <alignment horizontal="center" vertical="center"/>
    </xf>
    <xf numFmtId="0" fontId="8" fillId="5" borderId="13" xfId="0" applyFont="1" applyFill="1" applyBorder="1" applyAlignment="1">
      <alignment horizontal="center" vertical="center"/>
    </xf>
    <xf numFmtId="0" fontId="8" fillId="5" borderId="14" xfId="0" applyFont="1" applyFill="1" applyBorder="1" applyAlignment="1">
      <alignment horizontal="center" vertical="center"/>
    </xf>
    <xf numFmtId="0" fontId="8" fillId="5" borderId="41" xfId="0" applyFont="1" applyFill="1" applyBorder="1" applyAlignment="1">
      <alignment horizontal="center" vertical="center"/>
    </xf>
    <xf numFmtId="0" fontId="8" fillId="5" borderId="7" xfId="0" applyFont="1" applyFill="1" applyBorder="1" applyAlignment="1">
      <alignment horizontal="center" vertical="center"/>
    </xf>
    <xf numFmtId="0" fontId="8" fillId="5" borderId="53" xfId="0" applyFont="1" applyFill="1" applyBorder="1" applyAlignment="1">
      <alignment horizontal="center" vertical="center"/>
    </xf>
    <xf numFmtId="0" fontId="8" fillId="5" borderId="51" xfId="0" applyFont="1" applyFill="1" applyBorder="1" applyAlignment="1">
      <alignment horizontal="center" vertical="center"/>
    </xf>
    <xf numFmtId="0" fontId="8" fillId="0" borderId="59" xfId="0" applyFont="1" applyBorder="1" applyAlignment="1">
      <alignment horizontal="center" vertical="center"/>
    </xf>
    <xf numFmtId="0" fontId="8" fillId="0" borderId="41" xfId="0" applyFont="1" applyBorder="1" applyAlignment="1">
      <alignment horizontal="center" vertical="center"/>
    </xf>
    <xf numFmtId="38" fontId="8" fillId="0" borderId="33" xfId="0" applyNumberFormat="1" applyFont="1" applyBorder="1" applyAlignment="1">
      <alignment horizontal="right" vertical="center"/>
    </xf>
    <xf numFmtId="38" fontId="8" fillId="0" borderId="35" xfId="0" applyNumberFormat="1" applyFont="1" applyBorder="1" applyAlignment="1">
      <alignment horizontal="right" vertical="center"/>
    </xf>
    <xf numFmtId="38" fontId="8" fillId="0" borderId="39" xfId="0" applyNumberFormat="1" applyFont="1" applyBorder="1" applyAlignment="1">
      <alignment horizontal="right" vertical="center"/>
    </xf>
    <xf numFmtId="38" fontId="8" fillId="0" borderId="5" xfId="0" applyNumberFormat="1" applyFont="1" applyBorder="1" applyAlignment="1">
      <alignment horizontal="right" vertical="center"/>
    </xf>
    <xf numFmtId="38" fontId="8" fillId="5" borderId="79" xfId="0" applyNumberFormat="1" applyFont="1" applyFill="1" applyBorder="1" applyAlignment="1">
      <alignment horizontal="right" vertical="center"/>
    </xf>
    <xf numFmtId="38" fontId="8" fillId="5" borderId="80" xfId="0" applyNumberFormat="1" applyFont="1" applyFill="1" applyBorder="1" applyAlignment="1">
      <alignment horizontal="right" vertical="center"/>
    </xf>
    <xf numFmtId="38" fontId="8" fillId="5" borderId="81" xfId="0" applyNumberFormat="1" applyFont="1" applyFill="1" applyBorder="1" applyAlignment="1">
      <alignment horizontal="right" vertical="center"/>
    </xf>
    <xf numFmtId="38" fontId="8" fillId="5" borderId="82" xfId="0" applyNumberFormat="1" applyFont="1" applyFill="1" applyBorder="1" applyAlignment="1">
      <alignment horizontal="right" vertical="center"/>
    </xf>
    <xf numFmtId="38" fontId="8" fillId="6" borderId="83" xfId="0" applyNumberFormat="1" applyFont="1" applyFill="1" applyBorder="1" applyAlignment="1">
      <alignment horizontal="right" vertical="center"/>
    </xf>
    <xf numFmtId="38" fontId="8" fillId="5" borderId="84" xfId="0" applyNumberFormat="1" applyFont="1" applyFill="1" applyBorder="1" applyAlignment="1">
      <alignment horizontal="right" vertical="center"/>
    </xf>
    <xf numFmtId="38" fontId="8" fillId="0" borderId="88" xfId="0" applyNumberFormat="1" applyFont="1" applyFill="1" applyBorder="1" applyAlignment="1">
      <alignment horizontal="right" vertical="center"/>
    </xf>
    <xf numFmtId="38" fontId="8" fillId="0" borderId="78" xfId="0" applyNumberFormat="1" applyFont="1" applyBorder="1" applyAlignment="1">
      <alignment horizontal="right" vertical="center"/>
    </xf>
    <xf numFmtId="38" fontId="8" fillId="6" borderId="68" xfId="0" applyNumberFormat="1" applyFont="1" applyFill="1" applyBorder="1" applyAlignment="1">
      <alignment horizontal="right" vertical="center"/>
    </xf>
    <xf numFmtId="38" fontId="8" fillId="7" borderId="10" xfId="0" applyNumberFormat="1" applyFont="1" applyFill="1" applyBorder="1" applyAlignment="1">
      <alignment horizontal="right" vertical="center"/>
    </xf>
    <xf numFmtId="38" fontId="8" fillId="7" borderId="89" xfId="0" applyNumberFormat="1" applyFont="1" applyFill="1" applyBorder="1" applyAlignment="1">
      <alignment horizontal="right" vertical="center"/>
    </xf>
    <xf numFmtId="0" fontId="8" fillId="0" borderId="3" xfId="0" applyFont="1" applyBorder="1">
      <alignment vertical="center"/>
    </xf>
    <xf numFmtId="38" fontId="8" fillId="5" borderId="91" xfId="0" applyNumberFormat="1" applyFont="1" applyFill="1" applyBorder="1" applyAlignment="1">
      <alignment horizontal="right" vertical="center"/>
    </xf>
    <xf numFmtId="38" fontId="8" fillId="5" borderId="92" xfId="0" applyNumberFormat="1" applyFont="1" applyFill="1" applyBorder="1" applyAlignment="1">
      <alignment horizontal="right" vertical="center"/>
    </xf>
    <xf numFmtId="38" fontId="8" fillId="5" borderId="54" xfId="0" applyNumberFormat="1" applyFont="1" applyFill="1" applyBorder="1" applyAlignment="1">
      <alignment horizontal="right" vertical="center"/>
    </xf>
    <xf numFmtId="38" fontId="8" fillId="5" borderId="55" xfId="0" applyNumberFormat="1" applyFont="1" applyFill="1" applyBorder="1" applyAlignment="1">
      <alignment horizontal="right" vertical="center"/>
    </xf>
    <xf numFmtId="38" fontId="8" fillId="6" borderId="93" xfId="0" applyNumberFormat="1" applyFont="1" applyFill="1" applyBorder="1" applyAlignment="1">
      <alignment horizontal="right" vertical="center"/>
    </xf>
    <xf numFmtId="38" fontId="8" fillId="5" borderId="35" xfId="0" applyNumberFormat="1" applyFont="1" applyFill="1" applyBorder="1" applyAlignment="1">
      <alignment horizontal="right" vertical="center"/>
    </xf>
    <xf numFmtId="38" fontId="8" fillId="5" borderId="34" xfId="0" applyNumberFormat="1" applyFont="1" applyFill="1" applyBorder="1" applyAlignment="1">
      <alignment horizontal="right" vertical="center"/>
    </xf>
    <xf numFmtId="38" fontId="8" fillId="5" borderId="12" xfId="0" applyNumberFormat="1" applyFont="1" applyFill="1" applyBorder="1" applyAlignment="1">
      <alignment horizontal="right" vertical="center"/>
    </xf>
    <xf numFmtId="38" fontId="8" fillId="5" borderId="94" xfId="0" applyNumberFormat="1" applyFont="1" applyFill="1" applyBorder="1" applyAlignment="1">
      <alignment horizontal="right" vertical="center"/>
    </xf>
    <xf numFmtId="38" fontId="8" fillId="5" borderId="45" xfId="0" applyNumberFormat="1" applyFont="1" applyFill="1" applyBorder="1" applyAlignment="1">
      <alignment horizontal="right" vertical="center"/>
    </xf>
    <xf numFmtId="38" fontId="8" fillId="5" borderId="21" xfId="0" applyNumberFormat="1" applyFont="1" applyFill="1" applyBorder="1" applyAlignment="1">
      <alignment horizontal="right" vertical="center"/>
    </xf>
    <xf numFmtId="38" fontId="8" fillId="5" borderId="20" xfId="0" applyNumberFormat="1" applyFont="1" applyFill="1" applyBorder="1" applyAlignment="1">
      <alignment horizontal="right" vertical="center"/>
    </xf>
    <xf numFmtId="38" fontId="8" fillId="6" borderId="62" xfId="0" applyNumberFormat="1" applyFont="1" applyFill="1" applyBorder="1" applyAlignment="1">
      <alignment horizontal="right" vertical="center"/>
    </xf>
    <xf numFmtId="38" fontId="8" fillId="5" borderId="37" xfId="0" applyNumberFormat="1" applyFont="1" applyFill="1" applyBorder="1" applyAlignment="1">
      <alignment horizontal="right" vertical="center"/>
    </xf>
    <xf numFmtId="38" fontId="8" fillId="5" borderId="19" xfId="0" applyNumberFormat="1" applyFont="1" applyFill="1" applyBorder="1" applyAlignment="1">
      <alignment horizontal="right" vertical="center"/>
    </xf>
    <xf numFmtId="38" fontId="8" fillId="5" borderId="95" xfId="0" applyNumberFormat="1" applyFont="1" applyFill="1" applyBorder="1" applyAlignment="1">
      <alignment horizontal="right" vertical="center"/>
    </xf>
    <xf numFmtId="38" fontId="8" fillId="5" borderId="18" xfId="0" applyNumberFormat="1" applyFont="1" applyFill="1" applyBorder="1" applyAlignment="1">
      <alignment horizontal="right" vertical="center"/>
    </xf>
    <xf numFmtId="38" fontId="8" fillId="5" borderId="17" xfId="0" applyNumberFormat="1" applyFont="1" applyFill="1" applyBorder="1" applyAlignment="1">
      <alignment horizontal="right" vertical="center"/>
    </xf>
    <xf numFmtId="38" fontId="8" fillId="6" borderId="64" xfId="0" applyNumberFormat="1" applyFont="1" applyFill="1" applyBorder="1" applyAlignment="1">
      <alignment horizontal="right" vertical="center"/>
    </xf>
    <xf numFmtId="38" fontId="8" fillId="5" borderId="6" xfId="0" applyNumberFormat="1" applyFont="1" applyFill="1" applyBorder="1" applyAlignment="1">
      <alignment horizontal="right" vertical="center"/>
    </xf>
    <xf numFmtId="38" fontId="8" fillId="5" borderId="16" xfId="0" applyNumberFormat="1" applyFont="1" applyFill="1" applyBorder="1" applyAlignment="1">
      <alignment horizontal="right" vertical="center"/>
    </xf>
    <xf numFmtId="38" fontId="8" fillId="0" borderId="96" xfId="0" applyNumberFormat="1" applyFont="1" applyBorder="1" applyAlignment="1">
      <alignment horizontal="right" vertical="center"/>
    </xf>
    <xf numFmtId="38" fontId="8" fillId="0" borderId="89" xfId="0" applyNumberFormat="1" applyFont="1" applyFill="1" applyBorder="1" applyAlignment="1">
      <alignment horizontal="right" vertical="center"/>
    </xf>
    <xf numFmtId="38" fontId="8" fillId="6" borderId="65" xfId="0" applyNumberFormat="1" applyFont="1" applyFill="1" applyBorder="1" applyAlignment="1">
      <alignment horizontal="right" vertical="center"/>
    </xf>
    <xf numFmtId="38" fontId="8" fillId="7" borderId="2" xfId="0" applyNumberFormat="1" applyFont="1" applyFill="1" applyBorder="1" applyAlignment="1">
      <alignment horizontal="right" vertical="center"/>
    </xf>
    <xf numFmtId="0" fontId="8" fillId="0" borderId="9" xfId="0" applyFont="1" applyFill="1" applyBorder="1" applyAlignment="1">
      <alignment vertical="center"/>
    </xf>
    <xf numFmtId="0" fontId="8" fillId="0" borderId="97" xfId="0" applyFont="1" applyBorder="1" applyAlignment="1">
      <alignment horizontal="center" vertical="center"/>
    </xf>
    <xf numFmtId="0" fontId="8" fillId="0" borderId="98" xfId="0" applyFont="1" applyBorder="1" applyAlignment="1">
      <alignment horizontal="center" vertical="center"/>
    </xf>
    <xf numFmtId="0" fontId="8" fillId="0" borderId="99" xfId="0" applyFont="1" applyBorder="1" applyAlignment="1">
      <alignment horizontal="center" vertical="center"/>
    </xf>
    <xf numFmtId="0" fontId="8" fillId="0" borderId="100" xfId="0" applyFont="1" applyBorder="1" applyAlignment="1">
      <alignment horizontal="center" vertical="center"/>
    </xf>
    <xf numFmtId="0" fontId="15" fillId="6" borderId="101" xfId="0" applyFont="1" applyFill="1" applyBorder="1" applyAlignment="1">
      <alignment horizontal="center" vertical="center" wrapText="1" shrinkToFit="1"/>
    </xf>
    <xf numFmtId="0" fontId="8" fillId="7" borderId="98" xfId="0" applyFont="1" applyFill="1" applyBorder="1" applyAlignment="1">
      <alignment horizontal="center" vertical="center"/>
    </xf>
    <xf numFmtId="0" fontId="8" fillId="7" borderId="99" xfId="0" applyFont="1" applyFill="1" applyBorder="1" applyAlignment="1">
      <alignment horizontal="center" vertical="center"/>
    </xf>
    <xf numFmtId="0" fontId="8" fillId="7" borderId="102" xfId="0" applyFont="1" applyFill="1" applyBorder="1" applyAlignment="1">
      <alignment horizontal="center" vertical="center"/>
    </xf>
    <xf numFmtId="0" fontId="8" fillId="0" borderId="103" xfId="0" applyFont="1" applyFill="1" applyBorder="1" applyAlignment="1">
      <alignment vertical="center"/>
    </xf>
    <xf numFmtId="0" fontId="8" fillId="0" borderId="104" xfId="0" applyFont="1" applyFill="1" applyBorder="1" applyAlignment="1">
      <alignment vertical="center"/>
    </xf>
    <xf numFmtId="38" fontId="8" fillId="0" borderId="88" xfId="0" applyNumberFormat="1" applyFont="1" applyBorder="1" applyAlignment="1">
      <alignment horizontal="right" vertical="center"/>
    </xf>
    <xf numFmtId="38" fontId="8" fillId="0" borderId="2" xfId="0" applyNumberFormat="1" applyFont="1" applyBorder="1" applyAlignment="1">
      <alignment horizontal="right" vertical="center"/>
    </xf>
    <xf numFmtId="38" fontId="8" fillId="7" borderId="15" xfId="0" applyNumberFormat="1" applyFont="1" applyFill="1" applyBorder="1" applyAlignment="1">
      <alignment horizontal="right" vertical="center"/>
    </xf>
    <xf numFmtId="38" fontId="8" fillId="5" borderId="13" xfId="0" applyNumberFormat="1" applyFont="1" applyFill="1" applyBorder="1" applyAlignment="1">
      <alignment horizontal="right" vertical="center"/>
    </xf>
    <xf numFmtId="38" fontId="8" fillId="5" borderId="14" xfId="0" applyNumberFormat="1" applyFont="1" applyFill="1" applyBorder="1" applyAlignment="1">
      <alignment horizontal="right" vertical="center"/>
    </xf>
    <xf numFmtId="38" fontId="8" fillId="6" borderId="106" xfId="0" applyNumberFormat="1" applyFont="1" applyFill="1" applyBorder="1" applyAlignment="1">
      <alignment horizontal="right" vertical="center"/>
    </xf>
    <xf numFmtId="38" fontId="8" fillId="5" borderId="46" xfId="0" applyNumberFormat="1" applyFont="1" applyFill="1" applyBorder="1" applyAlignment="1">
      <alignment horizontal="right" vertical="center"/>
    </xf>
    <xf numFmtId="38" fontId="8" fillId="5" borderId="47" xfId="0" applyNumberFormat="1" applyFont="1" applyFill="1" applyBorder="1" applyAlignment="1">
      <alignment horizontal="right" vertical="center"/>
    </xf>
    <xf numFmtId="38" fontId="8" fillId="6" borderId="75" xfId="0" applyNumberFormat="1" applyFont="1" applyFill="1" applyBorder="1" applyAlignment="1">
      <alignment horizontal="right" vertical="center"/>
    </xf>
    <xf numFmtId="38" fontId="8" fillId="5" borderId="48" xfId="0" applyNumberFormat="1" applyFont="1" applyFill="1" applyBorder="1" applyAlignment="1">
      <alignment horizontal="right" vertical="center"/>
    </xf>
    <xf numFmtId="0" fontId="16" fillId="0" borderId="0" xfId="0" applyFont="1">
      <alignment vertical="center"/>
    </xf>
    <xf numFmtId="0" fontId="17" fillId="0" borderId="0" xfId="0" applyFont="1" applyAlignment="1">
      <alignment vertical="center" wrapText="1"/>
    </xf>
    <xf numFmtId="0" fontId="8" fillId="0" borderId="0" xfId="0" applyFont="1" applyBorder="1" applyAlignment="1">
      <alignment vertical="center"/>
    </xf>
    <xf numFmtId="38" fontId="8" fillId="5" borderId="4" xfId="0" applyNumberFormat="1" applyFont="1" applyFill="1" applyBorder="1" applyAlignment="1">
      <alignment vertical="center"/>
    </xf>
    <xf numFmtId="38" fontId="8" fillId="5" borderId="2" xfId="0" applyNumberFormat="1" applyFont="1" applyFill="1" applyBorder="1" applyAlignment="1">
      <alignment vertical="center"/>
    </xf>
    <xf numFmtId="38" fontId="8" fillId="5" borderId="3" xfId="0" applyNumberFormat="1" applyFont="1" applyFill="1" applyBorder="1" applyAlignment="1">
      <alignment horizontal="right" vertical="center"/>
    </xf>
    <xf numFmtId="176" fontId="0" fillId="0" borderId="0" xfId="0" applyNumberFormat="1" applyFont="1" applyAlignment="1">
      <alignment horizontal="center" vertical="center"/>
    </xf>
    <xf numFmtId="38" fontId="0" fillId="0" borderId="0" xfId="0" applyNumberFormat="1" applyFont="1" applyBorder="1" applyAlignment="1">
      <alignment horizontal="center" vertical="center"/>
    </xf>
    <xf numFmtId="38" fontId="0" fillId="0" borderId="8" xfId="0" applyNumberFormat="1" applyFont="1" applyBorder="1" applyAlignment="1">
      <alignment vertical="center"/>
    </xf>
    <xf numFmtId="38" fontId="0" fillId="0" borderId="7" xfId="0" applyNumberFormat="1" applyFont="1" applyBorder="1" applyAlignment="1">
      <alignment vertical="center"/>
    </xf>
    <xf numFmtId="0" fontId="15" fillId="0" borderId="1" xfId="0" applyFont="1" applyBorder="1">
      <alignment vertical="center"/>
    </xf>
    <xf numFmtId="0" fontId="0" fillId="0" borderId="7" xfId="0" applyFont="1" applyBorder="1">
      <alignment vertical="center"/>
    </xf>
    <xf numFmtId="180" fontId="0" fillId="0" borderId="0" xfId="0" applyNumberFormat="1" applyFont="1" applyBorder="1" applyAlignment="1">
      <alignment horizontal="center" vertical="center"/>
    </xf>
    <xf numFmtId="38" fontId="0" fillId="0" borderId="37" xfId="0" applyNumberFormat="1" applyFont="1" applyBorder="1" applyAlignment="1">
      <alignment vertical="center"/>
    </xf>
    <xf numFmtId="38" fontId="0" fillId="0" borderId="38" xfId="0" applyNumberFormat="1" applyFont="1" applyBorder="1" applyAlignment="1">
      <alignment vertical="center"/>
    </xf>
    <xf numFmtId="0" fontId="0" fillId="0" borderId="44" xfId="0" applyFont="1" applyBorder="1">
      <alignment vertical="center"/>
    </xf>
    <xf numFmtId="0" fontId="15" fillId="0" borderId="44" xfId="0" applyFont="1" applyBorder="1">
      <alignment vertical="center"/>
    </xf>
    <xf numFmtId="0" fontId="0" fillId="0" borderId="38" xfId="0" applyFont="1" applyBorder="1">
      <alignment vertical="center"/>
    </xf>
    <xf numFmtId="180" fontId="8" fillId="0" borderId="0" xfId="0" applyNumberFormat="1" applyFont="1" applyBorder="1" applyAlignment="1">
      <alignment horizontal="center" vertical="center"/>
    </xf>
    <xf numFmtId="180" fontId="8" fillId="0" borderId="4" xfId="0" applyNumberFormat="1" applyFont="1" applyBorder="1" applyAlignment="1">
      <alignment horizontal="center" vertical="center"/>
    </xf>
    <xf numFmtId="0" fontId="12" fillId="0" borderId="2" xfId="0" applyFont="1" applyBorder="1">
      <alignment vertical="center"/>
    </xf>
    <xf numFmtId="38" fontId="8" fillId="0" borderId="6" xfId="0" applyNumberFormat="1" applyFont="1" applyBorder="1" applyAlignment="1">
      <alignment vertical="center"/>
    </xf>
    <xf numFmtId="38" fontId="8" fillId="0" borderId="5" xfId="0" applyNumberFormat="1" applyFont="1" applyBorder="1" applyAlignment="1">
      <alignment vertical="center"/>
    </xf>
    <xf numFmtId="0" fontId="15" fillId="0" borderId="50" xfId="0" applyFont="1" applyBorder="1">
      <alignment vertical="center"/>
    </xf>
    <xf numFmtId="58" fontId="8" fillId="0" borderId="0" xfId="0" applyNumberFormat="1" applyFont="1" applyFill="1" applyAlignment="1">
      <alignment vertical="center"/>
    </xf>
    <xf numFmtId="0" fontId="8" fillId="0" borderId="1" xfId="0" applyFont="1" applyBorder="1" applyAlignment="1">
      <alignment horizontal="right" vertical="center"/>
    </xf>
    <xf numFmtId="0" fontId="8" fillId="0" borderId="7" xfId="0" applyFont="1" applyBorder="1" applyAlignment="1">
      <alignment horizontal="center" vertical="center"/>
    </xf>
    <xf numFmtId="0" fontId="0" fillId="0" borderId="7" xfId="0" applyFont="1" applyBorder="1" applyAlignment="1">
      <alignment horizontal="center" vertical="center"/>
    </xf>
    <xf numFmtId="0" fontId="8" fillId="8" borderId="7" xfId="0" applyFont="1" applyFill="1" applyBorder="1" applyAlignment="1">
      <alignment horizontal="center" vertical="center"/>
    </xf>
    <xf numFmtId="0" fontId="0" fillId="8" borderId="7" xfId="0" applyFont="1" applyFill="1" applyBorder="1" applyAlignment="1">
      <alignment horizontal="center" vertical="center"/>
    </xf>
    <xf numFmtId="0" fontId="8" fillId="0" borderId="1" xfId="0" applyFont="1" applyBorder="1" applyAlignment="1">
      <alignment horizontal="right" vertical="center"/>
    </xf>
    <xf numFmtId="0" fontId="8" fillId="0" borderId="7" xfId="0" applyFont="1" applyBorder="1" applyAlignment="1">
      <alignment horizontal="center" vertical="center"/>
    </xf>
    <xf numFmtId="0" fontId="0" fillId="0" borderId="7" xfId="0" applyFont="1" applyBorder="1" applyAlignment="1">
      <alignment horizontal="center" vertical="center"/>
    </xf>
    <xf numFmtId="0" fontId="8" fillId="8" borderId="7" xfId="0" applyFont="1" applyFill="1" applyBorder="1" applyAlignment="1">
      <alignment horizontal="center" vertical="center"/>
    </xf>
    <xf numFmtId="0" fontId="0" fillId="8" borderId="7" xfId="0" applyFont="1" applyFill="1" applyBorder="1" applyAlignment="1">
      <alignment horizontal="center" vertical="center"/>
    </xf>
    <xf numFmtId="0" fontId="8" fillId="0" borderId="1" xfId="0" applyFont="1" applyBorder="1" applyAlignment="1">
      <alignment horizontal="right" vertical="center"/>
    </xf>
    <xf numFmtId="0" fontId="8" fillId="0" borderId="7" xfId="0" applyFont="1" applyBorder="1" applyAlignment="1">
      <alignment horizontal="center" vertical="center"/>
    </xf>
    <xf numFmtId="0" fontId="0" fillId="0" borderId="7" xfId="0" applyFont="1" applyBorder="1" applyAlignment="1">
      <alignment horizontal="center" vertical="center"/>
    </xf>
    <xf numFmtId="0" fontId="8" fillId="8" borderId="7" xfId="0" applyFont="1" applyFill="1" applyBorder="1" applyAlignment="1">
      <alignment horizontal="center" vertical="center"/>
    </xf>
    <xf numFmtId="0" fontId="0" fillId="8" borderId="7" xfId="0" applyFont="1" applyFill="1" applyBorder="1" applyAlignment="1">
      <alignment horizontal="center" vertical="center"/>
    </xf>
    <xf numFmtId="0" fontId="8" fillId="0" borderId="1" xfId="0" applyFont="1" applyBorder="1" applyAlignment="1">
      <alignment horizontal="right" vertical="center"/>
    </xf>
    <xf numFmtId="0" fontId="8" fillId="0" borderId="7" xfId="0" applyFont="1" applyBorder="1" applyAlignment="1">
      <alignment horizontal="center" vertical="center"/>
    </xf>
    <xf numFmtId="0" fontId="0" fillId="0" borderId="7" xfId="0" applyFont="1" applyBorder="1" applyAlignment="1">
      <alignment horizontal="center" vertical="center"/>
    </xf>
    <xf numFmtId="0" fontId="8" fillId="8" borderId="7" xfId="0" applyFont="1" applyFill="1" applyBorder="1" applyAlignment="1">
      <alignment horizontal="center" vertical="center"/>
    </xf>
    <xf numFmtId="0" fontId="0" fillId="8" borderId="7" xfId="0" applyFont="1" applyFill="1" applyBorder="1" applyAlignment="1">
      <alignment horizontal="center" vertical="center"/>
    </xf>
    <xf numFmtId="0" fontId="18" fillId="0" borderId="0" xfId="25" applyFont="1" applyBorder="1">
      <alignment vertical="center"/>
    </xf>
    <xf numFmtId="0" fontId="18" fillId="0" borderId="0" xfId="25" applyFont="1" applyFill="1" applyBorder="1" applyAlignment="1">
      <alignment horizontal="center" vertical="center" wrapText="1"/>
    </xf>
    <xf numFmtId="0" fontId="18" fillId="0" borderId="0" xfId="25" applyFont="1" applyBorder="1" applyAlignment="1">
      <alignment horizontal="center" vertical="center"/>
    </xf>
    <xf numFmtId="0" fontId="18" fillId="0" borderId="0" xfId="25" applyFont="1" applyBorder="1" applyAlignment="1">
      <alignment vertical="center" textRotation="255"/>
    </xf>
    <xf numFmtId="0" fontId="18" fillId="0" borderId="0" xfId="25" applyFont="1" applyBorder="1" applyAlignment="1">
      <alignment vertical="center"/>
    </xf>
    <xf numFmtId="0" fontId="18" fillId="0" borderId="0" xfId="25" applyFont="1" applyFill="1" applyBorder="1">
      <alignment vertical="center"/>
    </xf>
    <xf numFmtId="0" fontId="18" fillId="0" borderId="0" xfId="25" applyFont="1" applyFill="1" applyBorder="1" applyAlignment="1">
      <alignment horizontal="center" vertical="center"/>
    </xf>
    <xf numFmtId="0" fontId="18" fillId="0" borderId="0" xfId="25" applyFont="1" applyFill="1" applyBorder="1" applyAlignment="1">
      <alignment vertical="center" textRotation="255"/>
    </xf>
    <xf numFmtId="0" fontId="18" fillId="0" borderId="0" xfId="25" applyFont="1" applyFill="1">
      <alignment vertical="center"/>
    </xf>
    <xf numFmtId="0" fontId="18" fillId="0" borderId="0" xfId="25" applyFont="1" applyFill="1" applyBorder="1" applyAlignment="1">
      <alignment horizontal="left" vertical="center" wrapText="1"/>
    </xf>
    <xf numFmtId="177" fontId="18" fillId="0" borderId="0" xfId="25" applyNumberFormat="1" applyFont="1" applyFill="1" applyBorder="1">
      <alignment vertical="center"/>
    </xf>
    <xf numFmtId="0" fontId="19" fillId="0" borderId="0" xfId="25" applyFont="1" applyFill="1" applyBorder="1" applyAlignment="1">
      <alignment horizontal="center" vertical="center"/>
    </xf>
    <xf numFmtId="0" fontId="19" fillId="0" borderId="0" xfId="25" applyFont="1" applyFill="1" applyBorder="1">
      <alignment vertical="center"/>
    </xf>
    <xf numFmtId="177" fontId="19" fillId="0" borderId="0" xfId="25" applyNumberFormat="1" applyFont="1" applyFill="1" applyBorder="1">
      <alignment vertical="center"/>
    </xf>
    <xf numFmtId="0" fontId="18" fillId="0" borderId="0" xfId="26" applyFont="1" applyFill="1" applyBorder="1" applyAlignment="1">
      <alignment horizontal="center" vertical="center"/>
    </xf>
    <xf numFmtId="0" fontId="18" fillId="0" borderId="0" xfId="26" applyFont="1" applyFill="1" applyBorder="1" applyAlignment="1">
      <alignment horizontal="left" vertical="center" shrinkToFit="1"/>
    </xf>
    <xf numFmtId="0" fontId="18" fillId="0" borderId="0" xfId="25" applyFont="1">
      <alignment vertical="center"/>
    </xf>
    <xf numFmtId="0" fontId="18" fillId="0" borderId="27" xfId="25" applyFont="1" applyFill="1" applyBorder="1" applyAlignment="1">
      <alignment horizontal="left" vertical="center" wrapText="1"/>
    </xf>
    <xf numFmtId="186" fontId="18" fillId="0" borderId="15" xfId="25" applyNumberFormat="1" applyFont="1" applyBorder="1" applyAlignment="1">
      <alignment horizontal="center" vertical="center"/>
    </xf>
    <xf numFmtId="38" fontId="18" fillId="0" borderId="11" xfId="27" applyFont="1" applyBorder="1" applyAlignment="1">
      <alignment horizontal="right" vertical="center"/>
    </xf>
    <xf numFmtId="38" fontId="18" fillId="0" borderId="11" xfId="27" applyFont="1" applyFill="1" applyBorder="1" applyAlignment="1">
      <alignment horizontal="right" vertical="center"/>
    </xf>
    <xf numFmtId="38" fontId="18" fillId="0" borderId="10" xfId="27" applyFont="1" applyFill="1" applyBorder="1" applyAlignment="1">
      <alignment horizontal="right" vertical="center"/>
    </xf>
    <xf numFmtId="185" fontId="18" fillId="0" borderId="11" xfId="27" applyNumberFormat="1" applyFont="1" applyBorder="1" applyAlignment="1">
      <alignment horizontal="right" vertical="center"/>
    </xf>
    <xf numFmtId="185" fontId="18" fillId="0" borderId="11" xfId="27" applyNumberFormat="1" applyFont="1" applyFill="1" applyBorder="1" applyAlignment="1">
      <alignment horizontal="right" vertical="center"/>
    </xf>
    <xf numFmtId="185" fontId="18" fillId="0" borderId="10" xfId="27" applyNumberFormat="1" applyFont="1" applyFill="1" applyBorder="1" applyAlignment="1">
      <alignment horizontal="right" vertical="center"/>
    </xf>
    <xf numFmtId="186" fontId="19" fillId="0" borderId="15" xfId="25" applyNumberFormat="1" applyFont="1" applyBorder="1" applyAlignment="1">
      <alignment horizontal="center" vertical="center"/>
    </xf>
    <xf numFmtId="185" fontId="19" fillId="0" borderId="11" xfId="27" applyNumberFormat="1" applyFont="1" applyBorder="1" applyAlignment="1">
      <alignment horizontal="right" vertical="center"/>
    </xf>
    <xf numFmtId="185" fontId="19" fillId="0" borderId="11" xfId="27" applyNumberFormat="1" applyFont="1" applyFill="1" applyBorder="1" applyAlignment="1">
      <alignment horizontal="right" vertical="center"/>
    </xf>
    <xf numFmtId="185" fontId="19" fillId="0" borderId="10" xfId="27" applyNumberFormat="1" applyFont="1" applyFill="1" applyBorder="1" applyAlignment="1">
      <alignment horizontal="right" vertical="center"/>
    </xf>
    <xf numFmtId="0" fontId="18" fillId="3" borderId="27" xfId="26" applyFont="1" applyFill="1" applyBorder="1" applyAlignment="1">
      <alignment horizontal="center" vertical="center"/>
    </xf>
    <xf numFmtId="0" fontId="18" fillId="3" borderId="27" xfId="26" applyFont="1" applyFill="1" applyBorder="1" applyAlignment="1">
      <alignment horizontal="left" vertical="center" shrinkToFit="1"/>
    </xf>
    <xf numFmtId="0" fontId="18" fillId="3" borderId="27" xfId="25" applyFont="1" applyFill="1" applyBorder="1" applyAlignment="1">
      <alignment horizontal="center" vertical="center"/>
    </xf>
    <xf numFmtId="0" fontId="18" fillId="0" borderId="27" xfId="25" applyFont="1" applyBorder="1" applyAlignment="1">
      <alignment horizontal="center" vertical="center" textRotation="255" wrapText="1"/>
    </xf>
    <xf numFmtId="0" fontId="18" fillId="0" borderId="15" xfId="25" applyFont="1" applyBorder="1" applyAlignment="1">
      <alignment horizontal="center" vertical="center"/>
    </xf>
    <xf numFmtId="187" fontId="18" fillId="0" borderId="11" xfId="27" applyNumberFormat="1" applyFont="1" applyBorder="1">
      <alignment vertical="center"/>
    </xf>
    <xf numFmtId="187" fontId="18" fillId="0" borderId="11" xfId="27" applyNumberFormat="1" applyFont="1" applyFill="1" applyBorder="1">
      <alignment vertical="center"/>
    </xf>
    <xf numFmtId="187" fontId="18" fillId="0" borderId="10" xfId="27" applyNumberFormat="1" applyFont="1" applyFill="1" applyBorder="1">
      <alignment vertical="center"/>
    </xf>
    <xf numFmtId="187" fontId="19" fillId="0" borderId="11" xfId="27" applyNumberFormat="1" applyFont="1" applyFill="1" applyBorder="1">
      <alignment vertical="center"/>
    </xf>
    <xf numFmtId="0" fontId="19" fillId="0" borderId="15" xfId="25" applyFont="1" applyBorder="1" applyAlignment="1">
      <alignment horizontal="center" vertical="center"/>
    </xf>
    <xf numFmtId="187" fontId="19" fillId="0" borderId="11" xfId="27" applyNumberFormat="1" applyFont="1" applyBorder="1">
      <alignment vertical="center"/>
    </xf>
    <xf numFmtId="187" fontId="19" fillId="0" borderId="10" xfId="27" applyNumberFormat="1" applyFont="1" applyFill="1" applyBorder="1">
      <alignment vertical="center"/>
    </xf>
    <xf numFmtId="3" fontId="18" fillId="0" borderId="15" xfId="25" applyNumberFormat="1" applyFont="1" applyBorder="1" applyAlignment="1">
      <alignment horizontal="center" vertical="center"/>
    </xf>
    <xf numFmtId="187" fontId="18" fillId="13" borderId="11" xfId="27" applyNumberFormat="1" applyFont="1" applyFill="1" applyBorder="1">
      <alignment vertical="center"/>
    </xf>
    <xf numFmtId="187" fontId="18" fillId="13" borderId="10" xfId="27" applyNumberFormat="1" applyFont="1" applyFill="1" applyBorder="1">
      <alignment vertical="center"/>
    </xf>
    <xf numFmtId="187" fontId="19" fillId="13" borderId="11" xfId="27" applyNumberFormat="1" applyFont="1" applyFill="1" applyBorder="1">
      <alignment vertical="center"/>
    </xf>
    <xf numFmtId="3" fontId="19" fillId="0" borderId="15" xfId="25" applyNumberFormat="1" applyFont="1" applyBorder="1" applyAlignment="1">
      <alignment horizontal="center" vertical="center"/>
    </xf>
    <xf numFmtId="187" fontId="19" fillId="13" borderId="10" xfId="27" applyNumberFormat="1" applyFont="1" applyFill="1" applyBorder="1">
      <alignment vertical="center"/>
    </xf>
    <xf numFmtId="0" fontId="18" fillId="3" borderId="26" xfId="25" applyFont="1" applyFill="1" applyBorder="1" applyAlignment="1">
      <alignment horizontal="center" vertical="center"/>
    </xf>
    <xf numFmtId="38" fontId="18" fillId="0" borderId="11" xfId="27" applyFont="1" applyBorder="1">
      <alignment vertical="center"/>
    </xf>
    <xf numFmtId="38" fontId="18" fillId="13" borderId="11" xfId="27" applyFont="1" applyFill="1" applyBorder="1">
      <alignment vertical="center"/>
    </xf>
    <xf numFmtId="38" fontId="18" fillId="13" borderId="10" xfId="27" applyFont="1" applyFill="1" applyBorder="1">
      <alignment vertical="center"/>
    </xf>
    <xf numFmtId="38" fontId="19" fillId="0" borderId="11" xfId="27" applyFont="1" applyBorder="1">
      <alignment vertical="center"/>
    </xf>
    <xf numFmtId="38" fontId="19" fillId="13" borderId="11" xfId="27" applyFont="1" applyFill="1" applyBorder="1">
      <alignment vertical="center"/>
    </xf>
    <xf numFmtId="38" fontId="19" fillId="13" borderId="10" xfId="27" applyFont="1" applyFill="1" applyBorder="1">
      <alignment vertical="center"/>
    </xf>
    <xf numFmtId="38" fontId="18" fillId="0" borderId="11" xfId="27" applyFont="1" applyFill="1" applyBorder="1">
      <alignment vertical="center"/>
    </xf>
    <xf numFmtId="38" fontId="18" fillId="0" borderId="10" xfId="27" applyFont="1" applyFill="1" applyBorder="1">
      <alignment vertical="center"/>
    </xf>
    <xf numFmtId="38" fontId="19" fillId="0" borderId="11" xfId="27" applyFont="1" applyBorder="1" applyAlignment="1">
      <alignment horizontal="right" vertical="center"/>
    </xf>
    <xf numFmtId="38" fontId="19" fillId="0" borderId="11" xfId="27" applyFont="1" applyFill="1" applyBorder="1">
      <alignment vertical="center"/>
    </xf>
    <xf numFmtId="38" fontId="19" fillId="0" borderId="10" xfId="27" applyFont="1" applyFill="1" applyBorder="1">
      <alignment vertical="center"/>
    </xf>
    <xf numFmtId="0" fontId="18" fillId="0" borderId="29" xfId="25" applyFont="1" applyFill="1" applyBorder="1" applyAlignment="1">
      <alignment horizontal="left" vertical="center" wrapText="1"/>
    </xf>
    <xf numFmtId="3" fontId="18" fillId="0" borderId="15" xfId="25" applyNumberFormat="1" applyFont="1" applyFill="1" applyBorder="1" applyAlignment="1">
      <alignment horizontal="center" vertical="center"/>
    </xf>
    <xf numFmtId="3" fontId="18" fillId="0" borderId="11" xfId="25" applyNumberFormat="1" applyFont="1" applyFill="1" applyBorder="1">
      <alignment vertical="center"/>
    </xf>
    <xf numFmtId="3" fontId="18" fillId="0" borderId="10" xfId="25" applyNumberFormat="1" applyFont="1" applyFill="1" applyBorder="1">
      <alignment vertical="center"/>
    </xf>
    <xf numFmtId="3" fontId="19" fillId="0" borderId="15" xfId="25" applyNumberFormat="1" applyFont="1" applyFill="1" applyBorder="1" applyAlignment="1">
      <alignment horizontal="center" vertical="center"/>
    </xf>
    <xf numFmtId="0" fontId="18" fillId="3" borderId="27" xfId="25" applyFont="1" applyFill="1" applyBorder="1" applyAlignment="1">
      <alignment horizontal="left" vertical="center" shrinkToFit="1"/>
    </xf>
    <xf numFmtId="185" fontId="18" fillId="0" borderId="11" xfId="27" applyNumberFormat="1" applyFont="1" applyBorder="1">
      <alignment vertical="center"/>
    </xf>
    <xf numFmtId="185" fontId="18" fillId="0" borderId="11" xfId="27" applyNumberFormat="1" applyFont="1" applyFill="1" applyBorder="1">
      <alignment vertical="center"/>
    </xf>
    <xf numFmtId="185" fontId="18" fillId="0" borderId="10" xfId="27" applyNumberFormat="1" applyFont="1" applyFill="1" applyBorder="1">
      <alignment vertical="center"/>
    </xf>
    <xf numFmtId="185" fontId="19" fillId="0" borderId="11" xfId="27" applyNumberFormat="1" applyFont="1" applyBorder="1">
      <alignment vertical="center"/>
    </xf>
    <xf numFmtId="185" fontId="19" fillId="0" borderId="11" xfId="27" applyNumberFormat="1" applyFont="1" applyFill="1" applyBorder="1">
      <alignment vertical="center"/>
    </xf>
    <xf numFmtId="185" fontId="19" fillId="0" borderId="10" xfId="27" applyNumberFormat="1" applyFont="1" applyFill="1" applyBorder="1">
      <alignment vertical="center"/>
    </xf>
    <xf numFmtId="185" fontId="18" fillId="14" borderId="11" xfId="27" applyNumberFormat="1" applyFont="1" applyFill="1" applyBorder="1">
      <alignment vertical="center"/>
    </xf>
    <xf numFmtId="185" fontId="18" fillId="14" borderId="10" xfId="27" applyNumberFormat="1" applyFont="1" applyFill="1" applyBorder="1">
      <alignment vertical="center"/>
    </xf>
    <xf numFmtId="185" fontId="19" fillId="14" borderId="11" xfId="27" applyNumberFormat="1" applyFont="1" applyFill="1" applyBorder="1">
      <alignment vertical="center"/>
    </xf>
    <xf numFmtId="185" fontId="19" fillId="14" borderId="10" xfId="27" applyNumberFormat="1" applyFont="1" applyFill="1" applyBorder="1">
      <alignment vertical="center"/>
    </xf>
    <xf numFmtId="3" fontId="18" fillId="0" borderId="13" xfId="25" applyNumberFormat="1" applyFont="1" applyFill="1" applyBorder="1" applyAlignment="1">
      <alignment horizontal="center" vertical="center"/>
    </xf>
    <xf numFmtId="185" fontId="18" fillId="0" borderId="14" xfId="27" applyNumberFormat="1" applyFont="1" applyFill="1" applyBorder="1">
      <alignment vertical="center"/>
    </xf>
    <xf numFmtId="185" fontId="18" fillId="14" borderId="14" xfId="27" applyNumberFormat="1" applyFont="1" applyFill="1" applyBorder="1">
      <alignment vertical="center"/>
    </xf>
    <xf numFmtId="185" fontId="18" fillId="14" borderId="12" xfId="27" applyNumberFormat="1" applyFont="1" applyFill="1" applyBorder="1">
      <alignment vertical="center"/>
    </xf>
    <xf numFmtId="3" fontId="18" fillId="0" borderId="13" xfId="25" applyNumberFormat="1" applyFont="1" applyBorder="1" applyAlignment="1">
      <alignment horizontal="center" vertical="center"/>
    </xf>
    <xf numFmtId="185" fontId="18" fillId="0" borderId="14" xfId="27" applyNumberFormat="1" applyFont="1" applyBorder="1">
      <alignment vertical="center"/>
    </xf>
    <xf numFmtId="185" fontId="18" fillId="13" borderId="14" xfId="27" applyNumberFormat="1" applyFont="1" applyFill="1" applyBorder="1">
      <alignment vertical="center"/>
    </xf>
    <xf numFmtId="185" fontId="18" fillId="13" borderId="12" xfId="27" applyNumberFormat="1" applyFont="1" applyFill="1" applyBorder="1">
      <alignment vertical="center"/>
    </xf>
    <xf numFmtId="3" fontId="19" fillId="0" borderId="13" xfId="25" applyNumberFormat="1" applyFont="1" applyBorder="1" applyAlignment="1">
      <alignment horizontal="center" vertical="center"/>
    </xf>
    <xf numFmtId="40" fontId="19" fillId="0" borderId="14" xfId="27" applyNumberFormat="1" applyFont="1" applyBorder="1">
      <alignment vertical="center"/>
    </xf>
    <xf numFmtId="40" fontId="19" fillId="14" borderId="14" xfId="27" applyNumberFormat="1" applyFont="1" applyFill="1" applyBorder="1">
      <alignment vertical="center"/>
    </xf>
    <xf numFmtId="40" fontId="19" fillId="14" borderId="12" xfId="27" applyNumberFormat="1" applyFont="1" applyFill="1" applyBorder="1">
      <alignment vertical="center"/>
    </xf>
    <xf numFmtId="0" fontId="18" fillId="3" borderId="31" xfId="25" applyFont="1" applyFill="1" applyBorder="1" applyAlignment="1">
      <alignment horizontal="center" vertical="center"/>
    </xf>
    <xf numFmtId="0" fontId="18" fillId="3" borderId="31" xfId="25" applyFont="1" applyFill="1" applyBorder="1" applyAlignment="1">
      <alignment horizontal="left" vertical="center" shrinkToFit="1"/>
    </xf>
    <xf numFmtId="0" fontId="18" fillId="0" borderId="21" xfId="25" applyFont="1" applyFill="1" applyBorder="1" applyAlignment="1">
      <alignment horizontal="center" vertical="center"/>
    </xf>
    <xf numFmtId="185" fontId="18" fillId="0" borderId="20" xfId="27" applyNumberFormat="1" applyFont="1" applyFill="1" applyBorder="1">
      <alignment vertical="center"/>
    </xf>
    <xf numFmtId="185" fontId="18" fillId="14" borderId="20" xfId="27" applyNumberFormat="1" applyFont="1" applyFill="1" applyBorder="1">
      <alignment vertical="center"/>
    </xf>
    <xf numFmtId="185" fontId="18" fillId="14" borderId="19" xfId="27" applyNumberFormat="1" applyFont="1" applyFill="1" applyBorder="1">
      <alignment vertical="center"/>
    </xf>
    <xf numFmtId="0" fontId="18" fillId="0" borderId="21" xfId="25" applyFont="1" applyBorder="1" applyAlignment="1">
      <alignment horizontal="center" vertical="center"/>
    </xf>
    <xf numFmtId="185" fontId="18" fillId="0" borderId="20" xfId="27" applyNumberFormat="1" applyFont="1" applyBorder="1">
      <alignment vertical="center"/>
    </xf>
    <xf numFmtId="0" fontId="19" fillId="0" borderId="21" xfId="25" applyFont="1" applyBorder="1" applyAlignment="1">
      <alignment horizontal="center" vertical="center"/>
    </xf>
    <xf numFmtId="40" fontId="19" fillId="0" borderId="20" xfId="27" applyNumberFormat="1" applyFont="1" applyBorder="1">
      <alignment vertical="center"/>
    </xf>
    <xf numFmtId="40" fontId="19" fillId="14" borderId="20" xfId="27" applyNumberFormat="1" applyFont="1" applyFill="1" applyBorder="1">
      <alignment vertical="center"/>
    </xf>
    <xf numFmtId="40" fontId="19" fillId="14" borderId="19" xfId="27" applyNumberFormat="1" applyFont="1" applyFill="1" applyBorder="1">
      <alignment vertical="center"/>
    </xf>
    <xf numFmtId="0" fontId="18" fillId="3" borderId="30" xfId="25" applyFont="1" applyFill="1" applyBorder="1" applyAlignment="1">
      <alignment horizontal="center" vertical="center"/>
    </xf>
    <xf numFmtId="0" fontId="18" fillId="3" borderId="30" xfId="25" applyFont="1" applyFill="1" applyBorder="1" applyAlignment="1">
      <alignment horizontal="left" vertical="center" shrinkToFit="1"/>
    </xf>
    <xf numFmtId="185" fontId="18" fillId="0" borderId="19" xfId="27" applyNumberFormat="1" applyFont="1" applyFill="1" applyBorder="1">
      <alignment vertical="center"/>
    </xf>
    <xf numFmtId="185" fontId="18" fillId="0" borderId="19" xfId="27" applyNumberFormat="1" applyFont="1" applyBorder="1">
      <alignment vertical="center"/>
    </xf>
    <xf numFmtId="40" fontId="19" fillId="0" borderId="19" xfId="27" applyNumberFormat="1" applyFont="1" applyBorder="1">
      <alignment vertical="center"/>
    </xf>
    <xf numFmtId="0" fontId="18" fillId="0" borderId="0" xfId="25" applyFont="1" applyBorder="1" applyAlignment="1">
      <alignment vertical="center" wrapText="1"/>
    </xf>
    <xf numFmtId="0" fontId="18" fillId="0" borderId="24" xfId="25" applyFont="1" applyBorder="1" applyAlignment="1">
      <alignment vertical="center" wrapText="1"/>
    </xf>
    <xf numFmtId="185" fontId="18" fillId="13" borderId="20" xfId="27" applyNumberFormat="1" applyFont="1" applyFill="1" applyBorder="1">
      <alignment vertical="center"/>
    </xf>
    <xf numFmtId="185" fontId="18" fillId="13" borderId="19" xfId="27" applyNumberFormat="1" applyFont="1" applyFill="1" applyBorder="1">
      <alignment vertical="center"/>
    </xf>
    <xf numFmtId="40" fontId="19" fillId="13" borderId="20" xfId="27" applyNumberFormat="1" applyFont="1" applyFill="1" applyBorder="1">
      <alignment vertical="center"/>
    </xf>
    <xf numFmtId="40" fontId="19" fillId="13" borderId="19" xfId="27" applyNumberFormat="1" applyFont="1" applyFill="1" applyBorder="1">
      <alignment vertical="center"/>
    </xf>
    <xf numFmtId="0" fontId="18" fillId="0" borderId="18" xfId="25" applyFont="1" applyFill="1" applyBorder="1" applyAlignment="1">
      <alignment horizontal="center" vertical="center"/>
    </xf>
    <xf numFmtId="185" fontId="18" fillId="0" borderId="17" xfId="27" applyNumberFormat="1" applyFont="1" applyFill="1" applyBorder="1">
      <alignment vertical="center"/>
    </xf>
    <xf numFmtId="185" fontId="18" fillId="0" borderId="16" xfId="27" applyNumberFormat="1" applyFont="1" applyFill="1" applyBorder="1">
      <alignment vertical="center"/>
    </xf>
    <xf numFmtId="0" fontId="18" fillId="0" borderId="18" xfId="25" applyFont="1" applyBorder="1" applyAlignment="1">
      <alignment horizontal="center" vertical="center"/>
    </xf>
    <xf numFmtId="185" fontId="18" fillId="0" borderId="17" xfId="27" applyNumberFormat="1" applyFont="1" applyBorder="1">
      <alignment vertical="center"/>
    </xf>
    <xf numFmtId="185" fontId="18" fillId="0" borderId="16" xfId="27" applyNumberFormat="1" applyFont="1" applyBorder="1">
      <alignment vertical="center"/>
    </xf>
    <xf numFmtId="0" fontId="19" fillId="0" borderId="18" xfId="25" applyFont="1" applyBorder="1" applyAlignment="1">
      <alignment horizontal="center" vertical="center"/>
    </xf>
    <xf numFmtId="40" fontId="19" fillId="0" borderId="17" xfId="27" applyNumberFormat="1" applyFont="1" applyBorder="1">
      <alignment vertical="center"/>
    </xf>
    <xf numFmtId="40" fontId="19" fillId="0" borderId="16" xfId="27" applyNumberFormat="1" applyFont="1" applyBorder="1">
      <alignment vertical="center"/>
    </xf>
    <xf numFmtId="0" fontId="18" fillId="3" borderId="28" xfId="25" applyFont="1" applyFill="1" applyBorder="1" applyAlignment="1">
      <alignment horizontal="center" vertical="center"/>
    </xf>
    <xf numFmtId="0" fontId="18" fillId="3" borderId="28" xfId="25" applyFont="1" applyFill="1" applyBorder="1" applyAlignment="1">
      <alignment horizontal="left" vertical="center" shrinkToFit="1"/>
    </xf>
    <xf numFmtId="0" fontId="18" fillId="0" borderId="13" xfId="25" applyFont="1" applyBorder="1" applyAlignment="1">
      <alignment horizontal="center" vertical="center"/>
    </xf>
    <xf numFmtId="38" fontId="18" fillId="0" borderId="14" xfId="27" applyFont="1" applyFill="1" applyBorder="1">
      <alignment vertical="center"/>
    </xf>
    <xf numFmtId="38" fontId="18" fillId="0" borderId="12" xfId="27" applyFont="1" applyFill="1" applyBorder="1">
      <alignment vertical="center"/>
    </xf>
    <xf numFmtId="0" fontId="19" fillId="0" borderId="13" xfId="25" applyFont="1" applyBorder="1" applyAlignment="1">
      <alignment horizontal="center" vertical="center"/>
    </xf>
    <xf numFmtId="178" fontId="19" fillId="0" borderId="14" xfId="25" applyNumberFormat="1" applyFont="1" applyFill="1" applyBorder="1">
      <alignment vertical="center"/>
    </xf>
    <xf numFmtId="178" fontId="19" fillId="0" borderId="12" xfId="25" applyNumberFormat="1" applyFont="1" applyFill="1" applyBorder="1">
      <alignment vertical="center"/>
    </xf>
    <xf numFmtId="0" fontId="18" fillId="3" borderId="31" xfId="26" applyFont="1" applyFill="1" applyBorder="1" applyAlignment="1">
      <alignment horizontal="center" vertical="center"/>
    </xf>
    <xf numFmtId="0" fontId="18" fillId="3" borderId="31" xfId="26" applyFont="1" applyFill="1" applyBorder="1" applyAlignment="1">
      <alignment horizontal="left" vertical="center" shrinkToFit="1"/>
    </xf>
    <xf numFmtId="3" fontId="18" fillId="0" borderId="18" xfId="25" applyNumberFormat="1" applyFont="1" applyBorder="1" applyAlignment="1">
      <alignment horizontal="center" vertical="center"/>
    </xf>
    <xf numFmtId="0" fontId="18" fillId="0" borderId="17" xfId="25" applyFont="1" applyFill="1" applyBorder="1">
      <alignment vertical="center"/>
    </xf>
    <xf numFmtId="186" fontId="18" fillId="0" borderId="17" xfId="25" applyNumberFormat="1" applyFont="1" applyFill="1" applyBorder="1">
      <alignment vertical="center"/>
    </xf>
    <xf numFmtId="0" fontId="18" fillId="0" borderId="16" xfId="25" applyFont="1" applyFill="1" applyBorder="1">
      <alignment vertical="center"/>
    </xf>
    <xf numFmtId="3" fontId="19" fillId="0" borderId="18" xfId="25" applyNumberFormat="1" applyFont="1" applyBorder="1" applyAlignment="1">
      <alignment horizontal="center" vertical="center"/>
    </xf>
    <xf numFmtId="0" fontId="19" fillId="0" borderId="17" xfId="25" applyFont="1" applyFill="1" applyBorder="1">
      <alignment vertical="center"/>
    </xf>
    <xf numFmtId="186" fontId="19" fillId="0" borderId="17" xfId="25" applyNumberFormat="1" applyFont="1" applyFill="1" applyBorder="1">
      <alignment vertical="center"/>
    </xf>
    <xf numFmtId="184" fontId="19" fillId="0" borderId="16" xfId="25" applyNumberFormat="1" applyFont="1" applyFill="1" applyBorder="1">
      <alignment vertical="center"/>
    </xf>
    <xf numFmtId="0" fontId="18" fillId="3" borderId="28" xfId="26" applyFont="1" applyFill="1" applyBorder="1" applyAlignment="1">
      <alignment horizontal="center" vertical="center"/>
    </xf>
    <xf numFmtId="0" fontId="18" fillId="3" borderId="28" xfId="26" applyFont="1" applyFill="1" applyBorder="1" applyAlignment="1">
      <alignment horizontal="left" vertical="center" shrinkToFit="1"/>
    </xf>
    <xf numFmtId="178" fontId="18" fillId="0" borderId="13" xfId="25" applyNumberFormat="1" applyFont="1" applyBorder="1" applyAlignment="1">
      <alignment horizontal="center" vertical="center"/>
    </xf>
    <xf numFmtId="38" fontId="18" fillId="0" borderId="14" xfId="27" applyFont="1" applyBorder="1">
      <alignment vertical="center"/>
    </xf>
    <xf numFmtId="38" fontId="18" fillId="0" borderId="12" xfId="27" applyFont="1" applyBorder="1">
      <alignment vertical="center"/>
    </xf>
    <xf numFmtId="178" fontId="19" fillId="0" borderId="13" xfId="25" applyNumberFormat="1" applyFont="1" applyBorder="1" applyAlignment="1">
      <alignment horizontal="center" vertical="center"/>
    </xf>
    <xf numFmtId="178" fontId="19" fillId="0" borderId="14" xfId="25" applyNumberFormat="1" applyFont="1" applyBorder="1">
      <alignment vertical="center"/>
    </xf>
    <xf numFmtId="178" fontId="19" fillId="0" borderId="12" xfId="25" applyNumberFormat="1" applyFont="1" applyBorder="1">
      <alignment vertical="center"/>
    </xf>
    <xf numFmtId="185" fontId="18" fillId="13" borderId="17" xfId="27" applyNumberFormat="1" applyFont="1" applyFill="1" applyBorder="1">
      <alignment vertical="center"/>
    </xf>
    <xf numFmtId="185" fontId="18" fillId="13" borderId="16" xfId="27" applyNumberFormat="1" applyFont="1" applyFill="1" applyBorder="1">
      <alignment vertical="center"/>
    </xf>
    <xf numFmtId="0" fontId="18" fillId="0" borderId="17" xfId="25" applyFont="1" applyBorder="1">
      <alignment vertical="center"/>
    </xf>
    <xf numFmtId="177" fontId="18" fillId="13" borderId="17" xfId="25" applyNumberFormat="1" applyFont="1" applyFill="1" applyBorder="1">
      <alignment vertical="center"/>
    </xf>
    <xf numFmtId="0" fontId="18" fillId="13" borderId="16" xfId="25" applyFont="1" applyFill="1" applyBorder="1">
      <alignment vertical="center"/>
    </xf>
    <xf numFmtId="0" fontId="19" fillId="0" borderId="17" xfId="25" applyFont="1" applyBorder="1">
      <alignment vertical="center"/>
    </xf>
    <xf numFmtId="177" fontId="19" fillId="13" borderId="17" xfId="25" applyNumberFormat="1" applyFont="1" applyFill="1" applyBorder="1">
      <alignment vertical="center"/>
    </xf>
    <xf numFmtId="0" fontId="19" fillId="13" borderId="16" xfId="25" applyFont="1" applyFill="1" applyBorder="1">
      <alignment vertical="center"/>
    </xf>
    <xf numFmtId="177" fontId="18" fillId="0" borderId="17" xfId="25" applyNumberFormat="1" applyFont="1" applyFill="1" applyBorder="1">
      <alignment vertical="center"/>
    </xf>
    <xf numFmtId="177" fontId="19" fillId="0" borderId="17" xfId="25" applyNumberFormat="1" applyFont="1" applyFill="1" applyBorder="1">
      <alignment vertical="center"/>
    </xf>
    <xf numFmtId="0" fontId="19" fillId="0" borderId="16" xfId="25" applyFont="1" applyFill="1" applyBorder="1">
      <alignment vertical="center"/>
    </xf>
    <xf numFmtId="0" fontId="18" fillId="0" borderId="14" xfId="25" applyFont="1" applyFill="1" applyBorder="1">
      <alignment vertical="center"/>
    </xf>
    <xf numFmtId="177" fontId="18" fillId="14" borderId="14" xfId="25" applyNumberFormat="1" applyFont="1" applyFill="1" applyBorder="1">
      <alignment vertical="center"/>
    </xf>
    <xf numFmtId="0" fontId="18" fillId="14" borderId="12" xfId="25" applyFont="1" applyFill="1" applyBorder="1">
      <alignment vertical="center"/>
    </xf>
    <xf numFmtId="3" fontId="19" fillId="0" borderId="13" xfId="25" applyNumberFormat="1" applyFont="1" applyFill="1" applyBorder="1" applyAlignment="1">
      <alignment horizontal="center" vertical="center"/>
    </xf>
    <xf numFmtId="185" fontId="19" fillId="0" borderId="14" xfId="27" applyNumberFormat="1" applyFont="1" applyFill="1" applyBorder="1">
      <alignment vertical="center"/>
    </xf>
    <xf numFmtId="185" fontId="19" fillId="13" borderId="14" xfId="27" applyNumberFormat="1" applyFont="1" applyFill="1" applyBorder="1">
      <alignment vertical="center"/>
    </xf>
    <xf numFmtId="185" fontId="19" fillId="13" borderId="12" xfId="27" applyNumberFormat="1" applyFont="1" applyFill="1" applyBorder="1">
      <alignment vertical="center"/>
    </xf>
    <xf numFmtId="3" fontId="19" fillId="0" borderId="18" xfId="25" applyNumberFormat="1" applyFont="1" applyFill="1" applyBorder="1" applyAlignment="1">
      <alignment horizontal="center" vertical="center"/>
    </xf>
    <xf numFmtId="0" fontId="18" fillId="14" borderId="16" xfId="25" applyFont="1" applyFill="1" applyBorder="1">
      <alignment vertical="center"/>
    </xf>
    <xf numFmtId="185" fontId="19" fillId="0" borderId="17" xfId="27" applyNumberFormat="1" applyFont="1" applyFill="1" applyBorder="1">
      <alignment vertical="center"/>
    </xf>
    <xf numFmtId="185" fontId="19" fillId="13" borderId="16" xfId="27" applyNumberFormat="1" applyFont="1" applyFill="1" applyBorder="1">
      <alignment vertical="center"/>
    </xf>
    <xf numFmtId="38" fontId="19" fillId="0" borderId="14" xfId="27" applyFont="1" applyBorder="1">
      <alignment vertical="center"/>
    </xf>
    <xf numFmtId="38" fontId="19" fillId="0" borderId="12" xfId="27" applyFont="1" applyBorder="1">
      <alignment vertical="center"/>
    </xf>
    <xf numFmtId="3" fontId="19" fillId="0" borderId="21" xfId="25" applyNumberFormat="1" applyFont="1" applyBorder="1" applyAlignment="1">
      <alignment horizontal="center" vertical="center"/>
    </xf>
    <xf numFmtId="185" fontId="19" fillId="0" borderId="20" xfId="27" applyNumberFormat="1" applyFont="1" applyBorder="1" applyAlignment="1">
      <alignment horizontal="right" vertical="center"/>
    </xf>
    <xf numFmtId="185" fontId="19" fillId="13" borderId="20" xfId="27" applyNumberFormat="1" applyFont="1" applyFill="1" applyBorder="1">
      <alignment vertical="center"/>
    </xf>
    <xf numFmtId="185" fontId="19" fillId="13" borderId="19" xfId="27" applyNumberFormat="1" applyFont="1" applyFill="1" applyBorder="1">
      <alignment vertical="center"/>
    </xf>
    <xf numFmtId="3" fontId="18" fillId="0" borderId="21" xfId="25" applyNumberFormat="1" applyFont="1" applyBorder="1" applyAlignment="1">
      <alignment horizontal="center" vertical="center"/>
    </xf>
    <xf numFmtId="185" fontId="18" fillId="0" borderId="20" xfId="27" applyNumberFormat="1" applyFont="1" applyBorder="1" applyAlignment="1">
      <alignment horizontal="right" vertical="center"/>
    </xf>
    <xf numFmtId="185" fontId="19" fillId="0" borderId="20" xfId="27" applyNumberFormat="1" applyFont="1" applyBorder="1">
      <alignment vertical="center"/>
    </xf>
    <xf numFmtId="38" fontId="19" fillId="0" borderId="17" xfId="27" applyFont="1" applyBorder="1" applyAlignment="1">
      <alignment horizontal="right" vertical="center"/>
    </xf>
    <xf numFmtId="38" fontId="19" fillId="0" borderId="17" xfId="27" applyFont="1" applyFill="1" applyBorder="1" applyAlignment="1">
      <alignment horizontal="right" vertical="center"/>
    </xf>
    <xf numFmtId="38" fontId="19" fillId="0" borderId="17" xfId="27" applyFont="1" applyBorder="1">
      <alignment vertical="center"/>
    </xf>
    <xf numFmtId="38" fontId="19" fillId="0" borderId="16" xfId="27" applyFont="1" applyBorder="1">
      <alignment vertical="center"/>
    </xf>
    <xf numFmtId="3" fontId="18" fillId="0" borderId="17" xfId="25" applyNumberFormat="1" applyFont="1" applyBorder="1" applyAlignment="1">
      <alignment horizontal="right" vertical="center"/>
    </xf>
    <xf numFmtId="3" fontId="18" fillId="0" borderId="17" xfId="25" applyNumberFormat="1" applyFont="1" applyFill="1" applyBorder="1" applyAlignment="1">
      <alignment horizontal="right" vertical="center"/>
    </xf>
    <xf numFmtId="3" fontId="18" fillId="0" borderId="17" xfId="25" applyNumberFormat="1" applyFont="1" applyBorder="1">
      <alignment vertical="center"/>
    </xf>
    <xf numFmtId="3" fontId="18" fillId="0" borderId="16" xfId="25" applyNumberFormat="1" applyFont="1" applyBorder="1">
      <alignment vertical="center"/>
    </xf>
    <xf numFmtId="0" fontId="20" fillId="15" borderId="27" xfId="25" applyFont="1" applyFill="1" applyBorder="1" applyAlignment="1">
      <alignment horizontal="center" vertical="center" wrapText="1"/>
    </xf>
    <xf numFmtId="0" fontId="20" fillId="15" borderId="15" xfId="25" applyFont="1" applyFill="1" applyBorder="1" applyAlignment="1">
      <alignment horizontal="center" vertical="center" wrapText="1"/>
    </xf>
    <xf numFmtId="0" fontId="20" fillId="15" borderId="11" xfId="25" applyFont="1" applyFill="1" applyBorder="1" applyAlignment="1">
      <alignment horizontal="center" vertical="center" wrapText="1"/>
    </xf>
    <xf numFmtId="0" fontId="21" fillId="15" borderId="11" xfId="25" applyFont="1" applyFill="1" applyBorder="1" applyAlignment="1">
      <alignment horizontal="center" vertical="center" wrapText="1"/>
    </xf>
    <xf numFmtId="0" fontId="20" fillId="15" borderId="10" xfId="25" applyFont="1" applyFill="1" applyBorder="1" applyAlignment="1">
      <alignment horizontal="center" vertical="center" wrapText="1"/>
    </xf>
    <xf numFmtId="0" fontId="22" fillId="15" borderId="27" xfId="25" applyFont="1" applyFill="1" applyBorder="1" applyAlignment="1">
      <alignment horizontal="center" vertical="center" wrapText="1"/>
    </xf>
    <xf numFmtId="14" fontId="18" fillId="0" borderId="0" xfId="25" applyNumberFormat="1" applyFont="1" applyFill="1" applyAlignment="1">
      <alignment horizontal="center" vertical="center" wrapText="1"/>
    </xf>
    <xf numFmtId="0" fontId="18" fillId="0" borderId="0" xfId="25" applyFont="1" applyFill="1" applyAlignment="1">
      <alignment horizontal="center" vertical="center" wrapText="1"/>
    </xf>
    <xf numFmtId="0" fontId="18" fillId="0" borderId="0" xfId="25" applyFont="1" applyAlignment="1">
      <alignment horizontal="center" vertical="center"/>
    </xf>
    <xf numFmtId="0" fontId="23" fillId="0" borderId="0" xfId="25" applyFont="1">
      <alignment vertical="center"/>
    </xf>
    <xf numFmtId="0" fontId="19" fillId="0" borderId="0" xfId="0" applyFont="1" applyBorder="1">
      <alignment vertical="center"/>
    </xf>
    <xf numFmtId="0" fontId="18" fillId="0" borderId="0" xfId="0" applyFont="1" applyFill="1" applyBorder="1" applyAlignment="1">
      <alignment horizontal="center" vertical="center" wrapText="1"/>
    </xf>
    <xf numFmtId="0" fontId="19" fillId="0" borderId="0" xfId="0" applyFont="1" applyBorder="1" applyAlignment="1">
      <alignment horizontal="center" vertical="center"/>
    </xf>
    <xf numFmtId="0" fontId="19" fillId="0" borderId="0" xfId="0" applyNumberFormat="1" applyFont="1" applyBorder="1">
      <alignment vertical="center"/>
    </xf>
    <xf numFmtId="0" fontId="18" fillId="0" borderId="0" xfId="0" applyFont="1" applyBorder="1" applyAlignment="1">
      <alignment horizontal="center" vertical="center"/>
    </xf>
    <xf numFmtId="0" fontId="19" fillId="0" borderId="0" xfId="0" applyFont="1" applyBorder="1" applyAlignment="1">
      <alignment vertical="center"/>
    </xf>
    <xf numFmtId="0" fontId="18" fillId="0" borderId="0" xfId="0" applyFont="1" applyBorder="1" applyAlignment="1">
      <alignment vertical="center"/>
    </xf>
    <xf numFmtId="0" fontId="26" fillId="0" borderId="0" xfId="0" applyFont="1" applyFill="1" applyBorder="1" applyAlignment="1">
      <alignment horizontal="left" vertical="center"/>
    </xf>
    <xf numFmtId="0" fontId="18" fillId="0" borderId="0" xfId="0" applyFont="1" applyBorder="1">
      <alignment vertical="center"/>
    </xf>
    <xf numFmtId="0" fontId="19" fillId="0" borderId="0" xfId="0" applyFont="1">
      <alignment vertical="center"/>
    </xf>
    <xf numFmtId="185" fontId="18" fillId="0" borderId="91" xfId="15" applyNumberFormat="1" applyFont="1" applyFill="1" applyBorder="1" applyAlignment="1">
      <alignment horizontal="center" vertical="center"/>
    </xf>
    <xf numFmtId="184" fontId="19" fillId="4" borderId="42" xfId="16" applyNumberFormat="1" applyFont="1" applyFill="1" applyBorder="1">
      <alignment vertical="center"/>
    </xf>
    <xf numFmtId="184" fontId="19" fillId="4" borderId="14" xfId="16" applyNumberFormat="1" applyFont="1" applyFill="1" applyBorder="1">
      <alignment vertical="center"/>
    </xf>
    <xf numFmtId="184" fontId="19" fillId="4" borderId="35" xfId="16" applyNumberFormat="1" applyFont="1" applyFill="1" applyBorder="1">
      <alignment vertical="center"/>
    </xf>
    <xf numFmtId="184" fontId="18" fillId="0" borderId="121" xfId="15" applyNumberFormat="1" applyFont="1" applyFill="1" applyBorder="1" applyAlignment="1">
      <alignment horizontal="center" vertical="center"/>
    </xf>
    <xf numFmtId="184" fontId="19" fillId="4" borderId="131" xfId="16" applyNumberFormat="1" applyFont="1" applyFill="1" applyBorder="1">
      <alignment vertical="center"/>
    </xf>
    <xf numFmtId="184" fontId="19" fillId="0" borderId="91" xfId="0" applyNumberFormat="1" applyFont="1" applyBorder="1" applyAlignment="1">
      <alignment horizontal="center" vertical="center"/>
    </xf>
    <xf numFmtId="184" fontId="19" fillId="4" borderId="42" xfId="0" applyNumberFormat="1" applyFont="1" applyFill="1" applyBorder="1">
      <alignment vertical="center"/>
    </xf>
    <xf numFmtId="184" fontId="19" fillId="4" borderId="14" xfId="0" applyNumberFormat="1" applyFont="1" applyFill="1" applyBorder="1">
      <alignment vertical="center"/>
    </xf>
    <xf numFmtId="184" fontId="19" fillId="4" borderId="35" xfId="0" applyNumberFormat="1" applyFont="1" applyFill="1" applyBorder="1">
      <alignment vertical="center"/>
    </xf>
    <xf numFmtId="0" fontId="18" fillId="3" borderId="31" xfId="24" applyFont="1" applyFill="1" applyBorder="1" applyAlignment="1">
      <alignment horizontal="center" vertical="center"/>
    </xf>
    <xf numFmtId="0" fontId="18" fillId="3" borderId="31" xfId="0" applyFont="1" applyFill="1" applyBorder="1" applyAlignment="1">
      <alignment horizontal="left" vertical="center" shrinkToFit="1"/>
    </xf>
    <xf numFmtId="185" fontId="18" fillId="0" borderId="94" xfId="15" applyNumberFormat="1" applyFont="1" applyFill="1" applyBorder="1" applyAlignment="1">
      <alignment horizontal="center" vertical="center"/>
    </xf>
    <xf numFmtId="184" fontId="19" fillId="0" borderId="118" xfId="0" applyNumberFormat="1" applyFont="1" applyFill="1" applyBorder="1">
      <alignment vertical="center"/>
    </xf>
    <xf numFmtId="184" fontId="19" fillId="0" borderId="55" xfId="0" applyNumberFormat="1" applyFont="1" applyFill="1" applyBorder="1">
      <alignment vertical="center"/>
    </xf>
    <xf numFmtId="184" fontId="19" fillId="0" borderId="117" xfId="0" applyNumberFormat="1" applyFont="1" applyFill="1" applyBorder="1">
      <alignment vertical="center"/>
    </xf>
    <xf numFmtId="185" fontId="18" fillId="0" borderId="126" xfId="15" applyNumberFormat="1" applyFont="1" applyFill="1" applyBorder="1" applyAlignment="1">
      <alignment horizontal="center" vertical="center"/>
    </xf>
    <xf numFmtId="184" fontId="19" fillId="0" borderId="128" xfId="0" applyNumberFormat="1" applyFont="1" applyFill="1" applyBorder="1">
      <alignment vertical="center"/>
    </xf>
    <xf numFmtId="185" fontId="18" fillId="0" borderId="130" xfId="15" applyNumberFormat="1" applyFont="1" applyFill="1" applyBorder="1" applyAlignment="1">
      <alignment horizontal="center" vertical="center"/>
    </xf>
    <xf numFmtId="0" fontId="18" fillId="3" borderId="25" xfId="24" applyFont="1" applyFill="1" applyBorder="1" applyAlignment="1">
      <alignment horizontal="center" vertical="center"/>
    </xf>
    <xf numFmtId="0" fontId="18" fillId="3" borderId="116" xfId="0" applyFont="1" applyFill="1" applyBorder="1" applyAlignment="1">
      <alignment horizontal="left" vertical="center" shrinkToFit="1"/>
    </xf>
    <xf numFmtId="184" fontId="19" fillId="0" borderId="115" xfId="0" applyNumberFormat="1" applyFont="1" applyFill="1" applyBorder="1">
      <alignment vertical="center"/>
    </xf>
    <xf numFmtId="184" fontId="19" fillId="0" borderId="20" xfId="0" applyNumberFormat="1" applyFont="1" applyFill="1" applyBorder="1">
      <alignment vertical="center"/>
    </xf>
    <xf numFmtId="184" fontId="19" fillId="0" borderId="19" xfId="0" applyNumberFormat="1" applyFont="1" applyFill="1" applyBorder="1">
      <alignment vertical="center"/>
    </xf>
    <xf numFmtId="184" fontId="19" fillId="0" borderId="125" xfId="0" applyNumberFormat="1" applyFont="1" applyFill="1" applyBorder="1">
      <alignment vertical="center"/>
    </xf>
    <xf numFmtId="0" fontId="18" fillId="3" borderId="30" xfId="24" applyFont="1" applyFill="1" applyBorder="1" applyAlignment="1">
      <alignment horizontal="center" vertical="center"/>
    </xf>
    <xf numFmtId="0" fontId="18" fillId="3" borderId="30" xfId="0" applyFont="1" applyFill="1" applyBorder="1" applyAlignment="1">
      <alignment horizontal="left" vertical="center" shrinkToFit="1"/>
    </xf>
    <xf numFmtId="0" fontId="19" fillId="0" borderId="0" xfId="0" applyFont="1" applyBorder="1" applyAlignment="1">
      <alignment vertical="center" wrapText="1"/>
    </xf>
    <xf numFmtId="0" fontId="19" fillId="0" borderId="24" xfId="0" applyFont="1" applyBorder="1" applyAlignment="1">
      <alignment vertical="center" wrapText="1"/>
    </xf>
    <xf numFmtId="184" fontId="19" fillId="0" borderId="120" xfId="0" applyNumberFormat="1" applyFont="1" applyFill="1" applyBorder="1">
      <alignment vertical="center"/>
    </xf>
    <xf numFmtId="184" fontId="19" fillId="0" borderId="47" xfId="0" applyNumberFormat="1" applyFont="1" applyFill="1" applyBorder="1">
      <alignment vertical="center"/>
    </xf>
    <xf numFmtId="185" fontId="18" fillId="0" borderId="96" xfId="15" applyNumberFormat="1" applyFont="1" applyFill="1" applyBorder="1" applyAlignment="1">
      <alignment horizontal="center" vertical="center"/>
    </xf>
    <xf numFmtId="184" fontId="19" fillId="0" borderId="0" xfId="0" applyNumberFormat="1" applyFont="1" applyFill="1" applyBorder="1">
      <alignment vertical="center"/>
    </xf>
    <xf numFmtId="184" fontId="19" fillId="0" borderId="17" xfId="0" applyNumberFormat="1" applyFont="1" applyFill="1" applyBorder="1">
      <alignment vertical="center"/>
    </xf>
    <xf numFmtId="184" fontId="19" fillId="0" borderId="22" xfId="0" applyNumberFormat="1" applyFont="1" applyFill="1" applyBorder="1">
      <alignment vertical="center"/>
    </xf>
    <xf numFmtId="185" fontId="18" fillId="0" borderId="124" xfId="15" applyNumberFormat="1" applyFont="1" applyFill="1" applyBorder="1" applyAlignment="1">
      <alignment horizontal="center" vertical="center"/>
    </xf>
    <xf numFmtId="184" fontId="19" fillId="0" borderId="9" xfId="0" applyNumberFormat="1" applyFont="1" applyFill="1" applyBorder="1">
      <alignment vertical="center"/>
    </xf>
    <xf numFmtId="185" fontId="18" fillId="0" borderId="95" xfId="15" applyNumberFormat="1" applyFont="1" applyFill="1" applyBorder="1" applyAlignment="1">
      <alignment horizontal="center" vertical="center"/>
    </xf>
    <xf numFmtId="184" fontId="19" fillId="0" borderId="114" xfId="0" applyNumberFormat="1" applyFont="1" applyFill="1" applyBorder="1">
      <alignment vertical="center"/>
    </xf>
    <xf numFmtId="0" fontId="18" fillId="3" borderId="116" xfId="24" applyFont="1" applyFill="1" applyBorder="1" applyAlignment="1">
      <alignment horizontal="center" vertical="center"/>
    </xf>
    <xf numFmtId="0" fontId="18" fillId="3" borderId="28" xfId="0" applyFont="1" applyFill="1" applyBorder="1" applyAlignment="1">
      <alignment horizontal="left" vertical="center" shrinkToFit="1"/>
    </xf>
    <xf numFmtId="38" fontId="18" fillId="0" borderId="91" xfId="15" applyFont="1" applyFill="1" applyBorder="1" applyAlignment="1">
      <alignment horizontal="right" vertical="center"/>
    </xf>
    <xf numFmtId="38" fontId="18" fillId="0" borderId="119" xfId="15" applyFont="1" applyFill="1" applyBorder="1">
      <alignment vertical="center"/>
    </xf>
    <xf numFmtId="38" fontId="18" fillId="0" borderId="14" xfId="15" applyFont="1" applyFill="1" applyBorder="1">
      <alignment vertical="center"/>
    </xf>
    <xf numFmtId="38" fontId="18" fillId="0" borderId="12" xfId="15" applyFont="1" applyFill="1" applyBorder="1">
      <alignment vertical="center"/>
    </xf>
    <xf numFmtId="38" fontId="18" fillId="0" borderId="121" xfId="15" applyFont="1" applyFill="1" applyBorder="1" applyAlignment="1">
      <alignment horizontal="right" vertical="center"/>
    </xf>
    <xf numFmtId="183" fontId="18" fillId="0" borderId="119" xfId="0" applyNumberFormat="1" applyFont="1" applyFill="1" applyBorder="1">
      <alignment vertical="center"/>
    </xf>
    <xf numFmtId="183" fontId="18" fillId="0" borderId="14" xfId="0" applyNumberFormat="1" applyFont="1" applyFill="1" applyBorder="1">
      <alignment vertical="center"/>
    </xf>
    <xf numFmtId="1" fontId="18" fillId="0" borderId="131" xfId="0" applyNumberFormat="1" applyFont="1" applyFill="1" applyBorder="1">
      <alignment vertical="center"/>
    </xf>
    <xf numFmtId="1" fontId="18" fillId="0" borderId="12" xfId="0" applyNumberFormat="1" applyFont="1" applyFill="1" applyBorder="1">
      <alignment vertical="center"/>
    </xf>
    <xf numFmtId="0" fontId="18" fillId="3" borderId="26" xfId="0" applyFont="1" applyFill="1" applyBorder="1" applyAlignment="1">
      <alignment horizontal="center" vertical="center"/>
    </xf>
    <xf numFmtId="38" fontId="18" fillId="0" borderId="94" xfId="15" applyFont="1" applyFill="1" applyBorder="1" applyAlignment="1">
      <alignment horizontal="right" vertical="center"/>
    </xf>
    <xf numFmtId="38" fontId="18" fillId="0" borderId="115" xfId="15" applyFont="1" applyFill="1" applyBorder="1">
      <alignment vertical="center"/>
    </xf>
    <xf numFmtId="38" fontId="18" fillId="0" borderId="20" xfId="15" applyFont="1" applyFill="1" applyBorder="1">
      <alignment vertical="center"/>
    </xf>
    <xf numFmtId="38" fontId="18" fillId="0" borderId="19" xfId="15" applyFont="1" applyFill="1" applyBorder="1">
      <alignment vertical="center"/>
    </xf>
    <xf numFmtId="38" fontId="18" fillId="0" borderId="126" xfId="15" applyFont="1" applyFill="1" applyBorder="1" applyAlignment="1">
      <alignment horizontal="right" vertical="center"/>
    </xf>
    <xf numFmtId="183" fontId="18" fillId="0" borderId="115" xfId="0" applyNumberFormat="1" applyFont="1" applyFill="1" applyBorder="1">
      <alignment vertical="center"/>
    </xf>
    <xf numFmtId="183" fontId="18" fillId="0" borderId="20" xfId="0" applyNumberFormat="1" applyFont="1" applyFill="1" applyBorder="1">
      <alignment vertical="center"/>
    </xf>
    <xf numFmtId="1" fontId="18" fillId="0" borderId="125" xfId="0" applyNumberFormat="1" applyFont="1" applyFill="1" applyBorder="1">
      <alignment vertical="center"/>
    </xf>
    <xf numFmtId="1" fontId="18" fillId="0" borderId="19" xfId="0" applyNumberFormat="1" applyFont="1" applyFill="1" applyBorder="1">
      <alignment vertical="center"/>
    </xf>
    <xf numFmtId="0" fontId="18" fillId="3" borderId="30" xfId="0" applyFont="1" applyFill="1" applyBorder="1" applyAlignment="1">
      <alignment horizontal="center" vertical="center"/>
    </xf>
    <xf numFmtId="38" fontId="19" fillId="0" borderId="19" xfId="15" applyFont="1" applyFill="1" applyBorder="1">
      <alignment vertical="center"/>
    </xf>
    <xf numFmtId="1" fontId="19" fillId="0" borderId="125" xfId="0" applyNumberFormat="1" applyFont="1" applyFill="1" applyBorder="1">
      <alignment vertical="center"/>
    </xf>
    <xf numFmtId="1" fontId="19" fillId="0" borderId="19" xfId="0" applyNumberFormat="1" applyFont="1" applyFill="1" applyBorder="1">
      <alignment vertical="center"/>
    </xf>
    <xf numFmtId="38" fontId="18" fillId="0" borderId="95" xfId="15" applyFont="1" applyFill="1" applyBorder="1" applyAlignment="1">
      <alignment horizontal="right" vertical="center"/>
    </xf>
    <xf numFmtId="38" fontId="18" fillId="0" borderId="114" xfId="15" applyFont="1" applyFill="1" applyBorder="1">
      <alignment vertical="center"/>
    </xf>
    <xf numFmtId="38" fontId="18" fillId="0" borderId="17" xfId="15" applyFont="1" applyFill="1" applyBorder="1">
      <alignment vertical="center"/>
    </xf>
    <xf numFmtId="38" fontId="19" fillId="0" borderId="16" xfId="15" applyFont="1" applyFill="1" applyBorder="1">
      <alignment vertical="center"/>
    </xf>
    <xf numFmtId="38" fontId="18" fillId="0" borderId="72" xfId="15" applyFont="1" applyFill="1" applyBorder="1" applyAlignment="1">
      <alignment horizontal="right" vertical="center"/>
    </xf>
    <xf numFmtId="183" fontId="18" fillId="0" borderId="114" xfId="0" applyNumberFormat="1" applyFont="1" applyFill="1" applyBorder="1">
      <alignment vertical="center"/>
    </xf>
    <xf numFmtId="183" fontId="18" fillId="0" borderId="17" xfId="0" applyNumberFormat="1" applyFont="1" applyFill="1" applyBorder="1">
      <alignment vertical="center"/>
    </xf>
    <xf numFmtId="1" fontId="19" fillId="0" borderId="123" xfId="0" applyNumberFormat="1" applyFont="1" applyFill="1" applyBorder="1">
      <alignment vertical="center"/>
    </xf>
    <xf numFmtId="1" fontId="19" fillId="0" borderId="16" xfId="0" applyNumberFormat="1" applyFont="1" applyFill="1" applyBorder="1">
      <alignment vertical="center"/>
    </xf>
    <xf numFmtId="0" fontId="18" fillId="3" borderId="29" xfId="0" applyFont="1" applyFill="1" applyBorder="1" applyAlignment="1">
      <alignment horizontal="center" vertical="center"/>
    </xf>
    <xf numFmtId="0" fontId="18" fillId="0" borderId="91" xfId="0" applyNumberFormat="1" applyFont="1" applyFill="1" applyBorder="1" applyAlignment="1">
      <alignment horizontal="center" vertical="center"/>
    </xf>
    <xf numFmtId="179" fontId="18" fillId="4" borderId="119" xfId="16" applyNumberFormat="1" applyFont="1" applyFill="1" applyBorder="1">
      <alignment vertical="center"/>
    </xf>
    <xf numFmtId="179" fontId="18" fillId="4" borderId="14" xfId="16" applyNumberFormat="1" applyFont="1" applyFill="1" applyBorder="1">
      <alignment vertical="center"/>
    </xf>
    <xf numFmtId="179" fontId="18" fillId="4" borderId="12" xfId="16" applyNumberFormat="1" applyFont="1" applyFill="1" applyBorder="1">
      <alignment vertical="center"/>
    </xf>
    <xf numFmtId="0" fontId="18" fillId="0" borderId="121" xfId="0" applyNumberFormat="1" applyFont="1" applyFill="1" applyBorder="1" applyAlignment="1">
      <alignment horizontal="center" vertical="center"/>
    </xf>
    <xf numFmtId="179" fontId="18" fillId="4" borderId="131" xfId="16" applyNumberFormat="1" applyFont="1" applyFill="1" applyBorder="1">
      <alignment vertical="center"/>
    </xf>
    <xf numFmtId="0" fontId="18" fillId="3" borderId="31" xfId="24" applyFont="1" applyFill="1" applyBorder="1" applyAlignment="1">
      <alignment horizontal="left" vertical="center" shrinkToFit="1"/>
    </xf>
    <xf numFmtId="0" fontId="18" fillId="0" borderId="130" xfId="0" applyNumberFormat="1" applyFont="1" applyFill="1" applyBorder="1" applyAlignment="1">
      <alignment horizontal="center" vertical="center"/>
    </xf>
    <xf numFmtId="179" fontId="18" fillId="0" borderId="115" xfId="16" applyNumberFormat="1" applyFont="1" applyFill="1" applyBorder="1">
      <alignment vertical="center"/>
    </xf>
    <xf numFmtId="179" fontId="18" fillId="0" borderId="20" xfId="16" applyNumberFormat="1" applyFont="1" applyFill="1" applyBorder="1">
      <alignment vertical="center"/>
    </xf>
    <xf numFmtId="179" fontId="18" fillId="4" borderId="19" xfId="16" applyNumberFormat="1" applyFont="1" applyFill="1" applyBorder="1">
      <alignment vertical="center"/>
    </xf>
    <xf numFmtId="0" fontId="18" fillId="0" borderId="129" xfId="0" applyNumberFormat="1" applyFont="1" applyFill="1" applyBorder="1" applyAlignment="1">
      <alignment horizontal="center" vertical="center"/>
    </xf>
    <xf numFmtId="179" fontId="18" fillId="4" borderId="125" xfId="16" applyNumberFormat="1" applyFont="1" applyFill="1" applyBorder="1">
      <alignment vertical="center"/>
    </xf>
    <xf numFmtId="0" fontId="18" fillId="0" borderId="94" xfId="0" applyNumberFormat="1" applyFont="1" applyFill="1" applyBorder="1" applyAlignment="1">
      <alignment horizontal="center" vertical="center"/>
    </xf>
    <xf numFmtId="0" fontId="18" fillId="3" borderId="30" xfId="24" applyFont="1" applyFill="1" applyBorder="1" applyAlignment="1">
      <alignment horizontal="left" vertical="center" shrinkToFit="1"/>
    </xf>
    <xf numFmtId="182" fontId="18" fillId="0" borderId="127" xfId="0" applyNumberFormat="1" applyFont="1" applyFill="1" applyBorder="1" applyAlignment="1">
      <alignment horizontal="right" vertical="center"/>
    </xf>
    <xf numFmtId="182" fontId="18" fillId="0" borderId="118" xfId="16" applyNumberFormat="1" applyFont="1" applyFill="1" applyBorder="1">
      <alignment vertical="center"/>
    </xf>
    <xf numFmtId="182" fontId="18" fillId="0" borderId="55" xfId="16" applyNumberFormat="1" applyFont="1" applyFill="1" applyBorder="1">
      <alignment vertical="center"/>
    </xf>
    <xf numFmtId="182" fontId="18" fillId="0" borderId="117" xfId="16" applyNumberFormat="1" applyFont="1" applyFill="1" applyBorder="1">
      <alignment vertical="center"/>
    </xf>
    <xf numFmtId="182" fontId="18" fillId="0" borderId="107" xfId="0" applyNumberFormat="1" applyFont="1" applyFill="1" applyBorder="1" applyAlignment="1">
      <alignment horizontal="right" vertical="center"/>
    </xf>
    <xf numFmtId="182" fontId="18" fillId="0" borderId="128" xfId="16" applyNumberFormat="1" applyFont="1" applyFill="1" applyBorder="1">
      <alignment vertical="center"/>
    </xf>
    <xf numFmtId="0" fontId="18" fillId="3" borderId="116" xfId="0" applyFont="1" applyFill="1" applyBorder="1" applyAlignment="1">
      <alignment horizontal="center" vertical="center"/>
    </xf>
    <xf numFmtId="179" fontId="18" fillId="4" borderId="115" xfId="16" applyNumberFormat="1" applyFont="1" applyFill="1" applyBorder="1">
      <alignment vertical="center"/>
    </xf>
    <xf numFmtId="179" fontId="18" fillId="4" borderId="20" xfId="16" applyNumberFormat="1" applyFont="1" applyFill="1" applyBorder="1">
      <alignment vertical="center"/>
    </xf>
    <xf numFmtId="0" fontId="18" fillId="0" borderId="126" xfId="0" applyNumberFormat="1" applyFont="1" applyFill="1" applyBorder="1" applyAlignment="1">
      <alignment horizontal="center" vertical="center"/>
    </xf>
    <xf numFmtId="38" fontId="18" fillId="0" borderId="96" xfId="15" applyFont="1" applyFill="1" applyBorder="1" applyAlignment="1">
      <alignment horizontal="right" vertical="center"/>
    </xf>
    <xf numFmtId="178" fontId="18" fillId="0" borderId="114" xfId="0" applyNumberFormat="1" applyFont="1" applyFill="1" applyBorder="1">
      <alignment vertical="center"/>
    </xf>
    <xf numFmtId="178" fontId="18" fillId="0" borderId="17" xfId="0" applyNumberFormat="1" applyFont="1" applyFill="1" applyBorder="1">
      <alignment vertical="center"/>
    </xf>
    <xf numFmtId="178" fontId="18" fillId="0" borderId="16" xfId="0" applyNumberFormat="1" applyFont="1" applyFill="1" applyBorder="1">
      <alignment vertical="center"/>
    </xf>
    <xf numFmtId="38" fontId="18" fillId="0" borderId="124" xfId="15" applyFont="1" applyFill="1" applyBorder="1" applyAlignment="1">
      <alignment horizontal="right" vertical="center"/>
    </xf>
    <xf numFmtId="178" fontId="18" fillId="0" borderId="123" xfId="0" applyNumberFormat="1" applyFont="1" applyFill="1" applyBorder="1">
      <alignment vertical="center"/>
    </xf>
    <xf numFmtId="0" fontId="18" fillId="3" borderId="28" xfId="0" applyFont="1" applyFill="1" applyBorder="1" applyAlignment="1">
      <alignment horizontal="center" vertical="center"/>
    </xf>
    <xf numFmtId="0" fontId="20" fillId="2" borderId="88" xfId="0" applyNumberFormat="1" applyFont="1" applyFill="1" applyBorder="1" applyAlignment="1">
      <alignment horizontal="center" vertical="center"/>
    </xf>
    <xf numFmtId="0" fontId="20" fillId="2" borderId="112" xfId="0" applyFont="1" applyFill="1" applyBorder="1" applyAlignment="1">
      <alignment horizontal="center" vertical="center"/>
    </xf>
    <xf numFmtId="0" fontId="20" fillId="2" borderId="11" xfId="0" applyFont="1" applyFill="1" applyBorder="1" applyAlignment="1">
      <alignment horizontal="center" vertical="center"/>
    </xf>
    <xf numFmtId="0" fontId="20" fillId="2" borderId="10" xfId="0" applyFont="1" applyFill="1" applyBorder="1" applyAlignment="1">
      <alignment horizontal="center" vertical="center"/>
    </xf>
    <xf numFmtId="0" fontId="20" fillId="2" borderId="113" xfId="0" applyNumberFormat="1" applyFont="1" applyFill="1" applyBorder="1" applyAlignment="1">
      <alignment horizontal="center" vertical="center" wrapText="1"/>
    </xf>
    <xf numFmtId="0" fontId="20" fillId="2" borderId="89" xfId="0" applyFont="1" applyFill="1" applyBorder="1" applyAlignment="1">
      <alignment horizontal="center" vertical="center"/>
    </xf>
    <xf numFmtId="0" fontId="20" fillId="2" borderId="88" xfId="0" applyNumberFormat="1" applyFont="1" applyFill="1" applyBorder="1" applyAlignment="1">
      <alignment horizontal="center" vertical="center" wrapText="1"/>
    </xf>
    <xf numFmtId="57" fontId="18" fillId="0" borderId="0" xfId="0" applyNumberFormat="1" applyFont="1" applyFill="1" applyAlignment="1">
      <alignment horizontal="right" vertical="center" wrapText="1"/>
    </xf>
    <xf numFmtId="0" fontId="18" fillId="0" borderId="0" xfId="0" applyFont="1" applyFill="1" applyAlignment="1">
      <alignment horizontal="center" vertical="center" wrapText="1"/>
    </xf>
    <xf numFmtId="0" fontId="19" fillId="0" borderId="0" xfId="0" applyFont="1" applyAlignment="1">
      <alignment horizontal="center" vertical="center"/>
    </xf>
    <xf numFmtId="0" fontId="19" fillId="0" borderId="0" xfId="0" applyNumberFormat="1" applyFont="1">
      <alignment vertical="center"/>
    </xf>
    <xf numFmtId="0" fontId="22" fillId="0" borderId="0" xfId="0" applyFont="1">
      <alignment vertical="center"/>
    </xf>
    <xf numFmtId="0" fontId="27" fillId="0" borderId="0" xfId="28" applyFont="1" applyFill="1">
      <alignment vertical="center"/>
    </xf>
    <xf numFmtId="0" fontId="27" fillId="0" borderId="0" xfId="28" applyFont="1" applyFill="1" applyAlignment="1">
      <alignment horizontal="center" vertical="center"/>
    </xf>
    <xf numFmtId="182" fontId="29" fillId="0" borderId="132" xfId="29" applyNumberFormat="1" applyFont="1" applyFill="1" applyBorder="1" applyAlignment="1" applyProtection="1">
      <alignment horizontal="center" vertical="center"/>
    </xf>
    <xf numFmtId="182" fontId="29" fillId="0" borderId="133" xfId="29" applyNumberFormat="1" applyFont="1" applyFill="1" applyBorder="1" applyAlignment="1" applyProtection="1">
      <alignment horizontal="center" vertical="center"/>
    </xf>
    <xf numFmtId="38" fontId="29" fillId="16" borderId="80" xfId="30" applyFont="1" applyFill="1" applyBorder="1" applyAlignment="1" applyProtection="1">
      <alignment horizontal="center" vertical="center"/>
    </xf>
    <xf numFmtId="176" fontId="29" fillId="16" borderId="134" xfId="30" applyNumberFormat="1" applyFont="1" applyFill="1" applyBorder="1" applyAlignment="1" applyProtection="1">
      <alignment horizontal="center" vertical="center"/>
    </xf>
    <xf numFmtId="38" fontId="29" fillId="16" borderId="133" xfId="30" applyFont="1" applyFill="1" applyBorder="1" applyAlignment="1" applyProtection="1">
      <alignment horizontal="center" vertical="center"/>
    </xf>
    <xf numFmtId="0" fontId="29" fillId="13" borderId="132" xfId="28" applyFont="1" applyFill="1" applyBorder="1" applyAlignment="1">
      <alignment horizontal="center" vertical="center"/>
    </xf>
    <xf numFmtId="176" fontId="29" fillId="13" borderId="134" xfId="31" applyNumberFormat="1" applyFont="1" applyFill="1" applyBorder="1" applyAlignment="1" applyProtection="1">
      <alignment horizontal="center" vertical="center"/>
    </xf>
    <xf numFmtId="0" fontId="29" fillId="13" borderId="134" xfId="28" applyFont="1" applyFill="1" applyBorder="1" applyAlignment="1">
      <alignment horizontal="center" vertical="center"/>
    </xf>
    <xf numFmtId="0" fontId="27" fillId="13" borderId="134" xfId="28" applyFont="1" applyFill="1" applyBorder="1" applyAlignment="1">
      <alignment horizontal="center" vertical="center"/>
    </xf>
    <xf numFmtId="0" fontId="27" fillId="13" borderId="133" xfId="28" applyFont="1" applyFill="1" applyBorder="1" applyAlignment="1">
      <alignment horizontal="center" vertical="center"/>
    </xf>
    <xf numFmtId="0" fontId="29" fillId="17" borderId="132" xfId="28" applyFont="1" applyFill="1" applyBorder="1" applyAlignment="1">
      <alignment horizontal="center" vertical="center"/>
    </xf>
    <xf numFmtId="176" fontId="29" fillId="17" borderId="134" xfId="31" applyNumberFormat="1" applyFont="1" applyFill="1" applyBorder="1" applyAlignment="1" applyProtection="1">
      <alignment horizontal="center" vertical="center"/>
    </xf>
    <xf numFmtId="38" fontId="29" fillId="17" borderId="134" xfId="30" applyFont="1" applyFill="1" applyBorder="1" applyAlignment="1" applyProtection="1">
      <alignment horizontal="center" vertical="center"/>
    </xf>
    <xf numFmtId="0" fontId="27" fillId="17" borderId="134" xfId="28" applyFont="1" applyFill="1" applyBorder="1" applyAlignment="1">
      <alignment horizontal="center" vertical="center"/>
    </xf>
    <xf numFmtId="0" fontId="27" fillId="17" borderId="133" xfId="28" applyFont="1" applyFill="1" applyBorder="1" applyAlignment="1">
      <alignment horizontal="center" vertical="center"/>
    </xf>
    <xf numFmtId="182" fontId="29" fillId="0" borderId="132" xfId="29" applyNumberFormat="1" applyFont="1" applyFill="1" applyBorder="1" applyAlignment="1" applyProtection="1">
      <alignment horizontal="right" vertical="center"/>
    </xf>
    <xf numFmtId="38" fontId="29" fillId="0" borderId="134" xfId="30" applyFont="1" applyFill="1" applyBorder="1" applyAlignment="1" applyProtection="1">
      <alignment horizontal="right" vertical="center" shrinkToFit="1"/>
    </xf>
    <xf numFmtId="0" fontId="29" fillId="0" borderId="133" xfId="29" applyFont="1" applyFill="1" applyBorder="1" applyAlignment="1" applyProtection="1">
      <alignment horizontal="center" vertical="center" shrinkToFit="1"/>
    </xf>
    <xf numFmtId="182" fontId="29" fillId="0" borderId="122" xfId="29" applyNumberFormat="1" applyFont="1" applyFill="1" applyBorder="1" applyAlignment="1" applyProtection="1">
      <alignment horizontal="center" vertical="center"/>
    </xf>
    <xf numFmtId="182" fontId="29" fillId="0" borderId="135" xfId="29" applyNumberFormat="1" applyFont="1" applyFill="1" applyBorder="1" applyAlignment="1" applyProtection="1">
      <alignment horizontal="center" vertical="center"/>
    </xf>
    <xf numFmtId="38" fontId="29" fillId="16" borderId="2" xfId="30" applyFont="1" applyFill="1" applyBorder="1" applyAlignment="1" applyProtection="1">
      <alignment horizontal="center" vertical="center"/>
    </xf>
    <xf numFmtId="176" fontId="29" fillId="16" borderId="27" xfId="30" applyNumberFormat="1" applyFont="1" applyFill="1" applyBorder="1" applyAlignment="1" applyProtection="1">
      <alignment horizontal="center" vertical="center"/>
    </xf>
    <xf numFmtId="38" fontId="29" fillId="16" borderId="135" xfId="30" applyFont="1" applyFill="1" applyBorder="1" applyAlignment="1" applyProtection="1">
      <alignment horizontal="center" vertical="center"/>
    </xf>
    <xf numFmtId="0" fontId="29" fillId="13" borderId="122" xfId="28" applyFont="1" applyFill="1" applyBorder="1" applyAlignment="1">
      <alignment horizontal="center" vertical="center"/>
    </xf>
    <xf numFmtId="176" fontId="29" fillId="13" borderId="27" xfId="31" applyNumberFormat="1" applyFont="1" applyFill="1" applyBorder="1" applyAlignment="1" applyProtection="1">
      <alignment horizontal="center" vertical="center"/>
    </xf>
    <xf numFmtId="0" fontId="29" fillId="13" borderId="27" xfId="28" applyFont="1" applyFill="1" applyBorder="1" applyAlignment="1">
      <alignment horizontal="center" vertical="center"/>
    </xf>
    <xf numFmtId="0" fontId="27" fillId="13" borderId="27" xfId="28" applyFont="1" applyFill="1" applyBorder="1" applyAlignment="1">
      <alignment horizontal="center" vertical="center"/>
    </xf>
    <xf numFmtId="0" fontId="27" fillId="13" borderId="135" xfId="28" applyFont="1" applyFill="1" applyBorder="1" applyAlignment="1">
      <alignment horizontal="center" vertical="center"/>
    </xf>
    <xf numFmtId="0" fontId="29" fillId="17" borderId="122" xfId="28" applyFont="1" applyFill="1" applyBorder="1" applyAlignment="1">
      <alignment horizontal="center" vertical="center"/>
    </xf>
    <xf numFmtId="176" fontId="29" fillId="17" borderId="27" xfId="31" applyNumberFormat="1" applyFont="1" applyFill="1" applyBorder="1" applyAlignment="1" applyProtection="1">
      <alignment horizontal="center" vertical="center"/>
    </xf>
    <xf numFmtId="38" fontId="29" fillId="17" borderId="27" xfId="30" applyFont="1" applyFill="1" applyBorder="1" applyAlignment="1" applyProtection="1">
      <alignment horizontal="center" vertical="center"/>
    </xf>
    <xf numFmtId="0" fontId="27" fillId="17" borderId="27" xfId="28" applyFont="1" applyFill="1" applyBorder="1" applyAlignment="1">
      <alignment horizontal="center" vertical="center"/>
    </xf>
    <xf numFmtId="0" fontId="27" fillId="17" borderId="135" xfId="28" applyFont="1" applyFill="1" applyBorder="1" applyAlignment="1">
      <alignment horizontal="center" vertical="center"/>
    </xf>
    <xf numFmtId="182" fontId="29" fillId="0" borderId="122" xfId="29" applyNumberFormat="1" applyFont="1" applyFill="1" applyBorder="1" applyAlignment="1" applyProtection="1">
      <alignment horizontal="right" vertical="center"/>
    </xf>
    <xf numFmtId="38" fontId="29" fillId="0" borderId="27" xfId="30" applyFont="1" applyFill="1" applyBorder="1" applyAlignment="1" applyProtection="1">
      <alignment horizontal="right" vertical="center" shrinkToFit="1"/>
    </xf>
    <xf numFmtId="0" fontId="29" fillId="0" borderId="135" xfId="29" applyFont="1" applyFill="1" applyBorder="1" applyAlignment="1" applyProtection="1">
      <alignment horizontal="center" vertical="center" shrinkToFit="1"/>
    </xf>
    <xf numFmtId="182" fontId="29" fillId="12" borderId="122" xfId="29" applyNumberFormat="1" applyFont="1" applyFill="1" applyBorder="1" applyAlignment="1" applyProtection="1">
      <alignment horizontal="center" vertical="center"/>
    </xf>
    <xf numFmtId="182" fontId="29" fillId="12" borderId="135" xfId="29" applyNumberFormat="1" applyFont="1" applyFill="1" applyBorder="1" applyAlignment="1" applyProtection="1">
      <alignment horizontal="center" vertical="center"/>
    </xf>
    <xf numFmtId="38" fontId="29" fillId="12" borderId="2" xfId="30" applyFont="1" applyFill="1" applyBorder="1" applyAlignment="1" applyProtection="1">
      <alignment horizontal="center" vertical="center"/>
    </xf>
    <xf numFmtId="176" fontId="29" fillId="12" borderId="27" xfId="30" applyNumberFormat="1" applyFont="1" applyFill="1" applyBorder="1" applyAlignment="1" applyProtection="1">
      <alignment horizontal="center" vertical="center"/>
    </xf>
    <xf numFmtId="38" fontId="29" fillId="12" borderId="135" xfId="30" applyFont="1" applyFill="1" applyBorder="1" applyAlignment="1" applyProtection="1">
      <alignment horizontal="center" vertical="center"/>
    </xf>
    <xf numFmtId="0" fontId="29" fillId="12" borderId="122" xfId="28" applyFont="1" applyFill="1" applyBorder="1" applyAlignment="1">
      <alignment horizontal="center" vertical="center"/>
    </xf>
    <xf numFmtId="176" fontId="29" fillId="12" borderId="27" xfId="31" applyNumberFormat="1" applyFont="1" applyFill="1" applyBorder="1" applyAlignment="1" applyProtection="1">
      <alignment horizontal="center" vertical="center"/>
    </xf>
    <xf numFmtId="0" fontId="29" fillId="12" borderId="27" xfId="28" applyFont="1" applyFill="1" applyBorder="1" applyAlignment="1">
      <alignment horizontal="center" vertical="center"/>
    </xf>
    <xf numFmtId="0" fontId="27" fillId="12" borderId="27" xfId="28" applyFont="1" applyFill="1" applyBorder="1" applyAlignment="1">
      <alignment horizontal="center" vertical="center"/>
    </xf>
    <xf numFmtId="0" fontId="27" fillId="12" borderId="135" xfId="28" applyFont="1" applyFill="1" applyBorder="1" applyAlignment="1">
      <alignment horizontal="center" vertical="center"/>
    </xf>
    <xf numFmtId="38" fontId="29" fillId="12" borderId="27" xfId="30" applyFont="1" applyFill="1" applyBorder="1" applyAlignment="1" applyProtection="1">
      <alignment horizontal="center" vertical="center"/>
    </xf>
    <xf numFmtId="182" fontId="29" fillId="12" borderId="122" xfId="29" applyNumberFormat="1" applyFont="1" applyFill="1" applyBorder="1" applyAlignment="1" applyProtection="1">
      <alignment horizontal="right" vertical="center"/>
    </xf>
    <xf numFmtId="38" fontId="29" fillId="12" borderId="27" xfId="30" applyFont="1" applyFill="1" applyBorder="1" applyAlignment="1" applyProtection="1">
      <alignment horizontal="right" vertical="center" shrinkToFit="1"/>
    </xf>
    <xf numFmtId="0" fontId="29" fillId="12" borderId="135" xfId="29" applyFont="1" applyFill="1" applyBorder="1" applyAlignment="1" applyProtection="1">
      <alignment horizontal="center" vertical="center" shrinkToFit="1"/>
    </xf>
    <xf numFmtId="0" fontId="29" fillId="0" borderId="122" xfId="29" applyFont="1" applyFill="1" applyBorder="1" applyAlignment="1" applyProtection="1">
      <alignment horizontal="center" vertical="center"/>
    </xf>
    <xf numFmtId="0" fontId="29" fillId="0" borderId="135" xfId="29" applyFont="1" applyFill="1" applyBorder="1" applyAlignment="1" applyProtection="1">
      <alignment horizontal="center" vertical="center"/>
    </xf>
    <xf numFmtId="0" fontId="29" fillId="16" borderId="7" xfId="28" applyFont="1" applyFill="1" applyBorder="1">
      <alignment vertical="center"/>
    </xf>
    <xf numFmtId="0" fontId="29" fillId="16" borderId="26" xfId="28" applyFont="1" applyFill="1" applyBorder="1">
      <alignment vertical="center"/>
    </xf>
    <xf numFmtId="0" fontId="29" fillId="16" borderId="136" xfId="28" applyFont="1" applyFill="1" applyBorder="1">
      <alignment vertical="center"/>
    </xf>
    <xf numFmtId="0" fontId="29" fillId="13" borderId="137" xfId="28" applyFont="1" applyFill="1" applyBorder="1">
      <alignment vertical="center"/>
    </xf>
    <xf numFmtId="0" fontId="29" fillId="13" borderId="26" xfId="28" applyFont="1" applyFill="1" applyBorder="1">
      <alignment vertical="center"/>
    </xf>
    <xf numFmtId="0" fontId="29" fillId="13" borderId="8" xfId="28" applyFont="1" applyFill="1" applyBorder="1">
      <alignment vertical="center"/>
    </xf>
    <xf numFmtId="0" fontId="27" fillId="13" borderId="27" xfId="28" applyFont="1" applyFill="1" applyBorder="1">
      <alignment vertical="center"/>
    </xf>
    <xf numFmtId="0" fontId="27" fillId="13" borderId="135" xfId="28" applyFont="1" applyFill="1" applyBorder="1">
      <alignment vertical="center"/>
    </xf>
    <xf numFmtId="0" fontId="29" fillId="17" borderId="137" xfId="28" applyFont="1" applyFill="1" applyBorder="1">
      <alignment vertical="center"/>
    </xf>
    <xf numFmtId="0" fontId="29" fillId="17" borderId="26" xfId="28" applyFont="1" applyFill="1" applyBorder="1">
      <alignment vertical="center"/>
    </xf>
    <xf numFmtId="0" fontId="29" fillId="17" borderId="8" xfId="28" applyFont="1" applyFill="1" applyBorder="1">
      <alignment vertical="center"/>
    </xf>
    <xf numFmtId="0" fontId="27" fillId="17" borderId="27" xfId="28" applyFont="1" applyFill="1" applyBorder="1">
      <alignment vertical="center"/>
    </xf>
    <xf numFmtId="0" fontId="27" fillId="17" borderId="135" xfId="28" applyFont="1" applyFill="1" applyBorder="1">
      <alignment vertical="center"/>
    </xf>
    <xf numFmtId="0" fontId="29" fillId="0" borderId="26" xfId="29" applyFont="1" applyFill="1" applyBorder="1" applyAlignment="1" applyProtection="1">
      <alignment horizontal="center" vertical="center"/>
    </xf>
    <xf numFmtId="0" fontId="29" fillId="0" borderId="136" xfId="29" applyFont="1" applyFill="1" applyBorder="1" applyAlignment="1" applyProtection="1">
      <alignment horizontal="center" vertical="center"/>
    </xf>
    <xf numFmtId="0" fontId="27" fillId="0" borderId="0" xfId="28" applyFont="1" applyFill="1" applyAlignment="1">
      <alignment horizontal="left" vertical="center"/>
    </xf>
    <xf numFmtId="0" fontId="29" fillId="16" borderId="122" xfId="28" applyFont="1" applyFill="1" applyBorder="1" applyAlignment="1">
      <alignment horizontal="center" vertical="center" wrapText="1" shrinkToFit="1"/>
    </xf>
    <xf numFmtId="0" fontId="29" fillId="16" borderId="27" xfId="28" applyFont="1" applyFill="1" applyBorder="1" applyAlignment="1">
      <alignment horizontal="center" vertical="center" wrapText="1" shrinkToFit="1"/>
    </xf>
    <xf numFmtId="0" fontId="29" fillId="16" borderId="135" xfId="28" applyFont="1" applyFill="1" applyBorder="1" applyAlignment="1">
      <alignment horizontal="center" vertical="center" wrapText="1" shrinkToFit="1"/>
    </xf>
    <xf numFmtId="0" fontId="29" fillId="13" borderId="122" xfId="28" applyFont="1" applyFill="1" applyBorder="1" applyAlignment="1">
      <alignment horizontal="center" vertical="center" wrapText="1" shrinkToFit="1"/>
    </xf>
    <xf numFmtId="0" fontId="29" fillId="13" borderId="27" xfId="28" applyFont="1" applyFill="1" applyBorder="1" applyAlignment="1">
      <alignment horizontal="center" vertical="center" wrapText="1" shrinkToFit="1"/>
    </xf>
    <xf numFmtId="0" fontId="29" fillId="13" borderId="25" xfId="28" applyFont="1" applyFill="1" applyBorder="1" applyAlignment="1">
      <alignment horizontal="center" vertical="center"/>
    </xf>
    <xf numFmtId="0" fontId="29" fillId="13" borderId="29" xfId="28" applyFont="1" applyFill="1" applyBorder="1" applyAlignment="1">
      <alignment horizontal="center" vertical="center"/>
    </xf>
    <xf numFmtId="0" fontId="29" fillId="13" borderId="138" xfId="28" applyFont="1" applyFill="1" applyBorder="1" applyAlignment="1">
      <alignment horizontal="center" vertical="center"/>
    </xf>
    <xf numFmtId="0" fontId="29" fillId="17" borderId="122" xfId="28" applyFont="1" applyFill="1" applyBorder="1" applyAlignment="1">
      <alignment horizontal="center" vertical="center" shrinkToFit="1"/>
    </xf>
    <xf numFmtId="0" fontId="29" fillId="17" borderId="27" xfId="28" applyFont="1" applyFill="1" applyBorder="1" applyAlignment="1">
      <alignment horizontal="center" vertical="center" shrinkToFit="1"/>
    </xf>
    <xf numFmtId="0" fontId="29" fillId="17" borderId="25" xfId="28" applyFont="1" applyFill="1" applyBorder="1" applyAlignment="1">
      <alignment horizontal="center" vertical="center"/>
    </xf>
    <xf numFmtId="0" fontId="29" fillId="17" borderId="90" xfId="28" applyFont="1" applyFill="1" applyBorder="1" applyAlignment="1">
      <alignment horizontal="center" vertical="center"/>
    </xf>
    <xf numFmtId="0" fontId="27" fillId="15" borderId="0" xfId="28" applyFont="1" applyFill="1">
      <alignment vertical="center"/>
    </xf>
    <xf numFmtId="0" fontId="32" fillId="15" borderId="0" xfId="28" applyFont="1" applyFill="1" applyAlignment="1">
      <alignment horizontal="center" vertical="center"/>
    </xf>
    <xf numFmtId="176" fontId="32" fillId="15" borderId="0" xfId="32" applyNumberFormat="1" applyFont="1" applyFill="1" applyAlignment="1">
      <alignment horizontal="center" vertical="center"/>
    </xf>
    <xf numFmtId="176" fontId="32" fillId="15" borderId="0" xfId="28" applyNumberFormat="1" applyFont="1" applyFill="1" applyAlignment="1">
      <alignment horizontal="center" vertical="center"/>
    </xf>
    <xf numFmtId="0" fontId="32" fillId="15" borderId="0" xfId="28" applyFont="1" applyFill="1">
      <alignment vertical="center"/>
    </xf>
    <xf numFmtId="2" fontId="32" fillId="15" borderId="0" xfId="28" applyNumberFormat="1" applyFont="1" applyFill="1" applyAlignment="1">
      <alignment horizontal="center" vertical="center"/>
    </xf>
    <xf numFmtId="40" fontId="32" fillId="15" borderId="0" xfId="28" applyNumberFormat="1" applyFont="1" applyFill="1" applyAlignment="1">
      <alignment horizontal="center" vertical="center"/>
    </xf>
    <xf numFmtId="38" fontId="32" fillId="15" borderId="0" xfId="28" applyNumberFormat="1" applyFont="1" applyFill="1" applyAlignment="1">
      <alignment horizontal="center" vertical="center"/>
    </xf>
    <xf numFmtId="0" fontId="32" fillId="0" borderId="0" xfId="28" applyFont="1" applyFill="1" applyBorder="1" applyAlignment="1" applyProtection="1">
      <alignment vertical="center"/>
    </xf>
    <xf numFmtId="0" fontId="32" fillId="0" borderId="0" xfId="28" applyFont="1" applyFill="1" applyBorder="1" applyAlignment="1" applyProtection="1">
      <alignment horizontal="center" vertical="center"/>
    </xf>
    <xf numFmtId="0" fontId="32" fillId="0" borderId="0" xfId="28" applyFont="1" applyFill="1" applyBorder="1" applyAlignment="1" applyProtection="1">
      <alignment horizontal="left" vertical="center"/>
    </xf>
    <xf numFmtId="38" fontId="32" fillId="0" borderId="0" xfId="28" applyNumberFormat="1" applyFont="1" applyFill="1" applyBorder="1" applyAlignment="1" applyProtection="1">
      <alignment horizontal="center" vertical="center"/>
    </xf>
    <xf numFmtId="0" fontId="32" fillId="0" borderId="0" xfId="28" applyFont="1" applyFill="1" applyBorder="1" applyAlignment="1" applyProtection="1">
      <alignment horizontal="right" vertical="center"/>
    </xf>
    <xf numFmtId="38" fontId="32" fillId="0" borderId="0" xfId="28" applyNumberFormat="1" applyFont="1" applyFill="1" applyBorder="1" applyAlignment="1" applyProtection="1">
      <alignment vertical="center"/>
    </xf>
    <xf numFmtId="0" fontId="27" fillId="15" borderId="0" xfId="28" applyFont="1" applyFill="1" applyAlignment="1">
      <alignment horizontal="center" vertical="center"/>
    </xf>
    <xf numFmtId="0" fontId="8" fillId="0" borderId="1" xfId="0" applyFont="1" applyBorder="1" applyAlignment="1">
      <alignment horizontal="right" vertical="center"/>
    </xf>
    <xf numFmtId="0" fontId="8" fillId="0" borderId="7" xfId="0" applyFont="1" applyBorder="1" applyAlignment="1">
      <alignment horizontal="center" vertical="center"/>
    </xf>
    <xf numFmtId="0" fontId="0" fillId="0" borderId="7" xfId="0" applyFont="1" applyBorder="1" applyAlignment="1">
      <alignment horizontal="center" vertical="center"/>
    </xf>
    <xf numFmtId="0" fontId="8" fillId="8" borderId="7" xfId="0" applyFont="1" applyFill="1" applyBorder="1" applyAlignment="1">
      <alignment horizontal="center" vertical="center"/>
    </xf>
    <xf numFmtId="0" fontId="0" fillId="8" borderId="7" xfId="0" applyFont="1" applyFill="1" applyBorder="1" applyAlignment="1">
      <alignment horizontal="center" vertical="center"/>
    </xf>
    <xf numFmtId="0" fontId="18" fillId="0" borderId="29" xfId="25" applyFont="1" applyFill="1" applyBorder="1" applyAlignment="1">
      <alignment horizontal="left" vertical="center" wrapText="1"/>
    </xf>
    <xf numFmtId="0" fontId="18" fillId="0" borderId="25" xfId="25" applyFont="1" applyFill="1" applyBorder="1" applyAlignment="1">
      <alignment horizontal="left" vertical="center" wrapText="1"/>
    </xf>
    <xf numFmtId="0" fontId="18" fillId="0" borderId="26" xfId="25" applyFont="1" applyFill="1" applyBorder="1" applyAlignment="1">
      <alignment horizontal="left" vertical="center" wrapText="1"/>
    </xf>
    <xf numFmtId="0" fontId="18" fillId="0" borderId="29" xfId="25" applyFont="1" applyBorder="1" applyAlignment="1">
      <alignment horizontal="center" vertical="center" textRotation="255"/>
    </xf>
    <xf numFmtId="0" fontId="18" fillId="0" borderId="25" xfId="25" applyFont="1" applyBorder="1" applyAlignment="1">
      <alignment horizontal="center" vertical="center" textRotation="255"/>
    </xf>
    <xf numFmtId="0" fontId="18" fillId="0" borderId="26" xfId="25" applyFont="1" applyBorder="1" applyAlignment="1">
      <alignment horizontal="center" vertical="center" textRotation="255"/>
    </xf>
    <xf numFmtId="0" fontId="18" fillId="0" borderId="27" xfId="25" applyFont="1" applyFill="1" applyBorder="1" applyAlignment="1">
      <alignment horizontal="left" vertical="center" wrapText="1"/>
    </xf>
    <xf numFmtId="0" fontId="18" fillId="0" borderId="27" xfId="25" applyFont="1" applyBorder="1" applyAlignment="1">
      <alignment vertical="center" textRotation="255" wrapText="1"/>
    </xf>
    <xf numFmtId="0" fontId="18" fillId="0" borderId="29" xfId="25" applyFont="1" applyFill="1" applyBorder="1" applyAlignment="1">
      <alignment horizontal="left" vertical="center" wrapText="1" shrinkToFit="1"/>
    </xf>
    <xf numFmtId="0" fontId="18" fillId="0" borderId="26" xfId="25" applyFont="1" applyFill="1" applyBorder="1" applyAlignment="1">
      <alignment horizontal="left" vertical="center" wrapText="1" shrinkToFit="1"/>
    </xf>
    <xf numFmtId="0" fontId="18" fillId="0" borderId="29" xfId="25" applyFont="1" applyBorder="1" applyAlignment="1">
      <alignment vertical="center" textRotation="255"/>
    </xf>
    <xf numFmtId="0" fontId="18" fillId="0" borderId="25" xfId="25" applyFont="1" applyBorder="1" applyAlignment="1">
      <alignment vertical="center" textRotation="255"/>
    </xf>
    <xf numFmtId="0" fontId="18" fillId="0" borderId="26" xfId="25" applyFont="1" applyBorder="1" applyAlignment="1">
      <alignment vertical="center" textRotation="255"/>
    </xf>
    <xf numFmtId="0" fontId="18" fillId="3" borderId="27" xfId="25" applyFont="1" applyFill="1" applyBorder="1" applyAlignment="1">
      <alignment horizontal="center" vertical="center"/>
    </xf>
    <xf numFmtId="0" fontId="18" fillId="3" borderId="29" xfId="25" applyFont="1" applyFill="1" applyBorder="1" applyAlignment="1">
      <alignment horizontal="center" vertical="center"/>
    </xf>
    <xf numFmtId="0" fontId="18" fillId="3" borderId="26" xfId="25" applyFont="1" applyFill="1" applyBorder="1" applyAlignment="1">
      <alignment horizontal="center" vertical="center"/>
    </xf>
    <xf numFmtId="0" fontId="18" fillId="3" borderId="25" xfId="25" applyFont="1" applyFill="1" applyBorder="1" applyAlignment="1">
      <alignment horizontal="center" vertical="center"/>
    </xf>
    <xf numFmtId="0" fontId="18" fillId="0" borderId="22" xfId="25" applyFont="1" applyFill="1" applyBorder="1" applyAlignment="1">
      <alignment horizontal="center" vertical="center" wrapText="1"/>
    </xf>
    <xf numFmtId="0" fontId="18" fillId="0" borderId="9" xfId="25" applyFont="1" applyFill="1" applyBorder="1" applyAlignment="1">
      <alignment horizontal="center" vertical="center" wrapText="1"/>
    </xf>
    <xf numFmtId="0" fontId="18" fillId="0" borderId="23" xfId="25" applyFont="1" applyFill="1" applyBorder="1" applyAlignment="1">
      <alignment horizontal="center" vertical="center" wrapText="1"/>
    </xf>
    <xf numFmtId="0" fontId="18" fillId="0" borderId="24" xfId="25" applyFont="1" applyFill="1" applyBorder="1" applyAlignment="1">
      <alignment horizontal="center" vertical="center" wrapText="1"/>
    </xf>
    <xf numFmtId="0" fontId="18" fillId="0" borderId="0" xfId="25" applyFont="1" applyFill="1" applyBorder="1" applyAlignment="1">
      <alignment horizontal="center" vertical="center" wrapText="1"/>
    </xf>
    <xf numFmtId="0" fontId="18" fillId="0" borderId="111" xfId="25" applyFont="1" applyFill="1" applyBorder="1" applyAlignment="1">
      <alignment horizontal="center" vertical="center" wrapText="1"/>
    </xf>
    <xf numFmtId="0" fontId="18" fillId="0" borderId="7" xfId="25" applyFont="1" applyFill="1" applyBorder="1" applyAlignment="1">
      <alignment horizontal="center" vertical="center" wrapText="1"/>
    </xf>
    <xf numFmtId="0" fontId="18" fillId="0" borderId="1" xfId="25" applyFont="1" applyFill="1" applyBorder="1" applyAlignment="1">
      <alignment horizontal="center" vertical="center" wrapText="1"/>
    </xf>
    <xf numFmtId="0" fontId="18" fillId="0" borderId="8" xfId="25" applyFont="1" applyFill="1" applyBorder="1" applyAlignment="1">
      <alignment horizontal="center" vertical="center" wrapText="1"/>
    </xf>
    <xf numFmtId="55" fontId="22" fillId="15" borderId="27" xfId="25" applyNumberFormat="1" applyFont="1" applyFill="1" applyBorder="1" applyAlignment="1">
      <alignment horizontal="center" vertical="center"/>
    </xf>
    <xf numFmtId="0" fontId="18" fillId="0" borderId="27" xfId="25" applyFont="1" applyBorder="1" applyAlignment="1">
      <alignment horizontal="center" vertical="center" textRotation="255"/>
    </xf>
    <xf numFmtId="0" fontId="18" fillId="0" borderId="29" xfId="25" applyFont="1" applyBorder="1" applyAlignment="1">
      <alignment horizontal="center" vertical="center"/>
    </xf>
    <xf numFmtId="0" fontId="18" fillId="0" borderId="26" xfId="25" applyFont="1" applyBorder="1" applyAlignment="1">
      <alignment horizontal="center" vertical="center"/>
    </xf>
    <xf numFmtId="0" fontId="19" fillId="3" borderId="27" xfId="25" applyFont="1" applyFill="1" applyBorder="1" applyAlignment="1">
      <alignment horizontal="center" vertical="center" wrapText="1"/>
    </xf>
    <xf numFmtId="0" fontId="19" fillId="0" borderId="22" xfId="0" applyFont="1" applyBorder="1" applyAlignment="1">
      <alignment horizontal="center" vertical="center" textRotation="255"/>
    </xf>
    <xf numFmtId="0" fontId="19" fillId="0" borderId="24" xfId="0" applyFont="1" applyBorder="1" applyAlignment="1">
      <alignment horizontal="center" vertical="center" textRotation="255"/>
    </xf>
    <xf numFmtId="0" fontId="19" fillId="0" borderId="7" xfId="0" applyFont="1" applyBorder="1" applyAlignment="1">
      <alignment horizontal="center" vertical="center" textRotation="255"/>
    </xf>
    <xf numFmtId="0" fontId="18" fillId="0" borderId="29" xfId="0" applyFont="1" applyFill="1" applyBorder="1" applyAlignment="1">
      <alignment horizontal="left" vertical="center" wrapText="1"/>
    </xf>
    <xf numFmtId="0" fontId="18" fillId="0" borderId="25" xfId="0" applyFont="1" applyFill="1" applyBorder="1" applyAlignment="1">
      <alignment horizontal="left" vertical="center" wrapText="1"/>
    </xf>
    <xf numFmtId="0" fontId="18" fillId="0" borderId="26" xfId="0" applyFont="1" applyFill="1" applyBorder="1" applyAlignment="1">
      <alignment horizontal="left" vertical="center" wrapText="1"/>
    </xf>
    <xf numFmtId="0" fontId="19" fillId="0" borderId="29" xfId="0" applyFont="1" applyBorder="1" applyAlignment="1">
      <alignment horizontal="center" vertical="center" textRotation="255"/>
    </xf>
    <xf numFmtId="0" fontId="19" fillId="0" borderId="25" xfId="0" applyFont="1" applyBorder="1" applyAlignment="1">
      <alignment horizontal="center" vertical="center" textRotation="255"/>
    </xf>
    <xf numFmtId="0" fontId="19" fillId="0" borderId="26" xfId="0" applyFont="1" applyBorder="1" applyAlignment="1">
      <alignment horizontal="center" vertical="center" textRotation="255"/>
    </xf>
    <xf numFmtId="0" fontId="19" fillId="3" borderId="22" xfId="0" applyFont="1" applyFill="1" applyBorder="1" applyAlignment="1">
      <alignment horizontal="center" vertical="center" wrapText="1"/>
    </xf>
    <xf numFmtId="0" fontId="19" fillId="3" borderId="9" xfId="0" applyFont="1" applyFill="1" applyBorder="1" applyAlignment="1">
      <alignment horizontal="center" vertical="center" wrapText="1"/>
    </xf>
    <xf numFmtId="0" fontId="19" fillId="3" borderId="23" xfId="0" applyFont="1" applyFill="1" applyBorder="1" applyAlignment="1">
      <alignment horizontal="center" vertical="center" wrapText="1"/>
    </xf>
    <xf numFmtId="0" fontId="19" fillId="3" borderId="24" xfId="0" applyFont="1" applyFill="1" applyBorder="1" applyAlignment="1">
      <alignment horizontal="center" vertical="center" wrapText="1"/>
    </xf>
    <xf numFmtId="0" fontId="19" fillId="3" borderId="0" xfId="0" applyFont="1" applyFill="1" applyBorder="1" applyAlignment="1">
      <alignment horizontal="center" vertical="center" wrapText="1"/>
    </xf>
    <xf numFmtId="0" fontId="19" fillId="3" borderId="111" xfId="0" applyFont="1" applyFill="1" applyBorder="1" applyAlignment="1">
      <alignment horizontal="center" vertical="center" wrapText="1"/>
    </xf>
    <xf numFmtId="0" fontId="19" fillId="3" borderId="7" xfId="0" applyFont="1" applyFill="1" applyBorder="1" applyAlignment="1">
      <alignment horizontal="center" vertical="center" wrapText="1"/>
    </xf>
    <xf numFmtId="0" fontId="19" fillId="3" borderId="1"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20" fillId="2" borderId="2" xfId="0" applyFont="1" applyFill="1" applyBorder="1" applyAlignment="1">
      <alignment horizontal="center" vertical="center"/>
    </xf>
    <xf numFmtId="0" fontId="20" fillId="2" borderId="3" xfId="0" applyFont="1" applyFill="1" applyBorder="1" applyAlignment="1">
      <alignment horizontal="center" vertical="center"/>
    </xf>
    <xf numFmtId="0" fontId="20" fillId="2" borderId="4" xfId="0" applyFont="1" applyFill="1" applyBorder="1" applyAlignment="1">
      <alignment horizontal="center" vertical="center"/>
    </xf>
    <xf numFmtId="0" fontId="22" fillId="11" borderId="29" xfId="0" applyFont="1" applyFill="1" applyBorder="1" applyAlignment="1">
      <alignment horizontal="center" vertical="center" wrapText="1"/>
    </xf>
    <xf numFmtId="0" fontId="22" fillId="11" borderId="111" xfId="0" applyFont="1" applyFill="1" applyBorder="1" applyAlignment="1">
      <alignment horizontal="center" vertical="center" wrapText="1"/>
    </xf>
    <xf numFmtId="0" fontId="22" fillId="11" borderId="8" xfId="0" applyFont="1" applyFill="1" applyBorder="1" applyAlignment="1">
      <alignment horizontal="center" vertical="center" wrapText="1"/>
    </xf>
    <xf numFmtId="0" fontId="22" fillId="11" borderId="25" xfId="0" applyFont="1" applyFill="1" applyBorder="1" applyAlignment="1">
      <alignment horizontal="center" vertical="center" wrapText="1"/>
    </xf>
    <xf numFmtId="0" fontId="22" fillId="11" borderId="26" xfId="0" applyFont="1" applyFill="1" applyBorder="1" applyAlignment="1">
      <alignment horizontal="center" vertical="center" wrapText="1"/>
    </xf>
    <xf numFmtId="55" fontId="22" fillId="2" borderId="27" xfId="0" applyNumberFormat="1" applyFont="1" applyFill="1" applyBorder="1" applyAlignment="1">
      <alignment horizontal="center" vertical="center"/>
    </xf>
    <xf numFmtId="55" fontId="22" fillId="2" borderId="122" xfId="0" applyNumberFormat="1" applyFont="1" applyFill="1" applyBorder="1" applyAlignment="1">
      <alignment horizontal="center" vertical="center"/>
    </xf>
    <xf numFmtId="55" fontId="22" fillId="2" borderId="4" xfId="0" applyNumberFormat="1" applyFont="1" applyFill="1" applyBorder="1" applyAlignment="1">
      <alignment horizontal="center" vertical="center"/>
    </xf>
    <xf numFmtId="55" fontId="22" fillId="2" borderId="2" xfId="0" applyNumberFormat="1" applyFont="1" applyFill="1" applyBorder="1" applyAlignment="1">
      <alignment horizontal="center" vertical="center"/>
    </xf>
    <xf numFmtId="0" fontId="32" fillId="0" borderId="0" xfId="28" applyFont="1" applyFill="1" applyBorder="1" applyAlignment="1" applyProtection="1">
      <alignment horizontal="center" vertical="center"/>
    </xf>
    <xf numFmtId="0" fontId="29" fillId="0" borderId="105" xfId="29" applyFont="1" applyFill="1" applyBorder="1" applyAlignment="1" applyProtection="1">
      <alignment horizontal="center" vertical="center" wrapText="1"/>
    </xf>
    <xf numFmtId="0" fontId="29" fillId="0" borderId="136" xfId="29" applyFont="1" applyFill="1" applyBorder="1" applyAlignment="1" applyProtection="1">
      <alignment horizontal="center" vertical="center" wrapText="1"/>
    </xf>
    <xf numFmtId="0" fontId="29" fillId="0" borderId="98" xfId="29" applyFont="1" applyFill="1" applyBorder="1" applyAlignment="1">
      <alignment horizontal="center" vertical="center" wrapText="1"/>
    </xf>
    <xf numFmtId="0" fontId="29" fillId="0" borderId="2" xfId="29" applyFont="1" applyFill="1" applyBorder="1" applyAlignment="1">
      <alignment horizontal="center" vertical="center" wrapText="1"/>
    </xf>
    <xf numFmtId="0" fontId="29" fillId="0" borderId="139" xfId="29" applyFont="1" applyFill="1" applyBorder="1" applyAlignment="1" applyProtection="1">
      <alignment horizontal="center" vertical="center" wrapText="1"/>
    </xf>
    <xf numFmtId="0" fontId="29" fillId="0" borderId="122" xfId="29" applyFont="1" applyFill="1" applyBorder="1" applyAlignment="1" applyProtection="1">
      <alignment horizontal="center" vertical="center" wrapText="1"/>
    </xf>
    <xf numFmtId="0" fontId="27" fillId="17" borderId="143" xfId="28" applyFont="1" applyFill="1" applyBorder="1" applyAlignment="1">
      <alignment horizontal="center" vertical="center"/>
    </xf>
    <xf numFmtId="0" fontId="27" fillId="17" borderId="104" xfId="28" applyFont="1" applyFill="1" applyBorder="1" applyAlignment="1">
      <alignment horizontal="center" vertical="center"/>
    </xf>
    <xf numFmtId="0" fontId="27" fillId="17" borderId="142" xfId="28" applyFont="1" applyFill="1" applyBorder="1" applyAlignment="1">
      <alignment horizontal="center" vertical="center"/>
    </xf>
    <xf numFmtId="0" fontId="29" fillId="13" borderId="143" xfId="28" applyFont="1" applyFill="1" applyBorder="1" applyAlignment="1">
      <alignment horizontal="center" vertical="center" wrapText="1" shrinkToFit="1"/>
    </xf>
    <xf numFmtId="0" fontId="29" fillId="13" borderId="104" xfId="28" applyFont="1" applyFill="1" applyBorder="1" applyAlignment="1">
      <alignment horizontal="center" vertical="center" wrapText="1" shrinkToFit="1"/>
    </xf>
    <xf numFmtId="0" fontId="29" fillId="13" borderId="142" xfId="28" applyFont="1" applyFill="1" applyBorder="1" applyAlignment="1">
      <alignment horizontal="center" vertical="center" wrapText="1" shrinkToFit="1"/>
    </xf>
    <xf numFmtId="0" fontId="27" fillId="16" borderId="140" xfId="28" applyFont="1" applyFill="1" applyBorder="1" applyAlignment="1">
      <alignment horizontal="center" vertical="center"/>
    </xf>
    <xf numFmtId="0" fontId="31" fillId="16" borderId="141" xfId="28" applyFont="1" applyFill="1" applyBorder="1" applyAlignment="1">
      <alignment horizontal="center" vertical="center"/>
    </xf>
    <xf numFmtId="0" fontId="31" fillId="16" borderId="98" xfId="28" applyFont="1" applyFill="1" applyBorder="1" applyAlignment="1">
      <alignment horizontal="center" vertical="center"/>
    </xf>
    <xf numFmtId="0" fontId="29" fillId="0" borderId="140" xfId="29" applyFont="1" applyFill="1" applyBorder="1" applyAlignment="1" applyProtection="1">
      <alignment horizontal="center" vertical="center" wrapText="1"/>
      <protection locked="0"/>
    </xf>
    <xf numFmtId="0" fontId="29" fillId="0" borderId="135" xfId="29" applyFont="1" applyFill="1" applyBorder="1" applyAlignment="1" applyProtection="1">
      <alignment horizontal="center" vertical="center" wrapText="1"/>
      <protection locked="0"/>
    </xf>
    <xf numFmtId="0" fontId="29" fillId="0" borderId="139" xfId="29" applyFont="1" applyFill="1" applyBorder="1" applyAlignment="1" applyProtection="1">
      <alignment horizontal="center" vertical="center" wrapText="1"/>
      <protection locked="0"/>
    </xf>
    <xf numFmtId="0" fontId="29" fillId="0" borderId="122" xfId="29" applyFont="1" applyFill="1" applyBorder="1" applyAlignment="1" applyProtection="1">
      <alignment horizontal="center" vertical="center" wrapText="1"/>
      <protection locked="0"/>
    </xf>
    <xf numFmtId="0" fontId="8" fillId="0" borderId="1" xfId="0" applyFont="1" applyBorder="1" applyAlignment="1">
      <alignment horizontal="right" vertical="center"/>
    </xf>
    <xf numFmtId="0" fontId="8" fillId="0" borderId="22" xfId="0" applyFont="1" applyBorder="1" applyAlignment="1">
      <alignment horizontal="center" vertical="center"/>
    </xf>
    <xf numFmtId="0" fontId="8" fillId="0" borderId="9" xfId="0" applyFont="1" applyBorder="1" applyAlignment="1">
      <alignment horizontal="center" vertical="center"/>
    </xf>
    <xf numFmtId="0" fontId="8" fillId="0" borderId="23" xfId="0" applyFont="1" applyBorder="1" applyAlignment="1">
      <alignment horizontal="center" vertical="center"/>
    </xf>
    <xf numFmtId="0" fontId="8" fillId="0" borderId="7" xfId="0" applyFont="1" applyBorder="1" applyAlignment="1">
      <alignment horizontal="center" vertical="center"/>
    </xf>
    <xf numFmtId="0" fontId="8" fillId="0" borderId="1" xfId="0" applyFont="1" applyBorder="1" applyAlignment="1">
      <alignment horizontal="center" vertical="center"/>
    </xf>
    <xf numFmtId="0" fontId="8" fillId="0" borderId="8" xfId="0" applyFont="1" applyBorder="1" applyAlignment="1">
      <alignment horizontal="center" vertical="center"/>
    </xf>
    <xf numFmtId="0" fontId="8" fillId="7" borderId="5" xfId="0" applyFont="1" applyFill="1" applyBorder="1" applyAlignment="1">
      <alignment horizontal="center" vertical="center"/>
    </xf>
    <xf numFmtId="0" fontId="8" fillId="7" borderId="50" xfId="0" applyFont="1" applyFill="1" applyBorder="1" applyAlignment="1">
      <alignment horizontal="center" vertical="center"/>
    </xf>
    <xf numFmtId="0" fontId="8" fillId="0" borderId="72" xfId="0" applyFont="1" applyBorder="1" applyAlignment="1">
      <alignment horizontal="center" vertical="center"/>
    </xf>
    <xf numFmtId="0" fontId="8" fillId="0" borderId="50" xfId="0" applyFont="1" applyBorder="1" applyAlignment="1">
      <alignment horizontal="center" vertical="center"/>
    </xf>
    <xf numFmtId="0" fontId="8" fillId="0" borderId="71" xfId="0" applyFont="1" applyBorder="1" applyAlignment="1">
      <alignment horizontal="center" vertical="center"/>
    </xf>
    <xf numFmtId="0" fontId="8" fillId="0" borderId="66" xfId="0" applyFont="1" applyBorder="1" applyAlignment="1">
      <alignment horizontal="center" vertical="center"/>
    </xf>
    <xf numFmtId="0" fontId="8" fillId="0" borderId="58" xfId="0" applyFont="1" applyBorder="1" applyAlignment="1">
      <alignment horizontal="center" vertical="center"/>
    </xf>
    <xf numFmtId="0" fontId="0" fillId="0" borderId="22" xfId="0" applyFont="1" applyBorder="1" applyAlignment="1">
      <alignment horizontal="center" vertical="center"/>
    </xf>
    <xf numFmtId="0" fontId="0" fillId="0" borderId="9" xfId="0" applyFont="1" applyBorder="1" applyAlignment="1">
      <alignment horizontal="center" vertical="center"/>
    </xf>
    <xf numFmtId="0" fontId="0" fillId="0" borderId="23" xfId="0" applyFont="1" applyBorder="1" applyAlignment="1">
      <alignment horizontal="center" vertical="center"/>
    </xf>
    <xf numFmtId="0" fontId="0" fillId="0" borderId="7" xfId="0" applyFont="1" applyBorder="1" applyAlignment="1">
      <alignment horizontal="center" vertical="center"/>
    </xf>
    <xf numFmtId="0" fontId="0" fillId="0" borderId="1" xfId="0" applyFont="1" applyBorder="1" applyAlignment="1">
      <alignment horizontal="center" vertical="center"/>
    </xf>
    <xf numFmtId="0" fontId="0" fillId="0" borderId="8" xfId="0" applyFont="1" applyBorder="1" applyAlignment="1">
      <alignment horizontal="center" vertical="center"/>
    </xf>
    <xf numFmtId="0" fontId="0" fillId="7" borderId="5" xfId="0" applyFont="1" applyFill="1" applyBorder="1" applyAlignment="1">
      <alignment horizontal="center" vertical="center"/>
    </xf>
    <xf numFmtId="0" fontId="0" fillId="7" borderId="50" xfId="0" applyFont="1" applyFill="1" applyBorder="1" applyAlignment="1">
      <alignment horizontal="center" vertical="center"/>
    </xf>
    <xf numFmtId="0" fontId="0" fillId="0" borderId="72" xfId="0" applyFont="1" applyBorder="1" applyAlignment="1">
      <alignment horizontal="center" vertical="center"/>
    </xf>
    <xf numFmtId="0" fontId="0" fillId="0" borderId="50" xfId="0" applyFont="1" applyBorder="1" applyAlignment="1">
      <alignment horizontal="center" vertical="center"/>
    </xf>
    <xf numFmtId="0" fontId="0" fillId="0" borderId="71" xfId="0" applyFont="1" applyBorder="1" applyAlignment="1">
      <alignment horizontal="center" vertical="center"/>
    </xf>
    <xf numFmtId="0" fontId="0" fillId="0" borderId="66" xfId="0" applyFont="1" applyBorder="1" applyAlignment="1">
      <alignment horizontal="center" vertical="center"/>
    </xf>
    <xf numFmtId="0" fontId="0" fillId="0" borderId="58" xfId="0" applyFont="1" applyBorder="1" applyAlignment="1">
      <alignment horizontal="center" vertical="center"/>
    </xf>
    <xf numFmtId="0" fontId="8" fillId="8" borderId="22" xfId="0" applyFont="1" applyFill="1" applyBorder="1" applyAlignment="1">
      <alignment horizontal="center" vertical="center"/>
    </xf>
    <xf numFmtId="0" fontId="8" fillId="8" borderId="9" xfId="0" applyFont="1" applyFill="1" applyBorder="1" applyAlignment="1">
      <alignment horizontal="center" vertical="center"/>
    </xf>
    <xf numFmtId="0" fontId="8" fillId="8" borderId="23" xfId="0" applyFont="1" applyFill="1" applyBorder="1" applyAlignment="1">
      <alignment horizontal="center" vertical="center"/>
    </xf>
    <xf numFmtId="0" fontId="8" fillId="8" borderId="7" xfId="0" applyFont="1" applyFill="1" applyBorder="1" applyAlignment="1">
      <alignment horizontal="center" vertical="center"/>
    </xf>
    <xf numFmtId="0" fontId="8" fillId="8" borderId="1" xfId="0" applyFont="1" applyFill="1" applyBorder="1" applyAlignment="1">
      <alignment horizontal="center" vertical="center"/>
    </xf>
    <xf numFmtId="0" fontId="8" fillId="8" borderId="8" xfId="0" applyFont="1" applyFill="1" applyBorder="1" applyAlignment="1">
      <alignment horizontal="center" vertical="center"/>
    </xf>
    <xf numFmtId="0" fontId="8" fillId="8" borderId="5" xfId="0" applyFont="1" applyFill="1" applyBorder="1" applyAlignment="1">
      <alignment horizontal="center" vertical="center"/>
    </xf>
    <xf numFmtId="0" fontId="8" fillId="8" borderId="50" xfId="0" applyFont="1" applyFill="1" applyBorder="1" applyAlignment="1">
      <alignment horizontal="center" vertical="center"/>
    </xf>
    <xf numFmtId="0" fontId="8" fillId="8" borderId="72" xfId="0" applyFont="1" applyFill="1" applyBorder="1" applyAlignment="1">
      <alignment horizontal="center" vertical="center"/>
    </xf>
    <xf numFmtId="0" fontId="8" fillId="8" borderId="71" xfId="0" applyFont="1" applyFill="1" applyBorder="1" applyAlignment="1">
      <alignment horizontal="center" vertical="center"/>
    </xf>
    <xf numFmtId="0" fontId="0" fillId="0" borderId="1" xfId="0" applyFont="1" applyBorder="1" applyAlignment="1">
      <alignment horizontal="right" vertical="center"/>
    </xf>
    <xf numFmtId="0" fontId="0" fillId="8" borderId="22" xfId="0" applyFont="1" applyFill="1" applyBorder="1" applyAlignment="1">
      <alignment horizontal="center" vertical="center"/>
    </xf>
    <xf numFmtId="0" fontId="0" fillId="8" borderId="9" xfId="0" applyFont="1" applyFill="1" applyBorder="1" applyAlignment="1">
      <alignment horizontal="center" vertical="center"/>
    </xf>
    <xf numFmtId="0" fontId="0" fillId="8" borderId="23" xfId="0" applyFont="1" applyFill="1" applyBorder="1" applyAlignment="1">
      <alignment horizontal="center" vertical="center"/>
    </xf>
    <xf numFmtId="0" fontId="0" fillId="8" borderId="7" xfId="0" applyFont="1" applyFill="1" applyBorder="1" applyAlignment="1">
      <alignment horizontal="center" vertical="center"/>
    </xf>
    <xf numFmtId="0" fontId="0" fillId="8" borderId="1" xfId="0" applyFont="1" applyFill="1" applyBorder="1" applyAlignment="1">
      <alignment horizontal="center" vertical="center"/>
    </xf>
    <xf numFmtId="0" fontId="0" fillId="8" borderId="8" xfId="0" applyFont="1" applyFill="1" applyBorder="1" applyAlignment="1">
      <alignment horizontal="center" vertical="center"/>
    </xf>
    <xf numFmtId="0" fontId="0" fillId="8" borderId="5" xfId="0" applyFont="1" applyFill="1" applyBorder="1" applyAlignment="1">
      <alignment horizontal="center" vertical="center"/>
    </xf>
    <xf numFmtId="0" fontId="0" fillId="8" borderId="50" xfId="0" applyFont="1" applyFill="1" applyBorder="1" applyAlignment="1">
      <alignment horizontal="center" vertical="center"/>
    </xf>
    <xf numFmtId="0" fontId="0" fillId="8" borderId="72" xfId="0" applyFont="1" applyFill="1" applyBorder="1" applyAlignment="1">
      <alignment horizontal="center" vertical="center"/>
    </xf>
    <xf numFmtId="0" fontId="0" fillId="8" borderId="71" xfId="0" applyFont="1" applyFill="1" applyBorder="1" applyAlignment="1">
      <alignment horizontal="center" vertical="center"/>
    </xf>
    <xf numFmtId="0" fontId="8" fillId="5" borderId="5" xfId="0" applyFont="1" applyFill="1" applyBorder="1" applyAlignment="1">
      <alignment horizontal="center" vertical="center"/>
    </xf>
    <xf numFmtId="0" fontId="8" fillId="5" borderId="50" xfId="0" applyFont="1" applyFill="1" applyBorder="1" applyAlignment="1">
      <alignment horizontal="center" vertical="center"/>
    </xf>
    <xf numFmtId="0" fontId="8" fillId="5" borderId="72" xfId="0" applyFont="1" applyFill="1" applyBorder="1" applyAlignment="1">
      <alignment horizontal="center" vertical="center"/>
    </xf>
    <xf numFmtId="0" fontId="8" fillId="5" borderId="71" xfId="0" applyFont="1" applyFill="1" applyBorder="1" applyAlignment="1">
      <alignment horizontal="center" vertical="center"/>
    </xf>
    <xf numFmtId="0" fontId="8" fillId="5" borderId="23" xfId="0" applyFont="1" applyFill="1" applyBorder="1" applyAlignment="1">
      <alignment horizontal="center" vertical="center"/>
    </xf>
    <xf numFmtId="0" fontId="8" fillId="5" borderId="8" xfId="0" applyFont="1" applyFill="1" applyBorder="1" applyAlignment="1">
      <alignment horizontal="center" vertical="center"/>
    </xf>
    <xf numFmtId="0" fontId="8" fillId="8" borderId="105" xfId="0" applyFont="1" applyFill="1" applyBorder="1" applyAlignment="1">
      <alignment horizontal="center" vertical="center"/>
    </xf>
    <xf numFmtId="0" fontId="8" fillId="8" borderId="90" xfId="0" applyFont="1" applyFill="1" applyBorder="1" applyAlignment="1">
      <alignment horizontal="center" vertical="center"/>
    </xf>
    <xf numFmtId="0" fontId="8" fillId="8" borderId="87" xfId="0" applyFont="1" applyFill="1" applyBorder="1" applyAlignment="1">
      <alignment horizontal="center" vertical="center"/>
    </xf>
    <xf numFmtId="0" fontId="8" fillId="5" borderId="80" xfId="0" applyFont="1" applyFill="1" applyBorder="1" applyAlignment="1">
      <alignment horizontal="center" vertical="center"/>
    </xf>
    <xf numFmtId="0" fontId="8" fillId="5" borderId="86" xfId="0" applyFont="1" applyFill="1" applyBorder="1" applyAlignment="1">
      <alignment horizontal="center" vertical="center"/>
    </xf>
    <xf numFmtId="0" fontId="8" fillId="5" borderId="85" xfId="0" applyFont="1" applyFill="1" applyBorder="1" applyAlignment="1">
      <alignment horizontal="center" vertical="center"/>
    </xf>
    <xf numFmtId="0" fontId="8" fillId="0" borderId="0" xfId="0" applyFont="1" applyBorder="1" applyAlignment="1">
      <alignment horizontal="right" vertical="center"/>
    </xf>
    <xf numFmtId="0" fontId="8" fillId="10" borderId="105" xfId="0" applyFont="1" applyFill="1" applyBorder="1" applyAlignment="1">
      <alignment horizontal="center" vertical="center"/>
    </xf>
    <xf numFmtId="0" fontId="8" fillId="10" borderId="90" xfId="0" applyFont="1" applyFill="1" applyBorder="1" applyAlignment="1">
      <alignment horizontal="center" vertical="center"/>
    </xf>
    <xf numFmtId="0" fontId="8" fillId="10" borderId="87" xfId="0" applyFont="1" applyFill="1" applyBorder="1" applyAlignment="1">
      <alignment horizontal="center" vertical="center"/>
    </xf>
    <xf numFmtId="0" fontId="8" fillId="0" borderId="98" xfId="0" applyFont="1" applyFill="1" applyBorder="1" applyAlignment="1">
      <alignment horizontal="center" vertical="center"/>
    </xf>
    <xf numFmtId="0" fontId="8" fillId="0" borderId="104" xfId="0" applyFont="1" applyFill="1" applyBorder="1" applyAlignment="1">
      <alignment horizontal="center" vertical="center"/>
    </xf>
    <xf numFmtId="0" fontId="8" fillId="0" borderId="103" xfId="0" applyFont="1" applyFill="1" applyBorder="1" applyAlignment="1">
      <alignment horizontal="center" vertical="center"/>
    </xf>
    <xf numFmtId="0" fontId="8" fillId="9" borderId="105" xfId="0" applyFont="1" applyFill="1" applyBorder="1" applyAlignment="1">
      <alignment horizontal="center" vertical="center"/>
    </xf>
    <xf numFmtId="0" fontId="8" fillId="9" borderId="90" xfId="0" applyFont="1" applyFill="1" applyBorder="1" applyAlignment="1">
      <alignment horizontal="center" vertical="center"/>
    </xf>
    <xf numFmtId="0" fontId="8" fillId="9" borderId="87" xfId="0" applyFont="1" applyFill="1" applyBorder="1" applyAlignment="1">
      <alignment horizontal="center" vertical="center"/>
    </xf>
    <xf numFmtId="176" fontId="8" fillId="0" borderId="0" xfId="0" applyNumberFormat="1" applyFont="1" applyAlignment="1">
      <alignment horizontal="center" vertical="center"/>
    </xf>
    <xf numFmtId="0" fontId="8" fillId="0" borderId="110" xfId="0" applyFont="1" applyBorder="1" applyAlignment="1">
      <alignment horizontal="center" vertical="center"/>
    </xf>
    <xf numFmtId="0" fontId="8" fillId="0" borderId="109" xfId="0" applyFont="1" applyBorder="1" applyAlignment="1">
      <alignment horizontal="center" vertical="center"/>
    </xf>
    <xf numFmtId="0" fontId="8" fillId="0" borderId="108" xfId="0" applyFont="1" applyBorder="1" applyAlignment="1">
      <alignment horizontal="center" vertical="center"/>
    </xf>
    <xf numFmtId="181" fontId="0" fillId="0" borderId="107" xfId="0" applyNumberFormat="1" applyFont="1" applyFill="1" applyBorder="1" applyAlignment="1">
      <alignment horizontal="right" vertical="center"/>
    </xf>
    <xf numFmtId="181" fontId="0" fillId="0" borderId="0" xfId="0" applyNumberFormat="1" applyFont="1" applyFill="1" applyAlignment="1">
      <alignment horizontal="right"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38" fontId="8" fillId="0" borderId="2" xfId="0" applyNumberFormat="1" applyFont="1" applyFill="1" applyBorder="1" applyAlignment="1">
      <alignment horizontal="center" vertical="center"/>
    </xf>
    <xf numFmtId="38" fontId="8" fillId="0" borderId="4" xfId="0" applyNumberFormat="1" applyFont="1" applyFill="1" applyBorder="1" applyAlignment="1">
      <alignment horizontal="center" vertical="center"/>
    </xf>
  </cellXfs>
  <cellStyles count="33">
    <cellStyle name="パーセント" xfId="16" builtinId="5"/>
    <cellStyle name="パーセント 2" xfId="3"/>
    <cellStyle name="パーセント 2 2" xfId="31"/>
    <cellStyle name="パーセント 3" xfId="6"/>
    <cellStyle name="パーセント 4" xfId="10"/>
    <cellStyle name="パーセント 5" xfId="13"/>
    <cellStyle name="パーセント 6" xfId="19"/>
    <cellStyle name="パーセント 7" xfId="22"/>
    <cellStyle name="パーセント 8" xfId="32"/>
    <cellStyle name="桁区切り" xfId="15" builtinId="6"/>
    <cellStyle name="桁区切り 2" xfId="2"/>
    <cellStyle name="桁区切り 2 2" xfId="8"/>
    <cellStyle name="桁区切り 2 3" xfId="30"/>
    <cellStyle name="桁区切り 3" xfId="5"/>
    <cellStyle name="桁区切り 4" xfId="27"/>
    <cellStyle name="標準" xfId="0" builtinId="0"/>
    <cellStyle name="標準 12" xfId="17"/>
    <cellStyle name="標準 2" xfId="1"/>
    <cellStyle name="標準 2 2" xfId="7"/>
    <cellStyle name="標準 2 2 2" xfId="28"/>
    <cellStyle name="標準 2 3" xfId="11"/>
    <cellStyle name="標準 2 4" xfId="14"/>
    <cellStyle name="標準 2 5" xfId="20"/>
    <cellStyle name="標準 2 6" xfId="23"/>
    <cellStyle name="標準 2 7" xfId="24"/>
    <cellStyle name="標準 2 8" xfId="26"/>
    <cellStyle name="標準 3" xfId="4"/>
    <cellStyle name="標準 3 2" xfId="29"/>
    <cellStyle name="標準 4" xfId="9"/>
    <cellStyle name="標準 5" xfId="12"/>
    <cellStyle name="標準 5 2" xfId="18"/>
    <cellStyle name="標準 6" xfId="21"/>
    <cellStyle name="標準 7" xfId="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-1</xdr:colOff>
      <xdr:row>39</xdr:row>
      <xdr:rowOff>0</xdr:rowOff>
    </xdr:from>
    <xdr:to>
      <xdr:col>23</xdr:col>
      <xdr:colOff>0</xdr:colOff>
      <xdr:row>56</xdr:row>
      <xdr:rowOff>0</xdr:rowOff>
    </xdr:to>
    <xdr:sp macro="" textlink="">
      <xdr:nvSpPr>
        <xdr:cNvPr id="2" name="テキスト ボックス 1"/>
        <xdr:cNvSpPr txBox="1"/>
      </xdr:nvSpPr>
      <xdr:spPr>
        <a:xfrm>
          <a:off x="609599" y="6537960"/>
          <a:ext cx="13411201" cy="2849880"/>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600" b="1">
              <a:solidFill>
                <a:schemeClr val="dk1"/>
              </a:solidFill>
              <a:effectLst/>
              <a:latin typeface="Meiryo UI" panose="020B0604030504040204" pitchFamily="50" charset="-128"/>
              <a:ea typeface="Meiryo UI" panose="020B0604030504040204" pitchFamily="50" charset="-128"/>
              <a:cs typeface="+mn-cs"/>
            </a:rPr>
            <a:t>＜高知市の現状分析と課題　～中核市平均との比較～＞</a:t>
          </a:r>
          <a:endParaRPr lang="en-US" altLang="ja-JP" sz="1600" b="1">
            <a:solidFill>
              <a:schemeClr val="dk1"/>
            </a:solidFill>
            <a:effectLst/>
            <a:latin typeface="Meiryo UI" panose="020B0604030504040204" pitchFamily="50" charset="-128"/>
            <a:ea typeface="Meiryo UI" panose="020B0604030504040204" pitchFamily="50" charset="-128"/>
            <a:cs typeface="+mn-cs"/>
          </a:endParaRPr>
        </a:p>
        <a:p>
          <a:endParaRPr lang="ja-JP" altLang="ja-JP" sz="1600">
            <a:solidFill>
              <a:schemeClr val="dk1"/>
            </a:solidFill>
            <a:effectLst/>
            <a:latin typeface="Meiryo UI" panose="020B0604030504040204" pitchFamily="50" charset="-128"/>
            <a:ea typeface="Meiryo UI" panose="020B0604030504040204" pitchFamily="50" charset="-128"/>
            <a:cs typeface="+mn-cs"/>
          </a:endParaRPr>
        </a:p>
        <a:p>
          <a:r>
            <a:rPr lang="ja-JP" altLang="ja-JP" sz="1600" b="1">
              <a:solidFill>
                <a:schemeClr val="dk1"/>
              </a:solidFill>
              <a:effectLst/>
              <a:latin typeface="Meiryo UI" panose="020B0604030504040204" pitchFamily="50" charset="-128"/>
              <a:ea typeface="Meiryo UI" panose="020B0604030504040204" pitchFamily="50" charset="-128"/>
              <a:cs typeface="+mn-cs"/>
            </a:rPr>
            <a:t>【指標</a:t>
          </a:r>
          <a:r>
            <a:rPr lang="en-US" altLang="ja-JP" sz="1600" b="1">
              <a:solidFill>
                <a:schemeClr val="dk1"/>
              </a:solidFill>
              <a:effectLst/>
              <a:latin typeface="Meiryo UI" panose="020B0604030504040204" pitchFamily="50" charset="-128"/>
              <a:ea typeface="Meiryo UI" panose="020B0604030504040204" pitchFamily="50" charset="-128"/>
              <a:cs typeface="+mn-cs"/>
            </a:rPr>
            <a:t>A</a:t>
          </a:r>
          <a:r>
            <a:rPr lang="ja-JP" altLang="ja-JP" sz="1600" b="1">
              <a:solidFill>
                <a:schemeClr val="dk1"/>
              </a:solidFill>
              <a:effectLst/>
              <a:latin typeface="Meiryo UI" panose="020B0604030504040204" pitchFamily="50" charset="-128"/>
              <a:ea typeface="Meiryo UI" panose="020B0604030504040204" pitchFamily="50" charset="-128"/>
              <a:cs typeface="+mn-cs"/>
            </a:rPr>
            <a:t>】人口・世帯</a:t>
          </a:r>
          <a:endParaRPr lang="ja-JP" altLang="ja-JP" sz="1600">
            <a:solidFill>
              <a:schemeClr val="dk1"/>
            </a:solidFill>
            <a:effectLst/>
            <a:latin typeface="Meiryo UI" panose="020B0604030504040204" pitchFamily="50" charset="-128"/>
            <a:ea typeface="Meiryo UI" panose="020B0604030504040204" pitchFamily="50" charset="-128"/>
            <a:cs typeface="+mn-cs"/>
          </a:endParaRPr>
        </a:p>
        <a:p>
          <a:r>
            <a:rPr lang="ja-JP" altLang="ja-JP" sz="1600">
              <a:solidFill>
                <a:schemeClr val="dk1"/>
              </a:solidFill>
              <a:effectLst/>
              <a:latin typeface="Meiryo UI" panose="020B0604030504040204" pitchFamily="50" charset="-128"/>
              <a:ea typeface="Meiryo UI" panose="020B0604030504040204" pitchFamily="50" charset="-128"/>
              <a:cs typeface="+mn-cs"/>
            </a:rPr>
            <a:t>・人口減少とともに高齢者数も減少している。</a:t>
          </a:r>
        </a:p>
        <a:p>
          <a:r>
            <a:rPr lang="ja-JP" altLang="ja-JP" sz="1600">
              <a:solidFill>
                <a:schemeClr val="dk1"/>
              </a:solidFill>
              <a:effectLst/>
              <a:latin typeface="Meiryo UI" panose="020B0604030504040204" pitchFamily="50" charset="-128"/>
              <a:ea typeface="Meiryo UI" panose="020B0604030504040204" pitchFamily="50" charset="-128"/>
              <a:cs typeface="+mn-cs"/>
            </a:rPr>
            <a:t>・高齢化率は</a:t>
          </a:r>
          <a:r>
            <a:rPr lang="en-US" altLang="ja-JP" sz="1600">
              <a:solidFill>
                <a:schemeClr val="dk1"/>
              </a:solidFill>
              <a:effectLst/>
              <a:latin typeface="Meiryo UI" panose="020B0604030504040204" pitchFamily="50" charset="-128"/>
              <a:ea typeface="Meiryo UI" panose="020B0604030504040204" pitchFamily="50" charset="-128"/>
              <a:cs typeface="+mn-cs"/>
            </a:rPr>
            <a:t>62</a:t>
          </a:r>
          <a:r>
            <a:rPr lang="ja-JP" altLang="ja-JP" sz="1600">
              <a:solidFill>
                <a:schemeClr val="dk1"/>
              </a:solidFill>
              <a:effectLst/>
              <a:latin typeface="Meiryo UI" panose="020B0604030504040204" pitchFamily="50" charset="-128"/>
              <a:ea typeface="Meiryo UI" panose="020B0604030504040204" pitchFamily="50" charset="-128"/>
              <a:cs typeface="+mn-cs"/>
            </a:rPr>
            <a:t>中核市中</a:t>
          </a:r>
          <a:r>
            <a:rPr lang="en-US" altLang="ja-JP" sz="1600">
              <a:solidFill>
                <a:schemeClr val="dk1"/>
              </a:solidFill>
              <a:effectLst/>
              <a:latin typeface="Meiryo UI" panose="020B0604030504040204" pitchFamily="50" charset="-128"/>
              <a:ea typeface="Meiryo UI" panose="020B0604030504040204" pitchFamily="50" charset="-128"/>
              <a:cs typeface="+mn-cs"/>
            </a:rPr>
            <a:t>16</a:t>
          </a:r>
          <a:r>
            <a:rPr lang="ja-JP" altLang="ja-JP" sz="1600">
              <a:solidFill>
                <a:schemeClr val="dk1"/>
              </a:solidFill>
              <a:effectLst/>
              <a:latin typeface="Meiryo UI" panose="020B0604030504040204" pitchFamily="50" charset="-128"/>
              <a:ea typeface="Meiryo UI" panose="020B0604030504040204" pitchFamily="50" charset="-128"/>
              <a:cs typeface="+mn-cs"/>
            </a:rPr>
            <a:t>位と中核市平均より高く，高齢者数に対する後期高齢者の割合が増加していることから，今後の動きに留意する必要がある。</a:t>
          </a:r>
        </a:p>
        <a:p>
          <a:r>
            <a:rPr lang="ja-JP" altLang="ja-JP" sz="1600">
              <a:solidFill>
                <a:schemeClr val="dk1"/>
              </a:solidFill>
              <a:effectLst/>
              <a:latin typeface="Meiryo UI" panose="020B0604030504040204" pitchFamily="50" charset="-128"/>
              <a:ea typeface="Meiryo UI" panose="020B0604030504040204" pitchFamily="50" charset="-128"/>
              <a:cs typeface="+mn-cs"/>
            </a:rPr>
            <a:t>・高齢者を含む世帯の割合は中核市平均より低いが，高齢単独世帯の割合は他の中核市と比較して高いことから，身近な介護者の不足が今後の課題である。</a:t>
          </a:r>
          <a:endParaRPr lang="en-US" altLang="ja-JP" sz="1600">
            <a:solidFill>
              <a:schemeClr val="dk1"/>
            </a:solidFill>
            <a:effectLst/>
            <a:latin typeface="Meiryo UI" panose="020B0604030504040204" pitchFamily="50" charset="-128"/>
            <a:ea typeface="Meiryo UI" panose="020B0604030504040204" pitchFamily="50" charset="-128"/>
            <a:cs typeface="+mn-cs"/>
          </a:endParaRPr>
        </a:p>
        <a:p>
          <a:endParaRPr lang="ja-JP" altLang="ja-JP" sz="1600">
            <a:solidFill>
              <a:schemeClr val="dk1"/>
            </a:solidFill>
            <a:effectLst/>
            <a:latin typeface="Meiryo UI" panose="020B0604030504040204" pitchFamily="50" charset="-128"/>
            <a:ea typeface="Meiryo UI" panose="020B0604030504040204" pitchFamily="50" charset="-128"/>
            <a:cs typeface="+mn-cs"/>
          </a:endParaRPr>
        </a:p>
        <a:p>
          <a:r>
            <a:rPr lang="ja-JP" altLang="ja-JP" sz="1600" b="1">
              <a:solidFill>
                <a:schemeClr val="dk1"/>
              </a:solidFill>
              <a:effectLst/>
              <a:latin typeface="Meiryo UI" panose="020B0604030504040204" pitchFamily="50" charset="-128"/>
              <a:ea typeface="Meiryo UI" panose="020B0604030504040204" pitchFamily="50" charset="-128"/>
              <a:cs typeface="+mn-cs"/>
            </a:rPr>
            <a:t>【指標</a:t>
          </a:r>
          <a:r>
            <a:rPr lang="en-US" altLang="ja-JP" sz="1600" b="1">
              <a:solidFill>
                <a:schemeClr val="dk1"/>
              </a:solidFill>
              <a:effectLst/>
              <a:latin typeface="Meiryo UI" panose="020B0604030504040204" pitchFamily="50" charset="-128"/>
              <a:ea typeface="Meiryo UI" panose="020B0604030504040204" pitchFamily="50" charset="-128"/>
              <a:cs typeface="+mn-cs"/>
            </a:rPr>
            <a:t>B</a:t>
          </a:r>
          <a:r>
            <a:rPr lang="ja-JP" altLang="ja-JP" sz="1600" b="1">
              <a:solidFill>
                <a:schemeClr val="dk1"/>
              </a:solidFill>
              <a:effectLst/>
              <a:latin typeface="Meiryo UI" panose="020B0604030504040204" pitchFamily="50" charset="-128"/>
              <a:ea typeface="Meiryo UI" panose="020B0604030504040204" pitchFamily="50" charset="-128"/>
              <a:cs typeface="+mn-cs"/>
            </a:rPr>
            <a:t>】要介護認定率</a:t>
          </a:r>
          <a:endParaRPr lang="ja-JP" altLang="ja-JP" sz="1600">
            <a:solidFill>
              <a:schemeClr val="dk1"/>
            </a:solidFill>
            <a:effectLst/>
            <a:latin typeface="Meiryo UI" panose="020B0604030504040204" pitchFamily="50" charset="-128"/>
            <a:ea typeface="Meiryo UI" panose="020B0604030504040204" pitchFamily="50" charset="-128"/>
            <a:cs typeface="+mn-cs"/>
          </a:endParaRPr>
        </a:p>
        <a:p>
          <a:r>
            <a:rPr lang="ja-JP" altLang="ja-JP" sz="1600">
              <a:solidFill>
                <a:schemeClr val="dk1"/>
              </a:solidFill>
              <a:effectLst/>
              <a:latin typeface="Meiryo UI" panose="020B0604030504040204" pitchFamily="50" charset="-128"/>
              <a:ea typeface="Meiryo UI" panose="020B0604030504040204" pitchFamily="50" charset="-128"/>
              <a:cs typeface="+mn-cs"/>
            </a:rPr>
            <a:t>・調整済みの合計認定率は中核市平均より低い。これは，高知市における高齢単独世帯の割合が高いことなどが原因として考えられる。</a:t>
          </a:r>
        </a:p>
        <a:p>
          <a:r>
            <a:rPr lang="ja-JP" altLang="ja-JP" sz="1600">
              <a:solidFill>
                <a:schemeClr val="dk1"/>
              </a:solidFill>
              <a:effectLst/>
              <a:latin typeface="Meiryo UI" panose="020B0604030504040204" pitchFamily="50" charset="-128"/>
              <a:ea typeface="Meiryo UI" panose="020B0604030504040204" pitchFamily="50" charset="-128"/>
              <a:cs typeface="+mn-cs"/>
            </a:rPr>
            <a:t>・要介護度別に見ると要介護１及び要介護４・５は高い傾向にある。</a:t>
          </a:r>
          <a:r>
            <a:rPr lang="en-US" altLang="ja-JP" sz="1600">
              <a:solidFill>
                <a:schemeClr val="dk1"/>
              </a:solidFill>
              <a:effectLst/>
              <a:latin typeface="Meiryo UI" panose="020B0604030504040204" pitchFamily="50" charset="-128"/>
              <a:ea typeface="Meiryo UI" panose="020B0604030504040204" pitchFamily="50" charset="-128"/>
              <a:cs typeface="+mn-cs"/>
            </a:rPr>
            <a:t>75</a:t>
          </a:r>
          <a:r>
            <a:rPr lang="ja-JP" altLang="ja-JP" sz="1600">
              <a:solidFill>
                <a:schemeClr val="dk1"/>
              </a:solidFill>
              <a:effectLst/>
              <a:latin typeface="Meiryo UI" panose="020B0604030504040204" pitchFamily="50" charset="-128"/>
              <a:ea typeface="Meiryo UI" panose="020B0604030504040204" pitchFamily="50" charset="-128"/>
              <a:cs typeface="+mn-cs"/>
            </a:rPr>
            <a:t>歳以上の後期高齢者数の増加に伴い，今後は重度の要介護認定率が高くなることが見込まれるため，急速な認定者数等の増加に留意する必要がある。重度の要介護状態になっても住み慣れた地域で自分らしく生活を続けることができるように，より一層施策を推進させることが次期計画策定においての課題である。</a:t>
          </a:r>
          <a:endParaRPr lang="en-US" altLang="ja-JP" sz="1600">
            <a:solidFill>
              <a:schemeClr val="dk1"/>
            </a:solidFill>
            <a:effectLst/>
            <a:latin typeface="Meiryo UI" panose="020B0604030504040204" pitchFamily="50" charset="-128"/>
            <a:ea typeface="Meiryo UI" panose="020B0604030504040204" pitchFamily="50" charset="-128"/>
            <a:cs typeface="+mn-cs"/>
          </a:endParaRPr>
        </a:p>
        <a:p>
          <a:endParaRPr lang="ja-JP" altLang="ja-JP" sz="1600">
            <a:solidFill>
              <a:schemeClr val="dk1"/>
            </a:solidFill>
            <a:effectLst/>
            <a:latin typeface="Meiryo UI" panose="020B0604030504040204" pitchFamily="50" charset="-128"/>
            <a:ea typeface="Meiryo UI" panose="020B0604030504040204" pitchFamily="50" charset="-128"/>
            <a:cs typeface="+mn-cs"/>
          </a:endParaRPr>
        </a:p>
        <a:p>
          <a:r>
            <a:rPr lang="ja-JP" altLang="ja-JP" sz="1600" b="1">
              <a:solidFill>
                <a:schemeClr val="dk1"/>
              </a:solidFill>
              <a:effectLst/>
              <a:latin typeface="Meiryo UI" panose="020B0604030504040204" pitchFamily="50" charset="-128"/>
              <a:ea typeface="Meiryo UI" panose="020B0604030504040204" pitchFamily="50" charset="-128"/>
              <a:cs typeface="+mn-cs"/>
            </a:rPr>
            <a:t>【指標</a:t>
          </a:r>
          <a:r>
            <a:rPr lang="en-US" altLang="ja-JP" sz="1600" b="1">
              <a:solidFill>
                <a:schemeClr val="dk1"/>
              </a:solidFill>
              <a:effectLst/>
              <a:latin typeface="Meiryo UI" panose="020B0604030504040204" pitchFamily="50" charset="-128"/>
              <a:ea typeface="Meiryo UI" panose="020B0604030504040204" pitchFamily="50" charset="-128"/>
              <a:cs typeface="+mn-cs"/>
            </a:rPr>
            <a:t>C</a:t>
          </a:r>
          <a:r>
            <a:rPr lang="ja-JP" altLang="ja-JP" sz="1600" b="1">
              <a:solidFill>
                <a:schemeClr val="dk1"/>
              </a:solidFill>
              <a:effectLst/>
              <a:latin typeface="Meiryo UI" panose="020B0604030504040204" pitchFamily="50" charset="-128"/>
              <a:ea typeface="Meiryo UI" panose="020B0604030504040204" pitchFamily="50" charset="-128"/>
              <a:cs typeface="+mn-cs"/>
            </a:rPr>
            <a:t>・</a:t>
          </a:r>
          <a:r>
            <a:rPr lang="en-US" altLang="ja-JP" sz="1600" b="1">
              <a:solidFill>
                <a:schemeClr val="dk1"/>
              </a:solidFill>
              <a:effectLst/>
              <a:latin typeface="Meiryo UI" panose="020B0604030504040204" pitchFamily="50" charset="-128"/>
              <a:ea typeface="Meiryo UI" panose="020B0604030504040204" pitchFamily="50" charset="-128"/>
              <a:cs typeface="+mn-cs"/>
            </a:rPr>
            <a:t>D</a:t>
          </a:r>
          <a:r>
            <a:rPr lang="ja-JP" altLang="ja-JP" sz="1600" b="1">
              <a:solidFill>
                <a:schemeClr val="dk1"/>
              </a:solidFill>
              <a:effectLst/>
              <a:latin typeface="Meiryo UI" panose="020B0604030504040204" pitchFamily="50" charset="-128"/>
              <a:ea typeface="Meiryo UI" panose="020B0604030504040204" pitchFamily="50" charset="-128"/>
              <a:cs typeface="+mn-cs"/>
            </a:rPr>
            <a:t>】受給率・１人あたり給付月額・定員・利用回数</a:t>
          </a:r>
          <a:endParaRPr lang="ja-JP" altLang="ja-JP" sz="1600">
            <a:solidFill>
              <a:schemeClr val="dk1"/>
            </a:solidFill>
            <a:effectLst/>
            <a:latin typeface="Meiryo UI" panose="020B0604030504040204" pitchFamily="50" charset="-128"/>
            <a:ea typeface="Meiryo UI" panose="020B0604030504040204" pitchFamily="50" charset="-128"/>
            <a:cs typeface="+mn-cs"/>
          </a:endParaRPr>
        </a:p>
        <a:p>
          <a:r>
            <a:rPr lang="ja-JP" altLang="ja-JP" sz="1600">
              <a:solidFill>
                <a:schemeClr val="dk1"/>
              </a:solidFill>
              <a:effectLst/>
              <a:latin typeface="Meiryo UI" panose="020B0604030504040204" pitchFamily="50" charset="-128"/>
              <a:ea typeface="Meiryo UI" panose="020B0604030504040204" pitchFamily="50" charset="-128"/>
              <a:cs typeface="+mn-cs"/>
            </a:rPr>
            <a:t>・受給率は施設系サービス及び在宅サービスは中核市平均並みだが，居住系サービスが高い。</a:t>
          </a:r>
        </a:p>
        <a:p>
          <a:r>
            <a:rPr lang="ja-JP" altLang="ja-JP" sz="1600">
              <a:solidFill>
                <a:schemeClr val="dk1"/>
              </a:solidFill>
              <a:effectLst/>
              <a:latin typeface="Meiryo UI" panose="020B0604030504040204" pitchFamily="50" charset="-128"/>
              <a:ea typeface="Meiryo UI" panose="020B0604030504040204" pitchFamily="50" charset="-128"/>
              <a:cs typeface="+mn-cs"/>
            </a:rPr>
            <a:t>・第１号被保険者一人あたりの給付月額は，在宅サービスは中核市平均より低いが，施設及び居住系サービスは中核市平均より高い。</a:t>
          </a:r>
        </a:p>
        <a:p>
          <a:r>
            <a:rPr lang="ja-JP" altLang="ja-JP" sz="1600">
              <a:solidFill>
                <a:schemeClr val="dk1"/>
              </a:solidFill>
              <a:effectLst/>
              <a:latin typeface="Meiryo UI" panose="020B0604030504040204" pitchFamily="50" charset="-128"/>
              <a:ea typeface="Meiryo UI" panose="020B0604030504040204" pitchFamily="50" charset="-128"/>
              <a:cs typeface="+mn-cs"/>
            </a:rPr>
            <a:t>・要支援・要介護者一人あたりの定員は，施設サービスは中核市平均より低く，横ばい，居住系サービス及び通所系サービスについては中核市平均より高いものの，減少傾向である。これは，高知市介護保険事業計画（第８期）において予定していた小規模多機能型居宅介護及び認知症対応型共同生活介護の整備が未完了であることによる影響であることが考えられる。今後の定員の動きについて引き続き留意する必要がある。事業所を担う人材確保の課題については，事業所の業務及び職場環境の改善に向けた研修会の開催や，本市独自の「こうち介護カフェ」等の事業を開催しているところであるが，今後も継続して中長期的な取り組みが必要である。</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16</xdr:col>
      <xdr:colOff>76200</xdr:colOff>
      <xdr:row>6</xdr:row>
      <xdr:rowOff>0</xdr:rowOff>
    </xdr:from>
    <xdr:to>
      <xdr:col>16</xdr:col>
      <xdr:colOff>822960</xdr:colOff>
      <xdr:row>6</xdr:row>
      <xdr:rowOff>0</xdr:rowOff>
    </xdr:to>
    <xdr:cxnSp macro="">
      <xdr:nvCxnSpPr>
        <xdr:cNvPr id="5" name="AutoShape 5"/>
        <xdr:cNvCxnSpPr>
          <a:cxnSpLocks noChangeShapeType="1"/>
        </xdr:cNvCxnSpPr>
      </xdr:nvCxnSpPr>
      <xdr:spPr bwMode="auto">
        <a:xfrm>
          <a:off x="9913620" y="1280160"/>
          <a:ext cx="74676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17</xdr:col>
      <xdr:colOff>47625</xdr:colOff>
      <xdr:row>5</xdr:row>
      <xdr:rowOff>114300</xdr:rowOff>
    </xdr:from>
    <xdr:to>
      <xdr:col>17</xdr:col>
      <xdr:colOff>279701</xdr:colOff>
      <xdr:row>7</xdr:row>
      <xdr:rowOff>0</xdr:rowOff>
    </xdr:to>
    <xdr:sp macro="" textlink="">
      <xdr:nvSpPr>
        <xdr:cNvPr id="6" name="Text Box 6"/>
        <xdr:cNvSpPr txBox="1">
          <a:spLocks noChangeArrowheads="1"/>
        </xdr:cNvSpPr>
      </xdr:nvSpPr>
      <xdr:spPr bwMode="auto">
        <a:xfrm>
          <a:off x="10753725" y="1181100"/>
          <a:ext cx="232076" cy="31242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200" b="0" i="0" u="none" strike="noStrike" baseline="0">
              <a:solidFill>
                <a:srgbClr val="000000"/>
              </a:solidFill>
              <a:latin typeface="ＭＳ Ｐゴシック"/>
              <a:ea typeface="ＭＳ Ｐゴシック"/>
            </a:rPr>
            <a:t>＝</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16</xdr:col>
      <xdr:colOff>76200</xdr:colOff>
      <xdr:row>6</xdr:row>
      <xdr:rowOff>0</xdr:rowOff>
    </xdr:from>
    <xdr:to>
      <xdr:col>16</xdr:col>
      <xdr:colOff>822960</xdr:colOff>
      <xdr:row>6</xdr:row>
      <xdr:rowOff>0</xdr:rowOff>
    </xdr:to>
    <xdr:cxnSp macro="">
      <xdr:nvCxnSpPr>
        <xdr:cNvPr id="5" name="AutoShape 5"/>
        <xdr:cNvCxnSpPr>
          <a:cxnSpLocks noChangeShapeType="1"/>
        </xdr:cNvCxnSpPr>
      </xdr:nvCxnSpPr>
      <xdr:spPr bwMode="auto">
        <a:xfrm>
          <a:off x="9913620" y="1280160"/>
          <a:ext cx="74676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17</xdr:col>
      <xdr:colOff>47625</xdr:colOff>
      <xdr:row>5</xdr:row>
      <xdr:rowOff>114300</xdr:rowOff>
    </xdr:from>
    <xdr:to>
      <xdr:col>17</xdr:col>
      <xdr:colOff>279701</xdr:colOff>
      <xdr:row>7</xdr:row>
      <xdr:rowOff>0</xdr:rowOff>
    </xdr:to>
    <xdr:sp macro="" textlink="">
      <xdr:nvSpPr>
        <xdr:cNvPr id="6" name="Text Box 6"/>
        <xdr:cNvSpPr txBox="1">
          <a:spLocks noChangeArrowheads="1"/>
        </xdr:cNvSpPr>
      </xdr:nvSpPr>
      <xdr:spPr bwMode="auto">
        <a:xfrm>
          <a:off x="10753725" y="1181100"/>
          <a:ext cx="232076" cy="31242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200" b="0" i="0" u="none" strike="noStrike" baseline="0">
              <a:solidFill>
                <a:srgbClr val="000000"/>
              </a:solidFill>
              <a:latin typeface="ＭＳ Ｐゴシック"/>
              <a:ea typeface="ＭＳ Ｐゴシック"/>
            </a:rPr>
            <a:t>＝</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16</xdr:col>
      <xdr:colOff>76200</xdr:colOff>
      <xdr:row>6</xdr:row>
      <xdr:rowOff>0</xdr:rowOff>
    </xdr:from>
    <xdr:to>
      <xdr:col>16</xdr:col>
      <xdr:colOff>822960</xdr:colOff>
      <xdr:row>6</xdr:row>
      <xdr:rowOff>0</xdr:rowOff>
    </xdr:to>
    <xdr:cxnSp macro="">
      <xdr:nvCxnSpPr>
        <xdr:cNvPr id="5" name="AutoShape 5"/>
        <xdr:cNvCxnSpPr>
          <a:cxnSpLocks noChangeShapeType="1"/>
        </xdr:cNvCxnSpPr>
      </xdr:nvCxnSpPr>
      <xdr:spPr bwMode="auto">
        <a:xfrm>
          <a:off x="9913620" y="1280160"/>
          <a:ext cx="74676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17</xdr:col>
      <xdr:colOff>47625</xdr:colOff>
      <xdr:row>5</xdr:row>
      <xdr:rowOff>114300</xdr:rowOff>
    </xdr:from>
    <xdr:to>
      <xdr:col>17</xdr:col>
      <xdr:colOff>279701</xdr:colOff>
      <xdr:row>7</xdr:row>
      <xdr:rowOff>0</xdr:rowOff>
    </xdr:to>
    <xdr:sp macro="" textlink="">
      <xdr:nvSpPr>
        <xdr:cNvPr id="6" name="Text Box 6"/>
        <xdr:cNvSpPr txBox="1">
          <a:spLocks noChangeArrowheads="1"/>
        </xdr:cNvSpPr>
      </xdr:nvSpPr>
      <xdr:spPr bwMode="auto">
        <a:xfrm>
          <a:off x="10753725" y="1181100"/>
          <a:ext cx="232076" cy="31242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200" b="0" i="0" u="none" strike="noStrike" baseline="0">
              <a:solidFill>
                <a:srgbClr val="000000"/>
              </a:solidFill>
              <a:latin typeface="ＭＳ Ｐゴシック"/>
              <a:ea typeface="ＭＳ Ｐゴシック"/>
            </a:rPr>
            <a:t>＝</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16</xdr:col>
      <xdr:colOff>76200</xdr:colOff>
      <xdr:row>6</xdr:row>
      <xdr:rowOff>0</xdr:rowOff>
    </xdr:from>
    <xdr:to>
      <xdr:col>16</xdr:col>
      <xdr:colOff>822960</xdr:colOff>
      <xdr:row>6</xdr:row>
      <xdr:rowOff>0</xdr:rowOff>
    </xdr:to>
    <xdr:cxnSp macro="">
      <xdr:nvCxnSpPr>
        <xdr:cNvPr id="5" name="AutoShape 5"/>
        <xdr:cNvCxnSpPr>
          <a:cxnSpLocks noChangeShapeType="1"/>
        </xdr:cNvCxnSpPr>
      </xdr:nvCxnSpPr>
      <xdr:spPr bwMode="auto">
        <a:xfrm>
          <a:off x="9913620" y="1280160"/>
          <a:ext cx="74676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17</xdr:col>
      <xdr:colOff>47625</xdr:colOff>
      <xdr:row>5</xdr:row>
      <xdr:rowOff>114300</xdr:rowOff>
    </xdr:from>
    <xdr:to>
      <xdr:col>17</xdr:col>
      <xdr:colOff>279701</xdr:colOff>
      <xdr:row>7</xdr:row>
      <xdr:rowOff>0</xdr:rowOff>
    </xdr:to>
    <xdr:sp macro="" textlink="">
      <xdr:nvSpPr>
        <xdr:cNvPr id="6" name="Text Box 6"/>
        <xdr:cNvSpPr txBox="1">
          <a:spLocks noChangeArrowheads="1"/>
        </xdr:cNvSpPr>
      </xdr:nvSpPr>
      <xdr:spPr bwMode="auto">
        <a:xfrm>
          <a:off x="10753725" y="1181100"/>
          <a:ext cx="232076" cy="31242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200" b="0" i="0" u="none" strike="noStrike" baseline="0">
              <a:solidFill>
                <a:srgbClr val="000000"/>
              </a:solidFill>
              <a:latin typeface="ＭＳ Ｐゴシック"/>
              <a:ea typeface="ＭＳ Ｐゴシック"/>
            </a:rPr>
            <a:t>＝</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16</xdr:col>
      <xdr:colOff>76200</xdr:colOff>
      <xdr:row>6</xdr:row>
      <xdr:rowOff>0</xdr:rowOff>
    </xdr:from>
    <xdr:to>
      <xdr:col>16</xdr:col>
      <xdr:colOff>822960</xdr:colOff>
      <xdr:row>6</xdr:row>
      <xdr:rowOff>0</xdr:rowOff>
    </xdr:to>
    <xdr:cxnSp macro="">
      <xdr:nvCxnSpPr>
        <xdr:cNvPr id="5" name="AutoShape 5"/>
        <xdr:cNvCxnSpPr>
          <a:cxnSpLocks noChangeShapeType="1"/>
        </xdr:cNvCxnSpPr>
      </xdr:nvCxnSpPr>
      <xdr:spPr bwMode="auto">
        <a:xfrm>
          <a:off x="9913620" y="1280160"/>
          <a:ext cx="74676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17</xdr:col>
      <xdr:colOff>47625</xdr:colOff>
      <xdr:row>5</xdr:row>
      <xdr:rowOff>114300</xdr:rowOff>
    </xdr:from>
    <xdr:to>
      <xdr:col>17</xdr:col>
      <xdr:colOff>279701</xdr:colOff>
      <xdr:row>7</xdr:row>
      <xdr:rowOff>0</xdr:rowOff>
    </xdr:to>
    <xdr:sp macro="" textlink="">
      <xdr:nvSpPr>
        <xdr:cNvPr id="6" name="Text Box 6"/>
        <xdr:cNvSpPr txBox="1">
          <a:spLocks noChangeArrowheads="1"/>
        </xdr:cNvSpPr>
      </xdr:nvSpPr>
      <xdr:spPr bwMode="auto">
        <a:xfrm>
          <a:off x="10753725" y="1181100"/>
          <a:ext cx="232076" cy="31242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200" b="0" i="0" u="none" strike="noStrike" baseline="0">
              <a:solidFill>
                <a:srgbClr val="000000"/>
              </a:solidFill>
              <a:latin typeface="ＭＳ Ｐゴシック"/>
              <a:ea typeface="ＭＳ Ｐゴシック"/>
            </a:rPr>
            <a:t>＝</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16</xdr:col>
      <xdr:colOff>76200</xdr:colOff>
      <xdr:row>6</xdr:row>
      <xdr:rowOff>0</xdr:rowOff>
    </xdr:from>
    <xdr:to>
      <xdr:col>16</xdr:col>
      <xdr:colOff>822960</xdr:colOff>
      <xdr:row>6</xdr:row>
      <xdr:rowOff>0</xdr:rowOff>
    </xdr:to>
    <xdr:cxnSp macro="">
      <xdr:nvCxnSpPr>
        <xdr:cNvPr id="5" name="AutoShape 5"/>
        <xdr:cNvCxnSpPr>
          <a:cxnSpLocks noChangeShapeType="1"/>
        </xdr:cNvCxnSpPr>
      </xdr:nvCxnSpPr>
      <xdr:spPr bwMode="auto">
        <a:xfrm>
          <a:off x="8488680" y="1005840"/>
          <a:ext cx="44958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17</xdr:col>
      <xdr:colOff>47625</xdr:colOff>
      <xdr:row>5</xdr:row>
      <xdr:rowOff>114300</xdr:rowOff>
    </xdr:from>
    <xdr:to>
      <xdr:col>17</xdr:col>
      <xdr:colOff>279701</xdr:colOff>
      <xdr:row>7</xdr:row>
      <xdr:rowOff>0</xdr:rowOff>
    </xdr:to>
    <xdr:sp macro="" textlink="">
      <xdr:nvSpPr>
        <xdr:cNvPr id="6" name="Text Box 6"/>
        <xdr:cNvSpPr txBox="1">
          <a:spLocks noChangeArrowheads="1"/>
        </xdr:cNvSpPr>
      </xdr:nvSpPr>
      <xdr:spPr bwMode="auto">
        <a:xfrm>
          <a:off x="8985885" y="952500"/>
          <a:ext cx="232076" cy="22098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200" b="0" i="0" u="none" strike="noStrike" baseline="0">
              <a:solidFill>
                <a:srgbClr val="000000"/>
              </a:solidFill>
              <a:latin typeface="ＭＳ Ｐゴシック"/>
              <a:ea typeface="ＭＳ Ｐゴシック"/>
            </a:rPr>
            <a:t>＝</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16</xdr:col>
      <xdr:colOff>76200</xdr:colOff>
      <xdr:row>6</xdr:row>
      <xdr:rowOff>0</xdr:rowOff>
    </xdr:from>
    <xdr:to>
      <xdr:col>16</xdr:col>
      <xdr:colOff>822960</xdr:colOff>
      <xdr:row>6</xdr:row>
      <xdr:rowOff>0</xdr:rowOff>
    </xdr:to>
    <xdr:cxnSp macro="">
      <xdr:nvCxnSpPr>
        <xdr:cNvPr id="5" name="AutoShape 5"/>
        <xdr:cNvCxnSpPr>
          <a:cxnSpLocks noChangeShapeType="1"/>
        </xdr:cNvCxnSpPr>
      </xdr:nvCxnSpPr>
      <xdr:spPr bwMode="auto">
        <a:xfrm>
          <a:off x="8488680" y="1005840"/>
          <a:ext cx="44958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17</xdr:col>
      <xdr:colOff>47625</xdr:colOff>
      <xdr:row>5</xdr:row>
      <xdr:rowOff>114300</xdr:rowOff>
    </xdr:from>
    <xdr:to>
      <xdr:col>17</xdr:col>
      <xdr:colOff>279701</xdr:colOff>
      <xdr:row>7</xdr:row>
      <xdr:rowOff>0</xdr:rowOff>
    </xdr:to>
    <xdr:sp macro="" textlink="">
      <xdr:nvSpPr>
        <xdr:cNvPr id="6" name="Text Box 6"/>
        <xdr:cNvSpPr txBox="1">
          <a:spLocks noChangeArrowheads="1"/>
        </xdr:cNvSpPr>
      </xdr:nvSpPr>
      <xdr:spPr bwMode="auto">
        <a:xfrm>
          <a:off x="8985885" y="952500"/>
          <a:ext cx="232076" cy="22098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200" b="0" i="0" u="none" strike="noStrike" baseline="0">
              <a:solidFill>
                <a:srgbClr val="000000"/>
              </a:solidFill>
              <a:latin typeface="ＭＳ Ｐゴシック"/>
              <a:ea typeface="ＭＳ Ｐゴシック"/>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29</xdr:row>
      <xdr:rowOff>1</xdr:rowOff>
    </xdr:from>
    <xdr:to>
      <xdr:col>21</xdr:col>
      <xdr:colOff>0</xdr:colOff>
      <xdr:row>40</xdr:row>
      <xdr:rowOff>1</xdr:rowOff>
    </xdr:to>
    <xdr:sp macro="" textlink="">
      <xdr:nvSpPr>
        <xdr:cNvPr id="2" name="角丸四角形 1"/>
        <xdr:cNvSpPr/>
      </xdr:nvSpPr>
      <xdr:spPr>
        <a:xfrm>
          <a:off x="0" y="4861561"/>
          <a:ext cx="12801600" cy="1844040"/>
        </a:xfrm>
        <a:prstGeom prst="roundRect">
          <a:avLst>
            <a:gd name="adj" fmla="val 2703"/>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700"/>
            </a:lnSpc>
          </a:pPr>
          <a:r>
            <a:rPr kumimoji="1" lang="ja-JP" altLang="en-US" sz="1200" b="1">
              <a:solidFill>
                <a:sysClr val="windowText" lastClr="000000"/>
              </a:solidFill>
              <a:latin typeface="Meiryo UI" panose="020B0604030504040204" pitchFamily="50" charset="-128"/>
              <a:ea typeface="Meiryo UI" panose="020B0604030504040204" pitchFamily="50" charset="-128"/>
            </a:rPr>
            <a:t>＜高知市の現状分析と課題　～日常生活圏域別～＞</a:t>
          </a:r>
        </a:p>
        <a:p>
          <a:pPr algn="l">
            <a:lnSpc>
              <a:spcPts val="1700"/>
            </a:lnSpc>
          </a:pPr>
          <a:r>
            <a:rPr kumimoji="1" lang="ja-JP" altLang="en-US" sz="1200">
              <a:solidFill>
                <a:sysClr val="windowText" lastClr="000000"/>
              </a:solidFill>
              <a:latin typeface="Meiryo UI" panose="020B0604030504040204" pitchFamily="50" charset="-128"/>
              <a:ea typeface="Meiryo UI" panose="020B0604030504040204" pitchFamily="50" charset="-128"/>
            </a:rPr>
            <a:t>日常生活圏域については，「地理的条件，人口，交通事情，その他の社会的条件，介護給付等対象サービスを提供するための施設の整備の状況，その他の条件」を総合的に勘案して，各市町村の高齢化のピーク時までに，目指すべき地域包括ケアシステムを構築することを念頭において定めることとされている。</a:t>
          </a:r>
        </a:p>
        <a:p>
          <a:pPr algn="l">
            <a:lnSpc>
              <a:spcPts val="1700"/>
            </a:lnSpc>
          </a:pPr>
          <a:r>
            <a:rPr kumimoji="1" lang="ja-JP" altLang="en-US" sz="1200">
              <a:solidFill>
                <a:sysClr val="windowText" lastClr="000000"/>
              </a:solidFill>
              <a:latin typeface="Meiryo UI" panose="020B0604030504040204" pitchFamily="50" charset="-128"/>
              <a:ea typeface="Meiryo UI" panose="020B0604030504040204" pitchFamily="50" charset="-128"/>
            </a:rPr>
            <a:t>第８期計画では，令和元年度から令和２年度の地域包括支援センターの再編に合わせ，地域包括支援センターの</a:t>
          </a:r>
          <a:r>
            <a:rPr kumimoji="1" lang="en-US" altLang="ja-JP" sz="1200">
              <a:solidFill>
                <a:sysClr val="windowText" lastClr="000000"/>
              </a:solidFill>
              <a:latin typeface="Meiryo UI" panose="020B0604030504040204" pitchFamily="50" charset="-128"/>
              <a:ea typeface="Meiryo UI" panose="020B0604030504040204" pitchFamily="50" charset="-128"/>
            </a:rPr>
            <a:t>14</a:t>
          </a:r>
          <a:r>
            <a:rPr kumimoji="1" lang="ja-JP" altLang="en-US" sz="1200">
              <a:solidFill>
                <a:sysClr val="windowText" lastClr="000000"/>
              </a:solidFill>
              <a:latin typeface="Meiryo UI" panose="020B0604030504040204" pitchFamily="50" charset="-128"/>
              <a:ea typeface="Meiryo UI" panose="020B0604030504040204" pitchFamily="50" charset="-128"/>
            </a:rPr>
            <a:t>区域を「日常生活圏域」として設定した。また，第７期までの「東部」「西部」「南部」「北部」の４つの圏域については，地域包括支援センターの区域に合わせて一部見直しを行い，東西南北の４つのブロック</a:t>
          </a:r>
          <a:r>
            <a:rPr kumimoji="1" lang="en-US" altLang="ja-JP" sz="1200">
              <a:solidFill>
                <a:sysClr val="windowText" lastClr="000000"/>
              </a:solidFill>
              <a:latin typeface="Meiryo UI" panose="020B0604030504040204" pitchFamily="50" charset="-128"/>
              <a:ea typeface="Meiryo UI" panose="020B0604030504040204" pitchFamily="50" charset="-128"/>
            </a:rPr>
            <a:t>※</a:t>
          </a:r>
          <a:r>
            <a:rPr kumimoji="1" lang="ja-JP" altLang="en-US" sz="1200">
              <a:solidFill>
                <a:sysClr val="windowText" lastClr="000000"/>
              </a:solidFill>
              <a:latin typeface="Meiryo UI" panose="020B0604030504040204" pitchFamily="50" charset="-128"/>
              <a:ea typeface="Meiryo UI" panose="020B0604030504040204" pitchFamily="50" charset="-128"/>
            </a:rPr>
            <a:t>として引き継いだ。</a:t>
          </a:r>
        </a:p>
        <a:p>
          <a:pPr algn="l">
            <a:lnSpc>
              <a:spcPts val="1700"/>
            </a:lnSpc>
          </a:pPr>
          <a:endParaRPr kumimoji="1" lang="ja-JP" altLang="en-US" sz="1200">
            <a:solidFill>
              <a:sysClr val="windowText" lastClr="000000"/>
            </a:solidFill>
            <a:latin typeface="Meiryo UI" panose="020B0604030504040204" pitchFamily="50" charset="-128"/>
            <a:ea typeface="Meiryo UI" panose="020B0604030504040204" pitchFamily="50" charset="-128"/>
          </a:endParaRPr>
        </a:p>
        <a:p>
          <a:pPr algn="l">
            <a:lnSpc>
              <a:spcPts val="1700"/>
            </a:lnSpc>
          </a:pPr>
          <a:r>
            <a:rPr kumimoji="1" lang="en-US" altLang="ja-JP" sz="1200" b="1">
              <a:solidFill>
                <a:sysClr val="windowText" lastClr="000000"/>
              </a:solidFill>
              <a:latin typeface="Meiryo UI" panose="020B0604030504040204" pitchFamily="50" charset="-128"/>
              <a:ea typeface="Meiryo UI" panose="020B0604030504040204" pitchFamily="50" charset="-128"/>
            </a:rPr>
            <a:t>【</a:t>
          </a:r>
          <a:r>
            <a:rPr kumimoji="1" lang="ja-JP" altLang="en-US" sz="1200" b="1">
              <a:solidFill>
                <a:sysClr val="windowText" lastClr="000000"/>
              </a:solidFill>
              <a:latin typeface="Meiryo UI" panose="020B0604030504040204" pitchFamily="50" charset="-128"/>
              <a:ea typeface="Meiryo UI" panose="020B0604030504040204" pitchFamily="50" charset="-128"/>
            </a:rPr>
            <a:t>指標：人口</a:t>
          </a:r>
          <a:r>
            <a:rPr kumimoji="1" lang="en-US" altLang="ja-JP" sz="1200" b="1">
              <a:solidFill>
                <a:sysClr val="windowText" lastClr="000000"/>
              </a:solidFill>
              <a:latin typeface="Meiryo UI" panose="020B0604030504040204" pitchFamily="50" charset="-128"/>
              <a:ea typeface="Meiryo UI" panose="020B0604030504040204" pitchFamily="50" charset="-128"/>
            </a:rPr>
            <a:t>】</a:t>
          </a:r>
        </a:p>
        <a:p>
          <a:pPr algn="l">
            <a:lnSpc>
              <a:spcPts val="1700"/>
            </a:lnSpc>
          </a:pPr>
          <a:r>
            <a:rPr kumimoji="1" lang="ja-JP" altLang="en-US" sz="1200">
              <a:solidFill>
                <a:sysClr val="windowText" lastClr="000000"/>
              </a:solidFill>
              <a:latin typeface="Meiryo UI" panose="020B0604030504040204" pitchFamily="50" charset="-128"/>
              <a:ea typeface="Meiryo UI" panose="020B0604030504040204" pitchFamily="50" charset="-128"/>
            </a:rPr>
            <a:t>・高齢化率は東部ブロックが最も低く，南部ブロックが最も高い。南部ブロックは他のブロックよりも先行して高齢化が進んでいることが分かる。</a:t>
          </a:r>
        </a:p>
        <a:p>
          <a:pPr algn="l">
            <a:lnSpc>
              <a:spcPts val="1700"/>
            </a:lnSpc>
          </a:pPr>
          <a:r>
            <a:rPr kumimoji="1" lang="ja-JP" altLang="en-US" sz="1200">
              <a:solidFill>
                <a:sysClr val="windowText" lastClr="000000"/>
              </a:solidFill>
              <a:latin typeface="Meiryo UI" panose="020B0604030504040204" pitchFamily="50" charset="-128"/>
              <a:ea typeface="Meiryo UI" panose="020B0604030504040204" pitchFamily="50" charset="-128"/>
            </a:rPr>
            <a:t>・令和４年度には全ブロックで，後期高齢者割合が前期高齢者割合を上回ったことから， 人口構造の変化による財政的な負担の増加等に留意する必要がある。</a:t>
          </a:r>
        </a:p>
        <a:p>
          <a:pPr algn="l">
            <a:lnSpc>
              <a:spcPts val="1700"/>
            </a:lnSpc>
          </a:pPr>
          <a:r>
            <a:rPr kumimoji="1" lang="ja-JP" altLang="en-US" sz="1200">
              <a:solidFill>
                <a:sysClr val="windowText" lastClr="000000"/>
              </a:solidFill>
              <a:latin typeface="Meiryo UI" panose="020B0604030504040204" pitchFamily="50" charset="-128"/>
              <a:ea typeface="Meiryo UI" panose="020B0604030504040204" pitchFamily="50" charset="-128"/>
            </a:rPr>
            <a:t> </a:t>
          </a:r>
        </a:p>
        <a:p>
          <a:pPr algn="l">
            <a:lnSpc>
              <a:spcPts val="1700"/>
            </a:lnSpc>
          </a:pPr>
          <a:r>
            <a:rPr kumimoji="1" lang="en-US" altLang="ja-JP" sz="1200" b="1">
              <a:solidFill>
                <a:sysClr val="windowText" lastClr="000000"/>
              </a:solidFill>
              <a:latin typeface="Meiryo UI" panose="020B0604030504040204" pitchFamily="50" charset="-128"/>
              <a:ea typeface="Meiryo UI" panose="020B0604030504040204" pitchFamily="50" charset="-128"/>
            </a:rPr>
            <a:t>【</a:t>
          </a:r>
          <a:r>
            <a:rPr kumimoji="1" lang="ja-JP" altLang="en-US" sz="1200" b="1">
              <a:solidFill>
                <a:sysClr val="windowText" lastClr="000000"/>
              </a:solidFill>
              <a:latin typeface="Meiryo UI" panose="020B0604030504040204" pitchFamily="50" charset="-128"/>
              <a:ea typeface="Meiryo UI" panose="020B0604030504040204" pitchFamily="50" charset="-128"/>
            </a:rPr>
            <a:t>指標：要介護認定率</a:t>
          </a:r>
          <a:r>
            <a:rPr kumimoji="1" lang="en-US" altLang="ja-JP" sz="1200" b="1">
              <a:solidFill>
                <a:sysClr val="windowText" lastClr="000000"/>
              </a:solidFill>
              <a:latin typeface="Meiryo UI" panose="020B0604030504040204" pitchFamily="50" charset="-128"/>
              <a:ea typeface="Meiryo UI" panose="020B0604030504040204" pitchFamily="50" charset="-128"/>
            </a:rPr>
            <a:t>】</a:t>
          </a:r>
        </a:p>
        <a:p>
          <a:pPr algn="l">
            <a:lnSpc>
              <a:spcPts val="1700"/>
            </a:lnSpc>
          </a:pPr>
          <a:r>
            <a:rPr kumimoji="1" lang="ja-JP" altLang="en-US" sz="1200">
              <a:solidFill>
                <a:sysClr val="windowText" lastClr="000000"/>
              </a:solidFill>
              <a:latin typeface="Meiryo UI" panose="020B0604030504040204" pitchFamily="50" charset="-128"/>
              <a:ea typeface="Meiryo UI" panose="020B0604030504040204" pitchFamily="50" charset="-128"/>
            </a:rPr>
            <a:t>・令和５年度においても前期高齢者割合が最も高い東部ブロックが，要介護（支援）認定率は最も低く， 後期高齢高齢者割合が最も高い南部ブロックが，同認定率も最も高い結果となった。全ブロックで前期高齢者割合を後期高齢者割合が上回っていることから，財政的な負担の増加等に引き続き留意が必要である。</a:t>
          </a:r>
        </a:p>
        <a:p>
          <a:pPr algn="l">
            <a:lnSpc>
              <a:spcPts val="1600"/>
            </a:lnSpc>
          </a:pPr>
          <a:r>
            <a:rPr kumimoji="1" lang="en-US" altLang="ja-JP" sz="1200">
              <a:solidFill>
                <a:sysClr val="windowText" lastClr="000000"/>
              </a:solidFill>
              <a:latin typeface="Meiryo UI" panose="020B0604030504040204" pitchFamily="50" charset="-128"/>
              <a:ea typeface="Meiryo UI" panose="020B0604030504040204" pitchFamily="50" charset="-128"/>
            </a:rPr>
            <a:t>※</a:t>
          </a:r>
          <a:r>
            <a:rPr kumimoji="1" lang="ja-JP" altLang="en-US" sz="1200">
              <a:solidFill>
                <a:sysClr val="windowText" lastClr="000000"/>
              </a:solidFill>
              <a:latin typeface="Meiryo UI" panose="020B0604030504040204" pitchFamily="50" charset="-128"/>
              <a:ea typeface="Meiryo UI" panose="020B0604030504040204" pitchFamily="50" charset="-128"/>
            </a:rPr>
            <a:t>一般的に要介護認定率は，高齢化が進行することに伴い上昇するものと考えられるが， 南部ブロックについて，高齢化率は令和３年度：</a:t>
          </a:r>
          <a:r>
            <a:rPr kumimoji="1" lang="en-US" altLang="ja-JP" sz="1200">
              <a:solidFill>
                <a:sysClr val="windowText" lastClr="000000"/>
              </a:solidFill>
              <a:latin typeface="Meiryo UI" panose="020B0604030504040204" pitchFamily="50" charset="-128"/>
              <a:ea typeface="Meiryo UI" panose="020B0604030504040204" pitchFamily="50" charset="-128"/>
            </a:rPr>
            <a:t>33.6%</a:t>
          </a:r>
          <a:r>
            <a:rPr kumimoji="1" lang="ja-JP" altLang="en-US" sz="1200">
              <a:solidFill>
                <a:sysClr val="windowText" lastClr="000000"/>
              </a:solidFill>
              <a:latin typeface="Meiryo UI" panose="020B0604030504040204" pitchFamily="50" charset="-128"/>
              <a:ea typeface="Meiryo UI" panose="020B0604030504040204" pitchFamily="50" charset="-128"/>
            </a:rPr>
            <a:t>，令和４年度：</a:t>
          </a:r>
          <a:r>
            <a:rPr kumimoji="1" lang="en-US" altLang="ja-JP" sz="1200">
              <a:solidFill>
                <a:sysClr val="windowText" lastClr="000000"/>
              </a:solidFill>
              <a:latin typeface="Meiryo UI" panose="020B0604030504040204" pitchFamily="50" charset="-128"/>
              <a:ea typeface="Meiryo UI" panose="020B0604030504040204" pitchFamily="50" charset="-128"/>
            </a:rPr>
            <a:t>33.8%</a:t>
          </a:r>
          <a:r>
            <a:rPr kumimoji="1" lang="ja-JP" altLang="en-US" sz="1200">
              <a:solidFill>
                <a:sysClr val="windowText" lastClr="000000"/>
              </a:solidFill>
              <a:latin typeface="Meiryo UI" panose="020B0604030504040204" pitchFamily="50" charset="-128"/>
              <a:ea typeface="Meiryo UI" panose="020B0604030504040204" pitchFamily="50" charset="-128"/>
            </a:rPr>
            <a:t>，令和５年度：</a:t>
          </a:r>
          <a:r>
            <a:rPr kumimoji="1" lang="en-US" altLang="ja-JP" sz="1200">
              <a:solidFill>
                <a:sysClr val="windowText" lastClr="000000"/>
              </a:solidFill>
              <a:latin typeface="Meiryo UI" panose="020B0604030504040204" pitchFamily="50" charset="-128"/>
              <a:ea typeface="Meiryo UI" panose="020B0604030504040204" pitchFamily="50" charset="-128"/>
            </a:rPr>
            <a:t>34.2</a:t>
          </a:r>
          <a:r>
            <a:rPr kumimoji="1" lang="ja-JP" altLang="en-US" sz="1200">
              <a:solidFill>
                <a:sysClr val="windowText" lastClr="000000"/>
              </a:solidFill>
              <a:latin typeface="Meiryo UI" panose="020B0604030504040204" pitchFamily="50" charset="-128"/>
              <a:ea typeface="Meiryo UI" panose="020B0604030504040204" pitchFamily="50" charset="-128"/>
            </a:rPr>
            <a:t>％と非常に高いものの認定率は令和３年度：</a:t>
          </a:r>
          <a:r>
            <a:rPr kumimoji="1" lang="en-US" altLang="ja-JP" sz="1200">
              <a:solidFill>
                <a:sysClr val="windowText" lastClr="000000"/>
              </a:solidFill>
              <a:latin typeface="Meiryo UI" panose="020B0604030504040204" pitchFamily="50" charset="-128"/>
              <a:ea typeface="Meiryo UI" panose="020B0604030504040204" pitchFamily="50" charset="-128"/>
            </a:rPr>
            <a:t>21.4%</a:t>
          </a:r>
          <a:r>
            <a:rPr kumimoji="1" lang="ja-JP" altLang="en-US" sz="1200">
              <a:solidFill>
                <a:sysClr val="windowText" lastClr="000000"/>
              </a:solidFill>
              <a:latin typeface="Meiryo UI" panose="020B0604030504040204" pitchFamily="50" charset="-128"/>
              <a:ea typeface="Meiryo UI" panose="020B0604030504040204" pitchFamily="50" charset="-128"/>
            </a:rPr>
            <a:t>，令和４年度：</a:t>
          </a:r>
          <a:r>
            <a:rPr kumimoji="1" lang="en-US" altLang="ja-JP" sz="1200">
              <a:solidFill>
                <a:sysClr val="windowText" lastClr="000000"/>
              </a:solidFill>
              <a:latin typeface="Meiryo UI" panose="020B0604030504040204" pitchFamily="50" charset="-128"/>
              <a:ea typeface="Meiryo UI" panose="020B0604030504040204" pitchFamily="50" charset="-128"/>
            </a:rPr>
            <a:t>21.5%</a:t>
          </a:r>
          <a:r>
            <a:rPr kumimoji="1" lang="ja-JP" altLang="en-US" sz="1200">
              <a:solidFill>
                <a:sysClr val="windowText" lastClr="000000"/>
              </a:solidFill>
              <a:latin typeface="Meiryo UI" panose="020B0604030504040204" pitchFamily="50" charset="-128"/>
              <a:ea typeface="Meiryo UI" panose="020B0604030504040204" pitchFamily="50" charset="-128"/>
            </a:rPr>
            <a:t>，令和５年度：</a:t>
          </a:r>
          <a:r>
            <a:rPr kumimoji="1" lang="en-US" altLang="ja-JP" sz="1200">
              <a:solidFill>
                <a:sysClr val="windowText" lastClr="000000"/>
              </a:solidFill>
              <a:latin typeface="Meiryo UI" panose="020B0604030504040204" pitchFamily="50" charset="-128"/>
              <a:ea typeface="Meiryo UI" panose="020B0604030504040204" pitchFamily="50" charset="-128"/>
            </a:rPr>
            <a:t>21.3</a:t>
          </a:r>
          <a:r>
            <a:rPr kumimoji="1" lang="ja-JP" altLang="en-US" sz="1200">
              <a:solidFill>
                <a:sysClr val="windowText" lastClr="000000"/>
              </a:solidFill>
              <a:latin typeface="Meiryo UI" panose="020B0604030504040204" pitchFamily="50" charset="-128"/>
              <a:ea typeface="Meiryo UI" panose="020B0604030504040204" pitchFamily="50" charset="-128"/>
            </a:rPr>
            <a:t>％とそれに比して低い数値となっている。（参考：本市全域　高齢化率</a:t>
          </a:r>
          <a:r>
            <a:rPr kumimoji="1" lang="en-US" altLang="ja-JP" sz="1200">
              <a:solidFill>
                <a:sysClr val="windowText" lastClr="000000"/>
              </a:solidFill>
              <a:latin typeface="Meiryo UI" panose="020B0604030504040204" pitchFamily="50" charset="-128"/>
              <a:ea typeface="Meiryo UI" panose="020B0604030504040204" pitchFamily="50" charset="-128"/>
            </a:rPr>
            <a:t>30.6</a:t>
          </a:r>
          <a:r>
            <a:rPr kumimoji="1" lang="ja-JP" altLang="en-US" sz="1200">
              <a:solidFill>
                <a:sysClr val="windowText" lastClr="000000"/>
              </a:solidFill>
              <a:latin typeface="Meiryo UI" panose="020B0604030504040204" pitchFamily="50" charset="-128"/>
              <a:ea typeface="Meiryo UI" panose="020B0604030504040204" pitchFamily="50" charset="-128"/>
            </a:rPr>
            <a:t>％，認定率</a:t>
          </a:r>
          <a:r>
            <a:rPr kumimoji="1" lang="en-US" altLang="ja-JP" sz="1200">
              <a:solidFill>
                <a:sysClr val="windowText" lastClr="000000"/>
              </a:solidFill>
              <a:latin typeface="Meiryo UI" panose="020B0604030504040204" pitchFamily="50" charset="-128"/>
              <a:ea typeface="Meiryo UI" panose="020B0604030504040204" pitchFamily="50" charset="-128"/>
            </a:rPr>
            <a:t>19.6%</a:t>
          </a:r>
          <a:r>
            <a:rPr kumimoji="1" lang="ja-JP" altLang="en-US" sz="1200">
              <a:solidFill>
                <a:sysClr val="windowText" lastClr="000000"/>
              </a:solidFill>
              <a:latin typeface="Meiryo UI" panose="020B0604030504040204" pitchFamily="50" charset="-128"/>
              <a:ea typeface="Meiryo UI" panose="020B0604030504040204" pitchFamily="50" charset="-128"/>
            </a:rPr>
            <a:t>（令和５年度））　これは，住民主体の介護予防活動の推進（こうち笑顔マイレージの普及等），一人ひとりの健康活動の推進（健康講座等），住民主体の支え合い活動の推進（百歳体操の活用等），高齢者の社会参加の促進（なごやか宅老</a:t>
          </a:r>
          <a:r>
            <a:rPr kumimoji="1" lang="en-US" altLang="ja-JP" sz="1200">
              <a:solidFill>
                <a:sysClr val="windowText" lastClr="000000"/>
              </a:solidFill>
              <a:latin typeface="Meiryo UI" panose="020B0604030504040204" pitchFamily="50" charset="-128"/>
              <a:ea typeface="Meiryo UI" panose="020B0604030504040204" pitchFamily="50" charset="-128"/>
            </a:rPr>
            <a:t>)</a:t>
          </a:r>
          <a:r>
            <a:rPr kumimoji="1" lang="ja-JP" altLang="en-US" sz="1200">
              <a:solidFill>
                <a:sysClr val="windowText" lastClr="000000"/>
              </a:solidFill>
              <a:latin typeface="Meiryo UI" panose="020B0604030504040204" pitchFamily="50" charset="-128"/>
              <a:ea typeface="Meiryo UI" panose="020B0604030504040204" pitchFamily="50" charset="-128"/>
            </a:rPr>
            <a:t>等，介護予防事業の効果が表れてきていると考えられる</a:t>
          </a:r>
          <a:r>
            <a:rPr kumimoji="1" lang="ja-JP" altLang="en-US" sz="1200"/>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30</xdr:row>
      <xdr:rowOff>0</xdr:rowOff>
    </xdr:from>
    <xdr:to>
      <xdr:col>22</xdr:col>
      <xdr:colOff>0</xdr:colOff>
      <xdr:row>31</xdr:row>
      <xdr:rowOff>0</xdr:rowOff>
    </xdr:to>
    <xdr:sp macro="" textlink="">
      <xdr:nvSpPr>
        <xdr:cNvPr id="2" name="正方形/長方形 1"/>
        <xdr:cNvSpPr/>
      </xdr:nvSpPr>
      <xdr:spPr>
        <a:xfrm>
          <a:off x="0" y="5029200"/>
          <a:ext cx="13578840" cy="16764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5</xdr:col>
      <xdr:colOff>138545</xdr:colOff>
      <xdr:row>1</xdr:row>
      <xdr:rowOff>121226</xdr:rowOff>
    </xdr:from>
    <xdr:ext cx="12967854" cy="508213"/>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24645" y="288866"/>
          <a:ext cx="12967854" cy="508213"/>
        </a:xfrm>
        <a:prstGeom prst="rect">
          <a:avLst/>
        </a:prstGeom>
        <a:noFill/>
        <a:ln w="38100">
          <a:solidFill>
            <a:srgbClr val="FF0000"/>
          </a:solidFill>
        </a:ln>
        <a:extLst>
          <a:ext uri="{909E8E84-426E-40DD-AFC4-6F175D3DCCD1}">
            <a14:hiddenFill xmlns:a14="http://schemas.microsoft.com/office/drawing/2010/main">
              <a:solidFill>
                <a:srgbClr val="FFFFFF"/>
              </a:solidFill>
            </a14:hiddenFill>
          </a:ext>
        </a:extLst>
      </xdr:spPr>
    </xdr:pic>
    <xdr:clientData/>
  </xdr:oneCellAnchor>
</xdr:wsDr>
</file>

<file path=xl/drawings/drawing4.xml><?xml version="1.0" encoding="utf-8"?>
<xdr:wsDr xmlns:xdr="http://schemas.openxmlformats.org/drawingml/2006/spreadsheetDrawing" xmlns:a="http://schemas.openxmlformats.org/drawingml/2006/main">
  <xdr:twoCellAnchor>
    <xdr:from>
      <xdr:col>0</xdr:col>
      <xdr:colOff>0</xdr:colOff>
      <xdr:row>59</xdr:row>
      <xdr:rowOff>0</xdr:rowOff>
    </xdr:from>
    <xdr:to>
      <xdr:col>22</xdr:col>
      <xdr:colOff>0</xdr:colOff>
      <xdr:row>60</xdr:row>
      <xdr:rowOff>0</xdr:rowOff>
    </xdr:to>
    <xdr:sp macro="" textlink="">
      <xdr:nvSpPr>
        <xdr:cNvPr id="2" name="正方形/長方形 1"/>
        <xdr:cNvSpPr/>
      </xdr:nvSpPr>
      <xdr:spPr>
        <a:xfrm>
          <a:off x="0" y="9890760"/>
          <a:ext cx="13578840" cy="16764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5</xdr:col>
      <xdr:colOff>138545</xdr:colOff>
      <xdr:row>1</xdr:row>
      <xdr:rowOff>121226</xdr:rowOff>
    </xdr:from>
    <xdr:ext cx="12967854" cy="508213"/>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24645" y="288866"/>
          <a:ext cx="12967854" cy="508213"/>
        </a:xfrm>
        <a:prstGeom prst="rect">
          <a:avLst/>
        </a:prstGeom>
        <a:noFill/>
        <a:ln w="38100">
          <a:solidFill>
            <a:srgbClr val="FF0000"/>
          </a:solidFill>
        </a:ln>
        <a:extLst>
          <a:ext uri="{909E8E84-426E-40DD-AFC4-6F175D3DCCD1}">
            <a14:hiddenFill xmlns:a14="http://schemas.microsoft.com/office/drawing/2010/main">
              <a:solidFill>
                <a:srgbClr val="FFFFFF"/>
              </a:solidFill>
            </a14:hiddenFill>
          </a:ext>
        </a:extLst>
      </xdr:spPr>
    </xdr:pic>
    <xdr:clientData/>
  </xdr:oneCellAnchor>
</xdr:wsDr>
</file>

<file path=xl/drawings/drawing5.xml><?xml version="1.0" encoding="utf-8"?>
<xdr:wsDr xmlns:xdr="http://schemas.openxmlformats.org/drawingml/2006/spreadsheetDrawing" xmlns:a="http://schemas.openxmlformats.org/drawingml/2006/main">
  <xdr:twoCellAnchor>
    <xdr:from>
      <xdr:col>16</xdr:col>
      <xdr:colOff>76200</xdr:colOff>
      <xdr:row>6</xdr:row>
      <xdr:rowOff>0</xdr:rowOff>
    </xdr:from>
    <xdr:to>
      <xdr:col>16</xdr:col>
      <xdr:colOff>822960</xdr:colOff>
      <xdr:row>6</xdr:row>
      <xdr:rowOff>0</xdr:rowOff>
    </xdr:to>
    <xdr:cxnSp macro="">
      <xdr:nvCxnSpPr>
        <xdr:cNvPr id="5" name="AutoShape 5"/>
        <xdr:cNvCxnSpPr>
          <a:cxnSpLocks noChangeShapeType="1"/>
        </xdr:cNvCxnSpPr>
      </xdr:nvCxnSpPr>
      <xdr:spPr bwMode="auto">
        <a:xfrm>
          <a:off x="9913620" y="1280160"/>
          <a:ext cx="74676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17</xdr:col>
      <xdr:colOff>47625</xdr:colOff>
      <xdr:row>5</xdr:row>
      <xdr:rowOff>114300</xdr:rowOff>
    </xdr:from>
    <xdr:to>
      <xdr:col>17</xdr:col>
      <xdr:colOff>279701</xdr:colOff>
      <xdr:row>7</xdr:row>
      <xdr:rowOff>0</xdr:rowOff>
    </xdr:to>
    <xdr:sp macro="" textlink="">
      <xdr:nvSpPr>
        <xdr:cNvPr id="6" name="Text Box 6"/>
        <xdr:cNvSpPr txBox="1">
          <a:spLocks noChangeArrowheads="1"/>
        </xdr:cNvSpPr>
      </xdr:nvSpPr>
      <xdr:spPr bwMode="auto">
        <a:xfrm>
          <a:off x="10753725" y="1181100"/>
          <a:ext cx="232076" cy="31242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200" b="0" i="0" u="none" strike="noStrike" baseline="0">
              <a:solidFill>
                <a:srgbClr val="000000"/>
              </a:solidFill>
              <a:latin typeface="ＭＳ Ｐゴシック"/>
              <a:ea typeface="ＭＳ Ｐゴシック"/>
            </a:rPr>
            <a: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16</xdr:col>
      <xdr:colOff>76200</xdr:colOff>
      <xdr:row>6</xdr:row>
      <xdr:rowOff>0</xdr:rowOff>
    </xdr:from>
    <xdr:to>
      <xdr:col>16</xdr:col>
      <xdr:colOff>822960</xdr:colOff>
      <xdr:row>6</xdr:row>
      <xdr:rowOff>0</xdr:rowOff>
    </xdr:to>
    <xdr:cxnSp macro="">
      <xdr:nvCxnSpPr>
        <xdr:cNvPr id="5" name="AutoShape 5"/>
        <xdr:cNvCxnSpPr>
          <a:cxnSpLocks noChangeShapeType="1"/>
        </xdr:cNvCxnSpPr>
      </xdr:nvCxnSpPr>
      <xdr:spPr bwMode="auto">
        <a:xfrm>
          <a:off x="9913620" y="1280160"/>
          <a:ext cx="74676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17</xdr:col>
      <xdr:colOff>47625</xdr:colOff>
      <xdr:row>5</xdr:row>
      <xdr:rowOff>114300</xdr:rowOff>
    </xdr:from>
    <xdr:to>
      <xdr:col>17</xdr:col>
      <xdr:colOff>279701</xdr:colOff>
      <xdr:row>7</xdr:row>
      <xdr:rowOff>0</xdr:rowOff>
    </xdr:to>
    <xdr:sp macro="" textlink="">
      <xdr:nvSpPr>
        <xdr:cNvPr id="6" name="Text Box 6"/>
        <xdr:cNvSpPr txBox="1">
          <a:spLocks noChangeArrowheads="1"/>
        </xdr:cNvSpPr>
      </xdr:nvSpPr>
      <xdr:spPr bwMode="auto">
        <a:xfrm>
          <a:off x="10753725" y="1181100"/>
          <a:ext cx="232076" cy="31242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200" b="0" i="0" u="none" strike="noStrike" baseline="0">
              <a:solidFill>
                <a:srgbClr val="000000"/>
              </a:solidFill>
              <a:latin typeface="ＭＳ Ｐゴシック"/>
              <a:ea typeface="ＭＳ Ｐゴシック"/>
            </a:rPr>
            <a: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16</xdr:col>
      <xdr:colOff>76200</xdr:colOff>
      <xdr:row>6</xdr:row>
      <xdr:rowOff>0</xdr:rowOff>
    </xdr:from>
    <xdr:to>
      <xdr:col>16</xdr:col>
      <xdr:colOff>822960</xdr:colOff>
      <xdr:row>6</xdr:row>
      <xdr:rowOff>0</xdr:rowOff>
    </xdr:to>
    <xdr:cxnSp macro="">
      <xdr:nvCxnSpPr>
        <xdr:cNvPr id="5" name="AutoShape 5"/>
        <xdr:cNvCxnSpPr>
          <a:cxnSpLocks noChangeShapeType="1"/>
        </xdr:cNvCxnSpPr>
      </xdr:nvCxnSpPr>
      <xdr:spPr bwMode="auto">
        <a:xfrm>
          <a:off x="9913620" y="1280160"/>
          <a:ext cx="74676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17</xdr:col>
      <xdr:colOff>47625</xdr:colOff>
      <xdr:row>5</xdr:row>
      <xdr:rowOff>114300</xdr:rowOff>
    </xdr:from>
    <xdr:to>
      <xdr:col>17</xdr:col>
      <xdr:colOff>279701</xdr:colOff>
      <xdr:row>7</xdr:row>
      <xdr:rowOff>0</xdr:rowOff>
    </xdr:to>
    <xdr:sp macro="" textlink="">
      <xdr:nvSpPr>
        <xdr:cNvPr id="6" name="Text Box 6"/>
        <xdr:cNvSpPr txBox="1">
          <a:spLocks noChangeArrowheads="1"/>
        </xdr:cNvSpPr>
      </xdr:nvSpPr>
      <xdr:spPr bwMode="auto">
        <a:xfrm>
          <a:off x="10753725" y="1181100"/>
          <a:ext cx="232076" cy="31242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200" b="0" i="0" u="none" strike="noStrike" baseline="0">
              <a:solidFill>
                <a:srgbClr val="000000"/>
              </a:solidFill>
              <a:latin typeface="ＭＳ Ｐゴシック"/>
              <a:ea typeface="ＭＳ Ｐゴシック"/>
            </a:rPr>
            <a: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16</xdr:col>
      <xdr:colOff>76200</xdr:colOff>
      <xdr:row>6</xdr:row>
      <xdr:rowOff>0</xdr:rowOff>
    </xdr:from>
    <xdr:to>
      <xdr:col>16</xdr:col>
      <xdr:colOff>822960</xdr:colOff>
      <xdr:row>6</xdr:row>
      <xdr:rowOff>0</xdr:rowOff>
    </xdr:to>
    <xdr:cxnSp macro="">
      <xdr:nvCxnSpPr>
        <xdr:cNvPr id="5" name="AutoShape 5"/>
        <xdr:cNvCxnSpPr>
          <a:cxnSpLocks noChangeShapeType="1"/>
        </xdr:cNvCxnSpPr>
      </xdr:nvCxnSpPr>
      <xdr:spPr bwMode="auto">
        <a:xfrm>
          <a:off x="9913620" y="1280160"/>
          <a:ext cx="74676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17</xdr:col>
      <xdr:colOff>47625</xdr:colOff>
      <xdr:row>5</xdr:row>
      <xdr:rowOff>114300</xdr:rowOff>
    </xdr:from>
    <xdr:to>
      <xdr:col>17</xdr:col>
      <xdr:colOff>279701</xdr:colOff>
      <xdr:row>7</xdr:row>
      <xdr:rowOff>0</xdr:rowOff>
    </xdr:to>
    <xdr:sp macro="" textlink="">
      <xdr:nvSpPr>
        <xdr:cNvPr id="6" name="Text Box 6"/>
        <xdr:cNvSpPr txBox="1">
          <a:spLocks noChangeArrowheads="1"/>
        </xdr:cNvSpPr>
      </xdr:nvSpPr>
      <xdr:spPr bwMode="auto">
        <a:xfrm>
          <a:off x="10753725" y="1181100"/>
          <a:ext cx="232076" cy="31242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200" b="0" i="0" u="none" strike="noStrike" baseline="0">
              <a:solidFill>
                <a:srgbClr val="000000"/>
              </a:solidFill>
              <a:latin typeface="ＭＳ Ｐゴシック"/>
              <a:ea typeface="ＭＳ Ｐゴシック"/>
            </a:rPr>
            <a: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16</xdr:col>
      <xdr:colOff>76200</xdr:colOff>
      <xdr:row>6</xdr:row>
      <xdr:rowOff>0</xdr:rowOff>
    </xdr:from>
    <xdr:to>
      <xdr:col>16</xdr:col>
      <xdr:colOff>822960</xdr:colOff>
      <xdr:row>6</xdr:row>
      <xdr:rowOff>0</xdr:rowOff>
    </xdr:to>
    <xdr:cxnSp macro="">
      <xdr:nvCxnSpPr>
        <xdr:cNvPr id="5" name="AutoShape 5"/>
        <xdr:cNvCxnSpPr>
          <a:cxnSpLocks noChangeShapeType="1"/>
        </xdr:cNvCxnSpPr>
      </xdr:nvCxnSpPr>
      <xdr:spPr bwMode="auto">
        <a:xfrm>
          <a:off x="9913620" y="1280160"/>
          <a:ext cx="74676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17</xdr:col>
      <xdr:colOff>47625</xdr:colOff>
      <xdr:row>5</xdr:row>
      <xdr:rowOff>114300</xdr:rowOff>
    </xdr:from>
    <xdr:to>
      <xdr:col>17</xdr:col>
      <xdr:colOff>279701</xdr:colOff>
      <xdr:row>7</xdr:row>
      <xdr:rowOff>0</xdr:rowOff>
    </xdr:to>
    <xdr:sp macro="" textlink="">
      <xdr:nvSpPr>
        <xdr:cNvPr id="6" name="Text Box 6"/>
        <xdr:cNvSpPr txBox="1">
          <a:spLocks noChangeArrowheads="1"/>
        </xdr:cNvSpPr>
      </xdr:nvSpPr>
      <xdr:spPr bwMode="auto">
        <a:xfrm>
          <a:off x="10753725" y="1181100"/>
          <a:ext cx="232076" cy="31242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200" b="0" i="0" u="none" strike="noStrike" baseline="0">
              <a:solidFill>
                <a:srgbClr val="000000"/>
              </a:solidFill>
              <a:latin typeface="ＭＳ Ｐゴシック"/>
              <a:ea typeface="ＭＳ Ｐゴシック"/>
            </a:rPr>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3086/downloads/&#26085;&#24120;&#29983;&#27963;&#22287;&#22495;/&#39640;&#30693;&#24066;&#12398;&#29694;&#29366;&#12392;&#35506;&#38988;&#65288;&#26085;&#24120;&#29983;&#27963;&#22287;&#2249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現状と課題（日常生活圏域別）"/>
      <sheetName val="高知市HPからDL⇒"/>
      <sheetName val="R5_大街・5歳階級・総数"/>
      <sheetName val="個人番号系から⇒"/>
      <sheetName val="大街別（t○bから)"/>
      <sheetName val="t2309"/>
      <sheetName val="t2309b"/>
      <sheetName val="t2309m"/>
      <sheetName val="t2309f"/>
      <sheetName val="t2309d"/>
      <sheetName val="Sheet9"/>
    </sheetNames>
    <sheetDataSet>
      <sheetData sheetId="0"/>
      <sheetData sheetId="1"/>
      <sheetData sheetId="2">
        <row r="33">
          <cell r="B33">
            <v>63593</v>
          </cell>
          <cell r="C33">
            <v>17912</v>
          </cell>
          <cell r="E33">
            <v>28.166622112496658</v>
          </cell>
          <cell r="I33">
            <v>46.181330951317548</v>
          </cell>
          <cell r="L33">
            <v>53.818669048682445</v>
          </cell>
        </row>
        <row r="34">
          <cell r="B34">
            <v>103054</v>
          </cell>
          <cell r="C34">
            <v>31300</v>
          </cell>
          <cell r="E34">
            <v>30.37242610670134</v>
          </cell>
          <cell r="I34">
            <v>44.39297124600639</v>
          </cell>
          <cell r="L34">
            <v>55.607028753993617</v>
          </cell>
        </row>
        <row r="35">
          <cell r="B35">
            <v>65380</v>
          </cell>
          <cell r="C35">
            <v>22342</v>
          </cell>
          <cell r="E35">
            <v>34.172529825634754</v>
          </cell>
          <cell r="I35">
            <v>43.01763494763226</v>
          </cell>
          <cell r="L35">
            <v>56.982365052367733</v>
          </cell>
        </row>
        <row r="36">
          <cell r="B36">
            <v>84957</v>
          </cell>
          <cell r="C36">
            <v>25599</v>
          </cell>
          <cell r="E36">
            <v>30.131713690455168</v>
          </cell>
          <cell r="I36">
            <v>43.93140357045197</v>
          </cell>
          <cell r="L36">
            <v>56.068596429548037</v>
          </cell>
        </row>
      </sheetData>
      <sheetData sheetId="3"/>
      <sheetData sheetId="4"/>
      <sheetData sheetId="5"/>
      <sheetData sheetId="6">
        <row r="16">
          <cell r="H16">
            <v>489</v>
          </cell>
          <cell r="I16">
            <v>389</v>
          </cell>
          <cell r="L16">
            <v>794</v>
          </cell>
          <cell r="M16">
            <v>488</v>
          </cell>
          <cell r="N16">
            <v>378</v>
          </cell>
          <cell r="O16">
            <v>462</v>
          </cell>
          <cell r="P16">
            <v>292</v>
          </cell>
        </row>
        <row r="26">
          <cell r="H26">
            <v>750</v>
          </cell>
          <cell r="I26">
            <v>907</v>
          </cell>
          <cell r="L26">
            <v>1578</v>
          </cell>
          <cell r="M26">
            <v>916</v>
          </cell>
          <cell r="N26">
            <v>775</v>
          </cell>
          <cell r="O26">
            <v>806</v>
          </cell>
          <cell r="P26">
            <v>535</v>
          </cell>
        </row>
        <row r="36">
          <cell r="H36">
            <v>666</v>
          </cell>
          <cell r="I36">
            <v>615</v>
          </cell>
          <cell r="L36">
            <v>1145</v>
          </cell>
          <cell r="M36">
            <v>738</v>
          </cell>
          <cell r="N36">
            <v>549</v>
          </cell>
          <cell r="O36">
            <v>639</v>
          </cell>
          <cell r="P36">
            <v>416</v>
          </cell>
        </row>
        <row r="46">
          <cell r="H46">
            <v>813</v>
          </cell>
          <cell r="I46">
            <v>574</v>
          </cell>
          <cell r="L46">
            <v>1218</v>
          </cell>
          <cell r="M46">
            <v>731</v>
          </cell>
          <cell r="N46">
            <v>585</v>
          </cell>
          <cell r="O46">
            <v>700</v>
          </cell>
          <cell r="P46">
            <v>478</v>
          </cell>
        </row>
      </sheetData>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B1:AA45"/>
  <sheetViews>
    <sheetView view="pageBreakPreview" zoomScale="55" zoomScaleNormal="85" zoomScaleSheetLayoutView="55" workbookViewId="0">
      <pane ySplit="3" topLeftCell="A4" activePane="bottomLeft" state="frozen"/>
      <selection activeCell="U2" sqref="U2:U24"/>
      <selection pane="bottomLeft" activeCell="U2" sqref="U2:W25"/>
    </sheetView>
  </sheetViews>
  <sheetFormatPr defaultColWidth="8.88671875" defaultRowHeight="30" customHeight="1"/>
  <cols>
    <col min="1" max="1" width="5.6640625" style="357" customWidth="1"/>
    <col min="2" max="2" width="5" style="357" customWidth="1"/>
    <col min="3" max="3" width="6.44140625" style="359" bestFit="1" customWidth="1"/>
    <col min="4" max="4" width="50.6640625" style="357" customWidth="1"/>
    <col min="5" max="5" width="8.88671875" style="357"/>
    <col min="6" max="9" width="15.6640625" style="357" customWidth="1"/>
    <col min="10" max="10" width="15.6640625" style="359" customWidth="1"/>
    <col min="11" max="14" width="15.6640625" style="357" customWidth="1"/>
    <col min="15" max="15" width="15.6640625" style="359" customWidth="1"/>
    <col min="16" max="19" width="15.6640625" style="357" customWidth="1"/>
    <col min="20" max="20" width="15.6640625" style="359" customWidth="1"/>
    <col min="21" max="23" width="50.6640625" style="358" customWidth="1"/>
    <col min="24" max="16384" width="8.88671875" style="357"/>
  </cols>
  <sheetData>
    <row r="1" spans="2:27" s="373" customFormat="1" ht="30" customHeight="1">
      <c r="B1" s="550" t="s">
        <v>262</v>
      </c>
      <c r="C1" s="549"/>
      <c r="J1" s="549"/>
      <c r="O1" s="549"/>
      <c r="T1" s="549"/>
      <c r="U1" s="548"/>
      <c r="V1" s="548"/>
      <c r="W1" s="547"/>
    </row>
    <row r="2" spans="2:27" s="373" customFormat="1" ht="30" customHeight="1">
      <c r="B2" s="809"/>
      <c r="C2" s="811" t="s">
        <v>0</v>
      </c>
      <c r="D2" s="811"/>
      <c r="E2" s="811"/>
      <c r="F2" s="807" t="s">
        <v>261</v>
      </c>
      <c r="G2" s="807"/>
      <c r="H2" s="807"/>
      <c r="I2" s="807"/>
      <c r="J2" s="807"/>
      <c r="K2" s="807" t="s">
        <v>260</v>
      </c>
      <c r="L2" s="807"/>
      <c r="M2" s="807"/>
      <c r="N2" s="807"/>
      <c r="O2" s="807"/>
      <c r="P2" s="807" t="s">
        <v>259</v>
      </c>
      <c r="Q2" s="807"/>
      <c r="R2" s="807"/>
      <c r="S2" s="807"/>
      <c r="T2" s="807"/>
      <c r="U2" s="546" t="s">
        <v>258</v>
      </c>
      <c r="V2" s="546" t="s">
        <v>257</v>
      </c>
      <c r="W2" s="546" t="s">
        <v>256</v>
      </c>
    </row>
    <row r="3" spans="2:27" s="373" customFormat="1" ht="50.1" customHeight="1">
      <c r="B3" s="810"/>
      <c r="C3" s="811"/>
      <c r="D3" s="811"/>
      <c r="E3" s="811"/>
      <c r="F3" s="545" t="s">
        <v>1</v>
      </c>
      <c r="G3" s="544" t="s">
        <v>255</v>
      </c>
      <c r="H3" s="543" t="s">
        <v>2</v>
      </c>
      <c r="I3" s="543" t="s">
        <v>3</v>
      </c>
      <c r="J3" s="542" t="s">
        <v>4</v>
      </c>
      <c r="K3" s="545" t="s">
        <v>1</v>
      </c>
      <c r="L3" s="544" t="s">
        <v>255</v>
      </c>
      <c r="M3" s="543" t="s">
        <v>2</v>
      </c>
      <c r="N3" s="543" t="s">
        <v>3</v>
      </c>
      <c r="O3" s="542" t="s">
        <v>4</v>
      </c>
      <c r="P3" s="545" t="s">
        <v>1</v>
      </c>
      <c r="Q3" s="544" t="s">
        <v>255</v>
      </c>
      <c r="R3" s="543" t="s">
        <v>2</v>
      </c>
      <c r="S3" s="543" t="s">
        <v>3</v>
      </c>
      <c r="T3" s="542" t="s">
        <v>4</v>
      </c>
      <c r="U3" s="541" t="s">
        <v>254</v>
      </c>
      <c r="V3" s="541" t="s">
        <v>254</v>
      </c>
      <c r="W3" s="541" t="s">
        <v>254</v>
      </c>
    </row>
    <row r="4" spans="2:27" s="373" customFormat="1" ht="30" customHeight="1">
      <c r="B4" s="808" t="s">
        <v>5</v>
      </c>
      <c r="C4" s="795" t="s">
        <v>172</v>
      </c>
      <c r="D4" s="477" t="s">
        <v>6</v>
      </c>
      <c r="E4" s="476" t="s">
        <v>7</v>
      </c>
      <c r="F4" s="536">
        <v>326545</v>
      </c>
      <c r="G4" s="535">
        <v>366946.25806451612</v>
      </c>
      <c r="H4" s="534" t="s">
        <v>253</v>
      </c>
      <c r="I4" s="535">
        <v>691527</v>
      </c>
      <c r="J4" s="490" t="s">
        <v>173</v>
      </c>
      <c r="K4" s="540">
        <v>323544</v>
      </c>
      <c r="L4" s="539">
        <v>365164.75806451612</v>
      </c>
      <c r="M4" s="538" t="s">
        <v>253</v>
      </c>
      <c r="N4" s="537">
        <v>691527</v>
      </c>
      <c r="O4" s="486" t="s">
        <v>21</v>
      </c>
      <c r="P4" s="536">
        <v>323544</v>
      </c>
      <c r="Q4" s="535">
        <v>365164.75806451612</v>
      </c>
      <c r="R4" s="534" t="s">
        <v>253</v>
      </c>
      <c r="S4" s="533">
        <v>691527</v>
      </c>
      <c r="T4" s="490" t="s">
        <v>21</v>
      </c>
      <c r="U4" s="781" t="s">
        <v>252</v>
      </c>
      <c r="V4" s="781" t="s">
        <v>251</v>
      </c>
      <c r="W4" s="781" t="s">
        <v>250</v>
      </c>
    </row>
    <row r="5" spans="2:27" s="373" customFormat="1" ht="30" customHeight="1">
      <c r="B5" s="808"/>
      <c r="C5" s="797"/>
      <c r="D5" s="457" t="s">
        <v>8</v>
      </c>
      <c r="E5" s="456" t="s">
        <v>9</v>
      </c>
      <c r="F5" s="529">
        <v>30.6</v>
      </c>
      <c r="G5" s="528">
        <v>29.1</v>
      </c>
      <c r="H5" s="532">
        <v>28</v>
      </c>
      <c r="I5" s="532">
        <v>35</v>
      </c>
      <c r="J5" s="526" t="s">
        <v>249</v>
      </c>
      <c r="K5" s="464">
        <v>30</v>
      </c>
      <c r="L5" s="463">
        <v>28.6</v>
      </c>
      <c r="M5" s="527">
        <v>28</v>
      </c>
      <c r="N5" s="531">
        <v>35</v>
      </c>
      <c r="O5" s="530" t="s">
        <v>249</v>
      </c>
      <c r="P5" s="529">
        <v>30</v>
      </c>
      <c r="Q5" s="528">
        <v>28.6</v>
      </c>
      <c r="R5" s="527">
        <v>28</v>
      </c>
      <c r="S5" s="527">
        <v>35</v>
      </c>
      <c r="T5" s="526" t="s">
        <v>249</v>
      </c>
      <c r="U5" s="782"/>
      <c r="V5" s="782"/>
      <c r="W5" s="782"/>
    </row>
    <row r="6" spans="2:27" s="373" customFormat="1" ht="30" customHeight="1">
      <c r="B6" s="808"/>
      <c r="C6" s="796"/>
      <c r="D6" s="445" t="s">
        <v>10</v>
      </c>
      <c r="E6" s="444" t="s">
        <v>7</v>
      </c>
      <c r="F6" s="525">
        <v>97085</v>
      </c>
      <c r="G6" s="524">
        <v>104742.89285714286</v>
      </c>
      <c r="H6" s="524">
        <v>35335805</v>
      </c>
      <c r="I6" s="524">
        <v>241787</v>
      </c>
      <c r="J6" s="440" t="s">
        <v>173</v>
      </c>
      <c r="K6" s="498">
        <v>97373</v>
      </c>
      <c r="L6" s="497">
        <v>102519</v>
      </c>
      <c r="M6" s="524">
        <v>35335805</v>
      </c>
      <c r="N6" s="497">
        <v>241787</v>
      </c>
      <c r="O6" s="436" t="s">
        <v>21</v>
      </c>
      <c r="P6" s="525">
        <v>97221</v>
      </c>
      <c r="Q6" s="524">
        <v>102519</v>
      </c>
      <c r="R6" s="524">
        <v>35335805</v>
      </c>
      <c r="S6" s="524">
        <v>241787</v>
      </c>
      <c r="T6" s="440" t="s">
        <v>21</v>
      </c>
      <c r="U6" s="782"/>
      <c r="V6" s="782"/>
      <c r="W6" s="782"/>
    </row>
    <row r="7" spans="2:27" s="373" customFormat="1" ht="30" customHeight="1">
      <c r="B7" s="808"/>
      <c r="C7" s="795" t="s">
        <v>11</v>
      </c>
      <c r="D7" s="495" t="s">
        <v>12</v>
      </c>
      <c r="E7" s="494" t="s">
        <v>9</v>
      </c>
      <c r="F7" s="523">
        <v>45.2</v>
      </c>
      <c r="G7" s="522">
        <v>46</v>
      </c>
      <c r="H7" s="522">
        <v>48.4</v>
      </c>
      <c r="I7" s="522">
        <v>46.3</v>
      </c>
      <c r="J7" s="520" t="s">
        <v>248</v>
      </c>
      <c r="K7" s="521">
        <v>49.1</v>
      </c>
      <c r="L7" s="510">
        <v>49.4</v>
      </c>
      <c r="M7" s="487">
        <v>48.4</v>
      </c>
      <c r="N7" s="487">
        <v>46.3</v>
      </c>
      <c r="O7" s="520" t="s">
        <v>240</v>
      </c>
      <c r="P7" s="503">
        <v>49.1</v>
      </c>
      <c r="Q7" s="468">
        <v>49.4</v>
      </c>
      <c r="R7" s="468">
        <v>48.4</v>
      </c>
      <c r="S7" s="468">
        <v>46.3</v>
      </c>
      <c r="T7" s="520" t="s">
        <v>240</v>
      </c>
      <c r="U7" s="782"/>
      <c r="V7" s="782"/>
      <c r="W7" s="782"/>
    </row>
    <row r="8" spans="2:27" s="373" customFormat="1" ht="30" customHeight="1">
      <c r="B8" s="808"/>
      <c r="C8" s="796"/>
      <c r="D8" s="485" t="s">
        <v>13</v>
      </c>
      <c r="E8" s="484" t="s">
        <v>9</v>
      </c>
      <c r="F8" s="519">
        <v>54.8</v>
      </c>
      <c r="G8" s="518">
        <v>54</v>
      </c>
      <c r="H8" s="517">
        <v>51.6</v>
      </c>
      <c r="I8" s="517">
        <v>53.7</v>
      </c>
      <c r="J8" s="516" t="s">
        <v>231</v>
      </c>
      <c r="K8" s="515">
        <v>50.9</v>
      </c>
      <c r="L8" s="514">
        <v>50.6</v>
      </c>
      <c r="M8" s="513">
        <v>51.6</v>
      </c>
      <c r="N8" s="513">
        <v>53.7</v>
      </c>
      <c r="O8" s="432" t="s">
        <v>247</v>
      </c>
      <c r="P8" s="439">
        <v>50.9</v>
      </c>
      <c r="Q8" s="438">
        <v>50.6</v>
      </c>
      <c r="R8" s="433">
        <v>51.6</v>
      </c>
      <c r="S8" s="433">
        <v>53.7</v>
      </c>
      <c r="T8" s="432" t="s">
        <v>247</v>
      </c>
      <c r="U8" s="783"/>
      <c r="V8" s="783"/>
      <c r="W8" s="783"/>
    </row>
    <row r="9" spans="2:27" s="373" customFormat="1" ht="30" customHeight="1">
      <c r="B9" s="808"/>
      <c r="C9" s="795" t="s">
        <v>14</v>
      </c>
      <c r="D9" s="495" t="s">
        <v>15</v>
      </c>
      <c r="E9" s="494" t="s">
        <v>9</v>
      </c>
      <c r="F9" s="512">
        <v>40.700000000000003</v>
      </c>
      <c r="G9" s="511">
        <v>41.104838709677416</v>
      </c>
      <c r="H9" s="507">
        <v>40.700000000000003</v>
      </c>
      <c r="I9" s="507">
        <v>49.2</v>
      </c>
      <c r="J9" s="490" t="s">
        <v>173</v>
      </c>
      <c r="K9" s="489">
        <v>40.700000000000003</v>
      </c>
      <c r="L9" s="510">
        <v>41.104838709677416</v>
      </c>
      <c r="M9" s="504">
        <v>40.700000000000003</v>
      </c>
      <c r="N9" s="504">
        <v>49.2</v>
      </c>
      <c r="O9" s="486" t="s">
        <v>21</v>
      </c>
      <c r="P9" s="469">
        <v>40.700000000000003</v>
      </c>
      <c r="Q9" s="468">
        <v>41.104838709677416</v>
      </c>
      <c r="R9" s="471">
        <v>40.700000000000003</v>
      </c>
      <c r="S9" s="471">
        <v>49.2</v>
      </c>
      <c r="T9" s="486" t="s">
        <v>21</v>
      </c>
      <c r="U9" s="798" t="s">
        <v>246</v>
      </c>
      <c r="V9" s="799"/>
      <c r="W9" s="800"/>
    </row>
    <row r="10" spans="2:27" s="373" customFormat="1" ht="30" customHeight="1">
      <c r="B10" s="808"/>
      <c r="C10" s="797"/>
      <c r="D10" s="485" t="s">
        <v>16</v>
      </c>
      <c r="E10" s="484" t="s">
        <v>17</v>
      </c>
      <c r="F10" s="501">
        <v>62654</v>
      </c>
      <c r="G10" s="500">
        <v>64968.903225806454</v>
      </c>
      <c r="H10" s="500">
        <v>22655031</v>
      </c>
      <c r="I10" s="500">
        <v>154582</v>
      </c>
      <c r="J10" s="440" t="s">
        <v>173</v>
      </c>
      <c r="K10" s="498">
        <v>62654</v>
      </c>
      <c r="L10" s="497">
        <v>64968.903225806454</v>
      </c>
      <c r="M10" s="497">
        <v>22655031</v>
      </c>
      <c r="N10" s="497">
        <v>154582</v>
      </c>
      <c r="O10" s="436" t="s">
        <v>21</v>
      </c>
      <c r="P10" s="498">
        <v>62654</v>
      </c>
      <c r="Q10" s="497">
        <v>64968.903225806454</v>
      </c>
      <c r="R10" s="497">
        <v>22655031</v>
      </c>
      <c r="S10" s="497">
        <v>154582</v>
      </c>
      <c r="T10" s="436" t="s">
        <v>21</v>
      </c>
      <c r="U10" s="801"/>
      <c r="V10" s="802"/>
      <c r="W10" s="803"/>
    </row>
    <row r="11" spans="2:27" s="373" customFormat="1" ht="30" customHeight="1">
      <c r="B11" s="808"/>
      <c r="C11" s="795" t="s">
        <v>18</v>
      </c>
      <c r="D11" s="477" t="s">
        <v>19</v>
      </c>
      <c r="E11" s="476" t="s">
        <v>9</v>
      </c>
      <c r="F11" s="509">
        <v>15.5</v>
      </c>
      <c r="G11" s="508">
        <v>12.233870967741936</v>
      </c>
      <c r="H11" s="507">
        <v>12.1</v>
      </c>
      <c r="I11" s="507">
        <v>17.8</v>
      </c>
      <c r="J11" s="490" t="s">
        <v>245</v>
      </c>
      <c r="K11" s="506">
        <v>15.5</v>
      </c>
      <c r="L11" s="505">
        <v>12.233870967741936</v>
      </c>
      <c r="M11" s="504">
        <v>12.1</v>
      </c>
      <c r="N11" s="504">
        <v>17.8</v>
      </c>
      <c r="O11" s="486" t="s">
        <v>245</v>
      </c>
      <c r="P11" s="503">
        <v>15.5</v>
      </c>
      <c r="Q11" s="502">
        <v>12.233870967741936</v>
      </c>
      <c r="R11" s="471">
        <v>12.1</v>
      </c>
      <c r="S11" s="471">
        <v>17.8</v>
      </c>
      <c r="T11" s="486" t="s">
        <v>245</v>
      </c>
      <c r="U11" s="801"/>
      <c r="V11" s="802"/>
      <c r="W11" s="803"/>
    </row>
    <row r="12" spans="2:27" s="373" customFormat="1" ht="30" customHeight="1">
      <c r="B12" s="808"/>
      <c r="C12" s="797"/>
      <c r="D12" s="445" t="s">
        <v>20</v>
      </c>
      <c r="E12" s="444" t="s">
        <v>17</v>
      </c>
      <c r="F12" s="501">
        <v>23875</v>
      </c>
      <c r="G12" s="500">
        <v>19438.241935483871</v>
      </c>
      <c r="H12" s="500">
        <v>6716806</v>
      </c>
      <c r="I12" s="500">
        <v>55958</v>
      </c>
      <c r="J12" s="499" t="s">
        <v>21</v>
      </c>
      <c r="K12" s="498">
        <v>23875</v>
      </c>
      <c r="L12" s="497">
        <v>19438.241935483871</v>
      </c>
      <c r="M12" s="497">
        <v>6716806</v>
      </c>
      <c r="N12" s="497">
        <v>55958</v>
      </c>
      <c r="O12" s="496" t="s">
        <v>21</v>
      </c>
      <c r="P12" s="498">
        <v>23875</v>
      </c>
      <c r="Q12" s="497">
        <v>19438.241935483871</v>
      </c>
      <c r="R12" s="497">
        <v>6716806</v>
      </c>
      <c r="S12" s="497">
        <v>55958</v>
      </c>
      <c r="T12" s="496" t="s">
        <v>21</v>
      </c>
      <c r="U12" s="801"/>
      <c r="V12" s="802"/>
      <c r="W12" s="803"/>
    </row>
    <row r="13" spans="2:27" s="373" customFormat="1" ht="30" customHeight="1">
      <c r="B13" s="808"/>
      <c r="C13" s="795" t="s">
        <v>22</v>
      </c>
      <c r="D13" s="495" t="s">
        <v>23</v>
      </c>
      <c r="E13" s="494" t="s">
        <v>9</v>
      </c>
      <c r="F13" s="493">
        <v>9.8000000000000007</v>
      </c>
      <c r="G13" s="492">
        <v>10.811290322580644</v>
      </c>
      <c r="H13" s="491">
        <v>10.5</v>
      </c>
      <c r="I13" s="491">
        <v>12.2</v>
      </c>
      <c r="J13" s="490" t="s">
        <v>21</v>
      </c>
      <c r="K13" s="489">
        <v>9.8000000000000007</v>
      </c>
      <c r="L13" s="488">
        <v>10.811290322580644</v>
      </c>
      <c r="M13" s="487">
        <v>10.5</v>
      </c>
      <c r="N13" s="487">
        <v>12.2</v>
      </c>
      <c r="O13" s="486" t="s">
        <v>21</v>
      </c>
      <c r="P13" s="469">
        <v>9.8000000000000007</v>
      </c>
      <c r="Q13" s="468">
        <v>10.811290322580644</v>
      </c>
      <c r="R13" s="468">
        <v>10.5</v>
      </c>
      <c r="S13" s="468">
        <v>12.2</v>
      </c>
      <c r="T13" s="486" t="s">
        <v>21</v>
      </c>
      <c r="U13" s="801"/>
      <c r="V13" s="802"/>
      <c r="W13" s="803"/>
    </row>
    <row r="14" spans="2:27" s="373" customFormat="1" ht="30" customHeight="1">
      <c r="B14" s="808"/>
      <c r="C14" s="797"/>
      <c r="D14" s="485" t="s">
        <v>24</v>
      </c>
      <c r="E14" s="484" t="s">
        <v>17</v>
      </c>
      <c r="F14" s="483">
        <v>15088</v>
      </c>
      <c r="G14" s="482">
        <v>17258.709677419356</v>
      </c>
      <c r="H14" s="482">
        <v>5830834</v>
      </c>
      <c r="I14" s="482">
        <v>38311</v>
      </c>
      <c r="J14" s="481" t="s">
        <v>21</v>
      </c>
      <c r="K14" s="480">
        <v>15088</v>
      </c>
      <c r="L14" s="479">
        <v>17258.709677419356</v>
      </c>
      <c r="M14" s="479">
        <v>5830834</v>
      </c>
      <c r="N14" s="479">
        <v>38311</v>
      </c>
      <c r="O14" s="478" t="s">
        <v>21</v>
      </c>
      <c r="P14" s="480">
        <v>15088</v>
      </c>
      <c r="Q14" s="479">
        <v>17258.709677419356</v>
      </c>
      <c r="R14" s="479">
        <v>5830834</v>
      </c>
      <c r="S14" s="479">
        <v>38311</v>
      </c>
      <c r="T14" s="478" t="s">
        <v>21</v>
      </c>
      <c r="U14" s="804"/>
      <c r="V14" s="805"/>
      <c r="W14" s="806"/>
    </row>
    <row r="15" spans="2:27" s="373" customFormat="1" ht="30" customHeight="1">
      <c r="B15" s="791" t="s">
        <v>25</v>
      </c>
      <c r="C15" s="794" t="s">
        <v>244</v>
      </c>
      <c r="D15" s="477" t="s">
        <v>26</v>
      </c>
      <c r="E15" s="476" t="s">
        <v>9</v>
      </c>
      <c r="F15" s="475">
        <v>2.8</v>
      </c>
      <c r="G15" s="474">
        <v>2.9737704918032795</v>
      </c>
      <c r="H15" s="474">
        <v>2.7</v>
      </c>
      <c r="I15" s="474">
        <v>2.2000000000000002</v>
      </c>
      <c r="J15" s="473" t="s">
        <v>21</v>
      </c>
      <c r="K15" s="472">
        <v>2.8</v>
      </c>
      <c r="L15" s="471">
        <v>2.9737704918032795</v>
      </c>
      <c r="M15" s="471">
        <v>2.7</v>
      </c>
      <c r="N15" s="471">
        <v>2.2000000000000002</v>
      </c>
      <c r="O15" s="470" t="s">
        <v>21</v>
      </c>
      <c r="P15" s="469">
        <v>2.8</v>
      </c>
      <c r="Q15" s="468">
        <v>2.9491803278688531</v>
      </c>
      <c r="R15" s="468">
        <v>2.7</v>
      </c>
      <c r="S15" s="468">
        <v>2.2000000000000002</v>
      </c>
      <c r="T15" s="467" t="s">
        <v>21</v>
      </c>
      <c r="U15" s="787" t="s">
        <v>243</v>
      </c>
      <c r="V15" s="787" t="s">
        <v>243</v>
      </c>
      <c r="W15" s="787" t="s">
        <v>242</v>
      </c>
      <c r="X15" s="462"/>
      <c r="Y15" s="461"/>
      <c r="Z15" s="461"/>
      <c r="AA15" s="461"/>
    </row>
    <row r="16" spans="2:27" s="373" customFormat="1" ht="30" customHeight="1">
      <c r="B16" s="792"/>
      <c r="C16" s="794"/>
      <c r="D16" s="457" t="s">
        <v>27</v>
      </c>
      <c r="E16" s="456" t="s">
        <v>9</v>
      </c>
      <c r="F16" s="460">
        <v>2.4</v>
      </c>
      <c r="G16" s="453">
        <v>2.7491803278688538</v>
      </c>
      <c r="H16" s="453">
        <v>2.6</v>
      </c>
      <c r="I16" s="453">
        <v>2</v>
      </c>
      <c r="J16" s="452" t="s">
        <v>21</v>
      </c>
      <c r="K16" s="459">
        <v>2.4</v>
      </c>
      <c r="L16" s="451">
        <v>2.7491803278688538</v>
      </c>
      <c r="M16" s="451">
        <v>2.6</v>
      </c>
      <c r="N16" s="451">
        <v>2</v>
      </c>
      <c r="O16" s="450" t="s">
        <v>21</v>
      </c>
      <c r="P16" s="458">
        <v>2.4</v>
      </c>
      <c r="Q16" s="447">
        <v>2.7295081967213117</v>
      </c>
      <c r="R16" s="447">
        <v>2.6</v>
      </c>
      <c r="S16" s="447">
        <v>2</v>
      </c>
      <c r="T16" s="446" t="s">
        <v>21</v>
      </c>
      <c r="U16" s="787" t="s">
        <v>174</v>
      </c>
      <c r="V16" s="787" t="s">
        <v>174</v>
      </c>
      <c r="W16" s="787" t="s">
        <v>241</v>
      </c>
      <c r="X16" s="462"/>
      <c r="Y16" s="461"/>
      <c r="Z16" s="461"/>
      <c r="AA16" s="461"/>
    </row>
    <row r="17" spans="2:27" s="373" customFormat="1" ht="30" customHeight="1">
      <c r="B17" s="792"/>
      <c r="C17" s="794"/>
      <c r="D17" s="457" t="s">
        <v>28</v>
      </c>
      <c r="E17" s="456" t="s">
        <v>9</v>
      </c>
      <c r="F17" s="466">
        <v>4.7</v>
      </c>
      <c r="G17" s="465">
        <v>4.1868852459016397</v>
      </c>
      <c r="H17" s="453">
        <v>4</v>
      </c>
      <c r="I17" s="453">
        <v>4</v>
      </c>
      <c r="J17" s="452" t="s">
        <v>21</v>
      </c>
      <c r="K17" s="464">
        <v>4.7</v>
      </c>
      <c r="L17" s="463">
        <v>4.1868852459016397</v>
      </c>
      <c r="M17" s="451">
        <v>4</v>
      </c>
      <c r="N17" s="451">
        <v>4</v>
      </c>
      <c r="O17" s="450" t="s">
        <v>21</v>
      </c>
      <c r="P17" s="449">
        <v>4.7</v>
      </c>
      <c r="Q17" s="448">
        <v>4.140983606557378</v>
      </c>
      <c r="R17" s="447">
        <v>3.9</v>
      </c>
      <c r="S17" s="447">
        <v>3.9</v>
      </c>
      <c r="T17" s="446" t="s">
        <v>21</v>
      </c>
      <c r="U17" s="787" t="s">
        <v>174</v>
      </c>
      <c r="V17" s="787" t="s">
        <v>174</v>
      </c>
      <c r="W17" s="787" t="s">
        <v>174</v>
      </c>
      <c r="X17" s="462"/>
      <c r="Y17" s="461"/>
      <c r="Z17" s="461"/>
      <c r="AA17" s="461"/>
    </row>
    <row r="18" spans="2:27" s="373" customFormat="1" ht="30" customHeight="1">
      <c r="B18" s="792"/>
      <c r="C18" s="794"/>
      <c r="D18" s="457" t="s">
        <v>29</v>
      </c>
      <c r="E18" s="456" t="s">
        <v>9</v>
      </c>
      <c r="F18" s="460">
        <v>2.9</v>
      </c>
      <c r="G18" s="453">
        <v>3.2016393442622944</v>
      </c>
      <c r="H18" s="453">
        <v>3.2</v>
      </c>
      <c r="I18" s="453">
        <v>2.7</v>
      </c>
      <c r="J18" s="452" t="s">
        <v>21</v>
      </c>
      <c r="K18" s="459">
        <v>2.9</v>
      </c>
      <c r="L18" s="451">
        <v>3.2016393442622944</v>
      </c>
      <c r="M18" s="451">
        <v>3.2</v>
      </c>
      <c r="N18" s="451">
        <v>2.7</v>
      </c>
      <c r="O18" s="450" t="s">
        <v>21</v>
      </c>
      <c r="P18" s="458">
        <v>2.9</v>
      </c>
      <c r="Q18" s="447">
        <v>3.2081967213114742</v>
      </c>
      <c r="R18" s="447">
        <v>3.2</v>
      </c>
      <c r="S18" s="447">
        <v>2.8</v>
      </c>
      <c r="T18" s="446" t="s">
        <v>21</v>
      </c>
      <c r="U18" s="787" t="s">
        <v>174</v>
      </c>
      <c r="V18" s="787" t="s">
        <v>174</v>
      </c>
      <c r="W18" s="787" t="s">
        <v>174</v>
      </c>
      <c r="X18" s="462"/>
      <c r="Y18" s="461"/>
      <c r="Z18" s="461"/>
      <c r="AA18" s="461"/>
    </row>
    <row r="19" spans="2:27" s="373" customFormat="1" ht="30" customHeight="1">
      <c r="B19" s="792"/>
      <c r="C19" s="794"/>
      <c r="D19" s="457" t="s">
        <v>30</v>
      </c>
      <c r="E19" s="456" t="s">
        <v>9</v>
      </c>
      <c r="F19" s="460">
        <v>2.2999999999999998</v>
      </c>
      <c r="G19" s="453">
        <v>2.5245901639344264</v>
      </c>
      <c r="H19" s="453">
        <v>2.5</v>
      </c>
      <c r="I19" s="453">
        <v>2.2000000000000002</v>
      </c>
      <c r="J19" s="452" t="s">
        <v>21</v>
      </c>
      <c r="K19" s="459">
        <v>2.2999999999999998</v>
      </c>
      <c r="L19" s="451">
        <v>2.5245901639344264</v>
      </c>
      <c r="M19" s="451">
        <v>2.5</v>
      </c>
      <c r="N19" s="451">
        <v>2.2000000000000002</v>
      </c>
      <c r="O19" s="450" t="s">
        <v>21</v>
      </c>
      <c r="P19" s="458">
        <v>2.2999999999999998</v>
      </c>
      <c r="Q19" s="447">
        <v>2.5262295081967219</v>
      </c>
      <c r="R19" s="447">
        <v>2.5</v>
      </c>
      <c r="S19" s="447">
        <v>2.2999999999999998</v>
      </c>
      <c r="T19" s="446" t="s">
        <v>21</v>
      </c>
      <c r="U19" s="787" t="s">
        <v>174</v>
      </c>
      <c r="V19" s="787" t="s">
        <v>174</v>
      </c>
      <c r="W19" s="787" t="s">
        <v>174</v>
      </c>
    </row>
    <row r="20" spans="2:27" s="373" customFormat="1" ht="30" customHeight="1">
      <c r="B20" s="792"/>
      <c r="C20" s="794"/>
      <c r="D20" s="457" t="s">
        <v>31</v>
      </c>
      <c r="E20" s="456" t="s">
        <v>9</v>
      </c>
      <c r="F20" s="455">
        <v>2.6</v>
      </c>
      <c r="G20" s="454">
        <v>2.416393442622951</v>
      </c>
      <c r="H20" s="453">
        <v>2.4</v>
      </c>
      <c r="I20" s="453">
        <v>2.5</v>
      </c>
      <c r="J20" s="452" t="s">
        <v>21</v>
      </c>
      <c r="K20" s="449">
        <v>2.6</v>
      </c>
      <c r="L20" s="448">
        <v>2.416393442622951</v>
      </c>
      <c r="M20" s="451">
        <v>2.4</v>
      </c>
      <c r="N20" s="451">
        <v>2.5</v>
      </c>
      <c r="O20" s="450" t="s">
        <v>21</v>
      </c>
      <c r="P20" s="449">
        <v>2.5</v>
      </c>
      <c r="Q20" s="448">
        <v>2.3786885245901646</v>
      </c>
      <c r="R20" s="447">
        <v>2.4</v>
      </c>
      <c r="S20" s="447">
        <v>2.4</v>
      </c>
      <c r="T20" s="446" t="s">
        <v>21</v>
      </c>
      <c r="U20" s="787" t="s">
        <v>174</v>
      </c>
      <c r="V20" s="787" t="s">
        <v>174</v>
      </c>
      <c r="W20" s="787" t="s">
        <v>174</v>
      </c>
    </row>
    <row r="21" spans="2:27" s="373" customFormat="1" ht="30" customHeight="1">
      <c r="B21" s="792"/>
      <c r="C21" s="794"/>
      <c r="D21" s="445" t="s">
        <v>32</v>
      </c>
      <c r="E21" s="444" t="s">
        <v>9</v>
      </c>
      <c r="F21" s="443">
        <v>1.7</v>
      </c>
      <c r="G21" s="442">
        <v>1.6360655737704923</v>
      </c>
      <c r="H21" s="441">
        <v>1.6</v>
      </c>
      <c r="I21" s="441">
        <v>1.8</v>
      </c>
      <c r="J21" s="440" t="s">
        <v>21</v>
      </c>
      <c r="K21" s="439">
        <v>1.7</v>
      </c>
      <c r="L21" s="438">
        <v>1.6360655737704923</v>
      </c>
      <c r="M21" s="437">
        <v>1.6</v>
      </c>
      <c r="N21" s="437">
        <v>1.8</v>
      </c>
      <c r="O21" s="436" t="s">
        <v>21</v>
      </c>
      <c r="P21" s="435">
        <v>1.8</v>
      </c>
      <c r="Q21" s="434">
        <v>1.6245901639344267</v>
      </c>
      <c r="R21" s="433">
        <v>1.6</v>
      </c>
      <c r="S21" s="433">
        <v>1.8</v>
      </c>
      <c r="T21" s="432" t="s">
        <v>21</v>
      </c>
      <c r="U21" s="787" t="s">
        <v>174</v>
      </c>
      <c r="V21" s="787" t="s">
        <v>174</v>
      </c>
      <c r="W21" s="787" t="s">
        <v>174</v>
      </c>
    </row>
    <row r="22" spans="2:27" s="373" customFormat="1" ht="30" customHeight="1">
      <c r="B22" s="793"/>
      <c r="C22" s="794"/>
      <c r="D22" s="421" t="s">
        <v>33</v>
      </c>
      <c r="E22" s="388" t="s">
        <v>9</v>
      </c>
      <c r="F22" s="431">
        <v>19.399999999999999</v>
      </c>
      <c r="G22" s="430">
        <v>19.681967213114753</v>
      </c>
      <c r="H22" s="425">
        <v>19</v>
      </c>
      <c r="I22" s="425">
        <v>17.399999999999999</v>
      </c>
      <c r="J22" s="402" t="s">
        <v>240</v>
      </c>
      <c r="K22" s="429">
        <v>19.399999999999999</v>
      </c>
      <c r="L22" s="428">
        <v>19.681967213114753</v>
      </c>
      <c r="M22" s="422">
        <v>19</v>
      </c>
      <c r="N22" s="422">
        <v>17.399999999999999</v>
      </c>
      <c r="O22" s="402" t="s">
        <v>240</v>
      </c>
      <c r="P22" s="429">
        <v>19.5</v>
      </c>
      <c r="Q22" s="428">
        <v>19.568852459016398</v>
      </c>
      <c r="R22" s="423">
        <v>18.899999999999999</v>
      </c>
      <c r="S22" s="423">
        <v>17.3</v>
      </c>
      <c r="T22" s="420" t="s">
        <v>239</v>
      </c>
      <c r="U22" s="787" t="s">
        <v>174</v>
      </c>
      <c r="V22" s="787" t="s">
        <v>238</v>
      </c>
      <c r="W22" s="787" t="s">
        <v>174</v>
      </c>
    </row>
    <row r="23" spans="2:27" s="373" customFormat="1" ht="30" customHeight="1">
      <c r="B23" s="792" t="s">
        <v>34</v>
      </c>
      <c r="C23" s="404" t="s">
        <v>175</v>
      </c>
      <c r="D23" s="387" t="s">
        <v>35</v>
      </c>
      <c r="E23" s="386" t="s">
        <v>9</v>
      </c>
      <c r="F23" s="427">
        <v>2.5</v>
      </c>
      <c r="G23" s="426">
        <v>2.5278688524590165</v>
      </c>
      <c r="H23" s="425">
        <v>2.8</v>
      </c>
      <c r="I23" s="425">
        <v>3.3</v>
      </c>
      <c r="J23" s="402" t="s">
        <v>21</v>
      </c>
      <c r="K23" s="424">
        <v>2.5</v>
      </c>
      <c r="L23" s="426">
        <v>2.5262295081967219</v>
      </c>
      <c r="M23" s="422">
        <v>2.8</v>
      </c>
      <c r="N23" s="422">
        <v>3.3</v>
      </c>
      <c r="O23" s="398" t="s">
        <v>21</v>
      </c>
      <c r="P23" s="424">
        <v>2.5</v>
      </c>
      <c r="Q23" s="426">
        <v>2.5229508196721313</v>
      </c>
      <c r="R23" s="422">
        <v>2.8</v>
      </c>
      <c r="S23" s="422">
        <v>3.3</v>
      </c>
      <c r="T23" s="398" t="s">
        <v>21</v>
      </c>
      <c r="U23" s="781" t="s">
        <v>237</v>
      </c>
      <c r="V23" s="781" t="s">
        <v>236</v>
      </c>
      <c r="W23" s="781" t="s">
        <v>235</v>
      </c>
    </row>
    <row r="24" spans="2:27" s="373" customFormat="1" ht="30" customHeight="1">
      <c r="B24" s="792"/>
      <c r="C24" s="388" t="s">
        <v>234</v>
      </c>
      <c r="D24" s="387" t="s">
        <v>36</v>
      </c>
      <c r="E24" s="386" t="s">
        <v>9</v>
      </c>
      <c r="F24" s="427">
        <v>1.6</v>
      </c>
      <c r="G24" s="426">
        <v>1.3098360655737704</v>
      </c>
      <c r="H24" s="425">
        <v>1.4</v>
      </c>
      <c r="I24" s="425">
        <v>1.7</v>
      </c>
      <c r="J24" s="402" t="s">
        <v>21</v>
      </c>
      <c r="K24" s="424">
        <v>1.6</v>
      </c>
      <c r="L24" s="426">
        <v>1.3</v>
      </c>
      <c r="M24" s="422">
        <v>1.3</v>
      </c>
      <c r="N24" s="422">
        <v>1.7</v>
      </c>
      <c r="O24" s="398" t="s">
        <v>21</v>
      </c>
      <c r="P24" s="424">
        <v>1.5</v>
      </c>
      <c r="Q24" s="426">
        <v>1.2770491803278692</v>
      </c>
      <c r="R24" s="422">
        <v>1.3</v>
      </c>
      <c r="S24" s="422">
        <v>1.7</v>
      </c>
      <c r="T24" s="398" t="s">
        <v>21</v>
      </c>
      <c r="U24" s="782"/>
      <c r="V24" s="782"/>
      <c r="W24" s="782"/>
    </row>
    <row r="25" spans="2:27" s="373" customFormat="1" ht="30" customHeight="1">
      <c r="B25" s="793"/>
      <c r="C25" s="404" t="s">
        <v>233</v>
      </c>
      <c r="D25" s="387" t="s">
        <v>37</v>
      </c>
      <c r="E25" s="386" t="s">
        <v>9</v>
      </c>
      <c r="F25" s="427">
        <v>10.9</v>
      </c>
      <c r="G25" s="426">
        <v>11.249180327868853</v>
      </c>
      <c r="H25" s="425">
        <v>10.5</v>
      </c>
      <c r="I25" s="425">
        <v>9.4</v>
      </c>
      <c r="J25" s="395" t="s">
        <v>21</v>
      </c>
      <c r="K25" s="424">
        <v>10.8</v>
      </c>
      <c r="L25" s="423">
        <v>11.096721311475406</v>
      </c>
      <c r="M25" s="422">
        <v>10.4</v>
      </c>
      <c r="N25" s="422">
        <v>9.5</v>
      </c>
      <c r="O25" s="390" t="s">
        <v>21</v>
      </c>
      <c r="P25" s="424">
        <v>10.8</v>
      </c>
      <c r="Q25" s="423">
        <v>10.849180327868856</v>
      </c>
      <c r="R25" s="422">
        <v>10.199999999999999</v>
      </c>
      <c r="S25" s="422">
        <v>9.4</v>
      </c>
      <c r="T25" s="390" t="s">
        <v>21</v>
      </c>
      <c r="U25" s="783"/>
      <c r="V25" s="783"/>
      <c r="W25" s="783"/>
    </row>
    <row r="26" spans="2:27" s="373" customFormat="1" ht="99.9" customHeight="1">
      <c r="B26" s="788" t="s">
        <v>38</v>
      </c>
      <c r="C26" s="388" t="s">
        <v>176</v>
      </c>
      <c r="D26" s="421" t="s">
        <v>39</v>
      </c>
      <c r="E26" s="388" t="s">
        <v>40</v>
      </c>
      <c r="F26" s="415">
        <v>24238</v>
      </c>
      <c r="G26" s="414">
        <v>24194.639344262294</v>
      </c>
      <c r="H26" s="414">
        <v>23874</v>
      </c>
      <c r="I26" s="414">
        <v>24279</v>
      </c>
      <c r="J26" s="420" t="s">
        <v>232</v>
      </c>
      <c r="K26" s="419">
        <v>23620</v>
      </c>
      <c r="L26" s="418">
        <v>23449.196721311477</v>
      </c>
      <c r="M26" s="418">
        <v>23176</v>
      </c>
      <c r="N26" s="418">
        <v>23818</v>
      </c>
      <c r="O26" s="417" t="s">
        <v>231</v>
      </c>
      <c r="P26" s="412">
        <v>23495</v>
      </c>
      <c r="Q26" s="411">
        <v>23088.459016393441</v>
      </c>
      <c r="R26" s="411">
        <v>22865</v>
      </c>
      <c r="S26" s="411">
        <v>23840</v>
      </c>
      <c r="T26" s="417" t="s">
        <v>231</v>
      </c>
      <c r="U26" s="416" t="s">
        <v>230</v>
      </c>
      <c r="V26" s="416" t="s">
        <v>229</v>
      </c>
      <c r="W26" s="416" t="s">
        <v>228</v>
      </c>
    </row>
    <row r="27" spans="2:27" s="373" customFormat="1" ht="50.1" customHeight="1">
      <c r="B27" s="788"/>
      <c r="C27" s="404" t="s">
        <v>177</v>
      </c>
      <c r="D27" s="387" t="s">
        <v>41</v>
      </c>
      <c r="E27" s="386" t="s">
        <v>42</v>
      </c>
      <c r="F27" s="415">
        <v>11102</v>
      </c>
      <c r="G27" s="414">
        <v>11899.147540983606</v>
      </c>
      <c r="H27" s="408">
        <v>10756</v>
      </c>
      <c r="I27" s="413">
        <v>8937</v>
      </c>
      <c r="J27" s="402" t="s">
        <v>227</v>
      </c>
      <c r="K27" s="412">
        <v>11102</v>
      </c>
      <c r="L27" s="411">
        <v>11899.147540983606</v>
      </c>
      <c r="M27" s="405">
        <v>10756</v>
      </c>
      <c r="N27" s="405">
        <v>8937</v>
      </c>
      <c r="O27" s="402" t="s">
        <v>227</v>
      </c>
      <c r="P27" s="412">
        <v>11102</v>
      </c>
      <c r="Q27" s="411">
        <v>11899.147540983606</v>
      </c>
      <c r="R27" s="405">
        <v>10756</v>
      </c>
      <c r="S27" s="405">
        <v>8937</v>
      </c>
      <c r="T27" s="402" t="s">
        <v>227</v>
      </c>
      <c r="U27" s="789" t="s">
        <v>226</v>
      </c>
      <c r="V27" s="789" t="s">
        <v>226</v>
      </c>
      <c r="W27" s="789" t="s">
        <v>226</v>
      </c>
    </row>
    <row r="28" spans="2:27" s="373" customFormat="1" ht="50.1" customHeight="1">
      <c r="B28" s="788"/>
      <c r="C28" s="404" t="s">
        <v>225</v>
      </c>
      <c r="D28" s="387" t="s">
        <v>43</v>
      </c>
      <c r="E28" s="386" t="s">
        <v>42</v>
      </c>
      <c r="F28" s="410">
        <v>9535</v>
      </c>
      <c r="G28" s="409">
        <v>9311.3278688524588</v>
      </c>
      <c r="H28" s="408">
        <v>9927</v>
      </c>
      <c r="I28" s="408">
        <v>10925</v>
      </c>
      <c r="J28" s="402" t="s">
        <v>224</v>
      </c>
      <c r="K28" s="407">
        <v>9535</v>
      </c>
      <c r="L28" s="406">
        <v>9311.3278688524588</v>
      </c>
      <c r="M28" s="405">
        <v>9927</v>
      </c>
      <c r="N28" s="405">
        <v>10925</v>
      </c>
      <c r="O28" s="402" t="s">
        <v>224</v>
      </c>
      <c r="P28" s="407">
        <v>9535</v>
      </c>
      <c r="Q28" s="406">
        <v>9311.3278688524588</v>
      </c>
      <c r="R28" s="405">
        <v>9927</v>
      </c>
      <c r="S28" s="405">
        <v>10925</v>
      </c>
      <c r="T28" s="402" t="s">
        <v>224</v>
      </c>
      <c r="U28" s="790"/>
      <c r="V28" s="790"/>
      <c r="W28" s="790"/>
    </row>
    <row r="29" spans="2:27" s="373" customFormat="1" ht="50.1" customHeight="1">
      <c r="B29" s="784" t="s">
        <v>44</v>
      </c>
      <c r="C29" s="404" t="s">
        <v>223</v>
      </c>
      <c r="D29" s="387" t="s">
        <v>222</v>
      </c>
      <c r="E29" s="386" t="s">
        <v>7</v>
      </c>
      <c r="F29" s="403">
        <v>0.13300000000000001</v>
      </c>
      <c r="G29" s="401">
        <v>0.13649180327868848</v>
      </c>
      <c r="H29" s="396">
        <v>0.155</v>
      </c>
      <c r="I29" s="396">
        <v>0.17599999999999999</v>
      </c>
      <c r="J29" s="402" t="s">
        <v>21</v>
      </c>
      <c r="K29" s="400">
        <v>0.13300000000000001</v>
      </c>
      <c r="L29" s="401">
        <v>0.13967213114754104</v>
      </c>
      <c r="M29" s="391">
        <v>0.159</v>
      </c>
      <c r="N29" s="391">
        <v>0.17699999999999999</v>
      </c>
      <c r="O29" s="398" t="s">
        <v>21</v>
      </c>
      <c r="P29" s="400">
        <v>0.13300000000000001</v>
      </c>
      <c r="Q29" s="399">
        <v>0.14168852459016398</v>
      </c>
      <c r="R29" s="391">
        <v>0.159</v>
      </c>
      <c r="S29" s="391">
        <v>0.17299999999999999</v>
      </c>
      <c r="T29" s="398" t="s">
        <v>21</v>
      </c>
      <c r="U29" s="781" t="s">
        <v>221</v>
      </c>
      <c r="V29" s="781" t="s">
        <v>220</v>
      </c>
      <c r="W29" s="781" t="s">
        <v>219</v>
      </c>
    </row>
    <row r="30" spans="2:27" s="373" customFormat="1" ht="50.1" customHeight="1">
      <c r="B30" s="785"/>
      <c r="C30" s="388" t="s">
        <v>218</v>
      </c>
      <c r="D30" s="387" t="s">
        <v>217</v>
      </c>
      <c r="E30" s="386" t="s">
        <v>7</v>
      </c>
      <c r="F30" s="397">
        <v>7.4999999999999997E-2</v>
      </c>
      <c r="G30" s="394">
        <v>7.3737704918032776E-2</v>
      </c>
      <c r="H30" s="396">
        <v>7.9000000000000001E-2</v>
      </c>
      <c r="I30" s="396">
        <v>8.7999999999999995E-2</v>
      </c>
      <c r="J30" s="395" t="s">
        <v>21</v>
      </c>
      <c r="K30" s="393">
        <v>7.5999999999999998E-2</v>
      </c>
      <c r="L30" s="394">
        <v>7.5016393442622953E-2</v>
      </c>
      <c r="M30" s="391">
        <v>8.1000000000000003E-2</v>
      </c>
      <c r="N30" s="391">
        <v>0.09</v>
      </c>
      <c r="O30" s="390" t="s">
        <v>21</v>
      </c>
      <c r="P30" s="393">
        <v>7.0999999999999994E-2</v>
      </c>
      <c r="Q30" s="392">
        <v>7.4885245901639363E-2</v>
      </c>
      <c r="R30" s="391">
        <v>7.9000000000000001E-2</v>
      </c>
      <c r="S30" s="391">
        <v>8.5000000000000006E-2</v>
      </c>
      <c r="T30" s="390" t="s">
        <v>21</v>
      </c>
      <c r="U30" s="782"/>
      <c r="V30" s="782"/>
      <c r="W30" s="782"/>
    </row>
    <row r="31" spans="2:27" s="373" customFormat="1" ht="50.1" customHeight="1">
      <c r="B31" s="786"/>
      <c r="C31" s="388" t="s">
        <v>216</v>
      </c>
      <c r="D31" s="387" t="s">
        <v>215</v>
      </c>
      <c r="E31" s="386" t="s">
        <v>7</v>
      </c>
      <c r="F31" s="397">
        <v>0.26600000000000001</v>
      </c>
      <c r="G31" s="394">
        <v>0.23144262295081955</v>
      </c>
      <c r="H31" s="396">
        <v>0.217</v>
      </c>
      <c r="I31" s="396">
        <v>0.24299999999999999</v>
      </c>
      <c r="J31" s="395" t="s">
        <v>21</v>
      </c>
      <c r="K31" s="393">
        <v>0.27500000000000002</v>
      </c>
      <c r="L31" s="394">
        <v>0.24044262295081964</v>
      </c>
      <c r="M31" s="391">
        <v>0.22500000000000001</v>
      </c>
      <c r="N31" s="391">
        <v>0.25</v>
      </c>
      <c r="O31" s="390" t="s">
        <v>21</v>
      </c>
      <c r="P31" s="393">
        <v>0.28000000000000003</v>
      </c>
      <c r="Q31" s="392">
        <v>0.25149180327868853</v>
      </c>
      <c r="R31" s="391">
        <v>0.22800000000000001</v>
      </c>
      <c r="S31" s="391">
        <v>0.247</v>
      </c>
      <c r="T31" s="390" t="s">
        <v>21</v>
      </c>
      <c r="U31" s="783"/>
      <c r="V31" s="783"/>
      <c r="W31" s="783"/>
    </row>
    <row r="32" spans="2:27" s="373" customFormat="1" ht="99.9" customHeight="1">
      <c r="B32" s="389" t="s">
        <v>178</v>
      </c>
      <c r="C32" s="388" t="s">
        <v>179</v>
      </c>
      <c r="D32" s="387" t="s">
        <v>214</v>
      </c>
      <c r="E32" s="386" t="s">
        <v>180</v>
      </c>
      <c r="F32" s="385">
        <v>15.6</v>
      </c>
      <c r="G32" s="384">
        <v>28.886885245901642</v>
      </c>
      <c r="H32" s="383">
        <v>27</v>
      </c>
      <c r="I32" s="383">
        <v>16</v>
      </c>
      <c r="J32" s="382" t="s">
        <v>21</v>
      </c>
      <c r="K32" s="381">
        <v>15.3</v>
      </c>
      <c r="L32" s="380">
        <v>28.090163934426236</v>
      </c>
      <c r="M32" s="379">
        <v>26.2</v>
      </c>
      <c r="N32" s="379">
        <v>15.6</v>
      </c>
      <c r="O32" s="375" t="s">
        <v>21</v>
      </c>
      <c r="P32" s="378">
        <v>15.2</v>
      </c>
      <c r="Q32" s="377">
        <v>27.490163934426228</v>
      </c>
      <c r="R32" s="376">
        <v>25.6</v>
      </c>
      <c r="S32" s="376">
        <v>15.7</v>
      </c>
      <c r="T32" s="375" t="s">
        <v>21</v>
      </c>
      <c r="U32" s="374" t="s">
        <v>213</v>
      </c>
      <c r="V32" s="374" t="s">
        <v>212</v>
      </c>
      <c r="W32" s="374" t="s">
        <v>211</v>
      </c>
    </row>
    <row r="33" spans="2:23" s="365" customFormat="1" ht="30" customHeight="1">
      <c r="B33" s="357" t="s">
        <v>210</v>
      </c>
      <c r="C33" s="363"/>
      <c r="D33" s="372"/>
      <c r="E33" s="371"/>
      <c r="F33" s="369"/>
      <c r="G33" s="370"/>
      <c r="H33" s="369"/>
      <c r="I33" s="369"/>
      <c r="J33" s="368"/>
      <c r="K33" s="362"/>
      <c r="L33" s="367"/>
      <c r="M33" s="362"/>
      <c r="N33" s="362"/>
      <c r="O33" s="363"/>
      <c r="P33" s="362"/>
      <c r="Q33" s="367"/>
      <c r="R33" s="362"/>
      <c r="S33" s="362"/>
      <c r="T33" s="363"/>
      <c r="U33" s="366"/>
      <c r="V33" s="366"/>
      <c r="W33" s="366"/>
    </row>
    <row r="34" spans="2:23" s="365" customFormat="1" ht="30" customHeight="1">
      <c r="B34" s="357" t="s">
        <v>209</v>
      </c>
      <c r="C34" s="363"/>
      <c r="D34" s="372"/>
      <c r="E34" s="371"/>
      <c r="F34" s="369"/>
      <c r="G34" s="370"/>
      <c r="H34" s="369"/>
      <c r="I34" s="369"/>
      <c r="J34" s="368"/>
      <c r="K34" s="362"/>
      <c r="L34" s="367"/>
      <c r="M34" s="362"/>
      <c r="N34" s="362"/>
      <c r="O34" s="363"/>
      <c r="P34" s="362"/>
      <c r="Q34" s="367"/>
      <c r="R34" s="362"/>
      <c r="S34" s="362"/>
      <c r="T34" s="363"/>
      <c r="U34" s="366"/>
      <c r="V34" s="366"/>
      <c r="W34" s="366"/>
    </row>
    <row r="35" spans="2:23" s="362" customFormat="1" ht="9.9" customHeight="1">
      <c r="B35" s="364"/>
      <c r="C35" s="363"/>
      <c r="J35" s="363"/>
      <c r="O35" s="363"/>
      <c r="T35" s="363"/>
      <c r="U35" s="358"/>
      <c r="V35" s="358"/>
      <c r="W35" s="358"/>
    </row>
    <row r="36" spans="2:23" ht="30" customHeight="1">
      <c r="B36" s="357" t="s">
        <v>208</v>
      </c>
      <c r="J36" s="357"/>
    </row>
    <row r="37" spans="2:23" ht="30" customHeight="1">
      <c r="B37" s="357" t="s">
        <v>45</v>
      </c>
      <c r="J37" s="357"/>
    </row>
    <row r="38" spans="2:23" ht="30" customHeight="1">
      <c r="B38" s="361" t="s">
        <v>46</v>
      </c>
    </row>
    <row r="39" spans="2:23" ht="9.9" customHeight="1">
      <c r="B39" s="360"/>
    </row>
    <row r="40" spans="2:23" ht="30" customHeight="1">
      <c r="B40" s="360"/>
    </row>
    <row r="41" spans="2:23" ht="30" customHeight="1">
      <c r="B41" s="360"/>
    </row>
    <row r="42" spans="2:23" ht="30" customHeight="1">
      <c r="B42" s="360"/>
    </row>
    <row r="43" spans="2:23" ht="30" customHeight="1">
      <c r="B43" s="360"/>
    </row>
    <row r="44" spans="2:23" ht="30" customHeight="1">
      <c r="B44" s="360"/>
    </row>
    <row r="45" spans="2:23" ht="30" customHeight="1">
      <c r="B45" s="360"/>
    </row>
  </sheetData>
  <mergeCells count="32">
    <mergeCell ref="F2:J2"/>
    <mergeCell ref="K2:O2"/>
    <mergeCell ref="P2:T2"/>
    <mergeCell ref="B4:B14"/>
    <mergeCell ref="C4:C6"/>
    <mergeCell ref="B2:B3"/>
    <mergeCell ref="C2:E3"/>
    <mergeCell ref="U4:U8"/>
    <mergeCell ref="V4:V8"/>
    <mergeCell ref="W4:W8"/>
    <mergeCell ref="C7:C8"/>
    <mergeCell ref="C9:C10"/>
    <mergeCell ref="U9:W14"/>
    <mergeCell ref="C11:C12"/>
    <mergeCell ref="C13:C14"/>
    <mergeCell ref="U15:U22"/>
    <mergeCell ref="V15:V22"/>
    <mergeCell ref="W15:W22"/>
    <mergeCell ref="B26:B28"/>
    <mergeCell ref="U27:U28"/>
    <mergeCell ref="V27:V28"/>
    <mergeCell ref="B15:B22"/>
    <mergeCell ref="C15:C22"/>
    <mergeCell ref="W27:W28"/>
    <mergeCell ref="B23:B25"/>
    <mergeCell ref="U23:U25"/>
    <mergeCell ref="V23:V25"/>
    <mergeCell ref="W23:W25"/>
    <mergeCell ref="B29:B31"/>
    <mergeCell ref="U29:U31"/>
    <mergeCell ref="V29:V31"/>
    <mergeCell ref="W29:W31"/>
  </mergeCells>
  <phoneticPr fontId="9"/>
  <printOptions horizontalCentered="1" verticalCentered="1"/>
  <pageMargins left="0.7" right="0.7" top="0.75" bottom="0.75" header="0.3" footer="0.3"/>
  <pageSetup paperSize="8" scale="40" orientation="landscape"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6"/>
  <sheetViews>
    <sheetView view="pageBreakPreview" zoomScaleNormal="55" zoomScaleSheetLayoutView="100" workbookViewId="0">
      <selection activeCell="A177" sqref="A177:XFD480"/>
    </sheetView>
  </sheetViews>
  <sheetFormatPr defaultColWidth="7.6640625" defaultRowHeight="17.100000000000001" customHeight="1"/>
  <cols>
    <col min="1" max="2" width="2.6640625" style="1" customWidth="1"/>
    <col min="3" max="3" width="5.6640625" style="1" customWidth="1"/>
    <col min="4" max="4" width="7.6640625" style="1" customWidth="1"/>
    <col min="5" max="5" width="3.33203125" style="1" customWidth="1"/>
    <col min="6" max="6" width="6.6640625" style="1" customWidth="1"/>
    <col min="7" max="7" width="10.44140625" style="1" customWidth="1"/>
    <col min="8" max="11" width="10.6640625" style="1" customWidth="1"/>
    <col min="12" max="16" width="12.33203125" style="1" customWidth="1"/>
    <col min="17" max="18" width="12.6640625" style="1" customWidth="1"/>
    <col min="19" max="19" width="7.6640625" style="1" customWidth="1"/>
    <col min="20" max="22" width="9.33203125" style="1" customWidth="1"/>
    <col min="23" max="256" width="7.6640625" style="1"/>
    <col min="257" max="258" width="2.6640625" style="1" customWidth="1"/>
    <col min="259" max="259" width="5.6640625" style="1" customWidth="1"/>
    <col min="260" max="260" width="7.6640625" style="1" customWidth="1"/>
    <col min="261" max="261" width="3.33203125" style="1" customWidth="1"/>
    <col min="262" max="262" width="6.6640625" style="1" customWidth="1"/>
    <col min="263" max="263" width="10.44140625" style="1" customWidth="1"/>
    <col min="264" max="267" width="10.6640625" style="1" customWidth="1"/>
    <col min="268" max="272" width="12.33203125" style="1" customWidth="1"/>
    <col min="273" max="274" width="12.6640625" style="1" customWidth="1"/>
    <col min="275" max="275" width="7.6640625" style="1" customWidth="1"/>
    <col min="276" max="278" width="9.33203125" style="1" customWidth="1"/>
    <col min="279" max="512" width="7.6640625" style="1"/>
    <col min="513" max="514" width="2.6640625" style="1" customWidth="1"/>
    <col min="515" max="515" width="5.6640625" style="1" customWidth="1"/>
    <col min="516" max="516" width="7.6640625" style="1" customWidth="1"/>
    <col min="517" max="517" width="3.33203125" style="1" customWidth="1"/>
    <col min="518" max="518" width="6.6640625" style="1" customWidth="1"/>
    <col min="519" max="519" width="10.44140625" style="1" customWidth="1"/>
    <col min="520" max="523" width="10.6640625" style="1" customWidth="1"/>
    <col min="524" max="528" width="12.33203125" style="1" customWidth="1"/>
    <col min="529" max="530" width="12.6640625" style="1" customWidth="1"/>
    <col min="531" max="531" width="7.6640625" style="1" customWidth="1"/>
    <col min="532" max="534" width="9.33203125" style="1" customWidth="1"/>
    <col min="535" max="768" width="7.6640625" style="1"/>
    <col min="769" max="770" width="2.6640625" style="1" customWidth="1"/>
    <col min="771" max="771" width="5.6640625" style="1" customWidth="1"/>
    <col min="772" max="772" width="7.6640625" style="1" customWidth="1"/>
    <col min="773" max="773" width="3.33203125" style="1" customWidth="1"/>
    <col min="774" max="774" width="6.6640625" style="1" customWidth="1"/>
    <col min="775" max="775" width="10.44140625" style="1" customWidth="1"/>
    <col min="776" max="779" width="10.6640625" style="1" customWidth="1"/>
    <col min="780" max="784" width="12.33203125" style="1" customWidth="1"/>
    <col min="785" max="786" width="12.6640625" style="1" customWidth="1"/>
    <col min="787" max="787" width="7.6640625" style="1" customWidth="1"/>
    <col min="788" max="790" width="9.33203125" style="1" customWidth="1"/>
    <col min="791" max="1024" width="7.6640625" style="1"/>
    <col min="1025" max="1026" width="2.6640625" style="1" customWidth="1"/>
    <col min="1027" max="1027" width="5.6640625" style="1" customWidth="1"/>
    <col min="1028" max="1028" width="7.6640625" style="1" customWidth="1"/>
    <col min="1029" max="1029" width="3.33203125" style="1" customWidth="1"/>
    <col min="1030" max="1030" width="6.6640625" style="1" customWidth="1"/>
    <col min="1031" max="1031" width="10.44140625" style="1" customWidth="1"/>
    <col min="1032" max="1035" width="10.6640625" style="1" customWidth="1"/>
    <col min="1036" max="1040" width="12.33203125" style="1" customWidth="1"/>
    <col min="1041" max="1042" width="12.6640625" style="1" customWidth="1"/>
    <col min="1043" max="1043" width="7.6640625" style="1" customWidth="1"/>
    <col min="1044" max="1046" width="9.33203125" style="1" customWidth="1"/>
    <col min="1047" max="1280" width="7.6640625" style="1"/>
    <col min="1281" max="1282" width="2.6640625" style="1" customWidth="1"/>
    <col min="1283" max="1283" width="5.6640625" style="1" customWidth="1"/>
    <col min="1284" max="1284" width="7.6640625" style="1" customWidth="1"/>
    <col min="1285" max="1285" width="3.33203125" style="1" customWidth="1"/>
    <col min="1286" max="1286" width="6.6640625" style="1" customWidth="1"/>
    <col min="1287" max="1287" width="10.44140625" style="1" customWidth="1"/>
    <col min="1288" max="1291" width="10.6640625" style="1" customWidth="1"/>
    <col min="1292" max="1296" width="12.33203125" style="1" customWidth="1"/>
    <col min="1297" max="1298" width="12.6640625" style="1" customWidth="1"/>
    <col min="1299" max="1299" width="7.6640625" style="1" customWidth="1"/>
    <col min="1300" max="1302" width="9.33203125" style="1" customWidth="1"/>
    <col min="1303" max="1536" width="7.6640625" style="1"/>
    <col min="1537" max="1538" width="2.6640625" style="1" customWidth="1"/>
    <col min="1539" max="1539" width="5.6640625" style="1" customWidth="1"/>
    <col min="1540" max="1540" width="7.6640625" style="1" customWidth="1"/>
    <col min="1541" max="1541" width="3.33203125" style="1" customWidth="1"/>
    <col min="1542" max="1542" width="6.6640625" style="1" customWidth="1"/>
    <col min="1543" max="1543" width="10.44140625" style="1" customWidth="1"/>
    <col min="1544" max="1547" width="10.6640625" style="1" customWidth="1"/>
    <col min="1548" max="1552" width="12.33203125" style="1" customWidth="1"/>
    <col min="1553" max="1554" width="12.6640625" style="1" customWidth="1"/>
    <col min="1555" max="1555" width="7.6640625" style="1" customWidth="1"/>
    <col min="1556" max="1558" width="9.33203125" style="1" customWidth="1"/>
    <col min="1559" max="1792" width="7.6640625" style="1"/>
    <col min="1793" max="1794" width="2.6640625" style="1" customWidth="1"/>
    <col min="1795" max="1795" width="5.6640625" style="1" customWidth="1"/>
    <col min="1796" max="1796" width="7.6640625" style="1" customWidth="1"/>
    <col min="1797" max="1797" width="3.33203125" style="1" customWidth="1"/>
    <col min="1798" max="1798" width="6.6640625" style="1" customWidth="1"/>
    <col min="1799" max="1799" width="10.44140625" style="1" customWidth="1"/>
    <col min="1800" max="1803" width="10.6640625" style="1" customWidth="1"/>
    <col min="1804" max="1808" width="12.33203125" style="1" customWidth="1"/>
    <col min="1809" max="1810" width="12.6640625" style="1" customWidth="1"/>
    <col min="1811" max="1811" width="7.6640625" style="1" customWidth="1"/>
    <col min="1812" max="1814" width="9.33203125" style="1" customWidth="1"/>
    <col min="1815" max="2048" width="7.6640625" style="1"/>
    <col min="2049" max="2050" width="2.6640625" style="1" customWidth="1"/>
    <col min="2051" max="2051" width="5.6640625" style="1" customWidth="1"/>
    <col min="2052" max="2052" width="7.6640625" style="1" customWidth="1"/>
    <col min="2053" max="2053" width="3.33203125" style="1" customWidth="1"/>
    <col min="2054" max="2054" width="6.6640625" style="1" customWidth="1"/>
    <col min="2055" max="2055" width="10.44140625" style="1" customWidth="1"/>
    <col min="2056" max="2059" width="10.6640625" style="1" customWidth="1"/>
    <col min="2060" max="2064" width="12.33203125" style="1" customWidth="1"/>
    <col min="2065" max="2066" width="12.6640625" style="1" customWidth="1"/>
    <col min="2067" max="2067" width="7.6640625" style="1" customWidth="1"/>
    <col min="2068" max="2070" width="9.33203125" style="1" customWidth="1"/>
    <col min="2071" max="2304" width="7.6640625" style="1"/>
    <col min="2305" max="2306" width="2.6640625" style="1" customWidth="1"/>
    <col min="2307" max="2307" width="5.6640625" style="1" customWidth="1"/>
    <col min="2308" max="2308" width="7.6640625" style="1" customWidth="1"/>
    <col min="2309" max="2309" width="3.33203125" style="1" customWidth="1"/>
    <col min="2310" max="2310" width="6.6640625" style="1" customWidth="1"/>
    <col min="2311" max="2311" width="10.44140625" style="1" customWidth="1"/>
    <col min="2312" max="2315" width="10.6640625" style="1" customWidth="1"/>
    <col min="2316" max="2320" width="12.33203125" style="1" customWidth="1"/>
    <col min="2321" max="2322" width="12.6640625" style="1" customWidth="1"/>
    <col min="2323" max="2323" width="7.6640625" style="1" customWidth="1"/>
    <col min="2324" max="2326" width="9.33203125" style="1" customWidth="1"/>
    <col min="2327" max="2560" width="7.6640625" style="1"/>
    <col min="2561" max="2562" width="2.6640625" style="1" customWidth="1"/>
    <col min="2563" max="2563" width="5.6640625" style="1" customWidth="1"/>
    <col min="2564" max="2564" width="7.6640625" style="1" customWidth="1"/>
    <col min="2565" max="2565" width="3.33203125" style="1" customWidth="1"/>
    <col min="2566" max="2566" width="6.6640625" style="1" customWidth="1"/>
    <col min="2567" max="2567" width="10.44140625" style="1" customWidth="1"/>
    <col min="2568" max="2571" width="10.6640625" style="1" customWidth="1"/>
    <col min="2572" max="2576" width="12.33203125" style="1" customWidth="1"/>
    <col min="2577" max="2578" width="12.6640625" style="1" customWidth="1"/>
    <col min="2579" max="2579" width="7.6640625" style="1" customWidth="1"/>
    <col min="2580" max="2582" width="9.33203125" style="1" customWidth="1"/>
    <col min="2583" max="2816" width="7.6640625" style="1"/>
    <col min="2817" max="2818" width="2.6640625" style="1" customWidth="1"/>
    <col min="2819" max="2819" width="5.6640625" style="1" customWidth="1"/>
    <col min="2820" max="2820" width="7.6640625" style="1" customWidth="1"/>
    <col min="2821" max="2821" width="3.33203125" style="1" customWidth="1"/>
    <col min="2822" max="2822" width="6.6640625" style="1" customWidth="1"/>
    <col min="2823" max="2823" width="10.44140625" style="1" customWidth="1"/>
    <col min="2824" max="2827" width="10.6640625" style="1" customWidth="1"/>
    <col min="2828" max="2832" width="12.33203125" style="1" customWidth="1"/>
    <col min="2833" max="2834" width="12.6640625" style="1" customWidth="1"/>
    <col min="2835" max="2835" width="7.6640625" style="1" customWidth="1"/>
    <col min="2836" max="2838" width="9.33203125" style="1" customWidth="1"/>
    <col min="2839" max="3072" width="7.6640625" style="1"/>
    <col min="3073" max="3074" width="2.6640625" style="1" customWidth="1"/>
    <col min="3075" max="3075" width="5.6640625" style="1" customWidth="1"/>
    <col min="3076" max="3076" width="7.6640625" style="1" customWidth="1"/>
    <col min="3077" max="3077" width="3.33203125" style="1" customWidth="1"/>
    <col min="3078" max="3078" width="6.6640625" style="1" customWidth="1"/>
    <col min="3079" max="3079" width="10.44140625" style="1" customWidth="1"/>
    <col min="3080" max="3083" width="10.6640625" style="1" customWidth="1"/>
    <col min="3084" max="3088" width="12.33203125" style="1" customWidth="1"/>
    <col min="3089" max="3090" width="12.6640625" style="1" customWidth="1"/>
    <col min="3091" max="3091" width="7.6640625" style="1" customWidth="1"/>
    <col min="3092" max="3094" width="9.33203125" style="1" customWidth="1"/>
    <col min="3095" max="3328" width="7.6640625" style="1"/>
    <col min="3329" max="3330" width="2.6640625" style="1" customWidth="1"/>
    <col min="3331" max="3331" width="5.6640625" style="1" customWidth="1"/>
    <col min="3332" max="3332" width="7.6640625" style="1" customWidth="1"/>
    <col min="3333" max="3333" width="3.33203125" style="1" customWidth="1"/>
    <col min="3334" max="3334" width="6.6640625" style="1" customWidth="1"/>
    <col min="3335" max="3335" width="10.44140625" style="1" customWidth="1"/>
    <col min="3336" max="3339" width="10.6640625" style="1" customWidth="1"/>
    <col min="3340" max="3344" width="12.33203125" style="1" customWidth="1"/>
    <col min="3345" max="3346" width="12.6640625" style="1" customWidth="1"/>
    <col min="3347" max="3347" width="7.6640625" style="1" customWidth="1"/>
    <col min="3348" max="3350" width="9.33203125" style="1" customWidth="1"/>
    <col min="3351" max="3584" width="7.6640625" style="1"/>
    <col min="3585" max="3586" width="2.6640625" style="1" customWidth="1"/>
    <col min="3587" max="3587" width="5.6640625" style="1" customWidth="1"/>
    <col min="3588" max="3588" width="7.6640625" style="1" customWidth="1"/>
    <col min="3589" max="3589" width="3.33203125" style="1" customWidth="1"/>
    <col min="3590" max="3590" width="6.6640625" style="1" customWidth="1"/>
    <col min="3591" max="3591" width="10.44140625" style="1" customWidth="1"/>
    <col min="3592" max="3595" width="10.6640625" style="1" customWidth="1"/>
    <col min="3596" max="3600" width="12.33203125" style="1" customWidth="1"/>
    <col min="3601" max="3602" width="12.6640625" style="1" customWidth="1"/>
    <col min="3603" max="3603" width="7.6640625" style="1" customWidth="1"/>
    <col min="3604" max="3606" width="9.33203125" style="1" customWidth="1"/>
    <col min="3607" max="3840" width="7.6640625" style="1"/>
    <col min="3841" max="3842" width="2.6640625" style="1" customWidth="1"/>
    <col min="3843" max="3843" width="5.6640625" style="1" customWidth="1"/>
    <col min="3844" max="3844" width="7.6640625" style="1" customWidth="1"/>
    <col min="3845" max="3845" width="3.33203125" style="1" customWidth="1"/>
    <col min="3846" max="3846" width="6.6640625" style="1" customWidth="1"/>
    <col min="3847" max="3847" width="10.44140625" style="1" customWidth="1"/>
    <col min="3848" max="3851" width="10.6640625" style="1" customWidth="1"/>
    <col min="3852" max="3856" width="12.33203125" style="1" customWidth="1"/>
    <col min="3857" max="3858" width="12.6640625" style="1" customWidth="1"/>
    <col min="3859" max="3859" width="7.6640625" style="1" customWidth="1"/>
    <col min="3860" max="3862" width="9.33203125" style="1" customWidth="1"/>
    <col min="3863" max="4096" width="7.6640625" style="1"/>
    <col min="4097" max="4098" width="2.6640625" style="1" customWidth="1"/>
    <col min="4099" max="4099" width="5.6640625" style="1" customWidth="1"/>
    <col min="4100" max="4100" width="7.6640625" style="1" customWidth="1"/>
    <col min="4101" max="4101" width="3.33203125" style="1" customWidth="1"/>
    <col min="4102" max="4102" width="6.6640625" style="1" customWidth="1"/>
    <col min="4103" max="4103" width="10.44140625" style="1" customWidth="1"/>
    <col min="4104" max="4107" width="10.6640625" style="1" customWidth="1"/>
    <col min="4108" max="4112" width="12.33203125" style="1" customWidth="1"/>
    <col min="4113" max="4114" width="12.6640625" style="1" customWidth="1"/>
    <col min="4115" max="4115" width="7.6640625" style="1" customWidth="1"/>
    <col min="4116" max="4118" width="9.33203125" style="1" customWidth="1"/>
    <col min="4119" max="4352" width="7.6640625" style="1"/>
    <col min="4353" max="4354" width="2.6640625" style="1" customWidth="1"/>
    <col min="4355" max="4355" width="5.6640625" style="1" customWidth="1"/>
    <col min="4356" max="4356" width="7.6640625" style="1" customWidth="1"/>
    <col min="4357" max="4357" width="3.33203125" style="1" customWidth="1"/>
    <col min="4358" max="4358" width="6.6640625" style="1" customWidth="1"/>
    <col min="4359" max="4359" width="10.44140625" style="1" customWidth="1"/>
    <col min="4360" max="4363" width="10.6640625" style="1" customWidth="1"/>
    <col min="4364" max="4368" width="12.33203125" style="1" customWidth="1"/>
    <col min="4369" max="4370" width="12.6640625" style="1" customWidth="1"/>
    <col min="4371" max="4371" width="7.6640625" style="1" customWidth="1"/>
    <col min="4372" max="4374" width="9.33203125" style="1" customWidth="1"/>
    <col min="4375" max="4608" width="7.6640625" style="1"/>
    <col min="4609" max="4610" width="2.6640625" style="1" customWidth="1"/>
    <col min="4611" max="4611" width="5.6640625" style="1" customWidth="1"/>
    <col min="4612" max="4612" width="7.6640625" style="1" customWidth="1"/>
    <col min="4613" max="4613" width="3.33203125" style="1" customWidth="1"/>
    <col min="4614" max="4614" width="6.6640625" style="1" customWidth="1"/>
    <col min="4615" max="4615" width="10.44140625" style="1" customWidth="1"/>
    <col min="4616" max="4619" width="10.6640625" style="1" customWidth="1"/>
    <col min="4620" max="4624" width="12.33203125" style="1" customWidth="1"/>
    <col min="4625" max="4626" width="12.6640625" style="1" customWidth="1"/>
    <col min="4627" max="4627" width="7.6640625" style="1" customWidth="1"/>
    <col min="4628" max="4630" width="9.33203125" style="1" customWidth="1"/>
    <col min="4631" max="4864" width="7.6640625" style="1"/>
    <col min="4865" max="4866" width="2.6640625" style="1" customWidth="1"/>
    <col min="4867" max="4867" width="5.6640625" style="1" customWidth="1"/>
    <col min="4868" max="4868" width="7.6640625" style="1" customWidth="1"/>
    <col min="4869" max="4869" width="3.33203125" style="1" customWidth="1"/>
    <col min="4870" max="4870" width="6.6640625" style="1" customWidth="1"/>
    <col min="4871" max="4871" width="10.44140625" style="1" customWidth="1"/>
    <col min="4872" max="4875" width="10.6640625" style="1" customWidth="1"/>
    <col min="4876" max="4880" width="12.33203125" style="1" customWidth="1"/>
    <col min="4881" max="4882" width="12.6640625" style="1" customWidth="1"/>
    <col min="4883" max="4883" width="7.6640625" style="1" customWidth="1"/>
    <col min="4884" max="4886" width="9.33203125" style="1" customWidth="1"/>
    <col min="4887" max="5120" width="7.6640625" style="1"/>
    <col min="5121" max="5122" width="2.6640625" style="1" customWidth="1"/>
    <col min="5123" max="5123" width="5.6640625" style="1" customWidth="1"/>
    <col min="5124" max="5124" width="7.6640625" style="1" customWidth="1"/>
    <col min="5125" max="5125" width="3.33203125" style="1" customWidth="1"/>
    <col min="5126" max="5126" width="6.6640625" style="1" customWidth="1"/>
    <col min="5127" max="5127" width="10.44140625" style="1" customWidth="1"/>
    <col min="5128" max="5131" width="10.6640625" style="1" customWidth="1"/>
    <col min="5132" max="5136" width="12.33203125" style="1" customWidth="1"/>
    <col min="5137" max="5138" width="12.6640625" style="1" customWidth="1"/>
    <col min="5139" max="5139" width="7.6640625" style="1" customWidth="1"/>
    <col min="5140" max="5142" width="9.33203125" style="1" customWidth="1"/>
    <col min="5143" max="5376" width="7.6640625" style="1"/>
    <col min="5377" max="5378" width="2.6640625" style="1" customWidth="1"/>
    <col min="5379" max="5379" width="5.6640625" style="1" customWidth="1"/>
    <col min="5380" max="5380" width="7.6640625" style="1" customWidth="1"/>
    <col min="5381" max="5381" width="3.33203125" style="1" customWidth="1"/>
    <col min="5382" max="5382" width="6.6640625" style="1" customWidth="1"/>
    <col min="5383" max="5383" width="10.44140625" style="1" customWidth="1"/>
    <col min="5384" max="5387" width="10.6640625" style="1" customWidth="1"/>
    <col min="5388" max="5392" width="12.33203125" style="1" customWidth="1"/>
    <col min="5393" max="5394" width="12.6640625" style="1" customWidth="1"/>
    <col min="5395" max="5395" width="7.6640625" style="1" customWidth="1"/>
    <col min="5396" max="5398" width="9.33203125" style="1" customWidth="1"/>
    <col min="5399" max="5632" width="7.6640625" style="1"/>
    <col min="5633" max="5634" width="2.6640625" style="1" customWidth="1"/>
    <col min="5635" max="5635" width="5.6640625" style="1" customWidth="1"/>
    <col min="5636" max="5636" width="7.6640625" style="1" customWidth="1"/>
    <col min="5637" max="5637" width="3.33203125" style="1" customWidth="1"/>
    <col min="5638" max="5638" width="6.6640625" style="1" customWidth="1"/>
    <col min="5639" max="5639" width="10.44140625" style="1" customWidth="1"/>
    <col min="5640" max="5643" width="10.6640625" style="1" customWidth="1"/>
    <col min="5644" max="5648" width="12.33203125" style="1" customWidth="1"/>
    <col min="5649" max="5650" width="12.6640625" style="1" customWidth="1"/>
    <col min="5651" max="5651" width="7.6640625" style="1" customWidth="1"/>
    <col min="5652" max="5654" width="9.33203125" style="1" customWidth="1"/>
    <col min="5655" max="5888" width="7.6640625" style="1"/>
    <col min="5889" max="5890" width="2.6640625" style="1" customWidth="1"/>
    <col min="5891" max="5891" width="5.6640625" style="1" customWidth="1"/>
    <col min="5892" max="5892" width="7.6640625" style="1" customWidth="1"/>
    <col min="5893" max="5893" width="3.33203125" style="1" customWidth="1"/>
    <col min="5894" max="5894" width="6.6640625" style="1" customWidth="1"/>
    <col min="5895" max="5895" width="10.44140625" style="1" customWidth="1"/>
    <col min="5896" max="5899" width="10.6640625" style="1" customWidth="1"/>
    <col min="5900" max="5904" width="12.33203125" style="1" customWidth="1"/>
    <col min="5905" max="5906" width="12.6640625" style="1" customWidth="1"/>
    <col min="5907" max="5907" width="7.6640625" style="1" customWidth="1"/>
    <col min="5908" max="5910" width="9.33203125" style="1" customWidth="1"/>
    <col min="5911" max="6144" width="7.6640625" style="1"/>
    <col min="6145" max="6146" width="2.6640625" style="1" customWidth="1"/>
    <col min="6147" max="6147" width="5.6640625" style="1" customWidth="1"/>
    <col min="6148" max="6148" width="7.6640625" style="1" customWidth="1"/>
    <col min="6149" max="6149" width="3.33203125" style="1" customWidth="1"/>
    <col min="6150" max="6150" width="6.6640625" style="1" customWidth="1"/>
    <col min="6151" max="6151" width="10.44140625" style="1" customWidth="1"/>
    <col min="6152" max="6155" width="10.6640625" style="1" customWidth="1"/>
    <col min="6156" max="6160" width="12.33203125" style="1" customWidth="1"/>
    <col min="6161" max="6162" width="12.6640625" style="1" customWidth="1"/>
    <col min="6163" max="6163" width="7.6640625" style="1" customWidth="1"/>
    <col min="6164" max="6166" width="9.33203125" style="1" customWidth="1"/>
    <col min="6167" max="6400" width="7.6640625" style="1"/>
    <col min="6401" max="6402" width="2.6640625" style="1" customWidth="1"/>
    <col min="6403" max="6403" width="5.6640625" style="1" customWidth="1"/>
    <col min="6404" max="6404" width="7.6640625" style="1" customWidth="1"/>
    <col min="6405" max="6405" width="3.33203125" style="1" customWidth="1"/>
    <col min="6406" max="6406" width="6.6640625" style="1" customWidth="1"/>
    <col min="6407" max="6407" width="10.44140625" style="1" customWidth="1"/>
    <col min="6408" max="6411" width="10.6640625" style="1" customWidth="1"/>
    <col min="6412" max="6416" width="12.33203125" style="1" customWidth="1"/>
    <col min="6417" max="6418" width="12.6640625" style="1" customWidth="1"/>
    <col min="6419" max="6419" width="7.6640625" style="1" customWidth="1"/>
    <col min="6420" max="6422" width="9.33203125" style="1" customWidth="1"/>
    <col min="6423" max="6656" width="7.6640625" style="1"/>
    <col min="6657" max="6658" width="2.6640625" style="1" customWidth="1"/>
    <col min="6659" max="6659" width="5.6640625" style="1" customWidth="1"/>
    <col min="6660" max="6660" width="7.6640625" style="1" customWidth="1"/>
    <col min="6661" max="6661" width="3.33203125" style="1" customWidth="1"/>
    <col min="6662" max="6662" width="6.6640625" style="1" customWidth="1"/>
    <col min="6663" max="6663" width="10.44140625" style="1" customWidth="1"/>
    <col min="6664" max="6667" width="10.6640625" style="1" customWidth="1"/>
    <col min="6668" max="6672" width="12.33203125" style="1" customWidth="1"/>
    <col min="6673" max="6674" width="12.6640625" style="1" customWidth="1"/>
    <col min="6675" max="6675" width="7.6640625" style="1" customWidth="1"/>
    <col min="6676" max="6678" width="9.33203125" style="1" customWidth="1"/>
    <col min="6679" max="6912" width="7.6640625" style="1"/>
    <col min="6913" max="6914" width="2.6640625" style="1" customWidth="1"/>
    <col min="6915" max="6915" width="5.6640625" style="1" customWidth="1"/>
    <col min="6916" max="6916" width="7.6640625" style="1" customWidth="1"/>
    <col min="6917" max="6917" width="3.33203125" style="1" customWidth="1"/>
    <col min="6918" max="6918" width="6.6640625" style="1" customWidth="1"/>
    <col min="6919" max="6919" width="10.44140625" style="1" customWidth="1"/>
    <col min="6920" max="6923" width="10.6640625" style="1" customWidth="1"/>
    <col min="6924" max="6928" width="12.33203125" style="1" customWidth="1"/>
    <col min="6929" max="6930" width="12.6640625" style="1" customWidth="1"/>
    <col min="6931" max="6931" width="7.6640625" style="1" customWidth="1"/>
    <col min="6932" max="6934" width="9.33203125" style="1" customWidth="1"/>
    <col min="6935" max="7168" width="7.6640625" style="1"/>
    <col min="7169" max="7170" width="2.6640625" style="1" customWidth="1"/>
    <col min="7171" max="7171" width="5.6640625" style="1" customWidth="1"/>
    <col min="7172" max="7172" width="7.6640625" style="1" customWidth="1"/>
    <col min="7173" max="7173" width="3.33203125" style="1" customWidth="1"/>
    <col min="7174" max="7174" width="6.6640625" style="1" customWidth="1"/>
    <col min="7175" max="7175" width="10.44140625" style="1" customWidth="1"/>
    <col min="7176" max="7179" width="10.6640625" style="1" customWidth="1"/>
    <col min="7180" max="7184" width="12.33203125" style="1" customWidth="1"/>
    <col min="7185" max="7186" width="12.6640625" style="1" customWidth="1"/>
    <col min="7187" max="7187" width="7.6640625" style="1" customWidth="1"/>
    <col min="7188" max="7190" width="9.33203125" style="1" customWidth="1"/>
    <col min="7191" max="7424" width="7.6640625" style="1"/>
    <col min="7425" max="7426" width="2.6640625" style="1" customWidth="1"/>
    <col min="7427" max="7427" width="5.6640625" style="1" customWidth="1"/>
    <col min="7428" max="7428" width="7.6640625" style="1" customWidth="1"/>
    <col min="7429" max="7429" width="3.33203125" style="1" customWidth="1"/>
    <col min="7430" max="7430" width="6.6640625" style="1" customWidth="1"/>
    <col min="7431" max="7431" width="10.44140625" style="1" customWidth="1"/>
    <col min="7432" max="7435" width="10.6640625" style="1" customWidth="1"/>
    <col min="7436" max="7440" width="12.33203125" style="1" customWidth="1"/>
    <col min="7441" max="7442" width="12.6640625" style="1" customWidth="1"/>
    <col min="7443" max="7443" width="7.6640625" style="1" customWidth="1"/>
    <col min="7444" max="7446" width="9.33203125" style="1" customWidth="1"/>
    <col min="7447" max="7680" width="7.6640625" style="1"/>
    <col min="7681" max="7682" width="2.6640625" style="1" customWidth="1"/>
    <col min="7683" max="7683" width="5.6640625" style="1" customWidth="1"/>
    <col min="7684" max="7684" width="7.6640625" style="1" customWidth="1"/>
    <col min="7685" max="7685" width="3.33203125" style="1" customWidth="1"/>
    <col min="7686" max="7686" width="6.6640625" style="1" customWidth="1"/>
    <col min="7687" max="7687" width="10.44140625" style="1" customWidth="1"/>
    <col min="7688" max="7691" width="10.6640625" style="1" customWidth="1"/>
    <col min="7692" max="7696" width="12.33203125" style="1" customWidth="1"/>
    <col min="7697" max="7698" width="12.6640625" style="1" customWidth="1"/>
    <col min="7699" max="7699" width="7.6640625" style="1" customWidth="1"/>
    <col min="7700" max="7702" width="9.33203125" style="1" customWidth="1"/>
    <col min="7703" max="7936" width="7.6640625" style="1"/>
    <col min="7937" max="7938" width="2.6640625" style="1" customWidth="1"/>
    <col min="7939" max="7939" width="5.6640625" style="1" customWidth="1"/>
    <col min="7940" max="7940" width="7.6640625" style="1" customWidth="1"/>
    <col min="7941" max="7941" width="3.33203125" style="1" customWidth="1"/>
    <col min="7942" max="7942" width="6.6640625" style="1" customWidth="1"/>
    <col min="7943" max="7943" width="10.44140625" style="1" customWidth="1"/>
    <col min="7944" max="7947" width="10.6640625" style="1" customWidth="1"/>
    <col min="7948" max="7952" width="12.33203125" style="1" customWidth="1"/>
    <col min="7953" max="7954" width="12.6640625" style="1" customWidth="1"/>
    <col min="7955" max="7955" width="7.6640625" style="1" customWidth="1"/>
    <col min="7956" max="7958" width="9.33203125" style="1" customWidth="1"/>
    <col min="7959" max="8192" width="7.6640625" style="1"/>
    <col min="8193" max="8194" width="2.6640625" style="1" customWidth="1"/>
    <col min="8195" max="8195" width="5.6640625" style="1" customWidth="1"/>
    <col min="8196" max="8196" width="7.6640625" style="1" customWidth="1"/>
    <col min="8197" max="8197" width="3.33203125" style="1" customWidth="1"/>
    <col min="8198" max="8198" width="6.6640625" style="1" customWidth="1"/>
    <col min="8199" max="8199" width="10.44140625" style="1" customWidth="1"/>
    <col min="8200" max="8203" width="10.6640625" style="1" customWidth="1"/>
    <col min="8204" max="8208" width="12.33203125" style="1" customWidth="1"/>
    <col min="8209" max="8210" width="12.6640625" style="1" customWidth="1"/>
    <col min="8211" max="8211" width="7.6640625" style="1" customWidth="1"/>
    <col min="8212" max="8214" width="9.33203125" style="1" customWidth="1"/>
    <col min="8215" max="8448" width="7.6640625" style="1"/>
    <col min="8449" max="8450" width="2.6640625" style="1" customWidth="1"/>
    <col min="8451" max="8451" width="5.6640625" style="1" customWidth="1"/>
    <col min="8452" max="8452" width="7.6640625" style="1" customWidth="1"/>
    <col min="8453" max="8453" width="3.33203125" style="1" customWidth="1"/>
    <col min="8454" max="8454" width="6.6640625" style="1" customWidth="1"/>
    <col min="8455" max="8455" width="10.44140625" style="1" customWidth="1"/>
    <col min="8456" max="8459" width="10.6640625" style="1" customWidth="1"/>
    <col min="8460" max="8464" width="12.33203125" style="1" customWidth="1"/>
    <col min="8465" max="8466" width="12.6640625" style="1" customWidth="1"/>
    <col min="8467" max="8467" width="7.6640625" style="1" customWidth="1"/>
    <col min="8468" max="8470" width="9.33203125" style="1" customWidth="1"/>
    <col min="8471" max="8704" width="7.6640625" style="1"/>
    <col min="8705" max="8706" width="2.6640625" style="1" customWidth="1"/>
    <col min="8707" max="8707" width="5.6640625" style="1" customWidth="1"/>
    <col min="8708" max="8708" width="7.6640625" style="1" customWidth="1"/>
    <col min="8709" max="8709" width="3.33203125" style="1" customWidth="1"/>
    <col min="8710" max="8710" width="6.6640625" style="1" customWidth="1"/>
    <col min="8711" max="8711" width="10.44140625" style="1" customWidth="1"/>
    <col min="8712" max="8715" width="10.6640625" style="1" customWidth="1"/>
    <col min="8716" max="8720" width="12.33203125" style="1" customWidth="1"/>
    <col min="8721" max="8722" width="12.6640625" style="1" customWidth="1"/>
    <col min="8723" max="8723" width="7.6640625" style="1" customWidth="1"/>
    <col min="8724" max="8726" width="9.33203125" style="1" customWidth="1"/>
    <col min="8727" max="8960" width="7.6640625" style="1"/>
    <col min="8961" max="8962" width="2.6640625" style="1" customWidth="1"/>
    <col min="8963" max="8963" width="5.6640625" style="1" customWidth="1"/>
    <col min="8964" max="8964" width="7.6640625" style="1" customWidth="1"/>
    <col min="8965" max="8965" width="3.33203125" style="1" customWidth="1"/>
    <col min="8966" max="8966" width="6.6640625" style="1" customWidth="1"/>
    <col min="8967" max="8967" width="10.44140625" style="1" customWidth="1"/>
    <col min="8968" max="8971" width="10.6640625" style="1" customWidth="1"/>
    <col min="8972" max="8976" width="12.33203125" style="1" customWidth="1"/>
    <col min="8977" max="8978" width="12.6640625" style="1" customWidth="1"/>
    <col min="8979" max="8979" width="7.6640625" style="1" customWidth="1"/>
    <col min="8980" max="8982" width="9.33203125" style="1" customWidth="1"/>
    <col min="8983" max="9216" width="7.6640625" style="1"/>
    <col min="9217" max="9218" width="2.6640625" style="1" customWidth="1"/>
    <col min="9219" max="9219" width="5.6640625" style="1" customWidth="1"/>
    <col min="9220" max="9220" width="7.6640625" style="1" customWidth="1"/>
    <col min="9221" max="9221" width="3.33203125" style="1" customWidth="1"/>
    <col min="9222" max="9222" width="6.6640625" style="1" customWidth="1"/>
    <col min="9223" max="9223" width="10.44140625" style="1" customWidth="1"/>
    <col min="9224" max="9227" width="10.6640625" style="1" customWidth="1"/>
    <col min="9228" max="9232" width="12.33203125" style="1" customWidth="1"/>
    <col min="9233" max="9234" width="12.6640625" style="1" customWidth="1"/>
    <col min="9235" max="9235" width="7.6640625" style="1" customWidth="1"/>
    <col min="9236" max="9238" width="9.33203125" style="1" customWidth="1"/>
    <col min="9239" max="9472" width="7.6640625" style="1"/>
    <col min="9473" max="9474" width="2.6640625" style="1" customWidth="1"/>
    <col min="9475" max="9475" width="5.6640625" style="1" customWidth="1"/>
    <col min="9476" max="9476" width="7.6640625" style="1" customWidth="1"/>
    <col min="9477" max="9477" width="3.33203125" style="1" customWidth="1"/>
    <col min="9478" max="9478" width="6.6640625" style="1" customWidth="1"/>
    <col min="9479" max="9479" width="10.44140625" style="1" customWidth="1"/>
    <col min="9480" max="9483" width="10.6640625" style="1" customWidth="1"/>
    <col min="9484" max="9488" width="12.33203125" style="1" customWidth="1"/>
    <col min="9489" max="9490" width="12.6640625" style="1" customWidth="1"/>
    <col min="9491" max="9491" width="7.6640625" style="1" customWidth="1"/>
    <col min="9492" max="9494" width="9.33203125" style="1" customWidth="1"/>
    <col min="9495" max="9728" width="7.6640625" style="1"/>
    <col min="9729" max="9730" width="2.6640625" style="1" customWidth="1"/>
    <col min="9731" max="9731" width="5.6640625" style="1" customWidth="1"/>
    <col min="9732" max="9732" width="7.6640625" style="1" customWidth="1"/>
    <col min="9733" max="9733" width="3.33203125" style="1" customWidth="1"/>
    <col min="9734" max="9734" width="6.6640625" style="1" customWidth="1"/>
    <col min="9735" max="9735" width="10.44140625" style="1" customWidth="1"/>
    <col min="9736" max="9739" width="10.6640625" style="1" customWidth="1"/>
    <col min="9740" max="9744" width="12.33203125" style="1" customWidth="1"/>
    <col min="9745" max="9746" width="12.6640625" style="1" customWidth="1"/>
    <col min="9747" max="9747" width="7.6640625" style="1" customWidth="1"/>
    <col min="9748" max="9750" width="9.33203125" style="1" customWidth="1"/>
    <col min="9751" max="9984" width="7.6640625" style="1"/>
    <col min="9985" max="9986" width="2.6640625" style="1" customWidth="1"/>
    <col min="9987" max="9987" width="5.6640625" style="1" customWidth="1"/>
    <col min="9988" max="9988" width="7.6640625" style="1" customWidth="1"/>
    <col min="9989" max="9989" width="3.33203125" style="1" customWidth="1"/>
    <col min="9990" max="9990" width="6.6640625" style="1" customWidth="1"/>
    <col min="9991" max="9991" width="10.44140625" style="1" customWidth="1"/>
    <col min="9992" max="9995" width="10.6640625" style="1" customWidth="1"/>
    <col min="9996" max="10000" width="12.33203125" style="1" customWidth="1"/>
    <col min="10001" max="10002" width="12.6640625" style="1" customWidth="1"/>
    <col min="10003" max="10003" width="7.6640625" style="1" customWidth="1"/>
    <col min="10004" max="10006" width="9.33203125" style="1" customWidth="1"/>
    <col min="10007" max="10240" width="7.6640625" style="1"/>
    <col min="10241" max="10242" width="2.6640625" style="1" customWidth="1"/>
    <col min="10243" max="10243" width="5.6640625" style="1" customWidth="1"/>
    <col min="10244" max="10244" width="7.6640625" style="1" customWidth="1"/>
    <col min="10245" max="10245" width="3.33203125" style="1" customWidth="1"/>
    <col min="10246" max="10246" width="6.6640625" style="1" customWidth="1"/>
    <col min="10247" max="10247" width="10.44140625" style="1" customWidth="1"/>
    <col min="10248" max="10251" width="10.6640625" style="1" customWidth="1"/>
    <col min="10252" max="10256" width="12.33203125" style="1" customWidth="1"/>
    <col min="10257" max="10258" width="12.6640625" style="1" customWidth="1"/>
    <col min="10259" max="10259" width="7.6640625" style="1" customWidth="1"/>
    <col min="10260" max="10262" width="9.33203125" style="1" customWidth="1"/>
    <col min="10263" max="10496" width="7.6640625" style="1"/>
    <col min="10497" max="10498" width="2.6640625" style="1" customWidth="1"/>
    <col min="10499" max="10499" width="5.6640625" style="1" customWidth="1"/>
    <col min="10500" max="10500" width="7.6640625" style="1" customWidth="1"/>
    <col min="10501" max="10501" width="3.33203125" style="1" customWidth="1"/>
    <col min="10502" max="10502" width="6.6640625" style="1" customWidth="1"/>
    <col min="10503" max="10503" width="10.44140625" style="1" customWidth="1"/>
    <col min="10504" max="10507" width="10.6640625" style="1" customWidth="1"/>
    <col min="10508" max="10512" width="12.33203125" style="1" customWidth="1"/>
    <col min="10513" max="10514" width="12.6640625" style="1" customWidth="1"/>
    <col min="10515" max="10515" width="7.6640625" style="1" customWidth="1"/>
    <col min="10516" max="10518" width="9.33203125" style="1" customWidth="1"/>
    <col min="10519" max="10752" width="7.6640625" style="1"/>
    <col min="10753" max="10754" width="2.6640625" style="1" customWidth="1"/>
    <col min="10755" max="10755" width="5.6640625" style="1" customWidth="1"/>
    <col min="10756" max="10756" width="7.6640625" style="1" customWidth="1"/>
    <col min="10757" max="10757" width="3.33203125" style="1" customWidth="1"/>
    <col min="10758" max="10758" width="6.6640625" style="1" customWidth="1"/>
    <col min="10759" max="10759" width="10.44140625" style="1" customWidth="1"/>
    <col min="10760" max="10763" width="10.6640625" style="1" customWidth="1"/>
    <col min="10764" max="10768" width="12.33203125" style="1" customWidth="1"/>
    <col min="10769" max="10770" width="12.6640625" style="1" customWidth="1"/>
    <col min="10771" max="10771" width="7.6640625" style="1" customWidth="1"/>
    <col min="10772" max="10774" width="9.33203125" style="1" customWidth="1"/>
    <col min="10775" max="11008" width="7.6640625" style="1"/>
    <col min="11009" max="11010" width="2.6640625" style="1" customWidth="1"/>
    <col min="11011" max="11011" width="5.6640625" style="1" customWidth="1"/>
    <col min="11012" max="11012" width="7.6640625" style="1" customWidth="1"/>
    <col min="11013" max="11013" width="3.33203125" style="1" customWidth="1"/>
    <col min="11014" max="11014" width="6.6640625" style="1" customWidth="1"/>
    <col min="11015" max="11015" width="10.44140625" style="1" customWidth="1"/>
    <col min="11016" max="11019" width="10.6640625" style="1" customWidth="1"/>
    <col min="11020" max="11024" width="12.33203125" style="1" customWidth="1"/>
    <col min="11025" max="11026" width="12.6640625" style="1" customWidth="1"/>
    <col min="11027" max="11027" width="7.6640625" style="1" customWidth="1"/>
    <col min="11028" max="11030" width="9.33203125" style="1" customWidth="1"/>
    <col min="11031" max="11264" width="7.6640625" style="1"/>
    <col min="11265" max="11266" width="2.6640625" style="1" customWidth="1"/>
    <col min="11267" max="11267" width="5.6640625" style="1" customWidth="1"/>
    <col min="11268" max="11268" width="7.6640625" style="1" customWidth="1"/>
    <col min="11269" max="11269" width="3.33203125" style="1" customWidth="1"/>
    <col min="11270" max="11270" width="6.6640625" style="1" customWidth="1"/>
    <col min="11271" max="11271" width="10.44140625" style="1" customWidth="1"/>
    <col min="11272" max="11275" width="10.6640625" style="1" customWidth="1"/>
    <col min="11276" max="11280" width="12.33203125" style="1" customWidth="1"/>
    <col min="11281" max="11282" width="12.6640625" style="1" customWidth="1"/>
    <col min="11283" max="11283" width="7.6640625" style="1" customWidth="1"/>
    <col min="11284" max="11286" width="9.33203125" style="1" customWidth="1"/>
    <col min="11287" max="11520" width="7.6640625" style="1"/>
    <col min="11521" max="11522" width="2.6640625" style="1" customWidth="1"/>
    <col min="11523" max="11523" width="5.6640625" style="1" customWidth="1"/>
    <col min="11524" max="11524" width="7.6640625" style="1" customWidth="1"/>
    <col min="11525" max="11525" width="3.33203125" style="1" customWidth="1"/>
    <col min="11526" max="11526" width="6.6640625" style="1" customWidth="1"/>
    <col min="11527" max="11527" width="10.44140625" style="1" customWidth="1"/>
    <col min="11528" max="11531" width="10.6640625" style="1" customWidth="1"/>
    <col min="11532" max="11536" width="12.33203125" style="1" customWidth="1"/>
    <col min="11537" max="11538" width="12.6640625" style="1" customWidth="1"/>
    <col min="11539" max="11539" width="7.6640625" style="1" customWidth="1"/>
    <col min="11540" max="11542" width="9.33203125" style="1" customWidth="1"/>
    <col min="11543" max="11776" width="7.6640625" style="1"/>
    <col min="11777" max="11778" width="2.6640625" style="1" customWidth="1"/>
    <col min="11779" max="11779" width="5.6640625" style="1" customWidth="1"/>
    <col min="11780" max="11780" width="7.6640625" style="1" customWidth="1"/>
    <col min="11781" max="11781" width="3.33203125" style="1" customWidth="1"/>
    <col min="11782" max="11782" width="6.6640625" style="1" customWidth="1"/>
    <col min="11783" max="11783" width="10.44140625" style="1" customWidth="1"/>
    <col min="11784" max="11787" width="10.6640625" style="1" customWidth="1"/>
    <col min="11788" max="11792" width="12.33203125" style="1" customWidth="1"/>
    <col min="11793" max="11794" width="12.6640625" style="1" customWidth="1"/>
    <col min="11795" max="11795" width="7.6640625" style="1" customWidth="1"/>
    <col min="11796" max="11798" width="9.33203125" style="1" customWidth="1"/>
    <col min="11799" max="12032" width="7.6640625" style="1"/>
    <col min="12033" max="12034" width="2.6640625" style="1" customWidth="1"/>
    <col min="12035" max="12035" width="5.6640625" style="1" customWidth="1"/>
    <col min="12036" max="12036" width="7.6640625" style="1" customWidth="1"/>
    <col min="12037" max="12037" width="3.33203125" style="1" customWidth="1"/>
    <col min="12038" max="12038" width="6.6640625" style="1" customWidth="1"/>
    <col min="12039" max="12039" width="10.44140625" style="1" customWidth="1"/>
    <col min="12040" max="12043" width="10.6640625" style="1" customWidth="1"/>
    <col min="12044" max="12048" width="12.33203125" style="1" customWidth="1"/>
    <col min="12049" max="12050" width="12.6640625" style="1" customWidth="1"/>
    <col min="12051" max="12051" width="7.6640625" style="1" customWidth="1"/>
    <col min="12052" max="12054" width="9.33203125" style="1" customWidth="1"/>
    <col min="12055" max="12288" width="7.6640625" style="1"/>
    <col min="12289" max="12290" width="2.6640625" style="1" customWidth="1"/>
    <col min="12291" max="12291" width="5.6640625" style="1" customWidth="1"/>
    <col min="12292" max="12292" width="7.6640625" style="1" customWidth="1"/>
    <col min="12293" max="12293" width="3.33203125" style="1" customWidth="1"/>
    <col min="12294" max="12294" width="6.6640625" style="1" customWidth="1"/>
    <col min="12295" max="12295" width="10.44140625" style="1" customWidth="1"/>
    <col min="12296" max="12299" width="10.6640625" style="1" customWidth="1"/>
    <col min="12300" max="12304" width="12.33203125" style="1" customWidth="1"/>
    <col min="12305" max="12306" width="12.6640625" style="1" customWidth="1"/>
    <col min="12307" max="12307" width="7.6640625" style="1" customWidth="1"/>
    <col min="12308" max="12310" width="9.33203125" style="1" customWidth="1"/>
    <col min="12311" max="12544" width="7.6640625" style="1"/>
    <col min="12545" max="12546" width="2.6640625" style="1" customWidth="1"/>
    <col min="12547" max="12547" width="5.6640625" style="1" customWidth="1"/>
    <col min="12548" max="12548" width="7.6640625" style="1" customWidth="1"/>
    <col min="12549" max="12549" width="3.33203125" style="1" customWidth="1"/>
    <col min="12550" max="12550" width="6.6640625" style="1" customWidth="1"/>
    <col min="12551" max="12551" width="10.44140625" style="1" customWidth="1"/>
    <col min="12552" max="12555" width="10.6640625" style="1" customWidth="1"/>
    <col min="12556" max="12560" width="12.33203125" style="1" customWidth="1"/>
    <col min="12561" max="12562" width="12.6640625" style="1" customWidth="1"/>
    <col min="12563" max="12563" width="7.6640625" style="1" customWidth="1"/>
    <col min="12564" max="12566" width="9.33203125" style="1" customWidth="1"/>
    <col min="12567" max="12800" width="7.6640625" style="1"/>
    <col min="12801" max="12802" width="2.6640625" style="1" customWidth="1"/>
    <col min="12803" max="12803" width="5.6640625" style="1" customWidth="1"/>
    <col min="12804" max="12804" width="7.6640625" style="1" customWidth="1"/>
    <col min="12805" max="12805" width="3.33203125" style="1" customWidth="1"/>
    <col min="12806" max="12806" width="6.6640625" style="1" customWidth="1"/>
    <col min="12807" max="12807" width="10.44140625" style="1" customWidth="1"/>
    <col min="12808" max="12811" width="10.6640625" style="1" customWidth="1"/>
    <col min="12812" max="12816" width="12.33203125" style="1" customWidth="1"/>
    <col min="12817" max="12818" width="12.6640625" style="1" customWidth="1"/>
    <col min="12819" max="12819" width="7.6640625" style="1" customWidth="1"/>
    <col min="12820" max="12822" width="9.33203125" style="1" customWidth="1"/>
    <col min="12823" max="13056" width="7.6640625" style="1"/>
    <col min="13057" max="13058" width="2.6640625" style="1" customWidth="1"/>
    <col min="13059" max="13059" width="5.6640625" style="1" customWidth="1"/>
    <col min="13060" max="13060" width="7.6640625" style="1" customWidth="1"/>
    <col min="13061" max="13061" width="3.33203125" style="1" customWidth="1"/>
    <col min="13062" max="13062" width="6.6640625" style="1" customWidth="1"/>
    <col min="13063" max="13063" width="10.44140625" style="1" customWidth="1"/>
    <col min="13064" max="13067" width="10.6640625" style="1" customWidth="1"/>
    <col min="13068" max="13072" width="12.33203125" style="1" customWidth="1"/>
    <col min="13073" max="13074" width="12.6640625" style="1" customWidth="1"/>
    <col min="13075" max="13075" width="7.6640625" style="1" customWidth="1"/>
    <col min="13076" max="13078" width="9.33203125" style="1" customWidth="1"/>
    <col min="13079" max="13312" width="7.6640625" style="1"/>
    <col min="13313" max="13314" width="2.6640625" style="1" customWidth="1"/>
    <col min="13315" max="13315" width="5.6640625" style="1" customWidth="1"/>
    <col min="13316" max="13316" width="7.6640625" style="1" customWidth="1"/>
    <col min="13317" max="13317" width="3.33203125" style="1" customWidth="1"/>
    <col min="13318" max="13318" width="6.6640625" style="1" customWidth="1"/>
    <col min="13319" max="13319" width="10.44140625" style="1" customWidth="1"/>
    <col min="13320" max="13323" width="10.6640625" style="1" customWidth="1"/>
    <col min="13324" max="13328" width="12.33203125" style="1" customWidth="1"/>
    <col min="13329" max="13330" width="12.6640625" style="1" customWidth="1"/>
    <col min="13331" max="13331" width="7.6640625" style="1" customWidth="1"/>
    <col min="13332" max="13334" width="9.33203125" style="1" customWidth="1"/>
    <col min="13335" max="13568" width="7.6640625" style="1"/>
    <col min="13569" max="13570" width="2.6640625" style="1" customWidth="1"/>
    <col min="13571" max="13571" width="5.6640625" style="1" customWidth="1"/>
    <col min="13572" max="13572" width="7.6640625" style="1" customWidth="1"/>
    <col min="13573" max="13573" width="3.33203125" style="1" customWidth="1"/>
    <col min="13574" max="13574" width="6.6640625" style="1" customWidth="1"/>
    <col min="13575" max="13575" width="10.44140625" style="1" customWidth="1"/>
    <col min="13576" max="13579" width="10.6640625" style="1" customWidth="1"/>
    <col min="13580" max="13584" width="12.33203125" style="1" customWidth="1"/>
    <col min="13585" max="13586" width="12.6640625" style="1" customWidth="1"/>
    <col min="13587" max="13587" width="7.6640625" style="1" customWidth="1"/>
    <col min="13588" max="13590" width="9.33203125" style="1" customWidth="1"/>
    <col min="13591" max="13824" width="7.6640625" style="1"/>
    <col min="13825" max="13826" width="2.6640625" style="1" customWidth="1"/>
    <col min="13827" max="13827" width="5.6640625" style="1" customWidth="1"/>
    <col min="13828" max="13828" width="7.6640625" style="1" customWidth="1"/>
    <col min="13829" max="13829" width="3.33203125" style="1" customWidth="1"/>
    <col min="13830" max="13830" width="6.6640625" style="1" customWidth="1"/>
    <col min="13831" max="13831" width="10.44140625" style="1" customWidth="1"/>
    <col min="13832" max="13835" width="10.6640625" style="1" customWidth="1"/>
    <col min="13836" max="13840" width="12.33203125" style="1" customWidth="1"/>
    <col min="13841" max="13842" width="12.6640625" style="1" customWidth="1"/>
    <col min="13843" max="13843" width="7.6640625" style="1" customWidth="1"/>
    <col min="13844" max="13846" width="9.33203125" style="1" customWidth="1"/>
    <col min="13847" max="14080" width="7.6640625" style="1"/>
    <col min="14081" max="14082" width="2.6640625" style="1" customWidth="1"/>
    <col min="14083" max="14083" width="5.6640625" style="1" customWidth="1"/>
    <col min="14084" max="14084" width="7.6640625" style="1" customWidth="1"/>
    <col min="14085" max="14085" width="3.33203125" style="1" customWidth="1"/>
    <col min="14086" max="14086" width="6.6640625" style="1" customWidth="1"/>
    <col min="14087" max="14087" width="10.44140625" style="1" customWidth="1"/>
    <col min="14088" max="14091" width="10.6640625" style="1" customWidth="1"/>
    <col min="14092" max="14096" width="12.33203125" style="1" customWidth="1"/>
    <col min="14097" max="14098" width="12.6640625" style="1" customWidth="1"/>
    <col min="14099" max="14099" width="7.6640625" style="1" customWidth="1"/>
    <col min="14100" max="14102" width="9.33203125" style="1" customWidth="1"/>
    <col min="14103" max="14336" width="7.6640625" style="1"/>
    <col min="14337" max="14338" width="2.6640625" style="1" customWidth="1"/>
    <col min="14339" max="14339" width="5.6640625" style="1" customWidth="1"/>
    <col min="14340" max="14340" width="7.6640625" style="1" customWidth="1"/>
    <col min="14341" max="14341" width="3.33203125" style="1" customWidth="1"/>
    <col min="14342" max="14342" width="6.6640625" style="1" customWidth="1"/>
    <col min="14343" max="14343" width="10.44140625" style="1" customWidth="1"/>
    <col min="14344" max="14347" width="10.6640625" style="1" customWidth="1"/>
    <col min="14348" max="14352" width="12.33203125" style="1" customWidth="1"/>
    <col min="14353" max="14354" width="12.6640625" style="1" customWidth="1"/>
    <col min="14355" max="14355" width="7.6640625" style="1" customWidth="1"/>
    <col min="14356" max="14358" width="9.33203125" style="1" customWidth="1"/>
    <col min="14359" max="14592" width="7.6640625" style="1"/>
    <col min="14593" max="14594" width="2.6640625" style="1" customWidth="1"/>
    <col min="14595" max="14595" width="5.6640625" style="1" customWidth="1"/>
    <col min="14596" max="14596" width="7.6640625" style="1" customWidth="1"/>
    <col min="14597" max="14597" width="3.33203125" style="1" customWidth="1"/>
    <col min="14598" max="14598" width="6.6640625" style="1" customWidth="1"/>
    <col min="14599" max="14599" width="10.44140625" style="1" customWidth="1"/>
    <col min="14600" max="14603" width="10.6640625" style="1" customWidth="1"/>
    <col min="14604" max="14608" width="12.33203125" style="1" customWidth="1"/>
    <col min="14609" max="14610" width="12.6640625" style="1" customWidth="1"/>
    <col min="14611" max="14611" width="7.6640625" style="1" customWidth="1"/>
    <col min="14612" max="14614" width="9.33203125" style="1" customWidth="1"/>
    <col min="14615" max="14848" width="7.6640625" style="1"/>
    <col min="14849" max="14850" width="2.6640625" style="1" customWidth="1"/>
    <col min="14851" max="14851" width="5.6640625" style="1" customWidth="1"/>
    <col min="14852" max="14852" width="7.6640625" style="1" customWidth="1"/>
    <col min="14853" max="14853" width="3.33203125" style="1" customWidth="1"/>
    <col min="14854" max="14854" width="6.6640625" style="1" customWidth="1"/>
    <col min="14855" max="14855" width="10.44140625" style="1" customWidth="1"/>
    <col min="14856" max="14859" width="10.6640625" style="1" customWidth="1"/>
    <col min="14860" max="14864" width="12.33203125" style="1" customWidth="1"/>
    <col min="14865" max="14866" width="12.6640625" style="1" customWidth="1"/>
    <col min="14867" max="14867" width="7.6640625" style="1" customWidth="1"/>
    <col min="14868" max="14870" width="9.33203125" style="1" customWidth="1"/>
    <col min="14871" max="15104" width="7.6640625" style="1"/>
    <col min="15105" max="15106" width="2.6640625" style="1" customWidth="1"/>
    <col min="15107" max="15107" width="5.6640625" style="1" customWidth="1"/>
    <col min="15108" max="15108" width="7.6640625" style="1" customWidth="1"/>
    <col min="15109" max="15109" width="3.33203125" style="1" customWidth="1"/>
    <col min="15110" max="15110" width="6.6640625" style="1" customWidth="1"/>
    <col min="15111" max="15111" width="10.44140625" style="1" customWidth="1"/>
    <col min="15112" max="15115" width="10.6640625" style="1" customWidth="1"/>
    <col min="15116" max="15120" width="12.33203125" style="1" customWidth="1"/>
    <col min="15121" max="15122" width="12.6640625" style="1" customWidth="1"/>
    <col min="15123" max="15123" width="7.6640625" style="1" customWidth="1"/>
    <col min="15124" max="15126" width="9.33203125" style="1" customWidth="1"/>
    <col min="15127" max="15360" width="7.6640625" style="1"/>
    <col min="15361" max="15362" width="2.6640625" style="1" customWidth="1"/>
    <col min="15363" max="15363" width="5.6640625" style="1" customWidth="1"/>
    <col min="15364" max="15364" width="7.6640625" style="1" customWidth="1"/>
    <col min="15365" max="15365" width="3.33203125" style="1" customWidth="1"/>
    <col min="15366" max="15366" width="6.6640625" style="1" customWidth="1"/>
    <col min="15367" max="15367" width="10.44140625" style="1" customWidth="1"/>
    <col min="15368" max="15371" width="10.6640625" style="1" customWidth="1"/>
    <col min="15372" max="15376" width="12.33203125" style="1" customWidth="1"/>
    <col min="15377" max="15378" width="12.6640625" style="1" customWidth="1"/>
    <col min="15379" max="15379" width="7.6640625" style="1" customWidth="1"/>
    <col min="15380" max="15382" width="9.33203125" style="1" customWidth="1"/>
    <col min="15383" max="15616" width="7.6640625" style="1"/>
    <col min="15617" max="15618" width="2.6640625" style="1" customWidth="1"/>
    <col min="15619" max="15619" width="5.6640625" style="1" customWidth="1"/>
    <col min="15620" max="15620" width="7.6640625" style="1" customWidth="1"/>
    <col min="15621" max="15621" width="3.33203125" style="1" customWidth="1"/>
    <col min="15622" max="15622" width="6.6640625" style="1" customWidth="1"/>
    <col min="15623" max="15623" width="10.44140625" style="1" customWidth="1"/>
    <col min="15624" max="15627" width="10.6640625" style="1" customWidth="1"/>
    <col min="15628" max="15632" width="12.33203125" style="1" customWidth="1"/>
    <col min="15633" max="15634" width="12.6640625" style="1" customWidth="1"/>
    <col min="15635" max="15635" width="7.6640625" style="1" customWidth="1"/>
    <col min="15636" max="15638" width="9.33203125" style="1" customWidth="1"/>
    <col min="15639" max="15872" width="7.6640625" style="1"/>
    <col min="15873" max="15874" width="2.6640625" style="1" customWidth="1"/>
    <col min="15875" max="15875" width="5.6640625" style="1" customWidth="1"/>
    <col min="15876" max="15876" width="7.6640625" style="1" customWidth="1"/>
    <col min="15877" max="15877" width="3.33203125" style="1" customWidth="1"/>
    <col min="15878" max="15878" width="6.6640625" style="1" customWidth="1"/>
    <col min="15879" max="15879" width="10.44140625" style="1" customWidth="1"/>
    <col min="15880" max="15883" width="10.6640625" style="1" customWidth="1"/>
    <col min="15884" max="15888" width="12.33203125" style="1" customWidth="1"/>
    <col min="15889" max="15890" width="12.6640625" style="1" customWidth="1"/>
    <col min="15891" max="15891" width="7.6640625" style="1" customWidth="1"/>
    <col min="15892" max="15894" width="9.33203125" style="1" customWidth="1"/>
    <col min="15895" max="16128" width="7.6640625" style="1"/>
    <col min="16129" max="16130" width="2.6640625" style="1" customWidth="1"/>
    <col min="16131" max="16131" width="5.6640625" style="1" customWidth="1"/>
    <col min="16132" max="16132" width="7.6640625" style="1" customWidth="1"/>
    <col min="16133" max="16133" width="3.33203125" style="1" customWidth="1"/>
    <col min="16134" max="16134" width="6.6640625" style="1" customWidth="1"/>
    <col min="16135" max="16135" width="10.44140625" style="1" customWidth="1"/>
    <col min="16136" max="16139" width="10.6640625" style="1" customWidth="1"/>
    <col min="16140" max="16144" width="12.33203125" style="1" customWidth="1"/>
    <col min="16145" max="16146" width="12.6640625" style="1" customWidth="1"/>
    <col min="16147" max="16147" width="7.6640625" style="1" customWidth="1"/>
    <col min="16148" max="16150" width="9.33203125" style="1" customWidth="1"/>
    <col min="16151" max="16384" width="7.6640625" style="1"/>
  </cols>
  <sheetData>
    <row r="1" spans="1:18" ht="17.100000000000001" customHeight="1" thickTop="1" thickBot="1">
      <c r="A1" s="4" t="str">
        <f>"介護保険事業状況報告　令和" &amp; DBCS($A$2) &amp; "年（" &amp; DBCS($B$2) &amp; "年）" &amp; DBCS($C$2) &amp; "月※"</f>
        <v>介護保険事業状況報告　令和５年（２０２３年）９月※</v>
      </c>
      <c r="J1" s="933" t="s">
        <v>135</v>
      </c>
      <c r="K1" s="934"/>
      <c r="L1" s="934"/>
      <c r="M1" s="934"/>
      <c r="N1" s="934"/>
      <c r="O1" s="935"/>
      <c r="P1" s="936">
        <v>45308</v>
      </c>
      <c r="Q1" s="937"/>
      <c r="R1" s="336" t="s">
        <v>134</v>
      </c>
    </row>
    <row r="2" spans="1:18" ht="17.100000000000001" customHeight="1" thickTop="1">
      <c r="A2" s="312">
        <v>5</v>
      </c>
      <c r="B2" s="312">
        <v>2023</v>
      </c>
      <c r="C2" s="312">
        <v>9</v>
      </c>
      <c r="D2" s="312">
        <v>1</v>
      </c>
      <c r="E2" s="312">
        <v>30</v>
      </c>
      <c r="Q2" s="336"/>
    </row>
    <row r="3" spans="1:18" ht="17.100000000000001" customHeight="1">
      <c r="A3" s="4" t="s">
        <v>133</v>
      </c>
    </row>
    <row r="4" spans="1:18" ht="17.100000000000001" customHeight="1">
      <c r="B4" s="23"/>
      <c r="C4" s="23"/>
      <c r="D4" s="23"/>
      <c r="E4" s="143"/>
      <c r="F4" s="143"/>
      <c r="G4" s="143"/>
      <c r="H4" s="862" t="s">
        <v>122</v>
      </c>
      <c r="I4" s="862"/>
    </row>
    <row r="5" spans="1:18" ht="17.100000000000001" customHeight="1">
      <c r="B5" s="938" t="str">
        <f>"令和" &amp; DBCS($A$2) &amp; "年（" &amp; DBCS($B$2) &amp; "年）" &amp; DBCS($C$2) &amp; "月末日現在"</f>
        <v>令和５年（２０２３年）９月末日現在</v>
      </c>
      <c r="C5" s="939"/>
      <c r="D5" s="939"/>
      <c r="E5" s="939"/>
      <c r="F5" s="939"/>
      <c r="G5" s="940"/>
      <c r="H5" s="941" t="s">
        <v>132</v>
      </c>
      <c r="I5" s="942"/>
      <c r="L5" s="347" t="s">
        <v>122</v>
      </c>
      <c r="Q5" s="24" t="s">
        <v>131</v>
      </c>
    </row>
    <row r="6" spans="1:18" ht="17.100000000000001" customHeight="1">
      <c r="B6" s="3" t="s">
        <v>130</v>
      </c>
      <c r="C6" s="335"/>
      <c r="D6" s="335"/>
      <c r="E6" s="335"/>
      <c r="F6" s="335"/>
      <c r="G6" s="235"/>
      <c r="H6" s="334"/>
      <c r="I6" s="333">
        <v>42944</v>
      </c>
      <c r="K6" s="332" t="s">
        <v>129</v>
      </c>
      <c r="L6" s="331">
        <f>(I7+I8)-I6</f>
        <v>11177</v>
      </c>
      <c r="Q6" s="330">
        <f>R42</f>
        <v>20065</v>
      </c>
      <c r="R6" s="932">
        <f>Q6/Q7</f>
        <v>0.20671714830268376</v>
      </c>
    </row>
    <row r="7" spans="1:18" s="189" customFormat="1" ht="17.100000000000001" customHeight="1">
      <c r="B7" s="329" t="s">
        <v>128</v>
      </c>
      <c r="C7" s="328"/>
      <c r="D7" s="328"/>
      <c r="E7" s="328"/>
      <c r="F7" s="328"/>
      <c r="G7" s="327"/>
      <c r="H7" s="326"/>
      <c r="I7" s="325">
        <v>35658</v>
      </c>
      <c r="K7" s="189" t="s">
        <v>127</v>
      </c>
      <c r="Q7" s="324">
        <f>I9</f>
        <v>97065</v>
      </c>
      <c r="R7" s="932"/>
    </row>
    <row r="8" spans="1:18" s="189" customFormat="1" ht="17.100000000000001" customHeight="1">
      <c r="B8" s="323" t="s">
        <v>126</v>
      </c>
      <c r="C8" s="322"/>
      <c r="D8" s="322"/>
      <c r="E8" s="322"/>
      <c r="F8" s="322"/>
      <c r="G8" s="225"/>
      <c r="H8" s="321"/>
      <c r="I8" s="320">
        <v>18463</v>
      </c>
      <c r="K8" s="189" t="s">
        <v>125</v>
      </c>
      <c r="Q8" s="319"/>
      <c r="R8" s="318"/>
    </row>
    <row r="9" spans="1:18" ht="17.100000000000001" customHeight="1">
      <c r="B9" s="13" t="s">
        <v>124</v>
      </c>
      <c r="C9" s="12"/>
      <c r="D9" s="12"/>
      <c r="E9" s="12"/>
      <c r="F9" s="12"/>
      <c r="G9" s="317"/>
      <c r="H9" s="316"/>
      <c r="I9" s="315">
        <f>I6+I7+I8</f>
        <v>97065</v>
      </c>
    </row>
    <row r="11" spans="1:18" ht="17.100000000000001" customHeight="1">
      <c r="A11" s="4" t="s">
        <v>123</v>
      </c>
    </row>
    <row r="12" spans="1:18" ht="17.100000000000001" customHeight="1" thickBot="1">
      <c r="B12" s="5"/>
      <c r="C12" s="5"/>
      <c r="D12" s="5"/>
      <c r="E12" s="314"/>
      <c r="F12" s="314"/>
      <c r="G12" s="314"/>
      <c r="H12" s="314"/>
      <c r="I12" s="314"/>
      <c r="J12" s="314"/>
      <c r="K12" s="314"/>
      <c r="L12" s="314"/>
      <c r="M12" s="314"/>
      <c r="P12" s="314"/>
      <c r="Q12" s="922" t="s">
        <v>122</v>
      </c>
      <c r="R12" s="922"/>
    </row>
    <row r="13" spans="1:18" ht="17.100000000000001" customHeight="1">
      <c r="A13" s="313" t="s">
        <v>121</v>
      </c>
      <c r="B13" s="923" t="s">
        <v>120</v>
      </c>
      <c r="C13" s="926" t="str">
        <f>"令和" &amp; DBCS($A$2) &amp; "年（" &amp; DBCS($B$2) &amp; "年）" &amp; DBCS($C$2) &amp; "月末日現在"</f>
        <v>令和５年（２０２３年）９月末日現在</v>
      </c>
      <c r="D13" s="927"/>
      <c r="E13" s="927"/>
      <c r="F13" s="927"/>
      <c r="G13" s="928"/>
      <c r="H13" s="299" t="s">
        <v>57</v>
      </c>
      <c r="I13" s="298" t="s">
        <v>56</v>
      </c>
      <c r="J13" s="297" t="s">
        <v>49</v>
      </c>
      <c r="K13" s="296" t="s">
        <v>55</v>
      </c>
      <c r="L13" s="295" t="s">
        <v>54</v>
      </c>
      <c r="M13" s="295" t="s">
        <v>53</v>
      </c>
      <c r="N13" s="295" t="s">
        <v>52</v>
      </c>
      <c r="O13" s="295" t="s">
        <v>51</v>
      </c>
      <c r="P13" s="294" t="s">
        <v>50</v>
      </c>
      <c r="Q13" s="293" t="s">
        <v>49</v>
      </c>
      <c r="R13" s="292" t="s">
        <v>48</v>
      </c>
    </row>
    <row r="14" spans="1:18" ht="17.100000000000001" customHeight="1">
      <c r="A14" s="312">
        <v>875</v>
      </c>
      <c r="B14" s="924"/>
      <c r="C14" s="291" t="s">
        <v>103</v>
      </c>
      <c r="D14" s="47"/>
      <c r="E14" s="47"/>
      <c r="F14" s="47"/>
      <c r="G14" s="46"/>
      <c r="H14" s="263">
        <f>H15+H16+H17+H18+H19+H20</f>
        <v>827</v>
      </c>
      <c r="I14" s="264">
        <f>I15+I16+I17+I18+I19+I20</f>
        <v>718</v>
      </c>
      <c r="J14" s="290">
        <f t="shared" ref="J14:J22" si="0">SUM(H14:I14)</f>
        <v>1545</v>
      </c>
      <c r="K14" s="289" t="s">
        <v>193</v>
      </c>
      <c r="L14" s="33">
        <f>L15+L16+L17+L18+L19+L20</f>
        <v>1521</v>
      </c>
      <c r="M14" s="33">
        <f>M15+M16+M17+M18+M19+M20</f>
        <v>984</v>
      </c>
      <c r="N14" s="33">
        <f>N15+N16+N17+N18+N19+N20</f>
        <v>720</v>
      </c>
      <c r="O14" s="33">
        <f>O15+O16+O17+O18+O19+O20</f>
        <v>669</v>
      </c>
      <c r="P14" s="33">
        <f>P15+P16+P17+P18+P19+P20</f>
        <v>438</v>
      </c>
      <c r="Q14" s="261">
        <f t="shared" ref="Q14:Q22" si="1">SUM(K14:P14)</f>
        <v>4332</v>
      </c>
      <c r="R14" s="287">
        <f t="shared" ref="R14:R22" si="2">SUM(J14,Q14)</f>
        <v>5877</v>
      </c>
    </row>
    <row r="15" spans="1:18" ht="17.100000000000001" customHeight="1">
      <c r="A15" s="312">
        <v>156</v>
      </c>
      <c r="B15" s="924"/>
      <c r="C15" s="82"/>
      <c r="D15" s="151" t="s">
        <v>118</v>
      </c>
      <c r="E15" s="151"/>
      <c r="F15" s="151"/>
      <c r="G15" s="151"/>
      <c r="H15" s="311">
        <v>60</v>
      </c>
      <c r="I15" s="308">
        <v>47</v>
      </c>
      <c r="J15" s="275">
        <f t="shared" si="0"/>
        <v>107</v>
      </c>
      <c r="K15" s="310" t="s">
        <v>193</v>
      </c>
      <c r="L15" s="309">
        <v>76</v>
      </c>
      <c r="M15" s="309">
        <v>57</v>
      </c>
      <c r="N15" s="309">
        <v>36</v>
      </c>
      <c r="O15" s="309">
        <v>30</v>
      </c>
      <c r="P15" s="308">
        <v>32</v>
      </c>
      <c r="Q15" s="275">
        <f t="shared" si="1"/>
        <v>231</v>
      </c>
      <c r="R15" s="281">
        <f t="shared" si="2"/>
        <v>338</v>
      </c>
    </row>
    <row r="16" spans="1:18" ht="17.100000000000001" customHeight="1">
      <c r="A16" s="312"/>
      <c r="B16" s="924"/>
      <c r="C16" s="152"/>
      <c r="D16" s="69" t="s">
        <v>117</v>
      </c>
      <c r="E16" s="69"/>
      <c r="F16" s="69"/>
      <c r="G16" s="69"/>
      <c r="H16" s="311">
        <v>99</v>
      </c>
      <c r="I16" s="308">
        <v>104</v>
      </c>
      <c r="J16" s="275">
        <f t="shared" si="0"/>
        <v>203</v>
      </c>
      <c r="K16" s="310" t="s">
        <v>192</v>
      </c>
      <c r="L16" s="309">
        <v>169</v>
      </c>
      <c r="M16" s="309">
        <v>133</v>
      </c>
      <c r="N16" s="309">
        <v>86</v>
      </c>
      <c r="O16" s="309">
        <v>70</v>
      </c>
      <c r="P16" s="308">
        <v>60</v>
      </c>
      <c r="Q16" s="275">
        <f t="shared" si="1"/>
        <v>518</v>
      </c>
      <c r="R16" s="274">
        <f t="shared" si="2"/>
        <v>721</v>
      </c>
    </row>
    <row r="17" spans="1:18" ht="17.100000000000001" customHeight="1">
      <c r="A17" s="312"/>
      <c r="B17" s="924"/>
      <c r="C17" s="152"/>
      <c r="D17" s="69" t="s">
        <v>116</v>
      </c>
      <c r="E17" s="69"/>
      <c r="F17" s="69"/>
      <c r="G17" s="69"/>
      <c r="H17" s="311">
        <v>131</v>
      </c>
      <c r="I17" s="308">
        <v>154</v>
      </c>
      <c r="J17" s="275">
        <f t="shared" si="0"/>
        <v>285</v>
      </c>
      <c r="K17" s="310" t="s">
        <v>199</v>
      </c>
      <c r="L17" s="309">
        <v>268</v>
      </c>
      <c r="M17" s="309">
        <v>172</v>
      </c>
      <c r="N17" s="309">
        <v>127</v>
      </c>
      <c r="O17" s="309">
        <v>113</v>
      </c>
      <c r="P17" s="308">
        <v>82</v>
      </c>
      <c r="Q17" s="275">
        <f t="shared" si="1"/>
        <v>762</v>
      </c>
      <c r="R17" s="274">
        <f t="shared" si="2"/>
        <v>1047</v>
      </c>
    </row>
    <row r="18" spans="1:18" ht="17.100000000000001" customHeight="1">
      <c r="A18" s="312"/>
      <c r="B18" s="924"/>
      <c r="C18" s="152"/>
      <c r="D18" s="69" t="s">
        <v>115</v>
      </c>
      <c r="E18" s="69"/>
      <c r="F18" s="69"/>
      <c r="G18" s="69"/>
      <c r="H18" s="311">
        <v>203</v>
      </c>
      <c r="I18" s="308">
        <v>150</v>
      </c>
      <c r="J18" s="275">
        <f t="shared" si="0"/>
        <v>353</v>
      </c>
      <c r="K18" s="310" t="s">
        <v>192</v>
      </c>
      <c r="L18" s="309">
        <v>347</v>
      </c>
      <c r="M18" s="309">
        <v>203</v>
      </c>
      <c r="N18" s="309">
        <v>165</v>
      </c>
      <c r="O18" s="309">
        <v>167</v>
      </c>
      <c r="P18" s="308">
        <v>84</v>
      </c>
      <c r="Q18" s="275">
        <f t="shared" si="1"/>
        <v>966</v>
      </c>
      <c r="R18" s="274">
        <f t="shared" si="2"/>
        <v>1319</v>
      </c>
    </row>
    <row r="19" spans="1:18" ht="17.100000000000001" customHeight="1">
      <c r="A19" s="312"/>
      <c r="B19" s="924"/>
      <c r="C19" s="152"/>
      <c r="D19" s="69" t="s">
        <v>114</v>
      </c>
      <c r="E19" s="69"/>
      <c r="F19" s="69"/>
      <c r="G19" s="69"/>
      <c r="H19" s="311">
        <v>199</v>
      </c>
      <c r="I19" s="308">
        <v>142</v>
      </c>
      <c r="J19" s="275">
        <f t="shared" si="0"/>
        <v>341</v>
      </c>
      <c r="K19" s="310" t="s">
        <v>192</v>
      </c>
      <c r="L19" s="309">
        <v>358</v>
      </c>
      <c r="M19" s="309">
        <v>214</v>
      </c>
      <c r="N19" s="309">
        <v>153</v>
      </c>
      <c r="O19" s="309">
        <v>137</v>
      </c>
      <c r="P19" s="308">
        <v>87</v>
      </c>
      <c r="Q19" s="275">
        <f t="shared" si="1"/>
        <v>949</v>
      </c>
      <c r="R19" s="274">
        <f t="shared" si="2"/>
        <v>1290</v>
      </c>
    </row>
    <row r="20" spans="1:18" ht="17.100000000000001" customHeight="1">
      <c r="A20" s="312">
        <v>719</v>
      </c>
      <c r="B20" s="924"/>
      <c r="C20" s="133"/>
      <c r="D20" s="132" t="s">
        <v>113</v>
      </c>
      <c r="E20" s="132"/>
      <c r="F20" s="132"/>
      <c r="G20" s="132"/>
      <c r="H20" s="273">
        <v>135</v>
      </c>
      <c r="I20" s="305">
        <v>121</v>
      </c>
      <c r="J20" s="271">
        <f t="shared" si="0"/>
        <v>256</v>
      </c>
      <c r="K20" s="307" t="s">
        <v>199</v>
      </c>
      <c r="L20" s="306">
        <v>303</v>
      </c>
      <c r="M20" s="306">
        <v>205</v>
      </c>
      <c r="N20" s="306">
        <v>153</v>
      </c>
      <c r="O20" s="306">
        <v>152</v>
      </c>
      <c r="P20" s="305">
        <v>93</v>
      </c>
      <c r="Q20" s="275">
        <f t="shared" si="1"/>
        <v>906</v>
      </c>
      <c r="R20" s="266">
        <f t="shared" si="2"/>
        <v>1162</v>
      </c>
    </row>
    <row r="21" spans="1:18" ht="17.100000000000001" customHeight="1">
      <c r="A21" s="312">
        <v>25</v>
      </c>
      <c r="B21" s="924"/>
      <c r="C21" s="265" t="s">
        <v>102</v>
      </c>
      <c r="D21" s="265"/>
      <c r="E21" s="265"/>
      <c r="F21" s="265"/>
      <c r="G21" s="265"/>
      <c r="H21" s="263">
        <v>21</v>
      </c>
      <c r="I21" s="304">
        <v>31</v>
      </c>
      <c r="J21" s="290">
        <f t="shared" si="0"/>
        <v>52</v>
      </c>
      <c r="K21" s="289" t="s">
        <v>193</v>
      </c>
      <c r="L21" s="33">
        <v>40</v>
      </c>
      <c r="M21" s="33">
        <v>27</v>
      </c>
      <c r="N21" s="33">
        <v>18</v>
      </c>
      <c r="O21" s="33">
        <v>8</v>
      </c>
      <c r="P21" s="32">
        <v>19</v>
      </c>
      <c r="Q21" s="303">
        <f t="shared" si="1"/>
        <v>112</v>
      </c>
      <c r="R21" s="302">
        <f t="shared" si="2"/>
        <v>164</v>
      </c>
    </row>
    <row r="22" spans="1:18" ht="17.100000000000001" customHeight="1" thickBot="1">
      <c r="A22" s="312">
        <v>900</v>
      </c>
      <c r="B22" s="925"/>
      <c r="C22" s="919" t="s">
        <v>112</v>
      </c>
      <c r="D22" s="920"/>
      <c r="E22" s="920"/>
      <c r="F22" s="920"/>
      <c r="G22" s="921"/>
      <c r="H22" s="259">
        <f>H14+H21</f>
        <v>848</v>
      </c>
      <c r="I22" s="256">
        <f>I14+I21</f>
        <v>749</v>
      </c>
      <c r="J22" s="255">
        <f t="shared" si="0"/>
        <v>1597</v>
      </c>
      <c r="K22" s="258" t="s">
        <v>193</v>
      </c>
      <c r="L22" s="257">
        <f>L14+L21</f>
        <v>1561</v>
      </c>
      <c r="M22" s="257">
        <f>M14+M21</f>
        <v>1011</v>
      </c>
      <c r="N22" s="257">
        <f>N14+N21</f>
        <v>738</v>
      </c>
      <c r="O22" s="257">
        <f>O14+O21</f>
        <v>677</v>
      </c>
      <c r="P22" s="256">
        <f>P14+P21</f>
        <v>457</v>
      </c>
      <c r="Q22" s="255">
        <f t="shared" si="1"/>
        <v>4444</v>
      </c>
      <c r="R22" s="254">
        <f t="shared" si="2"/>
        <v>6041</v>
      </c>
    </row>
    <row r="23" spans="1:18" ht="17.100000000000001" customHeight="1">
      <c r="B23" s="929" t="s">
        <v>119</v>
      </c>
      <c r="C23" s="301"/>
      <c r="D23" s="301"/>
      <c r="E23" s="301"/>
      <c r="F23" s="301"/>
      <c r="G23" s="300"/>
      <c r="H23" s="299" t="s">
        <v>57</v>
      </c>
      <c r="I23" s="298" t="s">
        <v>56</v>
      </c>
      <c r="J23" s="297" t="s">
        <v>49</v>
      </c>
      <c r="K23" s="296" t="s">
        <v>55</v>
      </c>
      <c r="L23" s="295" t="s">
        <v>54</v>
      </c>
      <c r="M23" s="295" t="s">
        <v>53</v>
      </c>
      <c r="N23" s="295" t="s">
        <v>52</v>
      </c>
      <c r="O23" s="295" t="s">
        <v>51</v>
      </c>
      <c r="P23" s="294" t="s">
        <v>50</v>
      </c>
      <c r="Q23" s="293" t="s">
        <v>49</v>
      </c>
      <c r="R23" s="292" t="s">
        <v>48</v>
      </c>
    </row>
    <row r="24" spans="1:18" ht="17.100000000000001" customHeight="1">
      <c r="B24" s="930"/>
      <c r="C24" s="291" t="s">
        <v>103</v>
      </c>
      <c r="D24" s="47"/>
      <c r="E24" s="47"/>
      <c r="F24" s="47"/>
      <c r="G24" s="46"/>
      <c r="H24" s="263">
        <f>H25+H26+H27+H28+H29+H30</f>
        <v>1925</v>
      </c>
      <c r="I24" s="264">
        <f>I25+I26+I27+I28+I29+I30</f>
        <v>1779</v>
      </c>
      <c r="J24" s="290">
        <f t="shared" ref="J24:J32" si="3">SUM(H24:I24)</f>
        <v>3704</v>
      </c>
      <c r="K24" s="289" t="s">
        <v>193</v>
      </c>
      <c r="L24" s="33">
        <f>L25+L26+L27+L28+L29+L30</f>
        <v>3285</v>
      </c>
      <c r="M24" s="33">
        <f>M25+M26+M27+M28+M29+M30</f>
        <v>1934</v>
      </c>
      <c r="N24" s="33">
        <f>N25+N26+N27+N28+N29+N30</f>
        <v>1628</v>
      </c>
      <c r="O24" s="33">
        <f>O25+O26+O27+O28+O29+O30</f>
        <v>2002</v>
      </c>
      <c r="P24" s="33">
        <f>P25+P26+P27+P28+P29+P30</f>
        <v>1340</v>
      </c>
      <c r="Q24" s="261">
        <f t="shared" ref="Q24:Q32" si="4">SUM(K24:P24)</f>
        <v>10189</v>
      </c>
      <c r="R24" s="287">
        <f t="shared" ref="R24:R32" si="5">SUM(J24,Q24)</f>
        <v>13893</v>
      </c>
    </row>
    <row r="25" spans="1:18" ht="17.100000000000001" customHeight="1">
      <c r="B25" s="930"/>
      <c r="C25" s="81"/>
      <c r="D25" s="151" t="s">
        <v>118</v>
      </c>
      <c r="E25" s="151"/>
      <c r="F25" s="151"/>
      <c r="G25" s="151"/>
      <c r="H25" s="311">
        <v>44</v>
      </c>
      <c r="I25" s="308">
        <v>39</v>
      </c>
      <c r="J25" s="275">
        <f>SUM(H25:I25)</f>
        <v>83</v>
      </c>
      <c r="K25" s="310" t="s">
        <v>193</v>
      </c>
      <c r="L25" s="309">
        <v>55</v>
      </c>
      <c r="M25" s="309">
        <v>41</v>
      </c>
      <c r="N25" s="309">
        <v>32</v>
      </c>
      <c r="O25" s="309">
        <v>33</v>
      </c>
      <c r="P25" s="308">
        <v>16</v>
      </c>
      <c r="Q25" s="275">
        <f t="shared" si="4"/>
        <v>177</v>
      </c>
      <c r="R25" s="281">
        <f t="shared" si="5"/>
        <v>260</v>
      </c>
    </row>
    <row r="26" spans="1:18" ht="17.100000000000001" customHeight="1">
      <c r="B26" s="930"/>
      <c r="C26" s="151"/>
      <c r="D26" s="69" t="s">
        <v>117</v>
      </c>
      <c r="E26" s="69"/>
      <c r="F26" s="69"/>
      <c r="G26" s="69"/>
      <c r="H26" s="311">
        <v>143</v>
      </c>
      <c r="I26" s="308">
        <v>134</v>
      </c>
      <c r="J26" s="275">
        <f t="shared" si="3"/>
        <v>277</v>
      </c>
      <c r="K26" s="310" t="s">
        <v>193</v>
      </c>
      <c r="L26" s="309">
        <v>157</v>
      </c>
      <c r="M26" s="309">
        <v>101</v>
      </c>
      <c r="N26" s="309">
        <v>71</v>
      </c>
      <c r="O26" s="309">
        <v>84</v>
      </c>
      <c r="P26" s="308">
        <v>60</v>
      </c>
      <c r="Q26" s="275">
        <f t="shared" si="4"/>
        <v>473</v>
      </c>
      <c r="R26" s="274">
        <f t="shared" si="5"/>
        <v>750</v>
      </c>
    </row>
    <row r="27" spans="1:18" ht="17.100000000000001" customHeight="1">
      <c r="B27" s="930"/>
      <c r="C27" s="151"/>
      <c r="D27" s="69" t="s">
        <v>116</v>
      </c>
      <c r="E27" s="69"/>
      <c r="F27" s="69"/>
      <c r="G27" s="69"/>
      <c r="H27" s="311">
        <v>280</v>
      </c>
      <c r="I27" s="308">
        <v>274</v>
      </c>
      <c r="J27" s="275">
        <f t="shared" si="3"/>
        <v>554</v>
      </c>
      <c r="K27" s="310" t="s">
        <v>193</v>
      </c>
      <c r="L27" s="309">
        <v>361</v>
      </c>
      <c r="M27" s="309">
        <v>194</v>
      </c>
      <c r="N27" s="309">
        <v>143</v>
      </c>
      <c r="O27" s="309">
        <v>166</v>
      </c>
      <c r="P27" s="308">
        <v>126</v>
      </c>
      <c r="Q27" s="275">
        <f t="shared" si="4"/>
        <v>990</v>
      </c>
      <c r="R27" s="274">
        <f t="shared" si="5"/>
        <v>1544</v>
      </c>
    </row>
    <row r="28" spans="1:18" ht="17.100000000000001" customHeight="1">
      <c r="B28" s="930"/>
      <c r="C28" s="151"/>
      <c r="D28" s="69" t="s">
        <v>115</v>
      </c>
      <c r="E28" s="69"/>
      <c r="F28" s="69"/>
      <c r="G28" s="69"/>
      <c r="H28" s="311">
        <v>513</v>
      </c>
      <c r="I28" s="308">
        <v>382</v>
      </c>
      <c r="J28" s="275">
        <f t="shared" si="3"/>
        <v>895</v>
      </c>
      <c r="K28" s="310" t="s">
        <v>193</v>
      </c>
      <c r="L28" s="309">
        <v>665</v>
      </c>
      <c r="M28" s="309">
        <v>343</v>
      </c>
      <c r="N28" s="309">
        <v>259</v>
      </c>
      <c r="O28" s="309">
        <v>270</v>
      </c>
      <c r="P28" s="308">
        <v>187</v>
      </c>
      <c r="Q28" s="275">
        <f t="shared" si="4"/>
        <v>1724</v>
      </c>
      <c r="R28" s="274">
        <f t="shared" si="5"/>
        <v>2619</v>
      </c>
    </row>
    <row r="29" spans="1:18" ht="17.100000000000001" customHeight="1">
      <c r="B29" s="930"/>
      <c r="C29" s="151"/>
      <c r="D29" s="69" t="s">
        <v>114</v>
      </c>
      <c r="E29" s="69"/>
      <c r="F29" s="69"/>
      <c r="G29" s="69"/>
      <c r="H29" s="311">
        <v>552</v>
      </c>
      <c r="I29" s="308">
        <v>469</v>
      </c>
      <c r="J29" s="275">
        <f t="shared" si="3"/>
        <v>1021</v>
      </c>
      <c r="K29" s="310" t="s">
        <v>200</v>
      </c>
      <c r="L29" s="309">
        <v>951</v>
      </c>
      <c r="M29" s="309">
        <v>482</v>
      </c>
      <c r="N29" s="309">
        <v>405</v>
      </c>
      <c r="O29" s="309">
        <v>425</v>
      </c>
      <c r="P29" s="308">
        <v>339</v>
      </c>
      <c r="Q29" s="275">
        <f t="shared" si="4"/>
        <v>2602</v>
      </c>
      <c r="R29" s="274">
        <f t="shared" si="5"/>
        <v>3623</v>
      </c>
    </row>
    <row r="30" spans="1:18" ht="17.100000000000001" customHeight="1">
      <c r="B30" s="930"/>
      <c r="C30" s="132"/>
      <c r="D30" s="132" t="s">
        <v>113</v>
      </c>
      <c r="E30" s="132"/>
      <c r="F30" s="132"/>
      <c r="G30" s="132"/>
      <c r="H30" s="273">
        <v>393</v>
      </c>
      <c r="I30" s="305">
        <v>481</v>
      </c>
      <c r="J30" s="271">
        <f t="shared" si="3"/>
        <v>874</v>
      </c>
      <c r="K30" s="307" t="s">
        <v>200</v>
      </c>
      <c r="L30" s="306">
        <v>1096</v>
      </c>
      <c r="M30" s="306">
        <v>773</v>
      </c>
      <c r="N30" s="306">
        <v>718</v>
      </c>
      <c r="O30" s="306">
        <v>1024</v>
      </c>
      <c r="P30" s="305">
        <v>612</v>
      </c>
      <c r="Q30" s="271">
        <f t="shared" si="4"/>
        <v>4223</v>
      </c>
      <c r="R30" s="266">
        <f t="shared" si="5"/>
        <v>5097</v>
      </c>
    </row>
    <row r="31" spans="1:18" ht="17.100000000000001" customHeight="1">
      <c r="B31" s="930"/>
      <c r="C31" s="265" t="s">
        <v>102</v>
      </c>
      <c r="D31" s="265"/>
      <c r="E31" s="265"/>
      <c r="F31" s="265"/>
      <c r="G31" s="265"/>
      <c r="H31" s="263">
        <v>16</v>
      </c>
      <c r="I31" s="304">
        <v>29</v>
      </c>
      <c r="J31" s="290">
        <f t="shared" si="3"/>
        <v>45</v>
      </c>
      <c r="K31" s="289" t="s">
        <v>193</v>
      </c>
      <c r="L31" s="33">
        <v>28</v>
      </c>
      <c r="M31" s="33">
        <v>17</v>
      </c>
      <c r="N31" s="33">
        <v>14</v>
      </c>
      <c r="O31" s="33">
        <v>13</v>
      </c>
      <c r="P31" s="32">
        <v>14</v>
      </c>
      <c r="Q31" s="303">
        <f t="shared" si="4"/>
        <v>86</v>
      </c>
      <c r="R31" s="302">
        <f t="shared" si="5"/>
        <v>131</v>
      </c>
    </row>
    <row r="32" spans="1:18" ht="17.100000000000001" customHeight="1" thickBot="1">
      <c r="B32" s="931"/>
      <c r="C32" s="919" t="s">
        <v>112</v>
      </c>
      <c r="D32" s="920"/>
      <c r="E32" s="920"/>
      <c r="F32" s="920"/>
      <c r="G32" s="921"/>
      <c r="H32" s="259">
        <f>H24+H31</f>
        <v>1941</v>
      </c>
      <c r="I32" s="256">
        <f>I24+I31</f>
        <v>1808</v>
      </c>
      <c r="J32" s="255">
        <f t="shared" si="3"/>
        <v>3749</v>
      </c>
      <c r="K32" s="258" t="s">
        <v>199</v>
      </c>
      <c r="L32" s="257">
        <f>L24+L31</f>
        <v>3313</v>
      </c>
      <c r="M32" s="257">
        <f>M24+M31</f>
        <v>1951</v>
      </c>
      <c r="N32" s="257">
        <f>N24+N31</f>
        <v>1642</v>
      </c>
      <c r="O32" s="257">
        <f>O24+O31</f>
        <v>2015</v>
      </c>
      <c r="P32" s="256">
        <f>P24+P31</f>
        <v>1354</v>
      </c>
      <c r="Q32" s="255">
        <f t="shared" si="4"/>
        <v>10275</v>
      </c>
      <c r="R32" s="254">
        <f t="shared" si="5"/>
        <v>14024</v>
      </c>
    </row>
    <row r="33" spans="1:18" ht="17.100000000000001" customHeight="1">
      <c r="B33" s="916" t="s">
        <v>49</v>
      </c>
      <c r="C33" s="301"/>
      <c r="D33" s="301"/>
      <c r="E33" s="301"/>
      <c r="F33" s="301"/>
      <c r="G33" s="300"/>
      <c r="H33" s="299" t="s">
        <v>57</v>
      </c>
      <c r="I33" s="298" t="s">
        <v>56</v>
      </c>
      <c r="J33" s="297" t="s">
        <v>49</v>
      </c>
      <c r="K33" s="296" t="s">
        <v>55</v>
      </c>
      <c r="L33" s="295" t="s">
        <v>54</v>
      </c>
      <c r="M33" s="295" t="s">
        <v>53</v>
      </c>
      <c r="N33" s="295" t="s">
        <v>52</v>
      </c>
      <c r="O33" s="295" t="s">
        <v>51</v>
      </c>
      <c r="P33" s="294" t="s">
        <v>50</v>
      </c>
      <c r="Q33" s="293" t="s">
        <v>49</v>
      </c>
      <c r="R33" s="292" t="s">
        <v>48</v>
      </c>
    </row>
    <row r="34" spans="1:18" ht="17.100000000000001" customHeight="1">
      <c r="B34" s="917"/>
      <c r="C34" s="291" t="s">
        <v>103</v>
      </c>
      <c r="D34" s="47"/>
      <c r="E34" s="47"/>
      <c r="F34" s="47"/>
      <c r="G34" s="46"/>
      <c r="H34" s="263">
        <f t="shared" ref="H34:I41" si="6">H14+H24</f>
        <v>2752</v>
      </c>
      <c r="I34" s="264">
        <f t="shared" si="6"/>
        <v>2497</v>
      </c>
      <c r="J34" s="290">
        <f>SUM(H34:I34)</f>
        <v>5249</v>
      </c>
      <c r="K34" s="289" t="s">
        <v>193</v>
      </c>
      <c r="L34" s="288">
        <f>L14+L24</f>
        <v>4806</v>
      </c>
      <c r="M34" s="288">
        <f>M14+M24</f>
        <v>2918</v>
      </c>
      <c r="N34" s="288">
        <f>N14+N24</f>
        <v>2348</v>
      </c>
      <c r="O34" s="288">
        <f>O14+O24</f>
        <v>2671</v>
      </c>
      <c r="P34" s="288">
        <f>P14+P24</f>
        <v>1778</v>
      </c>
      <c r="Q34" s="261">
        <f t="shared" ref="Q34:Q42" si="7">SUM(K34:P34)</f>
        <v>14521</v>
      </c>
      <c r="R34" s="287">
        <f t="shared" ref="R34:R42" si="8">SUM(J34,Q34)</f>
        <v>19770</v>
      </c>
    </row>
    <row r="35" spans="1:18" ht="17.100000000000001" customHeight="1">
      <c r="B35" s="917"/>
      <c r="C35" s="82"/>
      <c r="D35" s="151" t="s">
        <v>118</v>
      </c>
      <c r="E35" s="151"/>
      <c r="F35" s="151"/>
      <c r="G35" s="151"/>
      <c r="H35" s="286">
        <f t="shared" si="6"/>
        <v>104</v>
      </c>
      <c r="I35" s="285">
        <f t="shared" si="6"/>
        <v>86</v>
      </c>
      <c r="J35" s="275">
        <f>SUM(H35:I35)</f>
        <v>190</v>
      </c>
      <c r="K35" s="284" t="s">
        <v>193</v>
      </c>
      <c r="L35" s="283">
        <f t="shared" ref="L35:P41" si="9">L15+L25</f>
        <v>131</v>
      </c>
      <c r="M35" s="283">
        <f t="shared" si="9"/>
        <v>98</v>
      </c>
      <c r="N35" s="283">
        <f t="shared" si="9"/>
        <v>68</v>
      </c>
      <c r="O35" s="283">
        <f t="shared" si="9"/>
        <v>63</v>
      </c>
      <c r="P35" s="282">
        <f>P15+P25</f>
        <v>48</v>
      </c>
      <c r="Q35" s="275">
        <f>SUM(K35:P35)</f>
        <v>408</v>
      </c>
      <c r="R35" s="281">
        <f>SUM(J35,Q35)</f>
        <v>598</v>
      </c>
    </row>
    <row r="36" spans="1:18" ht="17.100000000000001" customHeight="1">
      <c r="B36" s="917"/>
      <c r="C36" s="152"/>
      <c r="D36" s="69" t="s">
        <v>117</v>
      </c>
      <c r="E36" s="69"/>
      <c r="F36" s="69"/>
      <c r="G36" s="69"/>
      <c r="H36" s="280">
        <f t="shared" si="6"/>
        <v>242</v>
      </c>
      <c r="I36" s="279">
        <f t="shared" si="6"/>
        <v>238</v>
      </c>
      <c r="J36" s="275">
        <f t="shared" ref="J36:J42" si="10">SUM(H36:I36)</f>
        <v>480</v>
      </c>
      <c r="K36" s="278" t="s">
        <v>193</v>
      </c>
      <c r="L36" s="277">
        <f t="shared" si="9"/>
        <v>326</v>
      </c>
      <c r="M36" s="277">
        <f t="shared" si="9"/>
        <v>234</v>
      </c>
      <c r="N36" s="277">
        <f t="shared" si="9"/>
        <v>157</v>
      </c>
      <c r="O36" s="277">
        <f t="shared" si="9"/>
        <v>154</v>
      </c>
      <c r="P36" s="276">
        <f t="shared" si="9"/>
        <v>120</v>
      </c>
      <c r="Q36" s="275">
        <f t="shared" si="7"/>
        <v>991</v>
      </c>
      <c r="R36" s="274">
        <f t="shared" si="8"/>
        <v>1471</v>
      </c>
    </row>
    <row r="37" spans="1:18" ht="17.100000000000001" customHeight="1">
      <c r="B37" s="917"/>
      <c r="C37" s="152"/>
      <c r="D37" s="69" t="s">
        <v>116</v>
      </c>
      <c r="E37" s="69"/>
      <c r="F37" s="69"/>
      <c r="G37" s="69"/>
      <c r="H37" s="280">
        <f t="shared" si="6"/>
        <v>411</v>
      </c>
      <c r="I37" s="279">
        <f t="shared" si="6"/>
        <v>428</v>
      </c>
      <c r="J37" s="275">
        <f t="shared" si="10"/>
        <v>839</v>
      </c>
      <c r="K37" s="278" t="s">
        <v>193</v>
      </c>
      <c r="L37" s="277">
        <f t="shared" si="9"/>
        <v>629</v>
      </c>
      <c r="M37" s="277">
        <f t="shared" si="9"/>
        <v>366</v>
      </c>
      <c r="N37" s="277">
        <f t="shared" si="9"/>
        <v>270</v>
      </c>
      <c r="O37" s="277">
        <f t="shared" si="9"/>
        <v>279</v>
      </c>
      <c r="P37" s="276">
        <f t="shared" si="9"/>
        <v>208</v>
      </c>
      <c r="Q37" s="275">
        <f t="shared" si="7"/>
        <v>1752</v>
      </c>
      <c r="R37" s="274">
        <f>SUM(J37,Q37)</f>
        <v>2591</v>
      </c>
    </row>
    <row r="38" spans="1:18" ht="17.100000000000001" customHeight="1">
      <c r="B38" s="917"/>
      <c r="C38" s="152"/>
      <c r="D38" s="69" t="s">
        <v>115</v>
      </c>
      <c r="E38" s="69"/>
      <c r="F38" s="69"/>
      <c r="G38" s="69"/>
      <c r="H38" s="280">
        <f t="shared" si="6"/>
        <v>716</v>
      </c>
      <c r="I38" s="279">
        <f t="shared" si="6"/>
        <v>532</v>
      </c>
      <c r="J38" s="275">
        <f t="shared" si="10"/>
        <v>1248</v>
      </c>
      <c r="K38" s="278" t="s">
        <v>193</v>
      </c>
      <c r="L38" s="277">
        <f t="shared" si="9"/>
        <v>1012</v>
      </c>
      <c r="M38" s="277">
        <f t="shared" si="9"/>
        <v>546</v>
      </c>
      <c r="N38" s="277">
        <f t="shared" si="9"/>
        <v>424</v>
      </c>
      <c r="O38" s="277">
        <f t="shared" si="9"/>
        <v>437</v>
      </c>
      <c r="P38" s="276">
        <f t="shared" si="9"/>
        <v>271</v>
      </c>
      <c r="Q38" s="275">
        <f t="shared" si="7"/>
        <v>2690</v>
      </c>
      <c r="R38" s="274">
        <f t="shared" si="8"/>
        <v>3938</v>
      </c>
    </row>
    <row r="39" spans="1:18" ht="17.100000000000001" customHeight="1">
      <c r="B39" s="917"/>
      <c r="C39" s="152"/>
      <c r="D39" s="69" t="s">
        <v>114</v>
      </c>
      <c r="E39" s="69"/>
      <c r="F39" s="69"/>
      <c r="G39" s="69"/>
      <c r="H39" s="280">
        <f t="shared" si="6"/>
        <v>751</v>
      </c>
      <c r="I39" s="279">
        <f t="shared" si="6"/>
        <v>611</v>
      </c>
      <c r="J39" s="275">
        <f t="shared" si="10"/>
        <v>1362</v>
      </c>
      <c r="K39" s="278" t="s">
        <v>193</v>
      </c>
      <c r="L39" s="277">
        <f t="shared" si="9"/>
        <v>1309</v>
      </c>
      <c r="M39" s="277">
        <f t="shared" si="9"/>
        <v>696</v>
      </c>
      <c r="N39" s="277">
        <f t="shared" si="9"/>
        <v>558</v>
      </c>
      <c r="O39" s="277">
        <f t="shared" si="9"/>
        <v>562</v>
      </c>
      <c r="P39" s="276">
        <f t="shared" si="9"/>
        <v>426</v>
      </c>
      <c r="Q39" s="275">
        <f t="shared" si="7"/>
        <v>3551</v>
      </c>
      <c r="R39" s="274">
        <f t="shared" si="8"/>
        <v>4913</v>
      </c>
    </row>
    <row r="40" spans="1:18" ht="17.100000000000001" customHeight="1">
      <c r="B40" s="917"/>
      <c r="C40" s="133"/>
      <c r="D40" s="132" t="s">
        <v>113</v>
      </c>
      <c r="E40" s="132"/>
      <c r="F40" s="132"/>
      <c r="G40" s="132"/>
      <c r="H40" s="273">
        <f t="shared" si="6"/>
        <v>528</v>
      </c>
      <c r="I40" s="272">
        <f t="shared" si="6"/>
        <v>602</v>
      </c>
      <c r="J40" s="271">
        <f t="shared" si="10"/>
        <v>1130</v>
      </c>
      <c r="K40" s="270" t="s">
        <v>199</v>
      </c>
      <c r="L40" s="269">
        <f t="shared" si="9"/>
        <v>1399</v>
      </c>
      <c r="M40" s="269">
        <f t="shared" si="9"/>
        <v>978</v>
      </c>
      <c r="N40" s="269">
        <f t="shared" si="9"/>
        <v>871</v>
      </c>
      <c r="O40" s="269">
        <f t="shared" si="9"/>
        <v>1176</v>
      </c>
      <c r="P40" s="268">
        <f t="shared" si="9"/>
        <v>705</v>
      </c>
      <c r="Q40" s="267">
        <f t="shared" si="7"/>
        <v>5129</v>
      </c>
      <c r="R40" s="266">
        <f t="shared" si="8"/>
        <v>6259</v>
      </c>
    </row>
    <row r="41" spans="1:18" ht="17.100000000000001" customHeight="1">
      <c r="B41" s="917"/>
      <c r="C41" s="265" t="s">
        <v>102</v>
      </c>
      <c r="D41" s="265"/>
      <c r="E41" s="265"/>
      <c r="F41" s="265"/>
      <c r="G41" s="265"/>
      <c r="H41" s="263">
        <f t="shared" si="6"/>
        <v>37</v>
      </c>
      <c r="I41" s="264">
        <f t="shared" si="6"/>
        <v>60</v>
      </c>
      <c r="J41" s="263">
        <f>SUM(H41:I41)</f>
        <v>97</v>
      </c>
      <c r="K41" s="262" t="s">
        <v>193</v>
      </c>
      <c r="L41" s="35">
        <f>L21+L31</f>
        <v>68</v>
      </c>
      <c r="M41" s="35">
        <f t="shared" si="9"/>
        <v>44</v>
      </c>
      <c r="N41" s="35">
        <f t="shared" si="9"/>
        <v>32</v>
      </c>
      <c r="O41" s="35">
        <f t="shared" si="9"/>
        <v>21</v>
      </c>
      <c r="P41" s="34">
        <f t="shared" si="9"/>
        <v>33</v>
      </c>
      <c r="Q41" s="261">
        <f t="shared" si="7"/>
        <v>198</v>
      </c>
      <c r="R41" s="260">
        <f t="shared" si="8"/>
        <v>295</v>
      </c>
    </row>
    <row r="42" spans="1:18" ht="17.100000000000001" customHeight="1" thickBot="1">
      <c r="B42" s="918"/>
      <c r="C42" s="919" t="s">
        <v>112</v>
      </c>
      <c r="D42" s="920"/>
      <c r="E42" s="920"/>
      <c r="F42" s="920"/>
      <c r="G42" s="921"/>
      <c r="H42" s="259">
        <f>H34+H41</f>
        <v>2789</v>
      </c>
      <c r="I42" s="256">
        <f>I34+I41</f>
        <v>2557</v>
      </c>
      <c r="J42" s="255">
        <f t="shared" si="10"/>
        <v>5346</v>
      </c>
      <c r="K42" s="258" t="s">
        <v>193</v>
      </c>
      <c r="L42" s="257">
        <f>L34+L41</f>
        <v>4874</v>
      </c>
      <c r="M42" s="257">
        <f>M34+M41</f>
        <v>2962</v>
      </c>
      <c r="N42" s="257">
        <f>N34+N41</f>
        <v>2380</v>
      </c>
      <c r="O42" s="257">
        <f>O34+O41</f>
        <v>2692</v>
      </c>
      <c r="P42" s="256">
        <f>P34+P41</f>
        <v>1811</v>
      </c>
      <c r="Q42" s="255">
        <f t="shared" si="7"/>
        <v>14719</v>
      </c>
      <c r="R42" s="254">
        <f t="shared" si="8"/>
        <v>20065</v>
      </c>
    </row>
    <row r="45" spans="1:18" ht="17.100000000000001" customHeight="1">
      <c r="A45" s="4" t="s">
        <v>111</v>
      </c>
    </row>
    <row r="46" spans="1:18" ht="17.100000000000001" customHeight="1">
      <c r="B46" s="23"/>
      <c r="C46" s="23"/>
      <c r="D46" s="23"/>
      <c r="E46" s="143"/>
      <c r="F46" s="143"/>
      <c r="G46" s="143"/>
      <c r="H46" s="143"/>
      <c r="I46" s="143"/>
      <c r="J46" s="143"/>
      <c r="K46" s="862" t="s">
        <v>104</v>
      </c>
      <c r="L46" s="862"/>
      <c r="M46" s="862"/>
      <c r="N46" s="862"/>
      <c r="O46" s="862"/>
      <c r="P46" s="862"/>
      <c r="Q46" s="862"/>
      <c r="R46" s="862"/>
    </row>
    <row r="47" spans="1:18" ht="17.100000000000001" customHeight="1">
      <c r="B47" s="863" t="str">
        <f>"令和" &amp; DBCS($A$2) &amp; "年（" &amp; DBCS($B$2) &amp; "年）" &amp; DBCS($C$2) &amp; "月"</f>
        <v>令和５年（２０２３年）９月</v>
      </c>
      <c r="C47" s="864"/>
      <c r="D47" s="864"/>
      <c r="E47" s="864"/>
      <c r="F47" s="864"/>
      <c r="G47" s="865"/>
      <c r="H47" s="869" t="s">
        <v>96</v>
      </c>
      <c r="I47" s="870"/>
      <c r="J47" s="870"/>
      <c r="K47" s="871" t="s">
        <v>95</v>
      </c>
      <c r="L47" s="872"/>
      <c r="M47" s="872"/>
      <c r="N47" s="872"/>
      <c r="O47" s="872"/>
      <c r="P47" s="872"/>
      <c r="Q47" s="873"/>
      <c r="R47" s="874" t="s">
        <v>48</v>
      </c>
    </row>
    <row r="48" spans="1:18" ht="17.100000000000001" customHeight="1">
      <c r="B48" s="866"/>
      <c r="C48" s="867"/>
      <c r="D48" s="867"/>
      <c r="E48" s="867"/>
      <c r="F48" s="867"/>
      <c r="G48" s="868"/>
      <c r="H48" s="142" t="s">
        <v>57</v>
      </c>
      <c r="I48" s="141" t="s">
        <v>56</v>
      </c>
      <c r="J48" s="140" t="s">
        <v>49</v>
      </c>
      <c r="K48" s="139" t="s">
        <v>55</v>
      </c>
      <c r="L48" s="138" t="s">
        <v>54</v>
      </c>
      <c r="M48" s="138" t="s">
        <v>53</v>
      </c>
      <c r="N48" s="138" t="s">
        <v>52</v>
      </c>
      <c r="O48" s="138" t="s">
        <v>51</v>
      </c>
      <c r="P48" s="137" t="s">
        <v>50</v>
      </c>
      <c r="Q48" s="348" t="s">
        <v>49</v>
      </c>
      <c r="R48" s="875"/>
    </row>
    <row r="49" spans="1:18" ht="17.100000000000001" customHeight="1">
      <c r="B49" s="3" t="s">
        <v>103</v>
      </c>
      <c r="C49" s="235"/>
      <c r="D49" s="235"/>
      <c r="E49" s="235"/>
      <c r="F49" s="235"/>
      <c r="G49" s="235"/>
      <c r="H49" s="22">
        <v>935</v>
      </c>
      <c r="I49" s="21">
        <v>1366</v>
      </c>
      <c r="J49" s="20">
        <f>SUM(H49:I49)</f>
        <v>2301</v>
      </c>
      <c r="K49" s="19">
        <v>0</v>
      </c>
      <c r="L49" s="31">
        <v>3780</v>
      </c>
      <c r="M49" s="31">
        <v>2316</v>
      </c>
      <c r="N49" s="31">
        <v>1585</v>
      </c>
      <c r="O49" s="31">
        <v>1028</v>
      </c>
      <c r="P49" s="30">
        <v>467</v>
      </c>
      <c r="Q49" s="253">
        <f>SUM(K49:P49)</f>
        <v>9176</v>
      </c>
      <c r="R49" s="252">
        <f>SUM(J49,Q49)</f>
        <v>11477</v>
      </c>
    </row>
    <row r="50" spans="1:18" ht="17.100000000000001" customHeight="1">
      <c r="B50" s="2" t="s">
        <v>102</v>
      </c>
      <c r="C50" s="29"/>
      <c r="D50" s="29"/>
      <c r="E50" s="29"/>
      <c r="F50" s="29"/>
      <c r="G50" s="29"/>
      <c r="H50" s="18">
        <v>14</v>
      </c>
      <c r="I50" s="17">
        <v>32</v>
      </c>
      <c r="J50" s="16">
        <f>SUM(H50:I50)</f>
        <v>46</v>
      </c>
      <c r="K50" s="15">
        <v>0</v>
      </c>
      <c r="L50" s="28">
        <v>45</v>
      </c>
      <c r="M50" s="28">
        <v>35</v>
      </c>
      <c r="N50" s="28">
        <v>29</v>
      </c>
      <c r="O50" s="28">
        <v>13</v>
      </c>
      <c r="P50" s="27">
        <v>15</v>
      </c>
      <c r="Q50" s="251">
        <f>SUM(K50:P50)</f>
        <v>137</v>
      </c>
      <c r="R50" s="250">
        <f>SUM(J50,Q50)</f>
        <v>183</v>
      </c>
    </row>
    <row r="51" spans="1:18" ht="17.100000000000001" customHeight="1">
      <c r="B51" s="13" t="s">
        <v>47</v>
      </c>
      <c r="C51" s="12"/>
      <c r="D51" s="12"/>
      <c r="E51" s="12"/>
      <c r="F51" s="12"/>
      <c r="G51" s="12"/>
      <c r="H51" s="11">
        <f t="shared" ref="H51:P51" si="11">H49+H50</f>
        <v>949</v>
      </c>
      <c r="I51" s="8">
        <f t="shared" si="11"/>
        <v>1398</v>
      </c>
      <c r="J51" s="7">
        <f t="shared" si="11"/>
        <v>2347</v>
      </c>
      <c r="K51" s="10">
        <f t="shared" si="11"/>
        <v>0</v>
      </c>
      <c r="L51" s="9">
        <f t="shared" si="11"/>
        <v>3825</v>
      </c>
      <c r="M51" s="9">
        <f t="shared" si="11"/>
        <v>2351</v>
      </c>
      <c r="N51" s="9">
        <f t="shared" si="11"/>
        <v>1614</v>
      </c>
      <c r="O51" s="9">
        <f t="shared" si="11"/>
        <v>1041</v>
      </c>
      <c r="P51" s="8">
        <f t="shared" si="11"/>
        <v>482</v>
      </c>
      <c r="Q51" s="7">
        <f>SUM(K51:P51)</f>
        <v>9313</v>
      </c>
      <c r="R51" s="6">
        <f>SUM(J51,Q51)</f>
        <v>11660</v>
      </c>
    </row>
    <row r="53" spans="1:18" ht="17.100000000000001" customHeight="1">
      <c r="A53" s="4" t="s">
        <v>110</v>
      </c>
    </row>
    <row r="54" spans="1:18" ht="17.100000000000001" customHeight="1">
      <c r="B54" s="23"/>
      <c r="C54" s="23"/>
      <c r="D54" s="23"/>
      <c r="E54" s="143"/>
      <c r="F54" s="143"/>
      <c r="G54" s="143"/>
      <c r="H54" s="143"/>
      <c r="I54" s="143"/>
      <c r="J54" s="143"/>
      <c r="K54" s="862" t="s">
        <v>104</v>
      </c>
      <c r="L54" s="862"/>
      <c r="M54" s="862"/>
      <c r="N54" s="862"/>
      <c r="O54" s="862"/>
      <c r="P54" s="862"/>
      <c r="Q54" s="862"/>
      <c r="R54" s="862"/>
    </row>
    <row r="55" spans="1:18" ht="17.100000000000001" customHeight="1">
      <c r="B55" s="863" t="str">
        <f>"令和" &amp; DBCS($A$2) &amp; "年（" &amp; DBCS($B$2) &amp; "年）" &amp; DBCS($C$2) &amp; "月"</f>
        <v>令和５年（２０２３年）９月</v>
      </c>
      <c r="C55" s="864"/>
      <c r="D55" s="864"/>
      <c r="E55" s="864"/>
      <c r="F55" s="864"/>
      <c r="G55" s="865"/>
      <c r="H55" s="869" t="s">
        <v>96</v>
      </c>
      <c r="I55" s="870"/>
      <c r="J55" s="870"/>
      <c r="K55" s="871" t="s">
        <v>95</v>
      </c>
      <c r="L55" s="872"/>
      <c r="M55" s="872"/>
      <c r="N55" s="872"/>
      <c r="O55" s="872"/>
      <c r="P55" s="872"/>
      <c r="Q55" s="873"/>
      <c r="R55" s="865" t="s">
        <v>48</v>
      </c>
    </row>
    <row r="56" spans="1:18" ht="17.100000000000001" customHeight="1">
      <c r="B56" s="866"/>
      <c r="C56" s="867"/>
      <c r="D56" s="867"/>
      <c r="E56" s="867"/>
      <c r="F56" s="867"/>
      <c r="G56" s="868"/>
      <c r="H56" s="142" t="s">
        <v>57</v>
      </c>
      <c r="I56" s="141" t="s">
        <v>56</v>
      </c>
      <c r="J56" s="140" t="s">
        <v>49</v>
      </c>
      <c r="K56" s="139" t="s">
        <v>55</v>
      </c>
      <c r="L56" s="138" t="s">
        <v>54</v>
      </c>
      <c r="M56" s="138" t="s">
        <v>53</v>
      </c>
      <c r="N56" s="138" t="s">
        <v>52</v>
      </c>
      <c r="O56" s="138" t="s">
        <v>51</v>
      </c>
      <c r="P56" s="137" t="s">
        <v>50</v>
      </c>
      <c r="Q56" s="248" t="s">
        <v>49</v>
      </c>
      <c r="R56" s="868"/>
    </row>
    <row r="57" spans="1:18" ht="17.100000000000001" customHeight="1">
      <c r="B57" s="3" t="s">
        <v>103</v>
      </c>
      <c r="C57" s="235"/>
      <c r="D57" s="235"/>
      <c r="E57" s="235"/>
      <c r="F57" s="235"/>
      <c r="G57" s="235"/>
      <c r="H57" s="22">
        <v>14</v>
      </c>
      <c r="I57" s="21">
        <v>11</v>
      </c>
      <c r="J57" s="20">
        <f>SUM(H57:I57)</f>
        <v>25</v>
      </c>
      <c r="K57" s="19">
        <v>0</v>
      </c>
      <c r="L57" s="31">
        <v>1444</v>
      </c>
      <c r="M57" s="31">
        <v>971</v>
      </c>
      <c r="N57" s="31">
        <v>793</v>
      </c>
      <c r="O57" s="31">
        <v>537</v>
      </c>
      <c r="P57" s="30">
        <v>255</v>
      </c>
      <c r="Q57" s="233">
        <f>SUM(K57:P57)</f>
        <v>4000</v>
      </c>
      <c r="R57" s="232">
        <f>SUM(J57,Q57)</f>
        <v>4025</v>
      </c>
    </row>
    <row r="58" spans="1:18" ht="17.100000000000001" customHeight="1">
      <c r="B58" s="2" t="s">
        <v>102</v>
      </c>
      <c r="C58" s="29"/>
      <c r="D58" s="29"/>
      <c r="E58" s="29"/>
      <c r="F58" s="29"/>
      <c r="G58" s="29"/>
      <c r="H58" s="18">
        <v>0</v>
      </c>
      <c r="I58" s="17">
        <v>0</v>
      </c>
      <c r="J58" s="16">
        <f>SUM(H58:I58)</f>
        <v>0</v>
      </c>
      <c r="K58" s="15">
        <v>0</v>
      </c>
      <c r="L58" s="28">
        <v>6</v>
      </c>
      <c r="M58" s="28">
        <v>4</v>
      </c>
      <c r="N58" s="28">
        <v>6</v>
      </c>
      <c r="O58" s="28">
        <v>3</v>
      </c>
      <c r="P58" s="27">
        <v>5</v>
      </c>
      <c r="Q58" s="230">
        <f>SUM(K58:P58)</f>
        <v>24</v>
      </c>
      <c r="R58" s="229">
        <f>SUM(J58,Q58)</f>
        <v>24</v>
      </c>
    </row>
    <row r="59" spans="1:18" ht="17.100000000000001" customHeight="1">
      <c r="B59" s="13" t="s">
        <v>47</v>
      </c>
      <c r="C59" s="12"/>
      <c r="D59" s="12"/>
      <c r="E59" s="12"/>
      <c r="F59" s="12"/>
      <c r="G59" s="12"/>
      <c r="H59" s="11">
        <f>H57+H58</f>
        <v>14</v>
      </c>
      <c r="I59" s="8">
        <f>I57+I58</f>
        <v>11</v>
      </c>
      <c r="J59" s="7">
        <f>SUM(H59:I59)</f>
        <v>25</v>
      </c>
      <c r="K59" s="10">
        <f t="shared" ref="K59:P59" si="12">K57+K58</f>
        <v>0</v>
      </c>
      <c r="L59" s="9">
        <f t="shared" si="12"/>
        <v>1450</v>
      </c>
      <c r="M59" s="9">
        <f t="shared" si="12"/>
        <v>975</v>
      </c>
      <c r="N59" s="9">
        <f t="shared" si="12"/>
        <v>799</v>
      </c>
      <c r="O59" s="9">
        <f t="shared" si="12"/>
        <v>540</v>
      </c>
      <c r="P59" s="8">
        <f t="shared" si="12"/>
        <v>260</v>
      </c>
      <c r="Q59" s="227">
        <f>SUM(K59:P59)</f>
        <v>4024</v>
      </c>
      <c r="R59" s="226">
        <f>SUM(J59,Q59)</f>
        <v>4049</v>
      </c>
    </row>
    <row r="61" spans="1:18" ht="17.100000000000001" customHeight="1">
      <c r="A61" s="4" t="s">
        <v>109</v>
      </c>
    </row>
    <row r="62" spans="1:18" ht="17.100000000000001" customHeight="1">
      <c r="A62" s="4" t="s">
        <v>108</v>
      </c>
    </row>
    <row r="63" spans="1:18" ht="17.100000000000001" customHeight="1">
      <c r="B63" s="23"/>
      <c r="C63" s="23"/>
      <c r="D63" s="23"/>
      <c r="E63" s="143"/>
      <c r="F63" s="143"/>
      <c r="G63" s="143"/>
      <c r="H63" s="143"/>
      <c r="I63" s="143"/>
      <c r="J63" s="862" t="s">
        <v>104</v>
      </c>
      <c r="K63" s="862"/>
      <c r="L63" s="862"/>
      <c r="M63" s="862"/>
      <c r="N63" s="862"/>
      <c r="O63" s="862"/>
      <c r="P63" s="862"/>
      <c r="Q63" s="862"/>
    </row>
    <row r="64" spans="1:18" ht="17.100000000000001" customHeight="1">
      <c r="B64" s="863" t="str">
        <f>"令和" &amp; DBCS($A$2) &amp; "年（" &amp; DBCS($B$2) &amp; "年）" &amp; DBCS($C$2) &amp; "月"</f>
        <v>令和５年（２０２３年）９月</v>
      </c>
      <c r="C64" s="864"/>
      <c r="D64" s="864"/>
      <c r="E64" s="864"/>
      <c r="F64" s="864"/>
      <c r="G64" s="865"/>
      <c r="H64" s="869" t="s">
        <v>96</v>
      </c>
      <c r="I64" s="870"/>
      <c r="J64" s="870"/>
      <c r="K64" s="871" t="s">
        <v>95</v>
      </c>
      <c r="L64" s="872"/>
      <c r="M64" s="872"/>
      <c r="N64" s="872"/>
      <c r="O64" s="872"/>
      <c r="P64" s="873"/>
      <c r="Q64" s="865" t="s">
        <v>48</v>
      </c>
    </row>
    <row r="65" spans="1:17" ht="17.100000000000001" customHeight="1">
      <c r="B65" s="866"/>
      <c r="C65" s="867"/>
      <c r="D65" s="867"/>
      <c r="E65" s="867"/>
      <c r="F65" s="867"/>
      <c r="G65" s="868"/>
      <c r="H65" s="142" t="s">
        <v>57</v>
      </c>
      <c r="I65" s="141" t="s">
        <v>56</v>
      </c>
      <c r="J65" s="140" t="s">
        <v>49</v>
      </c>
      <c r="K65" s="249" t="s">
        <v>54</v>
      </c>
      <c r="L65" s="138" t="s">
        <v>53</v>
      </c>
      <c r="M65" s="138" t="s">
        <v>52</v>
      </c>
      <c r="N65" s="138" t="s">
        <v>51</v>
      </c>
      <c r="O65" s="137" t="s">
        <v>50</v>
      </c>
      <c r="P65" s="248" t="s">
        <v>49</v>
      </c>
      <c r="Q65" s="868"/>
    </row>
    <row r="66" spans="1:17" ht="17.100000000000001" customHeight="1">
      <c r="B66" s="3" t="s">
        <v>103</v>
      </c>
      <c r="C66" s="235"/>
      <c r="D66" s="235"/>
      <c r="E66" s="235"/>
      <c r="F66" s="235"/>
      <c r="G66" s="235"/>
      <c r="H66" s="22">
        <v>0</v>
      </c>
      <c r="I66" s="21">
        <v>0</v>
      </c>
      <c r="J66" s="20">
        <f>SUM(H66:I66)</f>
        <v>0</v>
      </c>
      <c r="K66" s="234">
        <v>1</v>
      </c>
      <c r="L66" s="31">
        <v>2</v>
      </c>
      <c r="M66" s="31">
        <v>174</v>
      </c>
      <c r="N66" s="31">
        <v>584</v>
      </c>
      <c r="O66" s="30">
        <v>401</v>
      </c>
      <c r="P66" s="233">
        <f>SUM(K66:O66)</f>
        <v>1162</v>
      </c>
      <c r="Q66" s="232">
        <f>SUM(J66,P66)</f>
        <v>1162</v>
      </c>
    </row>
    <row r="67" spans="1:17" ht="17.100000000000001" customHeight="1">
      <c r="B67" s="2" t="s">
        <v>102</v>
      </c>
      <c r="C67" s="29"/>
      <c r="D67" s="29"/>
      <c r="E67" s="29"/>
      <c r="F67" s="29"/>
      <c r="G67" s="29"/>
      <c r="H67" s="18">
        <v>0</v>
      </c>
      <c r="I67" s="17">
        <v>0</v>
      </c>
      <c r="J67" s="16">
        <f>SUM(H67:I67)</f>
        <v>0</v>
      </c>
      <c r="K67" s="231">
        <v>0</v>
      </c>
      <c r="L67" s="28">
        <v>0</v>
      </c>
      <c r="M67" s="28">
        <v>1</v>
      </c>
      <c r="N67" s="28">
        <v>1</v>
      </c>
      <c r="O67" s="27">
        <v>2</v>
      </c>
      <c r="P67" s="230">
        <f>SUM(K67:O67)</f>
        <v>4</v>
      </c>
      <c r="Q67" s="229">
        <f>SUM(J67,P67)</f>
        <v>4</v>
      </c>
    </row>
    <row r="68" spans="1:17" ht="17.100000000000001" customHeight="1">
      <c r="B68" s="13" t="s">
        <v>47</v>
      </c>
      <c r="C68" s="12"/>
      <c r="D68" s="12"/>
      <c r="E68" s="12"/>
      <c r="F68" s="12"/>
      <c r="G68" s="12"/>
      <c r="H68" s="11">
        <f>H66+H67</f>
        <v>0</v>
      </c>
      <c r="I68" s="8">
        <f>I66+I67</f>
        <v>0</v>
      </c>
      <c r="J68" s="7">
        <f>SUM(H68:I68)</f>
        <v>0</v>
      </c>
      <c r="K68" s="228">
        <f>K66+K67</f>
        <v>1</v>
      </c>
      <c r="L68" s="9">
        <f>L66+L67</f>
        <v>2</v>
      </c>
      <c r="M68" s="9">
        <f>M66+M67</f>
        <v>175</v>
      </c>
      <c r="N68" s="9">
        <f>N66+N67</f>
        <v>585</v>
      </c>
      <c r="O68" s="8">
        <f>O66+O67</f>
        <v>403</v>
      </c>
      <c r="P68" s="227">
        <f>SUM(K68:O68)</f>
        <v>1166</v>
      </c>
      <c r="Q68" s="226">
        <f>SUM(J68,P68)</f>
        <v>1166</v>
      </c>
    </row>
    <row r="70" spans="1:17" ht="17.100000000000001" customHeight="1">
      <c r="A70" s="4" t="s">
        <v>107</v>
      </c>
    </row>
    <row r="71" spans="1:17" ht="17.100000000000001" customHeight="1">
      <c r="B71" s="23"/>
      <c r="C71" s="23"/>
      <c r="D71" s="23"/>
      <c r="E71" s="143"/>
      <c r="F71" s="143"/>
      <c r="G71" s="143"/>
      <c r="H71" s="143"/>
      <c r="I71" s="143"/>
      <c r="J71" s="862" t="s">
        <v>104</v>
      </c>
      <c r="K71" s="862"/>
      <c r="L71" s="862"/>
      <c r="M71" s="862"/>
      <c r="N71" s="862"/>
      <c r="O71" s="862"/>
      <c r="P71" s="862"/>
      <c r="Q71" s="862"/>
    </row>
    <row r="72" spans="1:17" ht="17.100000000000001" customHeight="1">
      <c r="B72" s="863" t="str">
        <f>"令和" &amp; DBCS($A$2) &amp; "年（" &amp; DBCS($B$2) &amp; "年）" &amp; DBCS($C$2) &amp; "月"</f>
        <v>令和５年（２０２３年）９月</v>
      </c>
      <c r="C72" s="864"/>
      <c r="D72" s="864"/>
      <c r="E72" s="864"/>
      <c r="F72" s="864"/>
      <c r="G72" s="865"/>
      <c r="H72" s="910" t="s">
        <v>96</v>
      </c>
      <c r="I72" s="911"/>
      <c r="J72" s="911"/>
      <c r="K72" s="912" t="s">
        <v>95</v>
      </c>
      <c r="L72" s="911"/>
      <c r="M72" s="911"/>
      <c r="N72" s="911"/>
      <c r="O72" s="911"/>
      <c r="P72" s="913"/>
      <c r="Q72" s="914" t="s">
        <v>48</v>
      </c>
    </row>
    <row r="73" spans="1:17" ht="17.100000000000001" customHeight="1">
      <c r="B73" s="866"/>
      <c r="C73" s="867"/>
      <c r="D73" s="867"/>
      <c r="E73" s="867"/>
      <c r="F73" s="867"/>
      <c r="G73" s="868"/>
      <c r="H73" s="247" t="s">
        <v>57</v>
      </c>
      <c r="I73" s="246" t="s">
        <v>56</v>
      </c>
      <c r="J73" s="245" t="s">
        <v>49</v>
      </c>
      <c r="K73" s="244" t="s">
        <v>54</v>
      </c>
      <c r="L73" s="243" t="s">
        <v>53</v>
      </c>
      <c r="M73" s="243" t="s">
        <v>52</v>
      </c>
      <c r="N73" s="243" t="s">
        <v>51</v>
      </c>
      <c r="O73" s="242" t="s">
        <v>50</v>
      </c>
      <c r="P73" s="241" t="s">
        <v>49</v>
      </c>
      <c r="Q73" s="915"/>
    </row>
    <row r="74" spans="1:17" ht="17.100000000000001" customHeight="1">
      <c r="B74" s="3" t="s">
        <v>103</v>
      </c>
      <c r="C74" s="235"/>
      <c r="D74" s="235"/>
      <c r="E74" s="235"/>
      <c r="F74" s="235"/>
      <c r="G74" s="235"/>
      <c r="H74" s="22">
        <v>0</v>
      </c>
      <c r="I74" s="21">
        <v>0</v>
      </c>
      <c r="J74" s="20">
        <f>SUM(H74:I74)</f>
        <v>0</v>
      </c>
      <c r="K74" s="234">
        <v>41</v>
      </c>
      <c r="L74" s="31">
        <v>60</v>
      </c>
      <c r="M74" s="31">
        <v>122</v>
      </c>
      <c r="N74" s="31">
        <v>171</v>
      </c>
      <c r="O74" s="30">
        <v>80</v>
      </c>
      <c r="P74" s="233">
        <f>SUM(K74:O74)</f>
        <v>474</v>
      </c>
      <c r="Q74" s="232">
        <f>SUM(J74,P74)</f>
        <v>474</v>
      </c>
    </row>
    <row r="75" spans="1:17" ht="17.100000000000001" customHeight="1">
      <c r="B75" s="2" t="s">
        <v>102</v>
      </c>
      <c r="C75" s="29"/>
      <c r="D75" s="29"/>
      <c r="E75" s="29"/>
      <c r="F75" s="29"/>
      <c r="G75" s="29"/>
      <c r="H75" s="18">
        <v>0</v>
      </c>
      <c r="I75" s="17">
        <v>0</v>
      </c>
      <c r="J75" s="16">
        <f>SUM(H75:I75)</f>
        <v>0</v>
      </c>
      <c r="K75" s="231">
        <v>0</v>
      </c>
      <c r="L75" s="28">
        <v>0</v>
      </c>
      <c r="M75" s="28">
        <v>0</v>
      </c>
      <c r="N75" s="28">
        <v>0</v>
      </c>
      <c r="O75" s="27">
        <v>1</v>
      </c>
      <c r="P75" s="230">
        <f>SUM(K75:O75)</f>
        <v>1</v>
      </c>
      <c r="Q75" s="229">
        <f>SUM(J75,P75)</f>
        <v>1</v>
      </c>
    </row>
    <row r="76" spans="1:17" ht="17.100000000000001" customHeight="1">
      <c r="B76" s="13" t="s">
        <v>47</v>
      </c>
      <c r="C76" s="12"/>
      <c r="D76" s="12"/>
      <c r="E76" s="12"/>
      <c r="F76" s="12"/>
      <c r="G76" s="12"/>
      <c r="H76" s="11">
        <f>H74+H75</f>
        <v>0</v>
      </c>
      <c r="I76" s="8">
        <f>I74+I75</f>
        <v>0</v>
      </c>
      <c r="J76" s="7">
        <f>SUM(H76:I76)</f>
        <v>0</v>
      </c>
      <c r="K76" s="228">
        <f>K74+K75</f>
        <v>41</v>
      </c>
      <c r="L76" s="9">
        <f>L74+L75</f>
        <v>60</v>
      </c>
      <c r="M76" s="9">
        <f>M74+M75</f>
        <v>122</v>
      </c>
      <c r="N76" s="9">
        <f>N74+N75</f>
        <v>171</v>
      </c>
      <c r="O76" s="8">
        <f>O74+O75</f>
        <v>81</v>
      </c>
      <c r="P76" s="227">
        <f>SUM(K76:O76)</f>
        <v>475</v>
      </c>
      <c r="Q76" s="226">
        <f>SUM(J76,P76)</f>
        <v>475</v>
      </c>
    </row>
    <row r="78" spans="1:17" ht="17.100000000000001" customHeight="1">
      <c r="A78" s="4" t="s">
        <v>106</v>
      </c>
    </row>
    <row r="79" spans="1:17" ht="17.100000000000001" customHeight="1">
      <c r="B79" s="23"/>
      <c r="C79" s="23"/>
      <c r="D79" s="23"/>
      <c r="E79" s="143"/>
      <c r="F79" s="143"/>
      <c r="G79" s="143"/>
      <c r="H79" s="143"/>
      <c r="I79" s="143"/>
      <c r="J79" s="862" t="s">
        <v>104</v>
      </c>
      <c r="K79" s="862"/>
      <c r="L79" s="862"/>
      <c r="M79" s="862"/>
      <c r="N79" s="862"/>
      <c r="O79" s="862"/>
      <c r="P79" s="862"/>
      <c r="Q79" s="862"/>
    </row>
    <row r="80" spans="1:17" ht="17.100000000000001" customHeight="1">
      <c r="B80" s="889" t="str">
        <f>"令和" &amp; DBCS($A$2) &amp; "年（" &amp; DBCS($B$2) &amp; "年）" &amp; DBCS($C$2) &amp; "月"</f>
        <v>令和５年（２０２３年）９月</v>
      </c>
      <c r="C80" s="890"/>
      <c r="D80" s="890"/>
      <c r="E80" s="890"/>
      <c r="F80" s="890"/>
      <c r="G80" s="891"/>
      <c r="H80" s="895" t="s">
        <v>96</v>
      </c>
      <c r="I80" s="896"/>
      <c r="J80" s="896"/>
      <c r="K80" s="897" t="s">
        <v>95</v>
      </c>
      <c r="L80" s="896"/>
      <c r="M80" s="896"/>
      <c r="N80" s="896"/>
      <c r="O80" s="896"/>
      <c r="P80" s="898"/>
      <c r="Q80" s="891" t="s">
        <v>48</v>
      </c>
    </row>
    <row r="81" spans="1:18" ht="17.100000000000001" customHeight="1">
      <c r="B81" s="892"/>
      <c r="C81" s="893"/>
      <c r="D81" s="893"/>
      <c r="E81" s="893"/>
      <c r="F81" s="893"/>
      <c r="G81" s="894"/>
      <c r="H81" s="240" t="s">
        <v>57</v>
      </c>
      <c r="I81" s="237" t="s">
        <v>56</v>
      </c>
      <c r="J81" s="350" t="s">
        <v>49</v>
      </c>
      <c r="K81" s="239" t="s">
        <v>54</v>
      </c>
      <c r="L81" s="238" t="s">
        <v>53</v>
      </c>
      <c r="M81" s="238" t="s">
        <v>52</v>
      </c>
      <c r="N81" s="238" t="s">
        <v>51</v>
      </c>
      <c r="O81" s="237" t="s">
        <v>50</v>
      </c>
      <c r="P81" s="236" t="s">
        <v>49</v>
      </c>
      <c r="Q81" s="894"/>
    </row>
    <row r="82" spans="1:18" ht="17.100000000000001" customHeight="1">
      <c r="B82" s="3" t="s">
        <v>103</v>
      </c>
      <c r="C82" s="235"/>
      <c r="D82" s="235"/>
      <c r="E82" s="235"/>
      <c r="F82" s="235"/>
      <c r="G82" s="235"/>
      <c r="H82" s="22">
        <v>0</v>
      </c>
      <c r="I82" s="21">
        <v>0</v>
      </c>
      <c r="J82" s="20">
        <f>SUM(H82:I82)</f>
        <v>0</v>
      </c>
      <c r="K82" s="234">
        <v>0</v>
      </c>
      <c r="L82" s="31">
        <v>0</v>
      </c>
      <c r="M82" s="31">
        <v>3</v>
      </c>
      <c r="N82" s="31">
        <v>15</v>
      </c>
      <c r="O82" s="30">
        <v>15</v>
      </c>
      <c r="P82" s="233">
        <f>SUM(K82:O82)</f>
        <v>33</v>
      </c>
      <c r="Q82" s="232">
        <f>SUM(J82,P82)</f>
        <v>33</v>
      </c>
    </row>
    <row r="83" spans="1:18" ht="17.100000000000001" customHeight="1">
      <c r="B83" s="2" t="s">
        <v>102</v>
      </c>
      <c r="C83" s="29"/>
      <c r="D83" s="29"/>
      <c r="E83" s="29"/>
      <c r="F83" s="29"/>
      <c r="G83" s="29"/>
      <c r="H83" s="18">
        <v>0</v>
      </c>
      <c r="I83" s="17">
        <v>0</v>
      </c>
      <c r="J83" s="16">
        <f>SUM(H83:I83)</f>
        <v>0</v>
      </c>
      <c r="K83" s="231">
        <v>0</v>
      </c>
      <c r="L83" s="28">
        <v>0</v>
      </c>
      <c r="M83" s="28">
        <v>0</v>
      </c>
      <c r="N83" s="28">
        <v>0</v>
      </c>
      <c r="O83" s="27">
        <v>0</v>
      </c>
      <c r="P83" s="230">
        <f>SUM(K83:O83)</f>
        <v>0</v>
      </c>
      <c r="Q83" s="229">
        <f>SUM(J83,P83)</f>
        <v>0</v>
      </c>
    </row>
    <row r="84" spans="1:18" ht="17.100000000000001" customHeight="1">
      <c r="B84" s="13" t="s">
        <v>47</v>
      </c>
      <c r="C84" s="12"/>
      <c r="D84" s="12"/>
      <c r="E84" s="12"/>
      <c r="F84" s="12"/>
      <c r="G84" s="12"/>
      <c r="H84" s="11">
        <f>H82+H83</f>
        <v>0</v>
      </c>
      <c r="I84" s="8">
        <f>I82+I83</f>
        <v>0</v>
      </c>
      <c r="J84" s="7">
        <f>SUM(H84:I84)</f>
        <v>0</v>
      </c>
      <c r="K84" s="228">
        <f>K82+K83</f>
        <v>0</v>
      </c>
      <c r="L84" s="9">
        <f>L82+L83</f>
        <v>0</v>
      </c>
      <c r="M84" s="9">
        <f>M82+M83</f>
        <v>3</v>
      </c>
      <c r="N84" s="9">
        <f>N82+N83</f>
        <v>15</v>
      </c>
      <c r="O84" s="8">
        <f>O82+O83</f>
        <v>15</v>
      </c>
      <c r="P84" s="227">
        <f>SUM(K84:O84)</f>
        <v>33</v>
      </c>
      <c r="Q84" s="226">
        <f>SUM(J84,P84)</f>
        <v>33</v>
      </c>
    </row>
    <row r="86" spans="1:18" s="189" customFormat="1" ht="17.100000000000001" customHeight="1">
      <c r="A86" s="4" t="s">
        <v>105</v>
      </c>
    </row>
    <row r="87" spans="1:18" s="189" customFormat="1" ht="17.100000000000001" customHeight="1">
      <c r="B87" s="225"/>
      <c r="C87" s="225"/>
      <c r="D87" s="225"/>
      <c r="E87" s="187"/>
      <c r="F87" s="187"/>
      <c r="G87" s="187"/>
      <c r="H87" s="187"/>
      <c r="I87" s="187"/>
      <c r="J87" s="899" t="s">
        <v>104</v>
      </c>
      <c r="K87" s="899"/>
      <c r="L87" s="899"/>
      <c r="M87" s="899"/>
      <c r="N87" s="899"/>
      <c r="O87" s="899"/>
      <c r="P87" s="899"/>
      <c r="Q87" s="899"/>
    </row>
    <row r="88" spans="1:18" s="189" customFormat="1" ht="17.100000000000001" customHeight="1">
      <c r="B88" s="900" t="str">
        <f>"令和" &amp; DBCS($A$2) &amp; "年（" &amp; DBCS($B$2) &amp; "年）" &amp; DBCS($C$2) &amp; "月"</f>
        <v>令和５年（２０２３年）９月</v>
      </c>
      <c r="C88" s="901"/>
      <c r="D88" s="901"/>
      <c r="E88" s="901"/>
      <c r="F88" s="901"/>
      <c r="G88" s="902"/>
      <c r="H88" s="906" t="s">
        <v>96</v>
      </c>
      <c r="I88" s="907"/>
      <c r="J88" s="907"/>
      <c r="K88" s="908" t="s">
        <v>95</v>
      </c>
      <c r="L88" s="907"/>
      <c r="M88" s="907"/>
      <c r="N88" s="907"/>
      <c r="O88" s="907"/>
      <c r="P88" s="909"/>
      <c r="Q88" s="902" t="s">
        <v>48</v>
      </c>
    </row>
    <row r="89" spans="1:18" s="189" customFormat="1" ht="17.100000000000001" customHeight="1">
      <c r="B89" s="903"/>
      <c r="C89" s="904"/>
      <c r="D89" s="904"/>
      <c r="E89" s="904"/>
      <c r="F89" s="904"/>
      <c r="G89" s="905"/>
      <c r="H89" s="224" t="s">
        <v>57</v>
      </c>
      <c r="I89" s="221" t="s">
        <v>56</v>
      </c>
      <c r="J89" s="351" t="s">
        <v>49</v>
      </c>
      <c r="K89" s="223" t="s">
        <v>54</v>
      </c>
      <c r="L89" s="222" t="s">
        <v>53</v>
      </c>
      <c r="M89" s="222" t="s">
        <v>52</v>
      </c>
      <c r="N89" s="222" t="s">
        <v>51</v>
      </c>
      <c r="O89" s="221" t="s">
        <v>50</v>
      </c>
      <c r="P89" s="220" t="s">
        <v>49</v>
      </c>
      <c r="Q89" s="905"/>
    </row>
    <row r="90" spans="1:18" s="189" customFormat="1" ht="17.100000000000001" customHeight="1">
      <c r="B90" s="219" t="s">
        <v>103</v>
      </c>
      <c r="C90" s="218"/>
      <c r="D90" s="218"/>
      <c r="E90" s="218"/>
      <c r="F90" s="218"/>
      <c r="G90" s="218"/>
      <c r="H90" s="217">
        <v>0</v>
      </c>
      <c r="I90" s="216">
        <v>0</v>
      </c>
      <c r="J90" s="215">
        <f>SUM(H90:I90)</f>
        <v>0</v>
      </c>
      <c r="K90" s="214">
        <v>0</v>
      </c>
      <c r="L90" s="213">
        <v>4</v>
      </c>
      <c r="M90" s="213">
        <v>28</v>
      </c>
      <c r="N90" s="213">
        <v>311</v>
      </c>
      <c r="O90" s="212">
        <v>376</v>
      </c>
      <c r="P90" s="211">
        <f>SUM(K90:O90)</f>
        <v>719</v>
      </c>
      <c r="Q90" s="210">
        <f>SUM(J90,P90)</f>
        <v>719</v>
      </c>
    </row>
    <row r="91" spans="1:18" s="189" customFormat="1" ht="17.100000000000001" customHeight="1">
      <c r="B91" s="209" t="s">
        <v>102</v>
      </c>
      <c r="C91" s="208"/>
      <c r="D91" s="208"/>
      <c r="E91" s="208"/>
      <c r="F91" s="208"/>
      <c r="G91" s="208"/>
      <c r="H91" s="207">
        <v>0</v>
      </c>
      <c r="I91" s="206">
        <v>0</v>
      </c>
      <c r="J91" s="205">
        <f>SUM(H91:I91)</f>
        <v>0</v>
      </c>
      <c r="K91" s="204">
        <v>0</v>
      </c>
      <c r="L91" s="203">
        <v>0</v>
      </c>
      <c r="M91" s="203">
        <v>0</v>
      </c>
      <c r="N91" s="203">
        <v>2</v>
      </c>
      <c r="O91" s="202">
        <v>5</v>
      </c>
      <c r="P91" s="201">
        <f>SUM(K91:O91)</f>
        <v>7</v>
      </c>
      <c r="Q91" s="200">
        <f>SUM(J91,P91)</f>
        <v>7</v>
      </c>
    </row>
    <row r="92" spans="1:18" s="189" customFormat="1" ht="17.100000000000001" customHeight="1">
      <c r="B92" s="199" t="s">
        <v>47</v>
      </c>
      <c r="C92" s="198"/>
      <c r="D92" s="198"/>
      <c r="E92" s="198"/>
      <c r="F92" s="198"/>
      <c r="G92" s="198"/>
      <c r="H92" s="197">
        <f>H90+H91</f>
        <v>0</v>
      </c>
      <c r="I92" s="193">
        <f>I90+I91</f>
        <v>0</v>
      </c>
      <c r="J92" s="196">
        <f>SUM(H92:I92)</f>
        <v>0</v>
      </c>
      <c r="K92" s="195">
        <f>K90+K91</f>
        <v>0</v>
      </c>
      <c r="L92" s="194">
        <f>L90+L91</f>
        <v>4</v>
      </c>
      <c r="M92" s="194">
        <f>M90+M91</f>
        <v>28</v>
      </c>
      <c r="N92" s="194">
        <f>N90+N91</f>
        <v>313</v>
      </c>
      <c r="O92" s="193">
        <f>O90+O91</f>
        <v>381</v>
      </c>
      <c r="P92" s="192">
        <f>SUM(K92:O92)</f>
        <v>726</v>
      </c>
      <c r="Q92" s="191">
        <f>SUM(J92,P92)</f>
        <v>726</v>
      </c>
    </row>
    <row r="93" spans="1:18" s="189" customFormat="1" ht="17.100000000000001" customHeight="1"/>
    <row r="94" spans="1:18" s="49" customFormat="1" ht="17.100000000000001" customHeight="1">
      <c r="A94" s="26" t="s">
        <v>101</v>
      </c>
      <c r="J94" s="190"/>
      <c r="K94" s="190"/>
    </row>
    <row r="95" spans="1:18" s="49" customFormat="1" ht="17.100000000000001" customHeight="1">
      <c r="B95" s="189"/>
      <c r="C95" s="188"/>
      <c r="D95" s="188"/>
      <c r="E95" s="188"/>
      <c r="F95" s="187"/>
      <c r="G95" s="187"/>
      <c r="H95" s="187"/>
      <c r="I95" s="899" t="s">
        <v>100</v>
      </c>
      <c r="J95" s="899"/>
      <c r="K95" s="899"/>
      <c r="L95" s="899"/>
      <c r="M95" s="899"/>
      <c r="N95" s="899"/>
      <c r="O95" s="899"/>
      <c r="P95" s="899"/>
      <c r="Q95" s="899"/>
      <c r="R95" s="899"/>
    </row>
    <row r="96" spans="1:18" s="49" customFormat="1" ht="17.100000000000001" customHeight="1">
      <c r="B96" s="876" t="str">
        <f>"令和" &amp; DBCS($A$2) &amp; "年（" &amp; DBCS($B$2) &amp; "年）" &amp; DBCS($C$2) &amp; "月"</f>
        <v>令和５年（２０２３年）９月</v>
      </c>
      <c r="C96" s="877"/>
      <c r="D96" s="877"/>
      <c r="E96" s="877"/>
      <c r="F96" s="877"/>
      <c r="G96" s="878"/>
      <c r="H96" s="882" t="s">
        <v>96</v>
      </c>
      <c r="I96" s="883"/>
      <c r="J96" s="883"/>
      <c r="K96" s="884" t="s">
        <v>95</v>
      </c>
      <c r="L96" s="885"/>
      <c r="M96" s="885"/>
      <c r="N96" s="885"/>
      <c r="O96" s="885"/>
      <c r="P96" s="885"/>
      <c r="Q96" s="886"/>
      <c r="R96" s="887" t="s">
        <v>48</v>
      </c>
    </row>
    <row r="97" spans="2:18" s="49" customFormat="1" ht="17.100000000000001" customHeight="1">
      <c r="B97" s="879"/>
      <c r="C97" s="880"/>
      <c r="D97" s="880"/>
      <c r="E97" s="880"/>
      <c r="F97" s="880"/>
      <c r="G97" s="881"/>
      <c r="H97" s="186" t="s">
        <v>57</v>
      </c>
      <c r="I97" s="185" t="s">
        <v>56</v>
      </c>
      <c r="J97" s="184" t="s">
        <v>49</v>
      </c>
      <c r="K97" s="139" t="s">
        <v>55</v>
      </c>
      <c r="L97" s="183" t="s">
        <v>54</v>
      </c>
      <c r="M97" s="183" t="s">
        <v>53</v>
      </c>
      <c r="N97" s="183" t="s">
        <v>52</v>
      </c>
      <c r="O97" s="183" t="s">
        <v>51</v>
      </c>
      <c r="P97" s="182" t="s">
        <v>50</v>
      </c>
      <c r="Q97" s="349" t="s">
        <v>49</v>
      </c>
      <c r="R97" s="888"/>
    </row>
    <row r="98" spans="2:18" s="49" customFormat="1" ht="17.100000000000001" customHeight="1">
      <c r="B98" s="162" t="s">
        <v>94</v>
      </c>
      <c r="C98" s="161"/>
      <c r="D98" s="161"/>
      <c r="E98" s="161"/>
      <c r="F98" s="161"/>
      <c r="G98" s="160"/>
      <c r="H98" s="159">
        <f t="shared" ref="H98:R98" si="13">SUM(H99,H105,H108,H113,H117:H118)</f>
        <v>1993</v>
      </c>
      <c r="I98" s="158">
        <f t="shared" si="13"/>
        <v>3094</v>
      </c>
      <c r="J98" s="157">
        <f t="shared" si="13"/>
        <v>5087</v>
      </c>
      <c r="K98" s="42">
        <f t="shared" si="13"/>
        <v>0</v>
      </c>
      <c r="L98" s="156">
        <f t="shared" si="13"/>
        <v>10250</v>
      </c>
      <c r="M98" s="156">
        <f t="shared" si="13"/>
        <v>6958</v>
      </c>
      <c r="N98" s="156">
        <f t="shared" si="13"/>
        <v>5042</v>
      </c>
      <c r="O98" s="156">
        <f t="shared" si="13"/>
        <v>3479</v>
      </c>
      <c r="P98" s="155">
        <f t="shared" si="13"/>
        <v>1812</v>
      </c>
      <c r="Q98" s="154">
        <f t="shared" si="13"/>
        <v>27541</v>
      </c>
      <c r="R98" s="153">
        <f t="shared" si="13"/>
        <v>32628</v>
      </c>
    </row>
    <row r="99" spans="2:18" s="49" customFormat="1" ht="17.100000000000001" customHeight="1">
      <c r="B99" s="111"/>
      <c r="C99" s="162" t="s">
        <v>93</v>
      </c>
      <c r="D99" s="161"/>
      <c r="E99" s="161"/>
      <c r="F99" s="161"/>
      <c r="G99" s="160"/>
      <c r="H99" s="159">
        <f t="shared" ref="H99:Q99" si="14">SUM(H100:H104)</f>
        <v>140</v>
      </c>
      <c r="I99" s="158">
        <f t="shared" si="14"/>
        <v>245</v>
      </c>
      <c r="J99" s="157">
        <f t="shared" si="14"/>
        <v>385</v>
      </c>
      <c r="K99" s="42">
        <f t="shared" si="14"/>
        <v>0</v>
      </c>
      <c r="L99" s="156">
        <f t="shared" si="14"/>
        <v>2752</v>
      </c>
      <c r="M99" s="156">
        <f t="shared" si="14"/>
        <v>1905</v>
      </c>
      <c r="N99" s="156">
        <f t="shared" si="14"/>
        <v>1602</v>
      </c>
      <c r="O99" s="156">
        <f t="shared" si="14"/>
        <v>1226</v>
      </c>
      <c r="P99" s="155">
        <f t="shared" si="14"/>
        <v>768</v>
      </c>
      <c r="Q99" s="154">
        <f t="shared" si="14"/>
        <v>8253</v>
      </c>
      <c r="R99" s="153">
        <f t="shared" ref="R99:R104" si="15">SUM(J99,Q99)</f>
        <v>8638</v>
      </c>
    </row>
    <row r="100" spans="2:18" s="49" customFormat="1" ht="17.100000000000001" customHeight="1">
      <c r="B100" s="111"/>
      <c r="C100" s="111"/>
      <c r="D100" s="172" t="s">
        <v>92</v>
      </c>
      <c r="E100" s="171"/>
      <c r="F100" s="171"/>
      <c r="G100" s="170"/>
      <c r="H100" s="169">
        <v>0</v>
      </c>
      <c r="I100" s="166">
        <v>0</v>
      </c>
      <c r="J100" s="165">
        <f>SUM(H100:I100)</f>
        <v>0</v>
      </c>
      <c r="K100" s="134">
        <v>0</v>
      </c>
      <c r="L100" s="167">
        <v>1390</v>
      </c>
      <c r="M100" s="167">
        <v>805</v>
      </c>
      <c r="N100" s="167">
        <v>528</v>
      </c>
      <c r="O100" s="167">
        <v>313</v>
      </c>
      <c r="P100" s="166">
        <v>153</v>
      </c>
      <c r="Q100" s="165">
        <f>SUM(K100:P100)</f>
        <v>3189</v>
      </c>
      <c r="R100" s="164">
        <f t="shared" si="15"/>
        <v>3189</v>
      </c>
    </row>
    <row r="101" spans="2:18" s="49" customFormat="1" ht="17.100000000000001" customHeight="1">
      <c r="B101" s="111"/>
      <c r="C101" s="111"/>
      <c r="D101" s="110" t="s">
        <v>91</v>
      </c>
      <c r="E101" s="109"/>
      <c r="F101" s="109"/>
      <c r="G101" s="108"/>
      <c r="H101" s="107">
        <v>0</v>
      </c>
      <c r="I101" s="104">
        <v>0</v>
      </c>
      <c r="J101" s="103">
        <f>SUM(H101:I101)</f>
        <v>0</v>
      </c>
      <c r="K101" s="101">
        <v>0</v>
      </c>
      <c r="L101" s="105">
        <v>0</v>
      </c>
      <c r="M101" s="105">
        <v>2</v>
      </c>
      <c r="N101" s="105">
        <v>2</v>
      </c>
      <c r="O101" s="105">
        <v>14</v>
      </c>
      <c r="P101" s="104">
        <v>26</v>
      </c>
      <c r="Q101" s="103">
        <f>SUM(K101:P101)</f>
        <v>44</v>
      </c>
      <c r="R101" s="102">
        <f t="shared" si="15"/>
        <v>44</v>
      </c>
    </row>
    <row r="102" spans="2:18" s="49" customFormat="1" ht="17.100000000000001" customHeight="1">
      <c r="B102" s="111"/>
      <c r="C102" s="111"/>
      <c r="D102" s="110" t="s">
        <v>90</v>
      </c>
      <c r="E102" s="109"/>
      <c r="F102" s="109"/>
      <c r="G102" s="108"/>
      <c r="H102" s="107">
        <v>61</v>
      </c>
      <c r="I102" s="104">
        <v>124</v>
      </c>
      <c r="J102" s="103">
        <f>SUM(H102:I102)</f>
        <v>185</v>
      </c>
      <c r="K102" s="101">
        <v>0</v>
      </c>
      <c r="L102" s="105">
        <v>447</v>
      </c>
      <c r="M102" s="105">
        <v>339</v>
      </c>
      <c r="N102" s="105">
        <v>220</v>
      </c>
      <c r="O102" s="105">
        <v>182</v>
      </c>
      <c r="P102" s="104">
        <v>138</v>
      </c>
      <c r="Q102" s="103">
        <f>SUM(K102:P102)</f>
        <v>1326</v>
      </c>
      <c r="R102" s="102">
        <f t="shared" si="15"/>
        <v>1511</v>
      </c>
    </row>
    <row r="103" spans="2:18" s="49" customFormat="1" ht="17.100000000000001" customHeight="1">
      <c r="B103" s="111"/>
      <c r="C103" s="111"/>
      <c r="D103" s="110" t="s">
        <v>89</v>
      </c>
      <c r="E103" s="109"/>
      <c r="F103" s="109"/>
      <c r="G103" s="108"/>
      <c r="H103" s="107">
        <v>5</v>
      </c>
      <c r="I103" s="104">
        <v>39</v>
      </c>
      <c r="J103" s="103">
        <f>SUM(H103:I103)</f>
        <v>44</v>
      </c>
      <c r="K103" s="101">
        <v>0</v>
      </c>
      <c r="L103" s="105">
        <v>80</v>
      </c>
      <c r="M103" s="105">
        <v>87</v>
      </c>
      <c r="N103" s="105">
        <v>64</v>
      </c>
      <c r="O103" s="105">
        <v>63</v>
      </c>
      <c r="P103" s="104">
        <v>20</v>
      </c>
      <c r="Q103" s="103">
        <f>SUM(K103:P103)</f>
        <v>314</v>
      </c>
      <c r="R103" s="102">
        <f t="shared" si="15"/>
        <v>358</v>
      </c>
    </row>
    <row r="104" spans="2:18" s="49" customFormat="1" ht="17.100000000000001" customHeight="1">
      <c r="B104" s="111"/>
      <c r="C104" s="111"/>
      <c r="D104" s="181" t="s">
        <v>88</v>
      </c>
      <c r="E104" s="180"/>
      <c r="F104" s="180"/>
      <c r="G104" s="179"/>
      <c r="H104" s="178">
        <v>74</v>
      </c>
      <c r="I104" s="175">
        <v>82</v>
      </c>
      <c r="J104" s="174">
        <f>SUM(H104:I104)</f>
        <v>156</v>
      </c>
      <c r="K104" s="128">
        <v>0</v>
      </c>
      <c r="L104" s="176">
        <v>835</v>
      </c>
      <c r="M104" s="176">
        <v>672</v>
      </c>
      <c r="N104" s="176">
        <v>788</v>
      </c>
      <c r="O104" s="176">
        <v>654</v>
      </c>
      <c r="P104" s="175">
        <v>431</v>
      </c>
      <c r="Q104" s="174">
        <f>SUM(K104:P104)</f>
        <v>3380</v>
      </c>
      <c r="R104" s="173">
        <f t="shared" si="15"/>
        <v>3536</v>
      </c>
    </row>
    <row r="105" spans="2:18" s="49" customFormat="1" ht="17.100000000000001" customHeight="1">
      <c r="B105" s="111"/>
      <c r="C105" s="162" t="s">
        <v>87</v>
      </c>
      <c r="D105" s="161"/>
      <c r="E105" s="161"/>
      <c r="F105" s="161"/>
      <c r="G105" s="160"/>
      <c r="H105" s="159">
        <f t="shared" ref="H105:R105" si="16">SUM(H106:H107)</f>
        <v>120</v>
      </c>
      <c r="I105" s="158">
        <f t="shared" si="16"/>
        <v>169</v>
      </c>
      <c r="J105" s="157">
        <f t="shared" si="16"/>
        <v>289</v>
      </c>
      <c r="K105" s="42">
        <f t="shared" si="16"/>
        <v>0</v>
      </c>
      <c r="L105" s="156">
        <f t="shared" si="16"/>
        <v>1752</v>
      </c>
      <c r="M105" s="156">
        <f t="shared" si="16"/>
        <v>1086</v>
      </c>
      <c r="N105" s="156">
        <f t="shared" si="16"/>
        <v>723</v>
      </c>
      <c r="O105" s="156">
        <f t="shared" si="16"/>
        <v>409</v>
      </c>
      <c r="P105" s="155">
        <f t="shared" si="16"/>
        <v>184</v>
      </c>
      <c r="Q105" s="154">
        <f t="shared" si="16"/>
        <v>4154</v>
      </c>
      <c r="R105" s="153">
        <f t="shared" si="16"/>
        <v>4443</v>
      </c>
    </row>
    <row r="106" spans="2:18" s="49" customFormat="1" ht="17.100000000000001" customHeight="1">
      <c r="B106" s="111"/>
      <c r="C106" s="111"/>
      <c r="D106" s="172" t="s">
        <v>86</v>
      </c>
      <c r="E106" s="171"/>
      <c r="F106" s="171"/>
      <c r="G106" s="170"/>
      <c r="H106" s="169">
        <v>0</v>
      </c>
      <c r="I106" s="166">
        <v>0</v>
      </c>
      <c r="J106" s="168">
        <f>SUM(H106:I106)</f>
        <v>0</v>
      </c>
      <c r="K106" s="134">
        <v>0</v>
      </c>
      <c r="L106" s="167">
        <v>1338</v>
      </c>
      <c r="M106" s="167">
        <v>790</v>
      </c>
      <c r="N106" s="167">
        <v>547</v>
      </c>
      <c r="O106" s="167">
        <v>312</v>
      </c>
      <c r="P106" s="166">
        <v>143</v>
      </c>
      <c r="Q106" s="165">
        <f>SUM(K106:P106)</f>
        <v>3130</v>
      </c>
      <c r="R106" s="164">
        <f>SUM(J106,Q106)</f>
        <v>3130</v>
      </c>
    </row>
    <row r="107" spans="2:18" s="49" customFormat="1" ht="17.100000000000001" customHeight="1">
      <c r="B107" s="111"/>
      <c r="C107" s="111"/>
      <c r="D107" s="181" t="s">
        <v>85</v>
      </c>
      <c r="E107" s="180"/>
      <c r="F107" s="180"/>
      <c r="G107" s="179"/>
      <c r="H107" s="178">
        <v>120</v>
      </c>
      <c r="I107" s="175">
        <v>169</v>
      </c>
      <c r="J107" s="177">
        <f>SUM(H107:I107)</f>
        <v>289</v>
      </c>
      <c r="K107" s="128">
        <v>0</v>
      </c>
      <c r="L107" s="176">
        <v>414</v>
      </c>
      <c r="M107" s="176">
        <v>296</v>
      </c>
      <c r="N107" s="176">
        <v>176</v>
      </c>
      <c r="O107" s="176">
        <v>97</v>
      </c>
      <c r="P107" s="175">
        <v>41</v>
      </c>
      <c r="Q107" s="174">
        <f>SUM(K107:P107)</f>
        <v>1024</v>
      </c>
      <c r="R107" s="173">
        <f>SUM(J107,Q107)</f>
        <v>1313</v>
      </c>
    </row>
    <row r="108" spans="2:18" s="49" customFormat="1" ht="17.100000000000001" customHeight="1">
      <c r="B108" s="111"/>
      <c r="C108" s="162" t="s">
        <v>84</v>
      </c>
      <c r="D108" s="161"/>
      <c r="E108" s="161"/>
      <c r="F108" s="161"/>
      <c r="G108" s="160"/>
      <c r="H108" s="159">
        <f t="shared" ref="H108:R108" si="17">SUM(H109:H112)</f>
        <v>2</v>
      </c>
      <c r="I108" s="158">
        <f t="shared" si="17"/>
        <v>6</v>
      </c>
      <c r="J108" s="157">
        <f t="shared" si="17"/>
        <v>8</v>
      </c>
      <c r="K108" s="42">
        <f t="shared" si="17"/>
        <v>0</v>
      </c>
      <c r="L108" s="156">
        <f t="shared" si="17"/>
        <v>184</v>
      </c>
      <c r="M108" s="156">
        <f t="shared" si="17"/>
        <v>180</v>
      </c>
      <c r="N108" s="156">
        <f t="shared" si="17"/>
        <v>159</v>
      </c>
      <c r="O108" s="156">
        <f t="shared" si="17"/>
        <v>151</v>
      </c>
      <c r="P108" s="155">
        <f t="shared" si="17"/>
        <v>68</v>
      </c>
      <c r="Q108" s="154">
        <f t="shared" si="17"/>
        <v>742</v>
      </c>
      <c r="R108" s="153">
        <f t="shared" si="17"/>
        <v>750</v>
      </c>
    </row>
    <row r="109" spans="2:18" s="49" customFormat="1" ht="17.100000000000001" customHeight="1">
      <c r="B109" s="111"/>
      <c r="C109" s="111"/>
      <c r="D109" s="172" t="s">
        <v>83</v>
      </c>
      <c r="E109" s="171"/>
      <c r="F109" s="171"/>
      <c r="G109" s="170"/>
      <c r="H109" s="169">
        <v>1</v>
      </c>
      <c r="I109" s="166">
        <v>5</v>
      </c>
      <c r="J109" s="168">
        <f>SUM(H109:I109)</f>
        <v>6</v>
      </c>
      <c r="K109" s="134">
        <v>0</v>
      </c>
      <c r="L109" s="167">
        <v>177</v>
      </c>
      <c r="M109" s="167">
        <v>155</v>
      </c>
      <c r="N109" s="167">
        <v>143</v>
      </c>
      <c r="O109" s="167">
        <v>129</v>
      </c>
      <c r="P109" s="166">
        <v>58</v>
      </c>
      <c r="Q109" s="165">
        <f>SUM(K109:P109)</f>
        <v>662</v>
      </c>
      <c r="R109" s="164">
        <f>SUM(J109,Q109)</f>
        <v>668</v>
      </c>
    </row>
    <row r="110" spans="2:18" s="49" customFormat="1" ht="17.100000000000001" customHeight="1">
      <c r="B110" s="111"/>
      <c r="C110" s="111"/>
      <c r="D110" s="110" t="s">
        <v>82</v>
      </c>
      <c r="E110" s="109"/>
      <c r="F110" s="109"/>
      <c r="G110" s="108"/>
      <c r="H110" s="107">
        <v>1</v>
      </c>
      <c r="I110" s="104">
        <v>1</v>
      </c>
      <c r="J110" s="106">
        <f>SUM(H110:I110)</f>
        <v>2</v>
      </c>
      <c r="K110" s="101">
        <v>0</v>
      </c>
      <c r="L110" s="105">
        <v>7</v>
      </c>
      <c r="M110" s="105">
        <v>25</v>
      </c>
      <c r="N110" s="105">
        <v>16</v>
      </c>
      <c r="O110" s="105">
        <v>22</v>
      </c>
      <c r="P110" s="104">
        <v>10</v>
      </c>
      <c r="Q110" s="103">
        <f>SUM(K110:P110)</f>
        <v>80</v>
      </c>
      <c r="R110" s="102">
        <f>SUM(J110,Q110)</f>
        <v>82</v>
      </c>
    </row>
    <row r="111" spans="2:18" s="49" customFormat="1" ht="17.100000000000001" customHeight="1">
      <c r="B111" s="111"/>
      <c r="C111" s="163"/>
      <c r="D111" s="110" t="s">
        <v>81</v>
      </c>
      <c r="E111" s="109"/>
      <c r="F111" s="109"/>
      <c r="G111" s="108"/>
      <c r="H111" s="107">
        <v>0</v>
      </c>
      <c r="I111" s="104">
        <v>0</v>
      </c>
      <c r="J111" s="106">
        <f>SUM(H111:I111)</f>
        <v>0</v>
      </c>
      <c r="K111" s="101">
        <v>0</v>
      </c>
      <c r="L111" s="105">
        <v>0</v>
      </c>
      <c r="M111" s="105">
        <v>0</v>
      </c>
      <c r="N111" s="105">
        <v>0</v>
      </c>
      <c r="O111" s="105">
        <v>0</v>
      </c>
      <c r="P111" s="104">
        <v>0</v>
      </c>
      <c r="Q111" s="103">
        <f>SUM(K111:P111)</f>
        <v>0</v>
      </c>
      <c r="R111" s="102">
        <f>SUM(J111,Q111)</f>
        <v>0</v>
      </c>
    </row>
    <row r="112" spans="2:18" s="49" customFormat="1" ht="16.5" customHeight="1">
      <c r="B112" s="111"/>
      <c r="C112" s="136"/>
      <c r="D112" s="59" t="s">
        <v>80</v>
      </c>
      <c r="E112" s="58"/>
      <c r="F112" s="58"/>
      <c r="G112" s="57"/>
      <c r="H112" s="56">
        <v>0</v>
      </c>
      <c r="I112" s="52">
        <v>0</v>
      </c>
      <c r="J112" s="55">
        <f>SUM(H112:I112)</f>
        <v>0</v>
      </c>
      <c r="K112" s="135">
        <v>0</v>
      </c>
      <c r="L112" s="53">
        <v>0</v>
      </c>
      <c r="M112" s="53">
        <v>0</v>
      </c>
      <c r="N112" s="53">
        <v>0</v>
      </c>
      <c r="O112" s="53">
        <v>0</v>
      </c>
      <c r="P112" s="52">
        <v>0</v>
      </c>
      <c r="Q112" s="51">
        <f>SUM(K112:P112)</f>
        <v>0</v>
      </c>
      <c r="R112" s="50">
        <f>SUM(J112,Q112)</f>
        <v>0</v>
      </c>
    </row>
    <row r="113" spans="2:18" s="49" customFormat="1" ht="17.100000000000001" customHeight="1">
      <c r="B113" s="111"/>
      <c r="C113" s="162" t="s">
        <v>79</v>
      </c>
      <c r="D113" s="161"/>
      <c r="E113" s="161"/>
      <c r="F113" s="161"/>
      <c r="G113" s="160"/>
      <c r="H113" s="159">
        <f t="shared" ref="H113:R113" si="18">SUM(H114:H116)</f>
        <v>815</v>
      </c>
      <c r="I113" s="158">
        <f t="shared" si="18"/>
        <v>1297</v>
      </c>
      <c r="J113" s="157">
        <f t="shared" si="18"/>
        <v>2112</v>
      </c>
      <c r="K113" s="42">
        <f t="shared" si="18"/>
        <v>0</v>
      </c>
      <c r="L113" s="156">
        <f t="shared" si="18"/>
        <v>1879</v>
      </c>
      <c r="M113" s="156">
        <f t="shared" si="18"/>
        <v>1625</v>
      </c>
      <c r="N113" s="156">
        <f t="shared" si="18"/>
        <v>1158</v>
      </c>
      <c r="O113" s="156">
        <f t="shared" si="18"/>
        <v>805</v>
      </c>
      <c r="P113" s="155">
        <f t="shared" si="18"/>
        <v>393</v>
      </c>
      <c r="Q113" s="154">
        <f t="shared" si="18"/>
        <v>5860</v>
      </c>
      <c r="R113" s="153">
        <f t="shared" si="18"/>
        <v>7972</v>
      </c>
    </row>
    <row r="114" spans="2:18" s="14" customFormat="1" ht="17.100000000000001" customHeight="1">
      <c r="B114" s="72"/>
      <c r="C114" s="72"/>
      <c r="D114" s="82" t="s">
        <v>78</v>
      </c>
      <c r="E114" s="81"/>
      <c r="F114" s="81"/>
      <c r="G114" s="80"/>
      <c r="H114" s="79">
        <v>774</v>
      </c>
      <c r="I114" s="75">
        <v>1250</v>
      </c>
      <c r="J114" s="78">
        <f>SUM(H114:I114)</f>
        <v>2024</v>
      </c>
      <c r="K114" s="134">
        <v>0</v>
      </c>
      <c r="L114" s="76">
        <v>1812</v>
      </c>
      <c r="M114" s="76">
        <v>1576</v>
      </c>
      <c r="N114" s="76">
        <v>1123</v>
      </c>
      <c r="O114" s="76">
        <v>781</v>
      </c>
      <c r="P114" s="75">
        <v>389</v>
      </c>
      <c r="Q114" s="74">
        <f>SUM(K114:P114)</f>
        <v>5681</v>
      </c>
      <c r="R114" s="73">
        <f>SUM(J114,Q114)</f>
        <v>7705</v>
      </c>
    </row>
    <row r="115" spans="2:18" s="14" customFormat="1" ht="17.100000000000001" customHeight="1">
      <c r="B115" s="72"/>
      <c r="C115" s="72"/>
      <c r="D115" s="70" t="s">
        <v>77</v>
      </c>
      <c r="E115" s="69"/>
      <c r="F115" s="69"/>
      <c r="G115" s="68"/>
      <c r="H115" s="67">
        <v>19</v>
      </c>
      <c r="I115" s="63">
        <v>20</v>
      </c>
      <c r="J115" s="66">
        <f>SUM(H115:I115)</f>
        <v>39</v>
      </c>
      <c r="K115" s="101">
        <v>0</v>
      </c>
      <c r="L115" s="64">
        <v>40</v>
      </c>
      <c r="M115" s="64">
        <v>34</v>
      </c>
      <c r="N115" s="64">
        <v>24</v>
      </c>
      <c r="O115" s="64">
        <v>16</v>
      </c>
      <c r="P115" s="63">
        <v>2</v>
      </c>
      <c r="Q115" s="62">
        <f>SUM(K115:P115)</f>
        <v>116</v>
      </c>
      <c r="R115" s="61">
        <f>SUM(J115,Q115)</f>
        <v>155</v>
      </c>
    </row>
    <row r="116" spans="2:18" s="14" customFormat="1" ht="17.100000000000001" customHeight="1">
      <c r="B116" s="72"/>
      <c r="C116" s="72"/>
      <c r="D116" s="133" t="s">
        <v>76</v>
      </c>
      <c r="E116" s="132"/>
      <c r="F116" s="132"/>
      <c r="G116" s="131"/>
      <c r="H116" s="130">
        <v>22</v>
      </c>
      <c r="I116" s="126">
        <v>27</v>
      </c>
      <c r="J116" s="129">
        <f>SUM(H116:I116)</f>
        <v>49</v>
      </c>
      <c r="K116" s="128">
        <v>0</v>
      </c>
      <c r="L116" s="127">
        <v>27</v>
      </c>
      <c r="M116" s="127">
        <v>15</v>
      </c>
      <c r="N116" s="127">
        <v>11</v>
      </c>
      <c r="O116" s="127">
        <v>8</v>
      </c>
      <c r="P116" s="126">
        <v>2</v>
      </c>
      <c r="Q116" s="125">
        <f>SUM(K116:P116)</f>
        <v>63</v>
      </c>
      <c r="R116" s="124">
        <f>SUM(J116,Q116)</f>
        <v>112</v>
      </c>
    </row>
    <row r="117" spans="2:18" s="14" customFormat="1" ht="17.100000000000001" customHeight="1">
      <c r="B117" s="72"/>
      <c r="C117" s="122" t="s">
        <v>75</v>
      </c>
      <c r="D117" s="121"/>
      <c r="E117" s="121"/>
      <c r="F117" s="121"/>
      <c r="G117" s="120"/>
      <c r="H117" s="45">
        <v>28</v>
      </c>
      <c r="I117" s="44">
        <v>17</v>
      </c>
      <c r="J117" s="43">
        <f>SUM(H117:I117)</f>
        <v>45</v>
      </c>
      <c r="K117" s="42">
        <v>0</v>
      </c>
      <c r="L117" s="41">
        <v>152</v>
      </c>
      <c r="M117" s="41">
        <v>136</v>
      </c>
      <c r="N117" s="41">
        <v>128</v>
      </c>
      <c r="O117" s="41">
        <v>100</v>
      </c>
      <c r="P117" s="40">
        <v>37</v>
      </c>
      <c r="Q117" s="39">
        <f>SUM(K117:P117)</f>
        <v>553</v>
      </c>
      <c r="R117" s="38">
        <f>SUM(J117,Q117)</f>
        <v>598</v>
      </c>
    </row>
    <row r="118" spans="2:18" s="14" customFormat="1" ht="17.100000000000001" customHeight="1">
      <c r="B118" s="123"/>
      <c r="C118" s="122" t="s">
        <v>74</v>
      </c>
      <c r="D118" s="121"/>
      <c r="E118" s="121"/>
      <c r="F118" s="121"/>
      <c r="G118" s="120"/>
      <c r="H118" s="45">
        <v>888</v>
      </c>
      <c r="I118" s="44">
        <v>1360</v>
      </c>
      <c r="J118" s="43">
        <f>SUM(H118:I118)</f>
        <v>2248</v>
      </c>
      <c r="K118" s="42">
        <v>0</v>
      </c>
      <c r="L118" s="41">
        <v>3531</v>
      </c>
      <c r="M118" s="41">
        <v>2026</v>
      </c>
      <c r="N118" s="41">
        <v>1272</v>
      </c>
      <c r="O118" s="41">
        <v>788</v>
      </c>
      <c r="P118" s="40">
        <v>362</v>
      </c>
      <c r="Q118" s="39">
        <f>SUM(K118:P118)</f>
        <v>7979</v>
      </c>
      <c r="R118" s="38">
        <f>SUM(J118,Q118)</f>
        <v>10227</v>
      </c>
    </row>
    <row r="119" spans="2:18" s="14" customFormat="1" ht="17.100000000000001" customHeight="1">
      <c r="B119" s="86" t="s">
        <v>73</v>
      </c>
      <c r="C119" s="85"/>
      <c r="D119" s="85"/>
      <c r="E119" s="85"/>
      <c r="F119" s="85"/>
      <c r="G119" s="84"/>
      <c r="H119" s="45">
        <f t="shared" ref="H119:R119" si="19">SUM(H120:H128)</f>
        <v>14</v>
      </c>
      <c r="I119" s="44">
        <f t="shared" si="19"/>
        <v>11</v>
      </c>
      <c r="J119" s="43">
        <f t="shared" si="19"/>
        <v>25</v>
      </c>
      <c r="K119" s="42">
        <f>SUM(K120:K128)</f>
        <v>0</v>
      </c>
      <c r="L119" s="41">
        <f>SUM(L120:L128)</f>
        <v>1530</v>
      </c>
      <c r="M119" s="41">
        <f>SUM(M120:M128)</f>
        <v>1040</v>
      </c>
      <c r="N119" s="41">
        <f t="shared" si="19"/>
        <v>871</v>
      </c>
      <c r="O119" s="41">
        <f t="shared" si="19"/>
        <v>580</v>
      </c>
      <c r="P119" s="40">
        <f t="shared" si="19"/>
        <v>293</v>
      </c>
      <c r="Q119" s="39">
        <f t="shared" si="19"/>
        <v>4314</v>
      </c>
      <c r="R119" s="38">
        <f t="shared" si="19"/>
        <v>4339</v>
      </c>
    </row>
    <row r="120" spans="2:18" s="14" customFormat="1" ht="17.100000000000001" customHeight="1">
      <c r="B120" s="72"/>
      <c r="C120" s="82" t="s">
        <v>99</v>
      </c>
      <c r="D120" s="81"/>
      <c r="E120" s="81"/>
      <c r="F120" s="81"/>
      <c r="G120" s="80"/>
      <c r="H120" s="79">
        <v>0</v>
      </c>
      <c r="I120" s="75">
        <v>0</v>
      </c>
      <c r="J120" s="78">
        <f>SUM(H120:I120)</f>
        <v>0</v>
      </c>
      <c r="K120" s="77"/>
      <c r="L120" s="76">
        <v>79</v>
      </c>
      <c r="M120" s="76">
        <v>36</v>
      </c>
      <c r="N120" s="76">
        <v>57</v>
      </c>
      <c r="O120" s="76">
        <v>58</v>
      </c>
      <c r="P120" s="75">
        <v>41</v>
      </c>
      <c r="Q120" s="74">
        <f t="shared" ref="Q120:Q128" si="20">SUM(K120:P120)</f>
        <v>271</v>
      </c>
      <c r="R120" s="73">
        <f t="shared" ref="R120:R128" si="21">SUM(J120,Q120)</f>
        <v>271</v>
      </c>
    </row>
    <row r="121" spans="2:18" s="14" customFormat="1" ht="17.100000000000001" customHeight="1">
      <c r="B121" s="72"/>
      <c r="C121" s="152" t="s">
        <v>71</v>
      </c>
      <c r="D121" s="151"/>
      <c r="E121" s="151"/>
      <c r="F121" s="151"/>
      <c r="G121" s="150"/>
      <c r="H121" s="67">
        <v>0</v>
      </c>
      <c r="I121" s="63">
        <v>0</v>
      </c>
      <c r="J121" s="66">
        <f t="shared" ref="J121:J128" si="22">SUM(H121:I121)</f>
        <v>0</v>
      </c>
      <c r="K121" s="149"/>
      <c r="L121" s="148">
        <v>0</v>
      </c>
      <c r="M121" s="148">
        <v>0</v>
      </c>
      <c r="N121" s="148">
        <v>0</v>
      </c>
      <c r="O121" s="148">
        <v>0</v>
      </c>
      <c r="P121" s="147">
        <v>0</v>
      </c>
      <c r="Q121" s="146">
        <f>SUM(K121:P121)</f>
        <v>0</v>
      </c>
      <c r="R121" s="145">
        <f>SUM(J121,Q121)</f>
        <v>0</v>
      </c>
    </row>
    <row r="122" spans="2:18" s="49" customFormat="1" ht="17.100000000000001" customHeight="1">
      <c r="B122" s="111"/>
      <c r="C122" s="110" t="s">
        <v>70</v>
      </c>
      <c r="D122" s="109"/>
      <c r="E122" s="109"/>
      <c r="F122" s="109"/>
      <c r="G122" s="108"/>
      <c r="H122" s="107">
        <v>0</v>
      </c>
      <c r="I122" s="104">
        <v>0</v>
      </c>
      <c r="J122" s="106">
        <f t="shared" si="22"/>
        <v>0</v>
      </c>
      <c r="K122" s="65"/>
      <c r="L122" s="105">
        <v>978</v>
      </c>
      <c r="M122" s="105">
        <v>563</v>
      </c>
      <c r="N122" s="105">
        <v>360</v>
      </c>
      <c r="O122" s="105">
        <v>208</v>
      </c>
      <c r="P122" s="104">
        <v>87</v>
      </c>
      <c r="Q122" s="103">
        <f>SUM(K122:P122)</f>
        <v>2196</v>
      </c>
      <c r="R122" s="102">
        <f>SUM(J122,Q122)</f>
        <v>2196</v>
      </c>
    </row>
    <row r="123" spans="2:18" s="14" customFormat="1" ht="17.100000000000001" customHeight="1">
      <c r="B123" s="72"/>
      <c r="C123" s="70" t="s">
        <v>69</v>
      </c>
      <c r="D123" s="69"/>
      <c r="E123" s="69"/>
      <c r="F123" s="69"/>
      <c r="G123" s="68"/>
      <c r="H123" s="67">
        <v>2</v>
      </c>
      <c r="I123" s="63">
        <v>0</v>
      </c>
      <c r="J123" s="66">
        <f t="shared" si="22"/>
        <v>2</v>
      </c>
      <c r="K123" s="101">
        <v>0</v>
      </c>
      <c r="L123" s="64">
        <v>134</v>
      </c>
      <c r="M123" s="64">
        <v>77</v>
      </c>
      <c r="N123" s="64">
        <v>79</v>
      </c>
      <c r="O123" s="64">
        <v>43</v>
      </c>
      <c r="P123" s="63">
        <v>19</v>
      </c>
      <c r="Q123" s="62">
        <f t="shared" si="20"/>
        <v>352</v>
      </c>
      <c r="R123" s="61">
        <f t="shared" si="21"/>
        <v>354</v>
      </c>
    </row>
    <row r="124" spans="2:18" s="14" customFormat="1" ht="17.100000000000001" customHeight="1">
      <c r="B124" s="72"/>
      <c r="C124" s="70" t="s">
        <v>68</v>
      </c>
      <c r="D124" s="69"/>
      <c r="E124" s="69"/>
      <c r="F124" s="69"/>
      <c r="G124" s="68"/>
      <c r="H124" s="67">
        <v>12</v>
      </c>
      <c r="I124" s="63">
        <v>11</v>
      </c>
      <c r="J124" s="66">
        <f t="shared" si="22"/>
        <v>23</v>
      </c>
      <c r="K124" s="101">
        <v>0</v>
      </c>
      <c r="L124" s="64">
        <v>80</v>
      </c>
      <c r="M124" s="64">
        <v>79</v>
      </c>
      <c r="N124" s="64">
        <v>75</v>
      </c>
      <c r="O124" s="64">
        <v>74</v>
      </c>
      <c r="P124" s="63">
        <v>26</v>
      </c>
      <c r="Q124" s="62">
        <f t="shared" si="20"/>
        <v>334</v>
      </c>
      <c r="R124" s="61">
        <f t="shared" si="21"/>
        <v>357</v>
      </c>
    </row>
    <row r="125" spans="2:18" s="14" customFormat="1" ht="17.100000000000001" customHeight="1">
      <c r="B125" s="72"/>
      <c r="C125" s="70" t="s">
        <v>67</v>
      </c>
      <c r="D125" s="69"/>
      <c r="E125" s="69"/>
      <c r="F125" s="69"/>
      <c r="G125" s="68"/>
      <c r="H125" s="67">
        <v>0</v>
      </c>
      <c r="I125" s="63">
        <v>0</v>
      </c>
      <c r="J125" s="66">
        <f t="shared" si="22"/>
        <v>0</v>
      </c>
      <c r="K125" s="65"/>
      <c r="L125" s="64">
        <v>213</v>
      </c>
      <c r="M125" s="64">
        <v>216</v>
      </c>
      <c r="N125" s="64">
        <v>219</v>
      </c>
      <c r="O125" s="64">
        <v>130</v>
      </c>
      <c r="P125" s="63">
        <v>60</v>
      </c>
      <c r="Q125" s="62">
        <f t="shared" si="20"/>
        <v>838</v>
      </c>
      <c r="R125" s="61">
        <f t="shared" si="21"/>
        <v>838</v>
      </c>
    </row>
    <row r="126" spans="2:18" s="14" customFormat="1" ht="17.100000000000001" customHeight="1">
      <c r="B126" s="72"/>
      <c r="C126" s="100" t="s">
        <v>66</v>
      </c>
      <c r="D126" s="98"/>
      <c r="E126" s="98"/>
      <c r="F126" s="98"/>
      <c r="G126" s="97"/>
      <c r="H126" s="67">
        <v>0</v>
      </c>
      <c r="I126" s="63">
        <v>0</v>
      </c>
      <c r="J126" s="66">
        <f t="shared" si="22"/>
        <v>0</v>
      </c>
      <c r="K126" s="65"/>
      <c r="L126" s="64">
        <v>29</v>
      </c>
      <c r="M126" s="64">
        <v>33</v>
      </c>
      <c r="N126" s="64">
        <v>37</v>
      </c>
      <c r="O126" s="64">
        <v>20</v>
      </c>
      <c r="P126" s="63">
        <v>14</v>
      </c>
      <c r="Q126" s="62">
        <f t="shared" si="20"/>
        <v>133</v>
      </c>
      <c r="R126" s="61">
        <f t="shared" si="21"/>
        <v>133</v>
      </c>
    </row>
    <row r="127" spans="2:18" s="14" customFormat="1" ht="17.100000000000001" customHeight="1">
      <c r="B127" s="71"/>
      <c r="C127" s="99" t="s">
        <v>65</v>
      </c>
      <c r="D127" s="98"/>
      <c r="E127" s="98"/>
      <c r="F127" s="98"/>
      <c r="G127" s="97"/>
      <c r="H127" s="67">
        <v>0</v>
      </c>
      <c r="I127" s="63">
        <v>0</v>
      </c>
      <c r="J127" s="66">
        <f t="shared" si="22"/>
        <v>0</v>
      </c>
      <c r="K127" s="65"/>
      <c r="L127" s="64">
        <v>0</v>
      </c>
      <c r="M127" s="64">
        <v>0</v>
      </c>
      <c r="N127" s="64">
        <v>7</v>
      </c>
      <c r="O127" s="64">
        <v>22</v>
      </c>
      <c r="P127" s="63">
        <v>18</v>
      </c>
      <c r="Q127" s="62">
        <f>SUM(K127:P127)</f>
        <v>47</v>
      </c>
      <c r="R127" s="61">
        <f>SUM(J127,Q127)</f>
        <v>47</v>
      </c>
    </row>
    <row r="128" spans="2:18" s="14" customFormat="1" ht="17.100000000000001" customHeight="1">
      <c r="B128" s="96"/>
      <c r="C128" s="95" t="s">
        <v>64</v>
      </c>
      <c r="D128" s="94"/>
      <c r="E128" s="94"/>
      <c r="F128" s="94"/>
      <c r="G128" s="93"/>
      <c r="H128" s="92">
        <v>0</v>
      </c>
      <c r="I128" s="89">
        <v>0</v>
      </c>
      <c r="J128" s="91">
        <f t="shared" si="22"/>
        <v>0</v>
      </c>
      <c r="K128" s="54"/>
      <c r="L128" s="90">
        <v>17</v>
      </c>
      <c r="M128" s="90">
        <v>36</v>
      </c>
      <c r="N128" s="90">
        <v>37</v>
      </c>
      <c r="O128" s="90">
        <v>25</v>
      </c>
      <c r="P128" s="89">
        <v>28</v>
      </c>
      <c r="Q128" s="88">
        <f t="shared" si="20"/>
        <v>143</v>
      </c>
      <c r="R128" s="87">
        <f t="shared" si="21"/>
        <v>143</v>
      </c>
    </row>
    <row r="129" spans="1:18" s="14" customFormat="1" ht="17.100000000000001" customHeight="1">
      <c r="B129" s="86" t="s">
        <v>63</v>
      </c>
      <c r="C129" s="85"/>
      <c r="D129" s="85"/>
      <c r="E129" s="85"/>
      <c r="F129" s="85"/>
      <c r="G129" s="84"/>
      <c r="H129" s="45">
        <f>SUM(H130:H133)</f>
        <v>0</v>
      </c>
      <c r="I129" s="44">
        <f>SUM(I130:I133)</f>
        <v>0</v>
      </c>
      <c r="J129" s="43">
        <f>SUM(J130:J133)</f>
        <v>0</v>
      </c>
      <c r="K129" s="83"/>
      <c r="L129" s="41">
        <f t="shared" ref="L129:R129" si="23">SUM(L130:L133)</f>
        <v>43</v>
      </c>
      <c r="M129" s="41">
        <f t="shared" si="23"/>
        <v>68</v>
      </c>
      <c r="N129" s="41">
        <f t="shared" si="23"/>
        <v>332</v>
      </c>
      <c r="O129" s="41">
        <f t="shared" si="23"/>
        <v>1096</v>
      </c>
      <c r="P129" s="40">
        <f t="shared" si="23"/>
        <v>884</v>
      </c>
      <c r="Q129" s="39">
        <f t="shared" si="23"/>
        <v>2423</v>
      </c>
      <c r="R129" s="38">
        <f t="shared" si="23"/>
        <v>2423</v>
      </c>
    </row>
    <row r="130" spans="1:18" s="14" customFormat="1" ht="17.100000000000001" customHeight="1">
      <c r="B130" s="72"/>
      <c r="C130" s="82" t="s">
        <v>62</v>
      </c>
      <c r="D130" s="81"/>
      <c r="E130" s="81"/>
      <c r="F130" s="81"/>
      <c r="G130" s="80"/>
      <c r="H130" s="79">
        <v>0</v>
      </c>
      <c r="I130" s="75">
        <v>0</v>
      </c>
      <c r="J130" s="78">
        <f>SUM(H130:I130)</f>
        <v>0</v>
      </c>
      <c r="K130" s="77"/>
      <c r="L130" s="76">
        <v>1</v>
      </c>
      <c r="M130" s="76">
        <v>2</v>
      </c>
      <c r="N130" s="76">
        <v>175</v>
      </c>
      <c r="O130" s="76">
        <v>589</v>
      </c>
      <c r="P130" s="75">
        <v>405</v>
      </c>
      <c r="Q130" s="74">
        <f>SUM(K130:P130)</f>
        <v>1172</v>
      </c>
      <c r="R130" s="73">
        <f>SUM(J130,Q130)</f>
        <v>1172</v>
      </c>
    </row>
    <row r="131" spans="1:18" s="14" customFormat="1" ht="17.100000000000001" customHeight="1">
      <c r="B131" s="72"/>
      <c r="C131" s="70" t="s">
        <v>61</v>
      </c>
      <c r="D131" s="69"/>
      <c r="E131" s="69"/>
      <c r="F131" s="69"/>
      <c r="G131" s="68"/>
      <c r="H131" s="67">
        <v>0</v>
      </c>
      <c r="I131" s="63">
        <v>0</v>
      </c>
      <c r="J131" s="66">
        <f>SUM(H131:I131)</f>
        <v>0</v>
      </c>
      <c r="K131" s="65"/>
      <c r="L131" s="64">
        <v>42</v>
      </c>
      <c r="M131" s="64">
        <v>62</v>
      </c>
      <c r="N131" s="64">
        <v>126</v>
      </c>
      <c r="O131" s="64">
        <v>176</v>
      </c>
      <c r="P131" s="63">
        <v>81</v>
      </c>
      <c r="Q131" s="62">
        <f>SUM(K131:P131)</f>
        <v>487</v>
      </c>
      <c r="R131" s="61">
        <f>SUM(J131,Q131)</f>
        <v>487</v>
      </c>
    </row>
    <row r="132" spans="1:18" s="14" customFormat="1" ht="16.5" customHeight="1">
      <c r="B132" s="71"/>
      <c r="C132" s="70" t="s">
        <v>60</v>
      </c>
      <c r="D132" s="69"/>
      <c r="E132" s="69"/>
      <c r="F132" s="69"/>
      <c r="G132" s="68"/>
      <c r="H132" s="67">
        <v>0</v>
      </c>
      <c r="I132" s="63">
        <v>0</v>
      </c>
      <c r="J132" s="66">
        <f>SUM(H132:I132)</f>
        <v>0</v>
      </c>
      <c r="K132" s="65"/>
      <c r="L132" s="64">
        <v>0</v>
      </c>
      <c r="M132" s="64">
        <v>0</v>
      </c>
      <c r="N132" s="64">
        <v>3</v>
      </c>
      <c r="O132" s="64">
        <v>15</v>
      </c>
      <c r="P132" s="63">
        <v>15</v>
      </c>
      <c r="Q132" s="62">
        <f>SUM(K132:P132)</f>
        <v>33</v>
      </c>
      <c r="R132" s="61">
        <f>SUM(J132,Q132)</f>
        <v>33</v>
      </c>
    </row>
    <row r="133" spans="1:18" s="49" customFormat="1" ht="17.100000000000001" customHeight="1">
      <c r="B133" s="60"/>
      <c r="C133" s="59" t="s">
        <v>59</v>
      </c>
      <c r="D133" s="58"/>
      <c r="E133" s="58"/>
      <c r="F133" s="58"/>
      <c r="G133" s="57"/>
      <c r="H133" s="56">
        <v>0</v>
      </c>
      <c r="I133" s="52">
        <v>0</v>
      </c>
      <c r="J133" s="55">
        <f>SUM(H133:I133)</f>
        <v>0</v>
      </c>
      <c r="K133" s="54"/>
      <c r="L133" s="53">
        <v>0</v>
      </c>
      <c r="M133" s="53">
        <v>4</v>
      </c>
      <c r="N133" s="53">
        <v>28</v>
      </c>
      <c r="O133" s="53">
        <v>316</v>
      </c>
      <c r="P133" s="52">
        <v>383</v>
      </c>
      <c r="Q133" s="51">
        <f>SUM(K133:P133)</f>
        <v>731</v>
      </c>
      <c r="R133" s="50">
        <f>SUM(J133,Q133)</f>
        <v>731</v>
      </c>
    </row>
    <row r="134" spans="1:18" s="14" customFormat="1" ht="17.100000000000001" customHeight="1">
      <c r="B134" s="48" t="s">
        <v>58</v>
      </c>
      <c r="C134" s="47"/>
      <c r="D134" s="47"/>
      <c r="E134" s="47"/>
      <c r="F134" s="47"/>
      <c r="G134" s="46"/>
      <c r="H134" s="45">
        <f t="shared" ref="H134:R134" si="24">SUM(H98,H119,H129)</f>
        <v>2007</v>
      </c>
      <c r="I134" s="44">
        <f t="shared" si="24"/>
        <v>3105</v>
      </c>
      <c r="J134" s="43">
        <f t="shared" si="24"/>
        <v>5112</v>
      </c>
      <c r="K134" s="42">
        <f t="shared" si="24"/>
        <v>0</v>
      </c>
      <c r="L134" s="41">
        <f t="shared" si="24"/>
        <v>11823</v>
      </c>
      <c r="M134" s="41">
        <f t="shared" si="24"/>
        <v>8066</v>
      </c>
      <c r="N134" s="41">
        <f t="shared" si="24"/>
        <v>6245</v>
      </c>
      <c r="O134" s="41">
        <f t="shared" si="24"/>
        <v>5155</v>
      </c>
      <c r="P134" s="40">
        <f t="shared" si="24"/>
        <v>2989</v>
      </c>
      <c r="Q134" s="39">
        <f t="shared" si="24"/>
        <v>34278</v>
      </c>
      <c r="R134" s="38">
        <f t="shared" si="24"/>
        <v>39390</v>
      </c>
    </row>
    <row r="135" spans="1:18" s="14" customFormat="1" ht="17.100000000000001" customHeight="1">
      <c r="B135" s="37"/>
      <c r="C135" s="37"/>
      <c r="D135" s="37"/>
      <c r="E135" s="37"/>
      <c r="F135" s="37"/>
      <c r="G135" s="37"/>
      <c r="H135" s="36"/>
      <c r="I135" s="36"/>
      <c r="J135" s="36"/>
      <c r="K135" s="36"/>
      <c r="L135" s="36"/>
      <c r="M135" s="36"/>
      <c r="N135" s="36"/>
      <c r="O135" s="36"/>
      <c r="P135" s="36"/>
      <c r="Q135" s="36"/>
      <c r="R135" s="36"/>
    </row>
    <row r="136" spans="1:18" s="14" customFormat="1" ht="17.100000000000001" customHeight="1">
      <c r="A136" s="26" t="s">
        <v>98</v>
      </c>
      <c r="H136" s="25"/>
      <c r="I136" s="25"/>
      <c r="J136" s="25"/>
      <c r="K136" s="25"/>
    </row>
    <row r="137" spans="1:18" s="14" customFormat="1" ht="17.100000000000001" customHeight="1">
      <c r="B137" s="144"/>
      <c r="C137" s="144"/>
      <c r="D137" s="144"/>
      <c r="E137" s="144"/>
      <c r="F137" s="143"/>
      <c r="G137" s="143"/>
      <c r="H137" s="143"/>
      <c r="I137" s="862" t="s">
        <v>97</v>
      </c>
      <c r="J137" s="862"/>
      <c r="K137" s="862"/>
      <c r="L137" s="862"/>
      <c r="M137" s="862"/>
      <c r="N137" s="862"/>
      <c r="O137" s="862"/>
      <c r="P137" s="862"/>
      <c r="Q137" s="862"/>
      <c r="R137" s="862"/>
    </row>
    <row r="138" spans="1:18" s="14" customFormat="1" ht="17.100000000000001" customHeight="1">
      <c r="B138" s="863" t="str">
        <f>"令和" &amp; DBCS($A$2) &amp; "年（" &amp; DBCS($B$2) &amp; "年）" &amp; DBCS($C$2) &amp; "月"</f>
        <v>令和５年（２０２３年）９月</v>
      </c>
      <c r="C138" s="864"/>
      <c r="D138" s="864"/>
      <c r="E138" s="864"/>
      <c r="F138" s="864"/>
      <c r="G138" s="865"/>
      <c r="H138" s="869" t="s">
        <v>96</v>
      </c>
      <c r="I138" s="870"/>
      <c r="J138" s="870"/>
      <c r="K138" s="871" t="s">
        <v>95</v>
      </c>
      <c r="L138" s="872"/>
      <c r="M138" s="872"/>
      <c r="N138" s="872"/>
      <c r="O138" s="872"/>
      <c r="P138" s="872"/>
      <c r="Q138" s="873"/>
      <c r="R138" s="874" t="s">
        <v>48</v>
      </c>
    </row>
    <row r="139" spans="1:18" s="14" customFormat="1" ht="17.100000000000001" customHeight="1">
      <c r="B139" s="866"/>
      <c r="C139" s="867"/>
      <c r="D139" s="867"/>
      <c r="E139" s="867"/>
      <c r="F139" s="867"/>
      <c r="G139" s="868"/>
      <c r="H139" s="142" t="s">
        <v>57</v>
      </c>
      <c r="I139" s="141" t="s">
        <v>56</v>
      </c>
      <c r="J139" s="140" t="s">
        <v>49</v>
      </c>
      <c r="K139" s="139" t="s">
        <v>55</v>
      </c>
      <c r="L139" s="138" t="s">
        <v>54</v>
      </c>
      <c r="M139" s="138" t="s">
        <v>53</v>
      </c>
      <c r="N139" s="138" t="s">
        <v>52</v>
      </c>
      <c r="O139" s="138" t="s">
        <v>51</v>
      </c>
      <c r="P139" s="137" t="s">
        <v>50</v>
      </c>
      <c r="Q139" s="348" t="s">
        <v>49</v>
      </c>
      <c r="R139" s="875"/>
    </row>
    <row r="140" spans="1:18" s="14" customFormat="1" ht="17.100000000000001" customHeight="1">
      <c r="B140" s="86" t="s">
        <v>94</v>
      </c>
      <c r="C140" s="85"/>
      <c r="D140" s="85"/>
      <c r="E140" s="85"/>
      <c r="F140" s="85"/>
      <c r="G140" s="84"/>
      <c r="H140" s="45">
        <f t="shared" ref="H140:R140" si="25">SUM(H141,H147,H150,H155,H159:H160)</f>
        <v>17138036</v>
      </c>
      <c r="I140" s="44">
        <f t="shared" si="25"/>
        <v>33070889</v>
      </c>
      <c r="J140" s="43">
        <f t="shared" si="25"/>
        <v>50208925</v>
      </c>
      <c r="K140" s="42">
        <f t="shared" si="25"/>
        <v>0</v>
      </c>
      <c r="L140" s="41">
        <f t="shared" si="25"/>
        <v>259853293</v>
      </c>
      <c r="M140" s="41">
        <f t="shared" si="25"/>
        <v>213771911</v>
      </c>
      <c r="N140" s="41">
        <f t="shared" si="25"/>
        <v>195629122</v>
      </c>
      <c r="O140" s="41">
        <f t="shared" si="25"/>
        <v>148492049</v>
      </c>
      <c r="P140" s="40">
        <f t="shared" si="25"/>
        <v>80138403</v>
      </c>
      <c r="Q140" s="39">
        <f t="shared" si="25"/>
        <v>897884778</v>
      </c>
      <c r="R140" s="38">
        <f t="shared" si="25"/>
        <v>948093703</v>
      </c>
    </row>
    <row r="141" spans="1:18" s="14" customFormat="1" ht="17.100000000000001" customHeight="1">
      <c r="B141" s="72"/>
      <c r="C141" s="86" t="s">
        <v>93</v>
      </c>
      <c r="D141" s="85"/>
      <c r="E141" s="85"/>
      <c r="F141" s="85"/>
      <c r="G141" s="84"/>
      <c r="H141" s="45">
        <f t="shared" ref="H141:Q141" si="26">SUM(H142:H146)</f>
        <v>1982646</v>
      </c>
      <c r="I141" s="44">
        <f t="shared" si="26"/>
        <v>5722515</v>
      </c>
      <c r="J141" s="43">
        <f t="shared" si="26"/>
        <v>7705161</v>
      </c>
      <c r="K141" s="42">
        <f t="shared" si="26"/>
        <v>0</v>
      </c>
      <c r="L141" s="41">
        <f t="shared" si="26"/>
        <v>60967682</v>
      </c>
      <c r="M141" s="41">
        <f t="shared" si="26"/>
        <v>49133351</v>
      </c>
      <c r="N141" s="41">
        <f t="shared" si="26"/>
        <v>46732213</v>
      </c>
      <c r="O141" s="41">
        <f t="shared" si="26"/>
        <v>39240136</v>
      </c>
      <c r="P141" s="40">
        <f t="shared" si="26"/>
        <v>26360682</v>
      </c>
      <c r="Q141" s="39">
        <f t="shared" si="26"/>
        <v>222434064</v>
      </c>
      <c r="R141" s="38">
        <f t="shared" ref="R141:R146" si="27">SUM(J141,Q141)</f>
        <v>230139225</v>
      </c>
    </row>
    <row r="142" spans="1:18" s="14" customFormat="1" ht="17.100000000000001" customHeight="1">
      <c r="B142" s="72"/>
      <c r="C142" s="72"/>
      <c r="D142" s="82" t="s">
        <v>92</v>
      </c>
      <c r="E142" s="81"/>
      <c r="F142" s="81"/>
      <c r="G142" s="80"/>
      <c r="H142" s="79">
        <v>0</v>
      </c>
      <c r="I142" s="75">
        <v>0</v>
      </c>
      <c r="J142" s="74">
        <v>0</v>
      </c>
      <c r="K142" s="134">
        <v>0</v>
      </c>
      <c r="L142" s="76">
        <v>37034337</v>
      </c>
      <c r="M142" s="76">
        <v>28517518</v>
      </c>
      <c r="N142" s="76">
        <v>30213851</v>
      </c>
      <c r="O142" s="76">
        <v>23456517</v>
      </c>
      <c r="P142" s="75">
        <v>15581805</v>
      </c>
      <c r="Q142" s="74">
        <f>SUM(K142:P142)</f>
        <v>134804028</v>
      </c>
      <c r="R142" s="73">
        <f t="shared" si="27"/>
        <v>134804028</v>
      </c>
    </row>
    <row r="143" spans="1:18" s="14" customFormat="1" ht="17.100000000000001" customHeight="1">
      <c r="B143" s="72"/>
      <c r="C143" s="72"/>
      <c r="D143" s="70" t="s">
        <v>91</v>
      </c>
      <c r="E143" s="69"/>
      <c r="F143" s="69"/>
      <c r="G143" s="68"/>
      <c r="H143" s="67">
        <v>0</v>
      </c>
      <c r="I143" s="63">
        <v>0</v>
      </c>
      <c r="J143" s="62">
        <f>SUM(H143:I143)</f>
        <v>0</v>
      </c>
      <c r="K143" s="101">
        <v>0</v>
      </c>
      <c r="L143" s="64">
        <v>0</v>
      </c>
      <c r="M143" s="64">
        <v>25416</v>
      </c>
      <c r="N143" s="64">
        <v>50535</v>
      </c>
      <c r="O143" s="64">
        <v>658775</v>
      </c>
      <c r="P143" s="63">
        <v>1005629</v>
      </c>
      <c r="Q143" s="62">
        <f>SUM(K143:P143)</f>
        <v>1740355</v>
      </c>
      <c r="R143" s="61">
        <f t="shared" si="27"/>
        <v>1740355</v>
      </c>
    </row>
    <row r="144" spans="1:18" s="14" customFormat="1" ht="17.100000000000001" customHeight="1">
      <c r="B144" s="72"/>
      <c r="C144" s="72"/>
      <c r="D144" s="70" t="s">
        <v>90</v>
      </c>
      <c r="E144" s="69"/>
      <c r="F144" s="69"/>
      <c r="G144" s="68"/>
      <c r="H144" s="67">
        <v>1350759</v>
      </c>
      <c r="I144" s="63">
        <v>3991614</v>
      </c>
      <c r="J144" s="62">
        <f>SUM(H144:I144)</f>
        <v>5342373</v>
      </c>
      <c r="K144" s="101">
        <v>0</v>
      </c>
      <c r="L144" s="64">
        <v>15787239</v>
      </c>
      <c r="M144" s="64">
        <v>13633875</v>
      </c>
      <c r="N144" s="64">
        <v>8986756</v>
      </c>
      <c r="O144" s="64">
        <v>8731039</v>
      </c>
      <c r="P144" s="63">
        <v>6646566</v>
      </c>
      <c r="Q144" s="62">
        <f>SUM(K144:P144)</f>
        <v>53785475</v>
      </c>
      <c r="R144" s="61">
        <f t="shared" si="27"/>
        <v>59127848</v>
      </c>
    </row>
    <row r="145" spans="2:18" s="14" customFormat="1" ht="17.100000000000001" customHeight="1">
      <c r="B145" s="72"/>
      <c r="C145" s="72"/>
      <c r="D145" s="70" t="s">
        <v>89</v>
      </c>
      <c r="E145" s="69"/>
      <c r="F145" s="69"/>
      <c r="G145" s="68"/>
      <c r="H145" s="67">
        <v>109406</v>
      </c>
      <c r="I145" s="63">
        <v>1316708</v>
      </c>
      <c r="J145" s="62">
        <f>SUM(H145:I145)</f>
        <v>1426114</v>
      </c>
      <c r="K145" s="101">
        <v>0</v>
      </c>
      <c r="L145" s="64">
        <v>2945749</v>
      </c>
      <c r="M145" s="64">
        <v>2982457</v>
      </c>
      <c r="N145" s="64">
        <v>2607744</v>
      </c>
      <c r="O145" s="64">
        <v>2515624</v>
      </c>
      <c r="P145" s="63">
        <v>588334</v>
      </c>
      <c r="Q145" s="62">
        <f>SUM(K145:P145)</f>
        <v>11639908</v>
      </c>
      <c r="R145" s="61">
        <f t="shared" si="27"/>
        <v>13066022</v>
      </c>
    </row>
    <row r="146" spans="2:18" s="14" customFormat="1" ht="17.100000000000001" customHeight="1">
      <c r="B146" s="72"/>
      <c r="C146" s="72"/>
      <c r="D146" s="133" t="s">
        <v>88</v>
      </c>
      <c r="E146" s="132"/>
      <c r="F146" s="132"/>
      <c r="G146" s="131"/>
      <c r="H146" s="130">
        <v>522481</v>
      </c>
      <c r="I146" s="126">
        <v>414193</v>
      </c>
      <c r="J146" s="125">
        <f>SUM(H146:I146)</f>
        <v>936674</v>
      </c>
      <c r="K146" s="128">
        <v>0</v>
      </c>
      <c r="L146" s="127">
        <v>5200357</v>
      </c>
      <c r="M146" s="127">
        <v>3974085</v>
      </c>
      <c r="N146" s="127">
        <v>4873327</v>
      </c>
      <c r="O146" s="127">
        <v>3878181</v>
      </c>
      <c r="P146" s="126">
        <v>2538348</v>
      </c>
      <c r="Q146" s="125">
        <f>SUM(K146:P146)</f>
        <v>20464298</v>
      </c>
      <c r="R146" s="124">
        <f t="shared" si="27"/>
        <v>21400972</v>
      </c>
    </row>
    <row r="147" spans="2:18" s="14" customFormat="1" ht="17.100000000000001" customHeight="1">
      <c r="B147" s="72"/>
      <c r="C147" s="86" t="s">
        <v>87</v>
      </c>
      <c r="D147" s="85"/>
      <c r="E147" s="85"/>
      <c r="F147" s="85"/>
      <c r="G147" s="84"/>
      <c r="H147" s="45">
        <f t="shared" ref="H147:R147" si="28">SUM(H148:H149)</f>
        <v>2653812</v>
      </c>
      <c r="I147" s="44">
        <f t="shared" si="28"/>
        <v>6824114</v>
      </c>
      <c r="J147" s="43">
        <f t="shared" si="28"/>
        <v>9477926</v>
      </c>
      <c r="K147" s="42">
        <f t="shared" si="28"/>
        <v>0</v>
      </c>
      <c r="L147" s="41">
        <f t="shared" si="28"/>
        <v>99920462</v>
      </c>
      <c r="M147" s="41">
        <f t="shared" si="28"/>
        <v>81189779</v>
      </c>
      <c r="N147" s="41">
        <f t="shared" si="28"/>
        <v>71534709</v>
      </c>
      <c r="O147" s="41">
        <f t="shared" si="28"/>
        <v>46285772</v>
      </c>
      <c r="P147" s="40">
        <f t="shared" si="28"/>
        <v>24316577</v>
      </c>
      <c r="Q147" s="39">
        <f t="shared" si="28"/>
        <v>323247299</v>
      </c>
      <c r="R147" s="38">
        <f t="shared" si="28"/>
        <v>332725225</v>
      </c>
    </row>
    <row r="148" spans="2:18" s="14" customFormat="1" ht="17.100000000000001" customHeight="1">
      <c r="B148" s="72"/>
      <c r="C148" s="72"/>
      <c r="D148" s="82" t="s">
        <v>86</v>
      </c>
      <c r="E148" s="81"/>
      <c r="F148" s="81"/>
      <c r="G148" s="80"/>
      <c r="H148" s="79">
        <v>0</v>
      </c>
      <c r="I148" s="75">
        <v>0</v>
      </c>
      <c r="J148" s="78">
        <f>SUM(H148:I148)</f>
        <v>0</v>
      </c>
      <c r="K148" s="134">
        <v>0</v>
      </c>
      <c r="L148" s="76">
        <v>77249187</v>
      </c>
      <c r="M148" s="76">
        <v>60486173</v>
      </c>
      <c r="N148" s="76">
        <v>55414858</v>
      </c>
      <c r="O148" s="76">
        <v>35816788</v>
      </c>
      <c r="P148" s="75">
        <v>19150225</v>
      </c>
      <c r="Q148" s="74">
        <f>SUM(K148:P148)</f>
        <v>248117231</v>
      </c>
      <c r="R148" s="73">
        <f>SUM(J148,Q148)</f>
        <v>248117231</v>
      </c>
    </row>
    <row r="149" spans="2:18" s="14" customFormat="1" ht="17.100000000000001" customHeight="1">
      <c r="B149" s="72"/>
      <c r="C149" s="72"/>
      <c r="D149" s="133" t="s">
        <v>85</v>
      </c>
      <c r="E149" s="132"/>
      <c r="F149" s="132"/>
      <c r="G149" s="131"/>
      <c r="H149" s="130">
        <v>2653812</v>
      </c>
      <c r="I149" s="126">
        <v>6824114</v>
      </c>
      <c r="J149" s="129">
        <f>SUM(H149:I149)</f>
        <v>9477926</v>
      </c>
      <c r="K149" s="128">
        <v>0</v>
      </c>
      <c r="L149" s="127">
        <v>22671275</v>
      </c>
      <c r="M149" s="127">
        <v>20703606</v>
      </c>
      <c r="N149" s="127">
        <v>16119851</v>
      </c>
      <c r="O149" s="127">
        <v>10468984</v>
      </c>
      <c r="P149" s="126">
        <v>5166352</v>
      </c>
      <c r="Q149" s="125">
        <f>SUM(K149:P149)</f>
        <v>75130068</v>
      </c>
      <c r="R149" s="124">
        <f>SUM(J149,Q149)</f>
        <v>84607994</v>
      </c>
    </row>
    <row r="150" spans="2:18" s="14" customFormat="1" ht="17.100000000000001" customHeight="1">
      <c r="B150" s="72"/>
      <c r="C150" s="86" t="s">
        <v>84</v>
      </c>
      <c r="D150" s="85"/>
      <c r="E150" s="85"/>
      <c r="F150" s="85"/>
      <c r="G150" s="84"/>
      <c r="H150" s="45">
        <f>SUM(H151:H154)</f>
        <v>84609</v>
      </c>
      <c r="I150" s="44">
        <f t="shared" ref="I150:Q150" si="29">SUM(I151:I154)</f>
        <v>187627</v>
      </c>
      <c r="J150" s="43">
        <f>SUM(J151:J154)</f>
        <v>272236</v>
      </c>
      <c r="K150" s="42">
        <f t="shared" si="29"/>
        <v>0</v>
      </c>
      <c r="L150" s="41">
        <f t="shared" si="29"/>
        <v>9178090</v>
      </c>
      <c r="M150" s="41">
        <f>SUM(M151:M154)</f>
        <v>10693490</v>
      </c>
      <c r="N150" s="41">
        <f t="shared" si="29"/>
        <v>12192947</v>
      </c>
      <c r="O150" s="41">
        <f t="shared" si="29"/>
        <v>13212915</v>
      </c>
      <c r="P150" s="40">
        <f>SUM(P151:P154)</f>
        <v>6447403</v>
      </c>
      <c r="Q150" s="39">
        <f t="shared" si="29"/>
        <v>51724845</v>
      </c>
      <c r="R150" s="38">
        <f>SUM(R151:R154)</f>
        <v>51997081</v>
      </c>
    </row>
    <row r="151" spans="2:18" s="14" customFormat="1" ht="17.100000000000001" customHeight="1">
      <c r="B151" s="72"/>
      <c r="C151" s="72"/>
      <c r="D151" s="82" t="s">
        <v>83</v>
      </c>
      <c r="E151" s="81"/>
      <c r="F151" s="81"/>
      <c r="G151" s="80"/>
      <c r="H151" s="79">
        <v>37341</v>
      </c>
      <c r="I151" s="75">
        <v>153544</v>
      </c>
      <c r="J151" s="78">
        <f>SUM(H151:I151)</f>
        <v>190885</v>
      </c>
      <c r="K151" s="134">
        <v>0</v>
      </c>
      <c r="L151" s="76">
        <v>8776231</v>
      </c>
      <c r="M151" s="76">
        <v>9026934</v>
      </c>
      <c r="N151" s="76">
        <v>11091081</v>
      </c>
      <c r="O151" s="76">
        <v>11363121</v>
      </c>
      <c r="P151" s="75">
        <v>5514167</v>
      </c>
      <c r="Q151" s="74">
        <f>SUM(K151:P151)</f>
        <v>45771534</v>
      </c>
      <c r="R151" s="73">
        <f>SUM(J151,Q151)</f>
        <v>45962419</v>
      </c>
    </row>
    <row r="152" spans="2:18" s="14" customFormat="1" ht="17.100000000000001" customHeight="1">
      <c r="B152" s="72"/>
      <c r="C152" s="72"/>
      <c r="D152" s="70" t="s">
        <v>82</v>
      </c>
      <c r="E152" s="69"/>
      <c r="F152" s="69"/>
      <c r="G152" s="68"/>
      <c r="H152" s="67">
        <v>47268</v>
      </c>
      <c r="I152" s="63">
        <v>34083</v>
      </c>
      <c r="J152" s="66">
        <f>SUM(H152:I152)</f>
        <v>81351</v>
      </c>
      <c r="K152" s="101">
        <v>0</v>
      </c>
      <c r="L152" s="64">
        <v>401859</v>
      </c>
      <c r="M152" s="64">
        <v>1666556</v>
      </c>
      <c r="N152" s="64">
        <v>1101866</v>
      </c>
      <c r="O152" s="64">
        <v>1849794</v>
      </c>
      <c r="P152" s="63">
        <v>933236</v>
      </c>
      <c r="Q152" s="62">
        <f>SUM(K152:P152)</f>
        <v>5953311</v>
      </c>
      <c r="R152" s="61">
        <f>SUM(J152,Q152)</f>
        <v>6034662</v>
      </c>
    </row>
    <row r="153" spans="2:18" s="14" customFormat="1" ht="16.5" customHeight="1">
      <c r="B153" s="72"/>
      <c r="C153" s="71"/>
      <c r="D153" s="70" t="s">
        <v>81</v>
      </c>
      <c r="E153" s="69"/>
      <c r="F153" s="69"/>
      <c r="G153" s="68"/>
      <c r="H153" s="67">
        <v>0</v>
      </c>
      <c r="I153" s="63">
        <v>0</v>
      </c>
      <c r="J153" s="66">
        <f>SUM(H153:I153)</f>
        <v>0</v>
      </c>
      <c r="K153" s="101">
        <v>0</v>
      </c>
      <c r="L153" s="64">
        <v>0</v>
      </c>
      <c r="M153" s="64">
        <v>0</v>
      </c>
      <c r="N153" s="64">
        <v>0</v>
      </c>
      <c r="O153" s="64">
        <v>0</v>
      </c>
      <c r="P153" s="63">
        <v>0</v>
      </c>
      <c r="Q153" s="62">
        <f>SUM(K153:P153)</f>
        <v>0</v>
      </c>
      <c r="R153" s="61">
        <f>SUM(J153,Q153)</f>
        <v>0</v>
      </c>
    </row>
    <row r="154" spans="2:18" s="49" customFormat="1" ht="16.5" customHeight="1">
      <c r="B154" s="111"/>
      <c r="C154" s="136"/>
      <c r="D154" s="59" t="s">
        <v>80</v>
      </c>
      <c r="E154" s="58"/>
      <c r="F154" s="58"/>
      <c r="G154" s="57"/>
      <c r="H154" s="56">
        <v>0</v>
      </c>
      <c r="I154" s="52">
        <v>0</v>
      </c>
      <c r="J154" s="55">
        <f>SUM(H154:I154)</f>
        <v>0</v>
      </c>
      <c r="K154" s="135">
        <v>0</v>
      </c>
      <c r="L154" s="53">
        <v>0</v>
      </c>
      <c r="M154" s="53">
        <v>0</v>
      </c>
      <c r="N154" s="53">
        <v>0</v>
      </c>
      <c r="O154" s="53">
        <v>0</v>
      </c>
      <c r="P154" s="52">
        <v>0</v>
      </c>
      <c r="Q154" s="51">
        <f>SUM(K154:P154)</f>
        <v>0</v>
      </c>
      <c r="R154" s="50">
        <f>SUM(J154,Q154)</f>
        <v>0</v>
      </c>
    </row>
    <row r="155" spans="2:18" s="14" customFormat="1" ht="17.100000000000001" customHeight="1">
      <c r="B155" s="72"/>
      <c r="C155" s="86" t="s">
        <v>79</v>
      </c>
      <c r="D155" s="85"/>
      <c r="E155" s="85"/>
      <c r="F155" s="85"/>
      <c r="G155" s="84"/>
      <c r="H155" s="45">
        <f t="shared" ref="H155:R155" si="30">SUM(H156:H158)</f>
        <v>6643760</v>
      </c>
      <c r="I155" s="44">
        <f t="shared" si="30"/>
        <v>12444461</v>
      </c>
      <c r="J155" s="43">
        <f t="shared" si="30"/>
        <v>19088221</v>
      </c>
      <c r="K155" s="42">
        <f t="shared" si="30"/>
        <v>0</v>
      </c>
      <c r="L155" s="41">
        <f t="shared" si="30"/>
        <v>16500975</v>
      </c>
      <c r="M155" s="41">
        <f t="shared" si="30"/>
        <v>21653068</v>
      </c>
      <c r="N155" s="41">
        <f t="shared" si="30"/>
        <v>17476080</v>
      </c>
      <c r="O155" s="41">
        <f t="shared" si="30"/>
        <v>14848001</v>
      </c>
      <c r="P155" s="40">
        <f t="shared" si="30"/>
        <v>8551344</v>
      </c>
      <c r="Q155" s="39">
        <f t="shared" si="30"/>
        <v>79029468</v>
      </c>
      <c r="R155" s="38">
        <f t="shared" si="30"/>
        <v>98117689</v>
      </c>
    </row>
    <row r="156" spans="2:18" s="14" customFormat="1" ht="17.100000000000001" customHeight="1">
      <c r="B156" s="72"/>
      <c r="C156" s="72"/>
      <c r="D156" s="82" t="s">
        <v>78</v>
      </c>
      <c r="E156" s="81"/>
      <c r="F156" s="81"/>
      <c r="G156" s="80"/>
      <c r="H156" s="79">
        <v>5098091</v>
      </c>
      <c r="I156" s="75">
        <v>10289074</v>
      </c>
      <c r="J156" s="78">
        <f>SUM(H156:I156)</f>
        <v>15387165</v>
      </c>
      <c r="K156" s="134">
        <v>0</v>
      </c>
      <c r="L156" s="76">
        <v>14147550</v>
      </c>
      <c r="M156" s="76">
        <v>19964172</v>
      </c>
      <c r="N156" s="76">
        <v>16300077</v>
      </c>
      <c r="O156" s="76">
        <v>13661850</v>
      </c>
      <c r="P156" s="75">
        <v>8465607</v>
      </c>
      <c r="Q156" s="74">
        <f>SUM(K156:P156)</f>
        <v>72539256</v>
      </c>
      <c r="R156" s="73">
        <f>SUM(J156,Q156)</f>
        <v>87926421</v>
      </c>
    </row>
    <row r="157" spans="2:18" s="14" customFormat="1" ht="17.100000000000001" customHeight="1">
      <c r="B157" s="72"/>
      <c r="C157" s="72"/>
      <c r="D157" s="70" t="s">
        <v>77</v>
      </c>
      <c r="E157" s="69"/>
      <c r="F157" s="69"/>
      <c r="G157" s="68"/>
      <c r="H157" s="67">
        <v>444423</v>
      </c>
      <c r="I157" s="63">
        <v>568419</v>
      </c>
      <c r="J157" s="66">
        <f>SUM(H157:I157)</f>
        <v>1012842</v>
      </c>
      <c r="K157" s="101">
        <v>0</v>
      </c>
      <c r="L157" s="64">
        <v>965324</v>
      </c>
      <c r="M157" s="64">
        <v>860380</v>
      </c>
      <c r="N157" s="64">
        <v>620304</v>
      </c>
      <c r="O157" s="64">
        <v>584258</v>
      </c>
      <c r="P157" s="63">
        <v>39720</v>
      </c>
      <c r="Q157" s="62">
        <f>SUM(K157:P157)</f>
        <v>3069986</v>
      </c>
      <c r="R157" s="61">
        <f>SUM(J157,Q157)</f>
        <v>4082828</v>
      </c>
    </row>
    <row r="158" spans="2:18" s="14" customFormat="1" ht="17.100000000000001" customHeight="1">
      <c r="B158" s="72"/>
      <c r="C158" s="72"/>
      <c r="D158" s="133" t="s">
        <v>76</v>
      </c>
      <c r="E158" s="132"/>
      <c r="F158" s="132"/>
      <c r="G158" s="131"/>
      <c r="H158" s="130">
        <v>1101246</v>
      </c>
      <c r="I158" s="126">
        <v>1586968</v>
      </c>
      <c r="J158" s="129">
        <f>SUM(H158:I158)</f>
        <v>2688214</v>
      </c>
      <c r="K158" s="128">
        <v>0</v>
      </c>
      <c r="L158" s="127">
        <v>1388101</v>
      </c>
      <c r="M158" s="127">
        <v>828516</v>
      </c>
      <c r="N158" s="127">
        <v>555699</v>
      </c>
      <c r="O158" s="127">
        <v>601893</v>
      </c>
      <c r="P158" s="126">
        <v>46017</v>
      </c>
      <c r="Q158" s="125">
        <f>SUM(K158:P158)</f>
        <v>3420226</v>
      </c>
      <c r="R158" s="124">
        <f>SUM(J158,Q158)</f>
        <v>6108440</v>
      </c>
    </row>
    <row r="159" spans="2:18" s="14" customFormat="1" ht="17.100000000000001" customHeight="1">
      <c r="B159" s="72"/>
      <c r="C159" s="122" t="s">
        <v>75</v>
      </c>
      <c r="D159" s="121"/>
      <c r="E159" s="121"/>
      <c r="F159" s="121"/>
      <c r="G159" s="120"/>
      <c r="H159" s="45">
        <v>1736769</v>
      </c>
      <c r="I159" s="44">
        <v>1662189</v>
      </c>
      <c r="J159" s="43">
        <f>SUM(H159:I159)</f>
        <v>3398958</v>
      </c>
      <c r="K159" s="42">
        <v>0</v>
      </c>
      <c r="L159" s="41">
        <v>25496066</v>
      </c>
      <c r="M159" s="41">
        <v>23774383</v>
      </c>
      <c r="N159" s="41">
        <v>26581759</v>
      </c>
      <c r="O159" s="41">
        <v>21823027</v>
      </c>
      <c r="P159" s="40">
        <v>8436123</v>
      </c>
      <c r="Q159" s="39">
        <f>SUM(K159:P159)</f>
        <v>106111358</v>
      </c>
      <c r="R159" s="38">
        <f>SUM(J159,Q159)</f>
        <v>109510316</v>
      </c>
    </row>
    <row r="160" spans="2:18" s="14" customFormat="1" ht="17.100000000000001" customHeight="1">
      <c r="B160" s="123"/>
      <c r="C160" s="122" t="s">
        <v>74</v>
      </c>
      <c r="D160" s="121"/>
      <c r="E160" s="121"/>
      <c r="F160" s="121"/>
      <c r="G160" s="120"/>
      <c r="H160" s="45">
        <v>4036440</v>
      </c>
      <c r="I160" s="44">
        <v>6229983</v>
      </c>
      <c r="J160" s="43">
        <f>SUM(H160:I160)</f>
        <v>10266423</v>
      </c>
      <c r="K160" s="42">
        <v>0</v>
      </c>
      <c r="L160" s="41">
        <v>47790018</v>
      </c>
      <c r="M160" s="41">
        <v>27327840</v>
      </c>
      <c r="N160" s="41">
        <v>21111414</v>
      </c>
      <c r="O160" s="41">
        <v>13082198</v>
      </c>
      <c r="P160" s="40">
        <v>6026274</v>
      </c>
      <c r="Q160" s="39">
        <f>SUM(K160:P160)</f>
        <v>115337744</v>
      </c>
      <c r="R160" s="38">
        <f>SUM(J160,Q160)</f>
        <v>125604167</v>
      </c>
    </row>
    <row r="161" spans="2:18" s="14" customFormat="1" ht="17.100000000000001" customHeight="1">
      <c r="B161" s="86" t="s">
        <v>73</v>
      </c>
      <c r="C161" s="85"/>
      <c r="D161" s="85"/>
      <c r="E161" s="85"/>
      <c r="F161" s="85"/>
      <c r="G161" s="84"/>
      <c r="H161" s="45">
        <f t="shared" ref="H161:R161" si="31">SUM(H162:H170)</f>
        <v>568683</v>
      </c>
      <c r="I161" s="44">
        <f t="shared" si="31"/>
        <v>886086</v>
      </c>
      <c r="J161" s="43">
        <f t="shared" si="31"/>
        <v>1454769</v>
      </c>
      <c r="K161" s="42">
        <f t="shared" si="31"/>
        <v>0</v>
      </c>
      <c r="L161" s="41">
        <f t="shared" si="31"/>
        <v>163664055</v>
      </c>
      <c r="M161" s="41">
        <f t="shared" si="31"/>
        <v>149351111</v>
      </c>
      <c r="N161" s="41">
        <f t="shared" si="31"/>
        <v>162698561</v>
      </c>
      <c r="O161" s="41">
        <f t="shared" si="31"/>
        <v>118210543</v>
      </c>
      <c r="P161" s="40">
        <f t="shared" si="31"/>
        <v>68830822</v>
      </c>
      <c r="Q161" s="39">
        <f>SUM(Q162:Q170)</f>
        <v>662755092</v>
      </c>
      <c r="R161" s="38">
        <f t="shared" si="31"/>
        <v>664209861</v>
      </c>
    </row>
    <row r="162" spans="2:18" s="14" customFormat="1" ht="17.100000000000001" customHeight="1">
      <c r="B162" s="72"/>
      <c r="C162" s="119" t="s">
        <v>72</v>
      </c>
      <c r="D162" s="118"/>
      <c r="E162" s="118"/>
      <c r="F162" s="118"/>
      <c r="G162" s="117"/>
      <c r="H162" s="79">
        <v>0</v>
      </c>
      <c r="I162" s="75">
        <v>0</v>
      </c>
      <c r="J162" s="78">
        <f t="shared" ref="J162:J170" si="32">SUM(H162:I162)</f>
        <v>0</v>
      </c>
      <c r="K162" s="116"/>
      <c r="L162" s="115">
        <v>5993657</v>
      </c>
      <c r="M162" s="115">
        <v>3815260</v>
      </c>
      <c r="N162" s="115">
        <v>9758136</v>
      </c>
      <c r="O162" s="115">
        <v>12509047</v>
      </c>
      <c r="P162" s="114">
        <v>11012935</v>
      </c>
      <c r="Q162" s="113">
        <f>SUM(K162:P162)</f>
        <v>43089035</v>
      </c>
      <c r="R162" s="112">
        <f>SUM(J162,Q162)</f>
        <v>43089035</v>
      </c>
    </row>
    <row r="163" spans="2:18" s="14" customFormat="1" ht="17.100000000000001" customHeight="1">
      <c r="B163" s="72"/>
      <c r="C163" s="70" t="s">
        <v>71</v>
      </c>
      <c r="D163" s="69"/>
      <c r="E163" s="69"/>
      <c r="F163" s="69"/>
      <c r="G163" s="68"/>
      <c r="H163" s="67">
        <v>0</v>
      </c>
      <c r="I163" s="63">
        <v>0</v>
      </c>
      <c r="J163" s="66">
        <f t="shared" si="32"/>
        <v>0</v>
      </c>
      <c r="K163" s="65"/>
      <c r="L163" s="64">
        <v>0</v>
      </c>
      <c r="M163" s="64">
        <v>0</v>
      </c>
      <c r="N163" s="64">
        <v>0</v>
      </c>
      <c r="O163" s="64">
        <v>0</v>
      </c>
      <c r="P163" s="63">
        <v>0</v>
      </c>
      <c r="Q163" s="62">
        <f t="shared" ref="Q163:Q170" si="33">SUM(K163:P163)</f>
        <v>0</v>
      </c>
      <c r="R163" s="61">
        <f t="shared" ref="R163:R170" si="34">SUM(J163,Q163)</f>
        <v>0</v>
      </c>
    </row>
    <row r="164" spans="2:18" s="49" customFormat="1" ht="17.100000000000001" customHeight="1">
      <c r="B164" s="111"/>
      <c r="C164" s="110" t="s">
        <v>70</v>
      </c>
      <c r="D164" s="109"/>
      <c r="E164" s="109"/>
      <c r="F164" s="109"/>
      <c r="G164" s="108"/>
      <c r="H164" s="107">
        <v>0</v>
      </c>
      <c r="I164" s="104">
        <v>0</v>
      </c>
      <c r="J164" s="106">
        <f>SUM(H164:I164)</f>
        <v>0</v>
      </c>
      <c r="K164" s="65"/>
      <c r="L164" s="105">
        <v>73209618</v>
      </c>
      <c r="M164" s="105">
        <v>52014864</v>
      </c>
      <c r="N164" s="105">
        <v>42821530</v>
      </c>
      <c r="O164" s="105">
        <v>27941474</v>
      </c>
      <c r="P164" s="104">
        <v>12702392</v>
      </c>
      <c r="Q164" s="103">
        <f>SUM(K164:P164)</f>
        <v>208689878</v>
      </c>
      <c r="R164" s="102">
        <f>SUM(J164,Q164)</f>
        <v>208689878</v>
      </c>
    </row>
    <row r="165" spans="2:18" s="14" customFormat="1" ht="17.100000000000001" customHeight="1">
      <c r="B165" s="72"/>
      <c r="C165" s="70" t="s">
        <v>69</v>
      </c>
      <c r="D165" s="69"/>
      <c r="E165" s="69"/>
      <c r="F165" s="69"/>
      <c r="G165" s="68"/>
      <c r="H165" s="67">
        <v>41643</v>
      </c>
      <c r="I165" s="63">
        <v>0</v>
      </c>
      <c r="J165" s="66">
        <f t="shared" si="32"/>
        <v>41643</v>
      </c>
      <c r="K165" s="101">
        <v>0</v>
      </c>
      <c r="L165" s="64">
        <v>14340723</v>
      </c>
      <c r="M165" s="64">
        <v>10547178</v>
      </c>
      <c r="N165" s="64">
        <v>13592432</v>
      </c>
      <c r="O165" s="64">
        <v>6781581</v>
      </c>
      <c r="P165" s="63">
        <v>3937769</v>
      </c>
      <c r="Q165" s="62">
        <f t="shared" si="33"/>
        <v>49199683</v>
      </c>
      <c r="R165" s="61">
        <f t="shared" si="34"/>
        <v>49241326</v>
      </c>
    </row>
    <row r="166" spans="2:18" s="14" customFormat="1" ht="17.100000000000001" customHeight="1">
      <c r="B166" s="72"/>
      <c r="C166" s="70" t="s">
        <v>68</v>
      </c>
      <c r="D166" s="69"/>
      <c r="E166" s="69"/>
      <c r="F166" s="69"/>
      <c r="G166" s="68"/>
      <c r="H166" s="67">
        <v>527040</v>
      </c>
      <c r="I166" s="63">
        <v>886086</v>
      </c>
      <c r="J166" s="66">
        <f t="shared" si="32"/>
        <v>1413126</v>
      </c>
      <c r="K166" s="101">
        <v>0</v>
      </c>
      <c r="L166" s="64">
        <v>10127137</v>
      </c>
      <c r="M166" s="64">
        <v>13755078</v>
      </c>
      <c r="N166" s="64">
        <v>18329328</v>
      </c>
      <c r="O166" s="64">
        <v>18653413</v>
      </c>
      <c r="P166" s="63">
        <v>6880900</v>
      </c>
      <c r="Q166" s="62">
        <f t="shared" si="33"/>
        <v>67745856</v>
      </c>
      <c r="R166" s="61">
        <f t="shared" si="34"/>
        <v>69158982</v>
      </c>
    </row>
    <row r="167" spans="2:18" s="14" customFormat="1" ht="17.100000000000001" customHeight="1">
      <c r="B167" s="72"/>
      <c r="C167" s="70" t="s">
        <v>67</v>
      </c>
      <c r="D167" s="69"/>
      <c r="E167" s="69"/>
      <c r="F167" s="69"/>
      <c r="G167" s="68"/>
      <c r="H167" s="67">
        <v>0</v>
      </c>
      <c r="I167" s="63">
        <v>0</v>
      </c>
      <c r="J167" s="66">
        <f t="shared" si="32"/>
        <v>0</v>
      </c>
      <c r="K167" s="65"/>
      <c r="L167" s="64">
        <v>52627099</v>
      </c>
      <c r="M167" s="64">
        <v>56664006</v>
      </c>
      <c r="N167" s="64">
        <v>59015017</v>
      </c>
      <c r="O167" s="64">
        <v>34541815</v>
      </c>
      <c r="P167" s="63">
        <v>16140527</v>
      </c>
      <c r="Q167" s="62">
        <f t="shared" si="33"/>
        <v>218988464</v>
      </c>
      <c r="R167" s="61">
        <f t="shared" si="34"/>
        <v>218988464</v>
      </c>
    </row>
    <row r="168" spans="2:18" s="14" customFormat="1" ht="17.100000000000001" customHeight="1">
      <c r="B168" s="72"/>
      <c r="C168" s="100" t="s">
        <v>66</v>
      </c>
      <c r="D168" s="98"/>
      <c r="E168" s="98"/>
      <c r="F168" s="98"/>
      <c r="G168" s="97"/>
      <c r="H168" s="67">
        <v>0</v>
      </c>
      <c r="I168" s="63">
        <v>0</v>
      </c>
      <c r="J168" s="66">
        <f t="shared" si="32"/>
        <v>0</v>
      </c>
      <c r="K168" s="65"/>
      <c r="L168" s="64">
        <v>5076936</v>
      </c>
      <c r="M168" s="64">
        <v>5836827</v>
      </c>
      <c r="N168" s="64">
        <v>7403584</v>
      </c>
      <c r="O168" s="64">
        <v>4148560</v>
      </c>
      <c r="P168" s="63">
        <v>3294072</v>
      </c>
      <c r="Q168" s="62">
        <f t="shared" si="33"/>
        <v>25759979</v>
      </c>
      <c r="R168" s="61">
        <f t="shared" si="34"/>
        <v>25759979</v>
      </c>
    </row>
    <row r="169" spans="2:18" s="14" customFormat="1" ht="17.100000000000001" customHeight="1">
      <c r="B169" s="71"/>
      <c r="C169" s="99" t="s">
        <v>65</v>
      </c>
      <c r="D169" s="98"/>
      <c r="E169" s="98"/>
      <c r="F169" s="98"/>
      <c r="G169" s="97"/>
      <c r="H169" s="67">
        <v>0</v>
      </c>
      <c r="I169" s="63">
        <v>0</v>
      </c>
      <c r="J169" s="66">
        <f t="shared" si="32"/>
        <v>0</v>
      </c>
      <c r="K169" s="65"/>
      <c r="L169" s="64">
        <v>0</v>
      </c>
      <c r="M169" s="64">
        <v>0</v>
      </c>
      <c r="N169" s="64">
        <v>2088927</v>
      </c>
      <c r="O169" s="64">
        <v>6743887</v>
      </c>
      <c r="P169" s="63">
        <v>5931196</v>
      </c>
      <c r="Q169" s="62">
        <f>SUM(K169:P169)</f>
        <v>14764010</v>
      </c>
      <c r="R169" s="61">
        <f>SUM(J169,Q169)</f>
        <v>14764010</v>
      </c>
    </row>
    <row r="170" spans="2:18" s="14" customFormat="1" ht="17.100000000000001" customHeight="1">
      <c r="B170" s="96"/>
      <c r="C170" s="95" t="s">
        <v>64</v>
      </c>
      <c r="D170" s="94"/>
      <c r="E170" s="94"/>
      <c r="F170" s="94"/>
      <c r="G170" s="93"/>
      <c r="H170" s="92">
        <v>0</v>
      </c>
      <c r="I170" s="89">
        <v>0</v>
      </c>
      <c r="J170" s="91">
        <f t="shared" si="32"/>
        <v>0</v>
      </c>
      <c r="K170" s="54"/>
      <c r="L170" s="90">
        <v>2288885</v>
      </c>
      <c r="M170" s="90">
        <v>6717898</v>
      </c>
      <c r="N170" s="90">
        <v>9689607</v>
      </c>
      <c r="O170" s="90">
        <v>6890766</v>
      </c>
      <c r="P170" s="89">
        <v>8931031</v>
      </c>
      <c r="Q170" s="88">
        <f t="shared" si="33"/>
        <v>34518187</v>
      </c>
      <c r="R170" s="87">
        <f t="shared" si="34"/>
        <v>34518187</v>
      </c>
    </row>
    <row r="171" spans="2:18" s="14" customFormat="1" ht="17.100000000000001" customHeight="1">
      <c r="B171" s="86" t="s">
        <v>63</v>
      </c>
      <c r="C171" s="85"/>
      <c r="D171" s="85"/>
      <c r="E171" s="85"/>
      <c r="F171" s="85"/>
      <c r="G171" s="84"/>
      <c r="H171" s="45">
        <f>SUM(H172:H175)</f>
        <v>0</v>
      </c>
      <c r="I171" s="44">
        <f>SUM(I172:I175)</f>
        <v>0</v>
      </c>
      <c r="J171" s="43">
        <f>SUM(J172:J175)</f>
        <v>0</v>
      </c>
      <c r="K171" s="83"/>
      <c r="L171" s="41">
        <f t="shared" ref="L171:R171" si="35">SUM(L172:L175)</f>
        <v>10372199</v>
      </c>
      <c r="M171" s="41">
        <f t="shared" si="35"/>
        <v>17868896</v>
      </c>
      <c r="N171" s="41">
        <f t="shared" si="35"/>
        <v>92893349</v>
      </c>
      <c r="O171" s="41">
        <f t="shared" si="35"/>
        <v>333668190</v>
      </c>
      <c r="P171" s="40">
        <f t="shared" si="35"/>
        <v>302069209</v>
      </c>
      <c r="Q171" s="39">
        <f t="shared" si="35"/>
        <v>756871843</v>
      </c>
      <c r="R171" s="38">
        <f t="shared" si="35"/>
        <v>756871843</v>
      </c>
    </row>
    <row r="172" spans="2:18" s="14" customFormat="1" ht="17.100000000000001" customHeight="1">
      <c r="B172" s="72"/>
      <c r="C172" s="82" t="s">
        <v>62</v>
      </c>
      <c r="D172" s="81"/>
      <c r="E172" s="81"/>
      <c r="F172" s="81"/>
      <c r="G172" s="80"/>
      <c r="H172" s="79">
        <v>0</v>
      </c>
      <c r="I172" s="75">
        <v>0</v>
      </c>
      <c r="J172" s="78">
        <f>SUM(H172:I172)</f>
        <v>0</v>
      </c>
      <c r="K172" s="77"/>
      <c r="L172" s="76">
        <v>198234</v>
      </c>
      <c r="M172" s="76">
        <v>413433</v>
      </c>
      <c r="N172" s="76">
        <v>43639665</v>
      </c>
      <c r="O172" s="76">
        <v>155462610</v>
      </c>
      <c r="P172" s="75">
        <v>114772802</v>
      </c>
      <c r="Q172" s="74">
        <f>SUM(K172:P172)</f>
        <v>314486744</v>
      </c>
      <c r="R172" s="73">
        <f>SUM(J172,Q172)</f>
        <v>314486744</v>
      </c>
    </row>
    <row r="173" spans="2:18" s="14" customFormat="1" ht="17.100000000000001" customHeight="1">
      <c r="B173" s="72"/>
      <c r="C173" s="70" t="s">
        <v>61</v>
      </c>
      <c r="D173" s="69"/>
      <c r="E173" s="69"/>
      <c r="F173" s="69"/>
      <c r="G173" s="68"/>
      <c r="H173" s="67">
        <v>0</v>
      </c>
      <c r="I173" s="63">
        <v>0</v>
      </c>
      <c r="J173" s="66">
        <f>SUM(H173:I173)</f>
        <v>0</v>
      </c>
      <c r="K173" s="65"/>
      <c r="L173" s="64">
        <v>10173965</v>
      </c>
      <c r="M173" s="64">
        <v>16343486</v>
      </c>
      <c r="N173" s="64">
        <v>38470634</v>
      </c>
      <c r="O173" s="64">
        <v>53594123</v>
      </c>
      <c r="P173" s="63">
        <v>27084290</v>
      </c>
      <c r="Q173" s="62">
        <f>SUM(K173:P173)</f>
        <v>145666498</v>
      </c>
      <c r="R173" s="61">
        <f>SUM(J173,Q173)</f>
        <v>145666498</v>
      </c>
    </row>
    <row r="174" spans="2:18" s="14" customFormat="1" ht="17.100000000000001" customHeight="1">
      <c r="B174" s="71"/>
      <c r="C174" s="70" t="s">
        <v>60</v>
      </c>
      <c r="D174" s="69"/>
      <c r="E174" s="69"/>
      <c r="F174" s="69"/>
      <c r="G174" s="68"/>
      <c r="H174" s="67">
        <v>0</v>
      </c>
      <c r="I174" s="63">
        <v>0</v>
      </c>
      <c r="J174" s="66">
        <f>SUM(H174:I174)</f>
        <v>0</v>
      </c>
      <c r="K174" s="65"/>
      <c r="L174" s="64">
        <v>0</v>
      </c>
      <c r="M174" s="64">
        <v>0</v>
      </c>
      <c r="N174" s="64">
        <v>929133</v>
      </c>
      <c r="O174" s="64">
        <v>4492220</v>
      </c>
      <c r="P174" s="63">
        <v>5321970</v>
      </c>
      <c r="Q174" s="62">
        <f>SUM(K174:P174)</f>
        <v>10743323</v>
      </c>
      <c r="R174" s="61">
        <f>SUM(J174,Q174)</f>
        <v>10743323</v>
      </c>
    </row>
    <row r="175" spans="2:18" s="49" customFormat="1" ht="17.100000000000001" customHeight="1">
      <c r="B175" s="60"/>
      <c r="C175" s="59" t="s">
        <v>59</v>
      </c>
      <c r="D175" s="58"/>
      <c r="E175" s="58"/>
      <c r="F175" s="58"/>
      <c r="G175" s="57"/>
      <c r="H175" s="56">
        <v>0</v>
      </c>
      <c r="I175" s="52">
        <v>0</v>
      </c>
      <c r="J175" s="55">
        <f>SUM(H175:I175)</f>
        <v>0</v>
      </c>
      <c r="K175" s="54"/>
      <c r="L175" s="53">
        <v>0</v>
      </c>
      <c r="M175" s="53">
        <v>1111977</v>
      </c>
      <c r="N175" s="53">
        <v>9853917</v>
      </c>
      <c r="O175" s="53">
        <v>120119237</v>
      </c>
      <c r="P175" s="52">
        <v>154890147</v>
      </c>
      <c r="Q175" s="51">
        <f>SUM(K175:P175)</f>
        <v>285975278</v>
      </c>
      <c r="R175" s="50">
        <f>SUM(J175,Q175)</f>
        <v>285975278</v>
      </c>
    </row>
    <row r="176" spans="2:18" s="14" customFormat="1" ht="17.100000000000001" customHeight="1">
      <c r="B176" s="48" t="s">
        <v>58</v>
      </c>
      <c r="C176" s="47"/>
      <c r="D176" s="47"/>
      <c r="E176" s="47"/>
      <c r="F176" s="47"/>
      <c r="G176" s="46"/>
      <c r="H176" s="45">
        <f t="shared" ref="H176:R176" si="36">SUM(H140,H161,H171)</f>
        <v>17706719</v>
      </c>
      <c r="I176" s="44">
        <f t="shared" si="36"/>
        <v>33956975</v>
      </c>
      <c r="J176" s="43">
        <f t="shared" si="36"/>
        <v>51663694</v>
      </c>
      <c r="K176" s="42">
        <f t="shared" si="36"/>
        <v>0</v>
      </c>
      <c r="L176" s="41">
        <f t="shared" si="36"/>
        <v>433889547</v>
      </c>
      <c r="M176" s="41">
        <f t="shared" si="36"/>
        <v>380991918</v>
      </c>
      <c r="N176" s="41">
        <f t="shared" si="36"/>
        <v>451221032</v>
      </c>
      <c r="O176" s="41">
        <f t="shared" si="36"/>
        <v>600370782</v>
      </c>
      <c r="P176" s="40">
        <f t="shared" si="36"/>
        <v>451038434</v>
      </c>
      <c r="Q176" s="39">
        <f t="shared" si="36"/>
        <v>2317511713</v>
      </c>
      <c r="R176" s="38">
        <f t="shared" si="36"/>
        <v>2369175407</v>
      </c>
    </row>
  </sheetData>
  <mergeCells count="54">
    <mergeCell ref="I137:R137"/>
    <mergeCell ref="B138:G139"/>
    <mergeCell ref="H138:J138"/>
    <mergeCell ref="K138:Q138"/>
    <mergeCell ref="R138:R139"/>
    <mergeCell ref="B96:G97"/>
    <mergeCell ref="H96:J96"/>
    <mergeCell ref="K96:Q96"/>
    <mergeCell ref="R96:R97"/>
    <mergeCell ref="J79:Q79"/>
    <mergeCell ref="B80:G81"/>
    <mergeCell ref="H80:J80"/>
    <mergeCell ref="K80:P80"/>
    <mergeCell ref="Q80:Q81"/>
    <mergeCell ref="J87:Q87"/>
    <mergeCell ref="B88:G89"/>
    <mergeCell ref="H88:J88"/>
    <mergeCell ref="K88:P88"/>
    <mergeCell ref="Q88:Q89"/>
    <mergeCell ref="I95:R95"/>
    <mergeCell ref="B72:G73"/>
    <mergeCell ref="H72:J72"/>
    <mergeCell ref="K72:P72"/>
    <mergeCell ref="Q72:Q73"/>
    <mergeCell ref="K54:R54"/>
    <mergeCell ref="B55:G56"/>
    <mergeCell ref="H55:J55"/>
    <mergeCell ref="K55:Q55"/>
    <mergeCell ref="R55:R56"/>
    <mergeCell ref="J63:Q63"/>
    <mergeCell ref="B64:G65"/>
    <mergeCell ref="H64:J64"/>
    <mergeCell ref="K64:P64"/>
    <mergeCell ref="Q64:Q65"/>
    <mergeCell ref="J71:Q71"/>
    <mergeCell ref="B33:B42"/>
    <mergeCell ref="C42:G42"/>
    <mergeCell ref="K46:R46"/>
    <mergeCell ref="B47:G48"/>
    <mergeCell ref="H47:J47"/>
    <mergeCell ref="K47:Q47"/>
    <mergeCell ref="R47:R48"/>
    <mergeCell ref="Q12:R12"/>
    <mergeCell ref="B13:B22"/>
    <mergeCell ref="C13:G13"/>
    <mergeCell ref="C22:G22"/>
    <mergeCell ref="B23:B32"/>
    <mergeCell ref="C32:G32"/>
    <mergeCell ref="R6:R7"/>
    <mergeCell ref="J1:O1"/>
    <mergeCell ref="P1:Q1"/>
    <mergeCell ref="H4:I4"/>
    <mergeCell ref="B5:G5"/>
    <mergeCell ref="H5:I5"/>
  </mergeCells>
  <phoneticPr fontId="9"/>
  <pageMargins left="0.35433070866141736" right="0.78740157480314965" top="0.59055118110236227" bottom="0.39370078740157483" header="0.39370078740157483" footer="0.39370078740157483"/>
  <pageSetup paperSize="9" scale="67" fitToHeight="0" orientation="landscape" r:id="rId1"/>
  <headerFooter alignWithMargins="0">
    <oddFooter>&amp;P ページ</oddFooter>
  </headerFooter>
  <rowBreaks count="3" manualBreakCount="3">
    <brk id="44" max="17" man="1"/>
    <brk id="93" max="17" man="1"/>
    <brk id="135" max="17"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6"/>
  <sheetViews>
    <sheetView view="pageBreakPreview" zoomScaleNormal="55" zoomScaleSheetLayoutView="100" workbookViewId="0">
      <selection activeCell="P1" sqref="P1:Q1"/>
    </sheetView>
  </sheetViews>
  <sheetFormatPr defaultColWidth="7.6640625" defaultRowHeight="17.100000000000001" customHeight="1"/>
  <cols>
    <col min="1" max="2" width="2.6640625" style="1" customWidth="1"/>
    <col min="3" max="3" width="5.6640625" style="1" customWidth="1"/>
    <col min="4" max="4" width="7.6640625" style="1" customWidth="1"/>
    <col min="5" max="5" width="3.33203125" style="1" customWidth="1"/>
    <col min="6" max="6" width="6.6640625" style="1" customWidth="1"/>
    <col min="7" max="7" width="10.44140625" style="1" customWidth="1"/>
    <col min="8" max="11" width="10.6640625" style="1" customWidth="1"/>
    <col min="12" max="16" width="12.33203125" style="1" customWidth="1"/>
    <col min="17" max="18" width="12.6640625" style="1" customWidth="1"/>
    <col min="19" max="19" width="7.6640625" style="1" customWidth="1"/>
    <col min="20" max="22" width="9.33203125" style="1" customWidth="1"/>
    <col min="23" max="256" width="7.6640625" style="1"/>
    <col min="257" max="258" width="2.6640625" style="1" customWidth="1"/>
    <col min="259" max="259" width="5.6640625" style="1" customWidth="1"/>
    <col min="260" max="260" width="7.6640625" style="1" customWidth="1"/>
    <col min="261" max="261" width="3.33203125" style="1" customWidth="1"/>
    <col min="262" max="262" width="6.6640625" style="1" customWidth="1"/>
    <col min="263" max="263" width="10.44140625" style="1" customWidth="1"/>
    <col min="264" max="267" width="10.6640625" style="1" customWidth="1"/>
    <col min="268" max="272" width="12.33203125" style="1" customWidth="1"/>
    <col min="273" max="274" width="12.6640625" style="1" customWidth="1"/>
    <col min="275" max="275" width="7.6640625" style="1" customWidth="1"/>
    <col min="276" max="278" width="9.33203125" style="1" customWidth="1"/>
    <col min="279" max="512" width="7.6640625" style="1"/>
    <col min="513" max="514" width="2.6640625" style="1" customWidth="1"/>
    <col min="515" max="515" width="5.6640625" style="1" customWidth="1"/>
    <col min="516" max="516" width="7.6640625" style="1" customWidth="1"/>
    <col min="517" max="517" width="3.33203125" style="1" customWidth="1"/>
    <col min="518" max="518" width="6.6640625" style="1" customWidth="1"/>
    <col min="519" max="519" width="10.44140625" style="1" customWidth="1"/>
    <col min="520" max="523" width="10.6640625" style="1" customWidth="1"/>
    <col min="524" max="528" width="12.33203125" style="1" customWidth="1"/>
    <col min="529" max="530" width="12.6640625" style="1" customWidth="1"/>
    <col min="531" max="531" width="7.6640625" style="1" customWidth="1"/>
    <col min="532" max="534" width="9.33203125" style="1" customWidth="1"/>
    <col min="535" max="768" width="7.6640625" style="1"/>
    <col min="769" max="770" width="2.6640625" style="1" customWidth="1"/>
    <col min="771" max="771" width="5.6640625" style="1" customWidth="1"/>
    <col min="772" max="772" width="7.6640625" style="1" customWidth="1"/>
    <col min="773" max="773" width="3.33203125" style="1" customWidth="1"/>
    <col min="774" max="774" width="6.6640625" style="1" customWidth="1"/>
    <col min="775" max="775" width="10.44140625" style="1" customWidth="1"/>
    <col min="776" max="779" width="10.6640625" style="1" customWidth="1"/>
    <col min="780" max="784" width="12.33203125" style="1" customWidth="1"/>
    <col min="785" max="786" width="12.6640625" style="1" customWidth="1"/>
    <col min="787" max="787" width="7.6640625" style="1" customWidth="1"/>
    <col min="788" max="790" width="9.33203125" style="1" customWidth="1"/>
    <col min="791" max="1024" width="7.6640625" style="1"/>
    <col min="1025" max="1026" width="2.6640625" style="1" customWidth="1"/>
    <col min="1027" max="1027" width="5.6640625" style="1" customWidth="1"/>
    <col min="1028" max="1028" width="7.6640625" style="1" customWidth="1"/>
    <col min="1029" max="1029" width="3.33203125" style="1" customWidth="1"/>
    <col min="1030" max="1030" width="6.6640625" style="1" customWidth="1"/>
    <col min="1031" max="1031" width="10.44140625" style="1" customWidth="1"/>
    <col min="1032" max="1035" width="10.6640625" style="1" customWidth="1"/>
    <col min="1036" max="1040" width="12.33203125" style="1" customWidth="1"/>
    <col min="1041" max="1042" width="12.6640625" style="1" customWidth="1"/>
    <col min="1043" max="1043" width="7.6640625" style="1" customWidth="1"/>
    <col min="1044" max="1046" width="9.33203125" style="1" customWidth="1"/>
    <col min="1047" max="1280" width="7.6640625" style="1"/>
    <col min="1281" max="1282" width="2.6640625" style="1" customWidth="1"/>
    <col min="1283" max="1283" width="5.6640625" style="1" customWidth="1"/>
    <col min="1284" max="1284" width="7.6640625" style="1" customWidth="1"/>
    <col min="1285" max="1285" width="3.33203125" style="1" customWidth="1"/>
    <col min="1286" max="1286" width="6.6640625" style="1" customWidth="1"/>
    <col min="1287" max="1287" width="10.44140625" style="1" customWidth="1"/>
    <col min="1288" max="1291" width="10.6640625" style="1" customWidth="1"/>
    <col min="1292" max="1296" width="12.33203125" style="1" customWidth="1"/>
    <col min="1297" max="1298" width="12.6640625" style="1" customWidth="1"/>
    <col min="1299" max="1299" width="7.6640625" style="1" customWidth="1"/>
    <col min="1300" max="1302" width="9.33203125" style="1" customWidth="1"/>
    <col min="1303" max="1536" width="7.6640625" style="1"/>
    <col min="1537" max="1538" width="2.6640625" style="1" customWidth="1"/>
    <col min="1539" max="1539" width="5.6640625" style="1" customWidth="1"/>
    <col min="1540" max="1540" width="7.6640625" style="1" customWidth="1"/>
    <col min="1541" max="1541" width="3.33203125" style="1" customWidth="1"/>
    <col min="1542" max="1542" width="6.6640625" style="1" customWidth="1"/>
    <col min="1543" max="1543" width="10.44140625" style="1" customWidth="1"/>
    <col min="1544" max="1547" width="10.6640625" style="1" customWidth="1"/>
    <col min="1548" max="1552" width="12.33203125" style="1" customWidth="1"/>
    <col min="1553" max="1554" width="12.6640625" style="1" customWidth="1"/>
    <col min="1555" max="1555" width="7.6640625" style="1" customWidth="1"/>
    <col min="1556" max="1558" width="9.33203125" style="1" customWidth="1"/>
    <col min="1559" max="1792" width="7.6640625" style="1"/>
    <col min="1793" max="1794" width="2.6640625" style="1" customWidth="1"/>
    <col min="1795" max="1795" width="5.6640625" style="1" customWidth="1"/>
    <col min="1796" max="1796" width="7.6640625" style="1" customWidth="1"/>
    <col min="1797" max="1797" width="3.33203125" style="1" customWidth="1"/>
    <col min="1798" max="1798" width="6.6640625" style="1" customWidth="1"/>
    <col min="1799" max="1799" width="10.44140625" style="1" customWidth="1"/>
    <col min="1800" max="1803" width="10.6640625" style="1" customWidth="1"/>
    <col min="1804" max="1808" width="12.33203125" style="1" customWidth="1"/>
    <col min="1809" max="1810" width="12.6640625" style="1" customWidth="1"/>
    <col min="1811" max="1811" width="7.6640625" style="1" customWidth="1"/>
    <col min="1812" max="1814" width="9.33203125" style="1" customWidth="1"/>
    <col min="1815" max="2048" width="7.6640625" style="1"/>
    <col min="2049" max="2050" width="2.6640625" style="1" customWidth="1"/>
    <col min="2051" max="2051" width="5.6640625" style="1" customWidth="1"/>
    <col min="2052" max="2052" width="7.6640625" style="1" customWidth="1"/>
    <col min="2053" max="2053" width="3.33203125" style="1" customWidth="1"/>
    <col min="2054" max="2054" width="6.6640625" style="1" customWidth="1"/>
    <col min="2055" max="2055" width="10.44140625" style="1" customWidth="1"/>
    <col min="2056" max="2059" width="10.6640625" style="1" customWidth="1"/>
    <col min="2060" max="2064" width="12.33203125" style="1" customWidth="1"/>
    <col min="2065" max="2066" width="12.6640625" style="1" customWidth="1"/>
    <col min="2067" max="2067" width="7.6640625" style="1" customWidth="1"/>
    <col min="2068" max="2070" width="9.33203125" style="1" customWidth="1"/>
    <col min="2071" max="2304" width="7.6640625" style="1"/>
    <col min="2305" max="2306" width="2.6640625" style="1" customWidth="1"/>
    <col min="2307" max="2307" width="5.6640625" style="1" customWidth="1"/>
    <col min="2308" max="2308" width="7.6640625" style="1" customWidth="1"/>
    <col min="2309" max="2309" width="3.33203125" style="1" customWidth="1"/>
    <col min="2310" max="2310" width="6.6640625" style="1" customWidth="1"/>
    <col min="2311" max="2311" width="10.44140625" style="1" customWidth="1"/>
    <col min="2312" max="2315" width="10.6640625" style="1" customWidth="1"/>
    <col min="2316" max="2320" width="12.33203125" style="1" customWidth="1"/>
    <col min="2321" max="2322" width="12.6640625" style="1" customWidth="1"/>
    <col min="2323" max="2323" width="7.6640625" style="1" customWidth="1"/>
    <col min="2324" max="2326" width="9.33203125" style="1" customWidth="1"/>
    <col min="2327" max="2560" width="7.6640625" style="1"/>
    <col min="2561" max="2562" width="2.6640625" style="1" customWidth="1"/>
    <col min="2563" max="2563" width="5.6640625" style="1" customWidth="1"/>
    <col min="2564" max="2564" width="7.6640625" style="1" customWidth="1"/>
    <col min="2565" max="2565" width="3.33203125" style="1" customWidth="1"/>
    <col min="2566" max="2566" width="6.6640625" style="1" customWidth="1"/>
    <col min="2567" max="2567" width="10.44140625" style="1" customWidth="1"/>
    <col min="2568" max="2571" width="10.6640625" style="1" customWidth="1"/>
    <col min="2572" max="2576" width="12.33203125" style="1" customWidth="1"/>
    <col min="2577" max="2578" width="12.6640625" style="1" customWidth="1"/>
    <col min="2579" max="2579" width="7.6640625" style="1" customWidth="1"/>
    <col min="2580" max="2582" width="9.33203125" style="1" customWidth="1"/>
    <col min="2583" max="2816" width="7.6640625" style="1"/>
    <col min="2817" max="2818" width="2.6640625" style="1" customWidth="1"/>
    <col min="2819" max="2819" width="5.6640625" style="1" customWidth="1"/>
    <col min="2820" max="2820" width="7.6640625" style="1" customWidth="1"/>
    <col min="2821" max="2821" width="3.33203125" style="1" customWidth="1"/>
    <col min="2822" max="2822" width="6.6640625" style="1" customWidth="1"/>
    <col min="2823" max="2823" width="10.44140625" style="1" customWidth="1"/>
    <col min="2824" max="2827" width="10.6640625" style="1" customWidth="1"/>
    <col min="2828" max="2832" width="12.33203125" style="1" customWidth="1"/>
    <col min="2833" max="2834" width="12.6640625" style="1" customWidth="1"/>
    <col min="2835" max="2835" width="7.6640625" style="1" customWidth="1"/>
    <col min="2836" max="2838" width="9.33203125" style="1" customWidth="1"/>
    <col min="2839" max="3072" width="7.6640625" style="1"/>
    <col min="3073" max="3074" width="2.6640625" style="1" customWidth="1"/>
    <col min="3075" max="3075" width="5.6640625" style="1" customWidth="1"/>
    <col min="3076" max="3076" width="7.6640625" style="1" customWidth="1"/>
    <col min="3077" max="3077" width="3.33203125" style="1" customWidth="1"/>
    <col min="3078" max="3078" width="6.6640625" style="1" customWidth="1"/>
    <col min="3079" max="3079" width="10.44140625" style="1" customWidth="1"/>
    <col min="3080" max="3083" width="10.6640625" style="1" customWidth="1"/>
    <col min="3084" max="3088" width="12.33203125" style="1" customWidth="1"/>
    <col min="3089" max="3090" width="12.6640625" style="1" customWidth="1"/>
    <col min="3091" max="3091" width="7.6640625" style="1" customWidth="1"/>
    <col min="3092" max="3094" width="9.33203125" style="1" customWidth="1"/>
    <col min="3095" max="3328" width="7.6640625" style="1"/>
    <col min="3329" max="3330" width="2.6640625" style="1" customWidth="1"/>
    <col min="3331" max="3331" width="5.6640625" style="1" customWidth="1"/>
    <col min="3332" max="3332" width="7.6640625" style="1" customWidth="1"/>
    <col min="3333" max="3333" width="3.33203125" style="1" customWidth="1"/>
    <col min="3334" max="3334" width="6.6640625" style="1" customWidth="1"/>
    <col min="3335" max="3335" width="10.44140625" style="1" customWidth="1"/>
    <col min="3336" max="3339" width="10.6640625" style="1" customWidth="1"/>
    <col min="3340" max="3344" width="12.33203125" style="1" customWidth="1"/>
    <col min="3345" max="3346" width="12.6640625" style="1" customWidth="1"/>
    <col min="3347" max="3347" width="7.6640625" style="1" customWidth="1"/>
    <col min="3348" max="3350" width="9.33203125" style="1" customWidth="1"/>
    <col min="3351" max="3584" width="7.6640625" style="1"/>
    <col min="3585" max="3586" width="2.6640625" style="1" customWidth="1"/>
    <col min="3587" max="3587" width="5.6640625" style="1" customWidth="1"/>
    <col min="3588" max="3588" width="7.6640625" style="1" customWidth="1"/>
    <col min="3589" max="3589" width="3.33203125" style="1" customWidth="1"/>
    <col min="3590" max="3590" width="6.6640625" style="1" customWidth="1"/>
    <col min="3591" max="3591" width="10.44140625" style="1" customWidth="1"/>
    <col min="3592" max="3595" width="10.6640625" style="1" customWidth="1"/>
    <col min="3596" max="3600" width="12.33203125" style="1" customWidth="1"/>
    <col min="3601" max="3602" width="12.6640625" style="1" customWidth="1"/>
    <col min="3603" max="3603" width="7.6640625" style="1" customWidth="1"/>
    <col min="3604" max="3606" width="9.33203125" style="1" customWidth="1"/>
    <col min="3607" max="3840" width="7.6640625" style="1"/>
    <col min="3841" max="3842" width="2.6640625" style="1" customWidth="1"/>
    <col min="3843" max="3843" width="5.6640625" style="1" customWidth="1"/>
    <col min="3844" max="3844" width="7.6640625" style="1" customWidth="1"/>
    <col min="3845" max="3845" width="3.33203125" style="1" customWidth="1"/>
    <col min="3846" max="3846" width="6.6640625" style="1" customWidth="1"/>
    <col min="3847" max="3847" width="10.44140625" style="1" customWidth="1"/>
    <col min="3848" max="3851" width="10.6640625" style="1" customWidth="1"/>
    <col min="3852" max="3856" width="12.33203125" style="1" customWidth="1"/>
    <col min="3857" max="3858" width="12.6640625" style="1" customWidth="1"/>
    <col min="3859" max="3859" width="7.6640625" style="1" customWidth="1"/>
    <col min="3860" max="3862" width="9.33203125" style="1" customWidth="1"/>
    <col min="3863" max="4096" width="7.6640625" style="1"/>
    <col min="4097" max="4098" width="2.6640625" style="1" customWidth="1"/>
    <col min="4099" max="4099" width="5.6640625" style="1" customWidth="1"/>
    <col min="4100" max="4100" width="7.6640625" style="1" customWidth="1"/>
    <col min="4101" max="4101" width="3.33203125" style="1" customWidth="1"/>
    <col min="4102" max="4102" width="6.6640625" style="1" customWidth="1"/>
    <col min="4103" max="4103" width="10.44140625" style="1" customWidth="1"/>
    <col min="4104" max="4107" width="10.6640625" style="1" customWidth="1"/>
    <col min="4108" max="4112" width="12.33203125" style="1" customWidth="1"/>
    <col min="4113" max="4114" width="12.6640625" style="1" customWidth="1"/>
    <col min="4115" max="4115" width="7.6640625" style="1" customWidth="1"/>
    <col min="4116" max="4118" width="9.33203125" style="1" customWidth="1"/>
    <col min="4119" max="4352" width="7.6640625" style="1"/>
    <col min="4353" max="4354" width="2.6640625" style="1" customWidth="1"/>
    <col min="4355" max="4355" width="5.6640625" style="1" customWidth="1"/>
    <col min="4356" max="4356" width="7.6640625" style="1" customWidth="1"/>
    <col min="4357" max="4357" width="3.33203125" style="1" customWidth="1"/>
    <col min="4358" max="4358" width="6.6640625" style="1" customWidth="1"/>
    <col min="4359" max="4359" width="10.44140625" style="1" customWidth="1"/>
    <col min="4360" max="4363" width="10.6640625" style="1" customWidth="1"/>
    <col min="4364" max="4368" width="12.33203125" style="1" customWidth="1"/>
    <col min="4369" max="4370" width="12.6640625" style="1" customWidth="1"/>
    <col min="4371" max="4371" width="7.6640625" style="1" customWidth="1"/>
    <col min="4372" max="4374" width="9.33203125" style="1" customWidth="1"/>
    <col min="4375" max="4608" width="7.6640625" style="1"/>
    <col min="4609" max="4610" width="2.6640625" style="1" customWidth="1"/>
    <col min="4611" max="4611" width="5.6640625" style="1" customWidth="1"/>
    <col min="4612" max="4612" width="7.6640625" style="1" customWidth="1"/>
    <col min="4613" max="4613" width="3.33203125" style="1" customWidth="1"/>
    <col min="4614" max="4614" width="6.6640625" style="1" customWidth="1"/>
    <col min="4615" max="4615" width="10.44140625" style="1" customWidth="1"/>
    <col min="4616" max="4619" width="10.6640625" style="1" customWidth="1"/>
    <col min="4620" max="4624" width="12.33203125" style="1" customWidth="1"/>
    <col min="4625" max="4626" width="12.6640625" style="1" customWidth="1"/>
    <col min="4627" max="4627" width="7.6640625" style="1" customWidth="1"/>
    <col min="4628" max="4630" width="9.33203125" style="1" customWidth="1"/>
    <col min="4631" max="4864" width="7.6640625" style="1"/>
    <col min="4865" max="4866" width="2.6640625" style="1" customWidth="1"/>
    <col min="4867" max="4867" width="5.6640625" style="1" customWidth="1"/>
    <col min="4868" max="4868" width="7.6640625" style="1" customWidth="1"/>
    <col min="4869" max="4869" width="3.33203125" style="1" customWidth="1"/>
    <col min="4870" max="4870" width="6.6640625" style="1" customWidth="1"/>
    <col min="4871" max="4871" width="10.44140625" style="1" customWidth="1"/>
    <col min="4872" max="4875" width="10.6640625" style="1" customWidth="1"/>
    <col min="4876" max="4880" width="12.33203125" style="1" customWidth="1"/>
    <col min="4881" max="4882" width="12.6640625" style="1" customWidth="1"/>
    <col min="4883" max="4883" width="7.6640625" style="1" customWidth="1"/>
    <col min="4884" max="4886" width="9.33203125" style="1" customWidth="1"/>
    <col min="4887" max="5120" width="7.6640625" style="1"/>
    <col min="5121" max="5122" width="2.6640625" style="1" customWidth="1"/>
    <col min="5123" max="5123" width="5.6640625" style="1" customWidth="1"/>
    <col min="5124" max="5124" width="7.6640625" style="1" customWidth="1"/>
    <col min="5125" max="5125" width="3.33203125" style="1" customWidth="1"/>
    <col min="5126" max="5126" width="6.6640625" style="1" customWidth="1"/>
    <col min="5127" max="5127" width="10.44140625" style="1" customWidth="1"/>
    <col min="5128" max="5131" width="10.6640625" style="1" customWidth="1"/>
    <col min="5132" max="5136" width="12.33203125" style="1" customWidth="1"/>
    <col min="5137" max="5138" width="12.6640625" style="1" customWidth="1"/>
    <col min="5139" max="5139" width="7.6640625" style="1" customWidth="1"/>
    <col min="5140" max="5142" width="9.33203125" style="1" customWidth="1"/>
    <col min="5143" max="5376" width="7.6640625" style="1"/>
    <col min="5377" max="5378" width="2.6640625" style="1" customWidth="1"/>
    <col min="5379" max="5379" width="5.6640625" style="1" customWidth="1"/>
    <col min="5380" max="5380" width="7.6640625" style="1" customWidth="1"/>
    <col min="5381" max="5381" width="3.33203125" style="1" customWidth="1"/>
    <col min="5382" max="5382" width="6.6640625" style="1" customWidth="1"/>
    <col min="5383" max="5383" width="10.44140625" style="1" customWidth="1"/>
    <col min="5384" max="5387" width="10.6640625" style="1" customWidth="1"/>
    <col min="5388" max="5392" width="12.33203125" style="1" customWidth="1"/>
    <col min="5393" max="5394" width="12.6640625" style="1" customWidth="1"/>
    <col min="5395" max="5395" width="7.6640625" style="1" customWidth="1"/>
    <col min="5396" max="5398" width="9.33203125" style="1" customWidth="1"/>
    <col min="5399" max="5632" width="7.6640625" style="1"/>
    <col min="5633" max="5634" width="2.6640625" style="1" customWidth="1"/>
    <col min="5635" max="5635" width="5.6640625" style="1" customWidth="1"/>
    <col min="5636" max="5636" width="7.6640625" style="1" customWidth="1"/>
    <col min="5637" max="5637" width="3.33203125" style="1" customWidth="1"/>
    <col min="5638" max="5638" width="6.6640625" style="1" customWidth="1"/>
    <col min="5639" max="5639" width="10.44140625" style="1" customWidth="1"/>
    <col min="5640" max="5643" width="10.6640625" style="1" customWidth="1"/>
    <col min="5644" max="5648" width="12.33203125" style="1" customWidth="1"/>
    <col min="5649" max="5650" width="12.6640625" style="1" customWidth="1"/>
    <col min="5651" max="5651" width="7.6640625" style="1" customWidth="1"/>
    <col min="5652" max="5654" width="9.33203125" style="1" customWidth="1"/>
    <col min="5655" max="5888" width="7.6640625" style="1"/>
    <col min="5889" max="5890" width="2.6640625" style="1" customWidth="1"/>
    <col min="5891" max="5891" width="5.6640625" style="1" customWidth="1"/>
    <col min="5892" max="5892" width="7.6640625" style="1" customWidth="1"/>
    <col min="5893" max="5893" width="3.33203125" style="1" customWidth="1"/>
    <col min="5894" max="5894" width="6.6640625" style="1" customWidth="1"/>
    <col min="5895" max="5895" width="10.44140625" style="1" customWidth="1"/>
    <col min="5896" max="5899" width="10.6640625" style="1" customWidth="1"/>
    <col min="5900" max="5904" width="12.33203125" style="1" customWidth="1"/>
    <col min="5905" max="5906" width="12.6640625" style="1" customWidth="1"/>
    <col min="5907" max="5907" width="7.6640625" style="1" customWidth="1"/>
    <col min="5908" max="5910" width="9.33203125" style="1" customWidth="1"/>
    <col min="5911" max="6144" width="7.6640625" style="1"/>
    <col min="6145" max="6146" width="2.6640625" style="1" customWidth="1"/>
    <col min="6147" max="6147" width="5.6640625" style="1" customWidth="1"/>
    <col min="6148" max="6148" width="7.6640625" style="1" customWidth="1"/>
    <col min="6149" max="6149" width="3.33203125" style="1" customWidth="1"/>
    <col min="6150" max="6150" width="6.6640625" style="1" customWidth="1"/>
    <col min="6151" max="6151" width="10.44140625" style="1" customWidth="1"/>
    <col min="6152" max="6155" width="10.6640625" style="1" customWidth="1"/>
    <col min="6156" max="6160" width="12.33203125" style="1" customWidth="1"/>
    <col min="6161" max="6162" width="12.6640625" style="1" customWidth="1"/>
    <col min="6163" max="6163" width="7.6640625" style="1" customWidth="1"/>
    <col min="6164" max="6166" width="9.33203125" style="1" customWidth="1"/>
    <col min="6167" max="6400" width="7.6640625" style="1"/>
    <col min="6401" max="6402" width="2.6640625" style="1" customWidth="1"/>
    <col min="6403" max="6403" width="5.6640625" style="1" customWidth="1"/>
    <col min="6404" max="6404" width="7.6640625" style="1" customWidth="1"/>
    <col min="6405" max="6405" width="3.33203125" style="1" customWidth="1"/>
    <col min="6406" max="6406" width="6.6640625" style="1" customWidth="1"/>
    <col min="6407" max="6407" width="10.44140625" style="1" customWidth="1"/>
    <col min="6408" max="6411" width="10.6640625" style="1" customWidth="1"/>
    <col min="6412" max="6416" width="12.33203125" style="1" customWidth="1"/>
    <col min="6417" max="6418" width="12.6640625" style="1" customWidth="1"/>
    <col min="6419" max="6419" width="7.6640625" style="1" customWidth="1"/>
    <col min="6420" max="6422" width="9.33203125" style="1" customWidth="1"/>
    <col min="6423" max="6656" width="7.6640625" style="1"/>
    <col min="6657" max="6658" width="2.6640625" style="1" customWidth="1"/>
    <col min="6659" max="6659" width="5.6640625" style="1" customWidth="1"/>
    <col min="6660" max="6660" width="7.6640625" style="1" customWidth="1"/>
    <col min="6661" max="6661" width="3.33203125" style="1" customWidth="1"/>
    <col min="6662" max="6662" width="6.6640625" style="1" customWidth="1"/>
    <col min="6663" max="6663" width="10.44140625" style="1" customWidth="1"/>
    <col min="6664" max="6667" width="10.6640625" style="1" customWidth="1"/>
    <col min="6668" max="6672" width="12.33203125" style="1" customWidth="1"/>
    <col min="6673" max="6674" width="12.6640625" style="1" customWidth="1"/>
    <col min="6675" max="6675" width="7.6640625" style="1" customWidth="1"/>
    <col min="6676" max="6678" width="9.33203125" style="1" customWidth="1"/>
    <col min="6679" max="6912" width="7.6640625" style="1"/>
    <col min="6913" max="6914" width="2.6640625" style="1" customWidth="1"/>
    <col min="6915" max="6915" width="5.6640625" style="1" customWidth="1"/>
    <col min="6916" max="6916" width="7.6640625" style="1" customWidth="1"/>
    <col min="6917" max="6917" width="3.33203125" style="1" customWidth="1"/>
    <col min="6918" max="6918" width="6.6640625" style="1" customWidth="1"/>
    <col min="6919" max="6919" width="10.44140625" style="1" customWidth="1"/>
    <col min="6920" max="6923" width="10.6640625" style="1" customWidth="1"/>
    <col min="6924" max="6928" width="12.33203125" style="1" customWidth="1"/>
    <col min="6929" max="6930" width="12.6640625" style="1" customWidth="1"/>
    <col min="6931" max="6931" width="7.6640625" style="1" customWidth="1"/>
    <col min="6932" max="6934" width="9.33203125" style="1" customWidth="1"/>
    <col min="6935" max="7168" width="7.6640625" style="1"/>
    <col min="7169" max="7170" width="2.6640625" style="1" customWidth="1"/>
    <col min="7171" max="7171" width="5.6640625" style="1" customWidth="1"/>
    <col min="7172" max="7172" width="7.6640625" style="1" customWidth="1"/>
    <col min="7173" max="7173" width="3.33203125" style="1" customWidth="1"/>
    <col min="7174" max="7174" width="6.6640625" style="1" customWidth="1"/>
    <col min="7175" max="7175" width="10.44140625" style="1" customWidth="1"/>
    <col min="7176" max="7179" width="10.6640625" style="1" customWidth="1"/>
    <col min="7180" max="7184" width="12.33203125" style="1" customWidth="1"/>
    <col min="7185" max="7186" width="12.6640625" style="1" customWidth="1"/>
    <col min="7187" max="7187" width="7.6640625" style="1" customWidth="1"/>
    <col min="7188" max="7190" width="9.33203125" style="1" customWidth="1"/>
    <col min="7191" max="7424" width="7.6640625" style="1"/>
    <col min="7425" max="7426" width="2.6640625" style="1" customWidth="1"/>
    <col min="7427" max="7427" width="5.6640625" style="1" customWidth="1"/>
    <col min="7428" max="7428" width="7.6640625" style="1" customWidth="1"/>
    <col min="7429" max="7429" width="3.33203125" style="1" customWidth="1"/>
    <col min="7430" max="7430" width="6.6640625" style="1" customWidth="1"/>
    <col min="7431" max="7431" width="10.44140625" style="1" customWidth="1"/>
    <col min="7432" max="7435" width="10.6640625" style="1" customWidth="1"/>
    <col min="7436" max="7440" width="12.33203125" style="1" customWidth="1"/>
    <col min="7441" max="7442" width="12.6640625" style="1" customWidth="1"/>
    <col min="7443" max="7443" width="7.6640625" style="1" customWidth="1"/>
    <col min="7444" max="7446" width="9.33203125" style="1" customWidth="1"/>
    <col min="7447" max="7680" width="7.6640625" style="1"/>
    <col min="7681" max="7682" width="2.6640625" style="1" customWidth="1"/>
    <col min="7683" max="7683" width="5.6640625" style="1" customWidth="1"/>
    <col min="7684" max="7684" width="7.6640625" style="1" customWidth="1"/>
    <col min="7685" max="7685" width="3.33203125" style="1" customWidth="1"/>
    <col min="7686" max="7686" width="6.6640625" style="1" customWidth="1"/>
    <col min="7687" max="7687" width="10.44140625" style="1" customWidth="1"/>
    <col min="7688" max="7691" width="10.6640625" style="1" customWidth="1"/>
    <col min="7692" max="7696" width="12.33203125" style="1" customWidth="1"/>
    <col min="7697" max="7698" width="12.6640625" style="1" customWidth="1"/>
    <col min="7699" max="7699" width="7.6640625" style="1" customWidth="1"/>
    <col min="7700" max="7702" width="9.33203125" style="1" customWidth="1"/>
    <col min="7703" max="7936" width="7.6640625" style="1"/>
    <col min="7937" max="7938" width="2.6640625" style="1" customWidth="1"/>
    <col min="7939" max="7939" width="5.6640625" style="1" customWidth="1"/>
    <col min="7940" max="7940" width="7.6640625" style="1" customWidth="1"/>
    <col min="7941" max="7941" width="3.33203125" style="1" customWidth="1"/>
    <col min="7942" max="7942" width="6.6640625" style="1" customWidth="1"/>
    <col min="7943" max="7943" width="10.44140625" style="1" customWidth="1"/>
    <col min="7944" max="7947" width="10.6640625" style="1" customWidth="1"/>
    <col min="7948" max="7952" width="12.33203125" style="1" customWidth="1"/>
    <col min="7953" max="7954" width="12.6640625" style="1" customWidth="1"/>
    <col min="7955" max="7955" width="7.6640625" style="1" customWidth="1"/>
    <col min="7956" max="7958" width="9.33203125" style="1" customWidth="1"/>
    <col min="7959" max="8192" width="7.6640625" style="1"/>
    <col min="8193" max="8194" width="2.6640625" style="1" customWidth="1"/>
    <col min="8195" max="8195" width="5.6640625" style="1" customWidth="1"/>
    <col min="8196" max="8196" width="7.6640625" style="1" customWidth="1"/>
    <col min="8197" max="8197" width="3.33203125" style="1" customWidth="1"/>
    <col min="8198" max="8198" width="6.6640625" style="1" customWidth="1"/>
    <col min="8199" max="8199" width="10.44140625" style="1" customWidth="1"/>
    <col min="8200" max="8203" width="10.6640625" style="1" customWidth="1"/>
    <col min="8204" max="8208" width="12.33203125" style="1" customWidth="1"/>
    <col min="8209" max="8210" width="12.6640625" style="1" customWidth="1"/>
    <col min="8211" max="8211" width="7.6640625" style="1" customWidth="1"/>
    <col min="8212" max="8214" width="9.33203125" style="1" customWidth="1"/>
    <col min="8215" max="8448" width="7.6640625" style="1"/>
    <col min="8449" max="8450" width="2.6640625" style="1" customWidth="1"/>
    <col min="8451" max="8451" width="5.6640625" style="1" customWidth="1"/>
    <col min="8452" max="8452" width="7.6640625" style="1" customWidth="1"/>
    <col min="8453" max="8453" width="3.33203125" style="1" customWidth="1"/>
    <col min="8454" max="8454" width="6.6640625" style="1" customWidth="1"/>
    <col min="8455" max="8455" width="10.44140625" style="1" customWidth="1"/>
    <col min="8456" max="8459" width="10.6640625" style="1" customWidth="1"/>
    <col min="8460" max="8464" width="12.33203125" style="1" customWidth="1"/>
    <col min="8465" max="8466" width="12.6640625" style="1" customWidth="1"/>
    <col min="8467" max="8467" width="7.6640625" style="1" customWidth="1"/>
    <col min="8468" max="8470" width="9.33203125" style="1" customWidth="1"/>
    <col min="8471" max="8704" width="7.6640625" style="1"/>
    <col min="8705" max="8706" width="2.6640625" style="1" customWidth="1"/>
    <col min="8707" max="8707" width="5.6640625" style="1" customWidth="1"/>
    <col min="8708" max="8708" width="7.6640625" style="1" customWidth="1"/>
    <col min="8709" max="8709" width="3.33203125" style="1" customWidth="1"/>
    <col min="8710" max="8710" width="6.6640625" style="1" customWidth="1"/>
    <col min="8711" max="8711" width="10.44140625" style="1" customWidth="1"/>
    <col min="8712" max="8715" width="10.6640625" style="1" customWidth="1"/>
    <col min="8716" max="8720" width="12.33203125" style="1" customWidth="1"/>
    <col min="8721" max="8722" width="12.6640625" style="1" customWidth="1"/>
    <col min="8723" max="8723" width="7.6640625" style="1" customWidth="1"/>
    <col min="8724" max="8726" width="9.33203125" style="1" customWidth="1"/>
    <col min="8727" max="8960" width="7.6640625" style="1"/>
    <col min="8961" max="8962" width="2.6640625" style="1" customWidth="1"/>
    <col min="8963" max="8963" width="5.6640625" style="1" customWidth="1"/>
    <col min="8964" max="8964" width="7.6640625" style="1" customWidth="1"/>
    <col min="8965" max="8965" width="3.33203125" style="1" customWidth="1"/>
    <col min="8966" max="8966" width="6.6640625" style="1" customWidth="1"/>
    <col min="8967" max="8967" width="10.44140625" style="1" customWidth="1"/>
    <col min="8968" max="8971" width="10.6640625" style="1" customWidth="1"/>
    <col min="8972" max="8976" width="12.33203125" style="1" customWidth="1"/>
    <col min="8977" max="8978" width="12.6640625" style="1" customWidth="1"/>
    <col min="8979" max="8979" width="7.6640625" style="1" customWidth="1"/>
    <col min="8980" max="8982" width="9.33203125" style="1" customWidth="1"/>
    <col min="8983" max="9216" width="7.6640625" style="1"/>
    <col min="9217" max="9218" width="2.6640625" style="1" customWidth="1"/>
    <col min="9219" max="9219" width="5.6640625" style="1" customWidth="1"/>
    <col min="9220" max="9220" width="7.6640625" style="1" customWidth="1"/>
    <col min="9221" max="9221" width="3.33203125" style="1" customWidth="1"/>
    <col min="9222" max="9222" width="6.6640625" style="1" customWidth="1"/>
    <col min="9223" max="9223" width="10.44140625" style="1" customWidth="1"/>
    <col min="9224" max="9227" width="10.6640625" style="1" customWidth="1"/>
    <col min="9228" max="9232" width="12.33203125" style="1" customWidth="1"/>
    <col min="9233" max="9234" width="12.6640625" style="1" customWidth="1"/>
    <col min="9235" max="9235" width="7.6640625" style="1" customWidth="1"/>
    <col min="9236" max="9238" width="9.33203125" style="1" customWidth="1"/>
    <col min="9239" max="9472" width="7.6640625" style="1"/>
    <col min="9473" max="9474" width="2.6640625" style="1" customWidth="1"/>
    <col min="9475" max="9475" width="5.6640625" style="1" customWidth="1"/>
    <col min="9476" max="9476" width="7.6640625" style="1" customWidth="1"/>
    <col min="9477" max="9477" width="3.33203125" style="1" customWidth="1"/>
    <col min="9478" max="9478" width="6.6640625" style="1" customWidth="1"/>
    <col min="9479" max="9479" width="10.44140625" style="1" customWidth="1"/>
    <col min="9480" max="9483" width="10.6640625" style="1" customWidth="1"/>
    <col min="9484" max="9488" width="12.33203125" style="1" customWidth="1"/>
    <col min="9489" max="9490" width="12.6640625" style="1" customWidth="1"/>
    <col min="9491" max="9491" width="7.6640625" style="1" customWidth="1"/>
    <col min="9492" max="9494" width="9.33203125" style="1" customWidth="1"/>
    <col min="9495" max="9728" width="7.6640625" style="1"/>
    <col min="9729" max="9730" width="2.6640625" style="1" customWidth="1"/>
    <col min="9731" max="9731" width="5.6640625" style="1" customWidth="1"/>
    <col min="9732" max="9732" width="7.6640625" style="1" customWidth="1"/>
    <col min="9733" max="9733" width="3.33203125" style="1" customWidth="1"/>
    <col min="9734" max="9734" width="6.6640625" style="1" customWidth="1"/>
    <col min="9735" max="9735" width="10.44140625" style="1" customWidth="1"/>
    <col min="9736" max="9739" width="10.6640625" style="1" customWidth="1"/>
    <col min="9740" max="9744" width="12.33203125" style="1" customWidth="1"/>
    <col min="9745" max="9746" width="12.6640625" style="1" customWidth="1"/>
    <col min="9747" max="9747" width="7.6640625" style="1" customWidth="1"/>
    <col min="9748" max="9750" width="9.33203125" style="1" customWidth="1"/>
    <col min="9751" max="9984" width="7.6640625" style="1"/>
    <col min="9985" max="9986" width="2.6640625" style="1" customWidth="1"/>
    <col min="9987" max="9987" width="5.6640625" style="1" customWidth="1"/>
    <col min="9988" max="9988" width="7.6640625" style="1" customWidth="1"/>
    <col min="9989" max="9989" width="3.33203125" style="1" customWidth="1"/>
    <col min="9990" max="9990" width="6.6640625" style="1" customWidth="1"/>
    <col min="9991" max="9991" width="10.44140625" style="1" customWidth="1"/>
    <col min="9992" max="9995" width="10.6640625" style="1" customWidth="1"/>
    <col min="9996" max="10000" width="12.33203125" style="1" customWidth="1"/>
    <col min="10001" max="10002" width="12.6640625" style="1" customWidth="1"/>
    <col min="10003" max="10003" width="7.6640625" style="1" customWidth="1"/>
    <col min="10004" max="10006" width="9.33203125" style="1" customWidth="1"/>
    <col min="10007" max="10240" width="7.6640625" style="1"/>
    <col min="10241" max="10242" width="2.6640625" style="1" customWidth="1"/>
    <col min="10243" max="10243" width="5.6640625" style="1" customWidth="1"/>
    <col min="10244" max="10244" width="7.6640625" style="1" customWidth="1"/>
    <col min="10245" max="10245" width="3.33203125" style="1" customWidth="1"/>
    <col min="10246" max="10246" width="6.6640625" style="1" customWidth="1"/>
    <col min="10247" max="10247" width="10.44140625" style="1" customWidth="1"/>
    <col min="10248" max="10251" width="10.6640625" style="1" customWidth="1"/>
    <col min="10252" max="10256" width="12.33203125" style="1" customWidth="1"/>
    <col min="10257" max="10258" width="12.6640625" style="1" customWidth="1"/>
    <col min="10259" max="10259" width="7.6640625" style="1" customWidth="1"/>
    <col min="10260" max="10262" width="9.33203125" style="1" customWidth="1"/>
    <col min="10263" max="10496" width="7.6640625" style="1"/>
    <col min="10497" max="10498" width="2.6640625" style="1" customWidth="1"/>
    <col min="10499" max="10499" width="5.6640625" style="1" customWidth="1"/>
    <col min="10500" max="10500" width="7.6640625" style="1" customWidth="1"/>
    <col min="10501" max="10501" width="3.33203125" style="1" customWidth="1"/>
    <col min="10502" max="10502" width="6.6640625" style="1" customWidth="1"/>
    <col min="10503" max="10503" width="10.44140625" style="1" customWidth="1"/>
    <col min="10504" max="10507" width="10.6640625" style="1" customWidth="1"/>
    <col min="10508" max="10512" width="12.33203125" style="1" customWidth="1"/>
    <col min="10513" max="10514" width="12.6640625" style="1" customWidth="1"/>
    <col min="10515" max="10515" width="7.6640625" style="1" customWidth="1"/>
    <col min="10516" max="10518" width="9.33203125" style="1" customWidth="1"/>
    <col min="10519" max="10752" width="7.6640625" style="1"/>
    <col min="10753" max="10754" width="2.6640625" style="1" customWidth="1"/>
    <col min="10755" max="10755" width="5.6640625" style="1" customWidth="1"/>
    <col min="10756" max="10756" width="7.6640625" style="1" customWidth="1"/>
    <col min="10757" max="10757" width="3.33203125" style="1" customWidth="1"/>
    <col min="10758" max="10758" width="6.6640625" style="1" customWidth="1"/>
    <col min="10759" max="10759" width="10.44140625" style="1" customWidth="1"/>
    <col min="10760" max="10763" width="10.6640625" style="1" customWidth="1"/>
    <col min="10764" max="10768" width="12.33203125" style="1" customWidth="1"/>
    <col min="10769" max="10770" width="12.6640625" style="1" customWidth="1"/>
    <col min="10771" max="10771" width="7.6640625" style="1" customWidth="1"/>
    <col min="10772" max="10774" width="9.33203125" style="1" customWidth="1"/>
    <col min="10775" max="11008" width="7.6640625" style="1"/>
    <col min="11009" max="11010" width="2.6640625" style="1" customWidth="1"/>
    <col min="11011" max="11011" width="5.6640625" style="1" customWidth="1"/>
    <col min="11012" max="11012" width="7.6640625" style="1" customWidth="1"/>
    <col min="11013" max="11013" width="3.33203125" style="1" customWidth="1"/>
    <col min="11014" max="11014" width="6.6640625" style="1" customWidth="1"/>
    <col min="11015" max="11015" width="10.44140625" style="1" customWidth="1"/>
    <col min="11016" max="11019" width="10.6640625" style="1" customWidth="1"/>
    <col min="11020" max="11024" width="12.33203125" style="1" customWidth="1"/>
    <col min="11025" max="11026" width="12.6640625" style="1" customWidth="1"/>
    <col min="11027" max="11027" width="7.6640625" style="1" customWidth="1"/>
    <col min="11028" max="11030" width="9.33203125" style="1" customWidth="1"/>
    <col min="11031" max="11264" width="7.6640625" style="1"/>
    <col min="11265" max="11266" width="2.6640625" style="1" customWidth="1"/>
    <col min="11267" max="11267" width="5.6640625" style="1" customWidth="1"/>
    <col min="11268" max="11268" width="7.6640625" style="1" customWidth="1"/>
    <col min="11269" max="11269" width="3.33203125" style="1" customWidth="1"/>
    <col min="11270" max="11270" width="6.6640625" style="1" customWidth="1"/>
    <col min="11271" max="11271" width="10.44140625" style="1" customWidth="1"/>
    <col min="11272" max="11275" width="10.6640625" style="1" customWidth="1"/>
    <col min="11276" max="11280" width="12.33203125" style="1" customWidth="1"/>
    <col min="11281" max="11282" width="12.6640625" style="1" customWidth="1"/>
    <col min="11283" max="11283" width="7.6640625" style="1" customWidth="1"/>
    <col min="11284" max="11286" width="9.33203125" style="1" customWidth="1"/>
    <col min="11287" max="11520" width="7.6640625" style="1"/>
    <col min="11521" max="11522" width="2.6640625" style="1" customWidth="1"/>
    <col min="11523" max="11523" width="5.6640625" style="1" customWidth="1"/>
    <col min="11524" max="11524" width="7.6640625" style="1" customWidth="1"/>
    <col min="11525" max="11525" width="3.33203125" style="1" customWidth="1"/>
    <col min="11526" max="11526" width="6.6640625" style="1" customWidth="1"/>
    <col min="11527" max="11527" width="10.44140625" style="1" customWidth="1"/>
    <col min="11528" max="11531" width="10.6640625" style="1" customWidth="1"/>
    <col min="11532" max="11536" width="12.33203125" style="1" customWidth="1"/>
    <col min="11537" max="11538" width="12.6640625" style="1" customWidth="1"/>
    <col min="11539" max="11539" width="7.6640625" style="1" customWidth="1"/>
    <col min="11540" max="11542" width="9.33203125" style="1" customWidth="1"/>
    <col min="11543" max="11776" width="7.6640625" style="1"/>
    <col min="11777" max="11778" width="2.6640625" style="1" customWidth="1"/>
    <col min="11779" max="11779" width="5.6640625" style="1" customWidth="1"/>
    <col min="11780" max="11780" width="7.6640625" style="1" customWidth="1"/>
    <col min="11781" max="11781" width="3.33203125" style="1" customWidth="1"/>
    <col min="11782" max="11782" width="6.6640625" style="1" customWidth="1"/>
    <col min="11783" max="11783" width="10.44140625" style="1" customWidth="1"/>
    <col min="11784" max="11787" width="10.6640625" style="1" customWidth="1"/>
    <col min="11788" max="11792" width="12.33203125" style="1" customWidth="1"/>
    <col min="11793" max="11794" width="12.6640625" style="1" customWidth="1"/>
    <col min="11795" max="11795" width="7.6640625" style="1" customWidth="1"/>
    <col min="11796" max="11798" width="9.33203125" style="1" customWidth="1"/>
    <col min="11799" max="12032" width="7.6640625" style="1"/>
    <col min="12033" max="12034" width="2.6640625" style="1" customWidth="1"/>
    <col min="12035" max="12035" width="5.6640625" style="1" customWidth="1"/>
    <col min="12036" max="12036" width="7.6640625" style="1" customWidth="1"/>
    <col min="12037" max="12037" width="3.33203125" style="1" customWidth="1"/>
    <col min="12038" max="12038" width="6.6640625" style="1" customWidth="1"/>
    <col min="12039" max="12039" width="10.44140625" style="1" customWidth="1"/>
    <col min="12040" max="12043" width="10.6640625" style="1" customWidth="1"/>
    <col min="12044" max="12048" width="12.33203125" style="1" customWidth="1"/>
    <col min="12049" max="12050" width="12.6640625" style="1" customWidth="1"/>
    <col min="12051" max="12051" width="7.6640625" style="1" customWidth="1"/>
    <col min="12052" max="12054" width="9.33203125" style="1" customWidth="1"/>
    <col min="12055" max="12288" width="7.6640625" style="1"/>
    <col min="12289" max="12290" width="2.6640625" style="1" customWidth="1"/>
    <col min="12291" max="12291" width="5.6640625" style="1" customWidth="1"/>
    <col min="12292" max="12292" width="7.6640625" style="1" customWidth="1"/>
    <col min="12293" max="12293" width="3.33203125" style="1" customWidth="1"/>
    <col min="12294" max="12294" width="6.6640625" style="1" customWidth="1"/>
    <col min="12295" max="12295" width="10.44140625" style="1" customWidth="1"/>
    <col min="12296" max="12299" width="10.6640625" style="1" customWidth="1"/>
    <col min="12300" max="12304" width="12.33203125" style="1" customWidth="1"/>
    <col min="12305" max="12306" width="12.6640625" style="1" customWidth="1"/>
    <col min="12307" max="12307" width="7.6640625" style="1" customWidth="1"/>
    <col min="12308" max="12310" width="9.33203125" style="1" customWidth="1"/>
    <col min="12311" max="12544" width="7.6640625" style="1"/>
    <col min="12545" max="12546" width="2.6640625" style="1" customWidth="1"/>
    <col min="12547" max="12547" width="5.6640625" style="1" customWidth="1"/>
    <col min="12548" max="12548" width="7.6640625" style="1" customWidth="1"/>
    <col min="12549" max="12549" width="3.33203125" style="1" customWidth="1"/>
    <col min="12550" max="12550" width="6.6640625" style="1" customWidth="1"/>
    <col min="12551" max="12551" width="10.44140625" style="1" customWidth="1"/>
    <col min="12552" max="12555" width="10.6640625" style="1" customWidth="1"/>
    <col min="12556" max="12560" width="12.33203125" style="1" customWidth="1"/>
    <col min="12561" max="12562" width="12.6640625" style="1" customWidth="1"/>
    <col min="12563" max="12563" width="7.6640625" style="1" customWidth="1"/>
    <col min="12564" max="12566" width="9.33203125" style="1" customWidth="1"/>
    <col min="12567" max="12800" width="7.6640625" style="1"/>
    <col min="12801" max="12802" width="2.6640625" style="1" customWidth="1"/>
    <col min="12803" max="12803" width="5.6640625" style="1" customWidth="1"/>
    <col min="12804" max="12804" width="7.6640625" style="1" customWidth="1"/>
    <col min="12805" max="12805" width="3.33203125" style="1" customWidth="1"/>
    <col min="12806" max="12806" width="6.6640625" style="1" customWidth="1"/>
    <col min="12807" max="12807" width="10.44140625" style="1" customWidth="1"/>
    <col min="12808" max="12811" width="10.6640625" style="1" customWidth="1"/>
    <col min="12812" max="12816" width="12.33203125" style="1" customWidth="1"/>
    <col min="12817" max="12818" width="12.6640625" style="1" customWidth="1"/>
    <col min="12819" max="12819" width="7.6640625" style="1" customWidth="1"/>
    <col min="12820" max="12822" width="9.33203125" style="1" customWidth="1"/>
    <col min="12823" max="13056" width="7.6640625" style="1"/>
    <col min="13057" max="13058" width="2.6640625" style="1" customWidth="1"/>
    <col min="13059" max="13059" width="5.6640625" style="1" customWidth="1"/>
    <col min="13060" max="13060" width="7.6640625" style="1" customWidth="1"/>
    <col min="13061" max="13061" width="3.33203125" style="1" customWidth="1"/>
    <col min="13062" max="13062" width="6.6640625" style="1" customWidth="1"/>
    <col min="13063" max="13063" width="10.44140625" style="1" customWidth="1"/>
    <col min="13064" max="13067" width="10.6640625" style="1" customWidth="1"/>
    <col min="13068" max="13072" width="12.33203125" style="1" customWidth="1"/>
    <col min="13073" max="13074" width="12.6640625" style="1" customWidth="1"/>
    <col min="13075" max="13075" width="7.6640625" style="1" customWidth="1"/>
    <col min="13076" max="13078" width="9.33203125" style="1" customWidth="1"/>
    <col min="13079" max="13312" width="7.6640625" style="1"/>
    <col min="13313" max="13314" width="2.6640625" style="1" customWidth="1"/>
    <col min="13315" max="13315" width="5.6640625" style="1" customWidth="1"/>
    <col min="13316" max="13316" width="7.6640625" style="1" customWidth="1"/>
    <col min="13317" max="13317" width="3.33203125" style="1" customWidth="1"/>
    <col min="13318" max="13318" width="6.6640625" style="1" customWidth="1"/>
    <col min="13319" max="13319" width="10.44140625" style="1" customWidth="1"/>
    <col min="13320" max="13323" width="10.6640625" style="1" customWidth="1"/>
    <col min="13324" max="13328" width="12.33203125" style="1" customWidth="1"/>
    <col min="13329" max="13330" width="12.6640625" style="1" customWidth="1"/>
    <col min="13331" max="13331" width="7.6640625" style="1" customWidth="1"/>
    <col min="13332" max="13334" width="9.33203125" style="1" customWidth="1"/>
    <col min="13335" max="13568" width="7.6640625" style="1"/>
    <col min="13569" max="13570" width="2.6640625" style="1" customWidth="1"/>
    <col min="13571" max="13571" width="5.6640625" style="1" customWidth="1"/>
    <col min="13572" max="13572" width="7.6640625" style="1" customWidth="1"/>
    <col min="13573" max="13573" width="3.33203125" style="1" customWidth="1"/>
    <col min="13574" max="13574" width="6.6640625" style="1" customWidth="1"/>
    <col min="13575" max="13575" width="10.44140625" style="1" customWidth="1"/>
    <col min="13576" max="13579" width="10.6640625" style="1" customWidth="1"/>
    <col min="13580" max="13584" width="12.33203125" style="1" customWidth="1"/>
    <col min="13585" max="13586" width="12.6640625" style="1" customWidth="1"/>
    <col min="13587" max="13587" width="7.6640625" style="1" customWidth="1"/>
    <col min="13588" max="13590" width="9.33203125" style="1" customWidth="1"/>
    <col min="13591" max="13824" width="7.6640625" style="1"/>
    <col min="13825" max="13826" width="2.6640625" style="1" customWidth="1"/>
    <col min="13827" max="13827" width="5.6640625" style="1" customWidth="1"/>
    <col min="13828" max="13828" width="7.6640625" style="1" customWidth="1"/>
    <col min="13829" max="13829" width="3.33203125" style="1" customWidth="1"/>
    <col min="13830" max="13830" width="6.6640625" style="1" customWidth="1"/>
    <col min="13831" max="13831" width="10.44140625" style="1" customWidth="1"/>
    <col min="13832" max="13835" width="10.6640625" style="1" customWidth="1"/>
    <col min="13836" max="13840" width="12.33203125" style="1" customWidth="1"/>
    <col min="13841" max="13842" width="12.6640625" style="1" customWidth="1"/>
    <col min="13843" max="13843" width="7.6640625" style="1" customWidth="1"/>
    <col min="13844" max="13846" width="9.33203125" style="1" customWidth="1"/>
    <col min="13847" max="14080" width="7.6640625" style="1"/>
    <col min="14081" max="14082" width="2.6640625" style="1" customWidth="1"/>
    <col min="14083" max="14083" width="5.6640625" style="1" customWidth="1"/>
    <col min="14084" max="14084" width="7.6640625" style="1" customWidth="1"/>
    <col min="14085" max="14085" width="3.33203125" style="1" customWidth="1"/>
    <col min="14086" max="14086" width="6.6640625" style="1" customWidth="1"/>
    <col min="14087" max="14087" width="10.44140625" style="1" customWidth="1"/>
    <col min="14088" max="14091" width="10.6640625" style="1" customWidth="1"/>
    <col min="14092" max="14096" width="12.33203125" style="1" customWidth="1"/>
    <col min="14097" max="14098" width="12.6640625" style="1" customWidth="1"/>
    <col min="14099" max="14099" width="7.6640625" style="1" customWidth="1"/>
    <col min="14100" max="14102" width="9.33203125" style="1" customWidth="1"/>
    <col min="14103" max="14336" width="7.6640625" style="1"/>
    <col min="14337" max="14338" width="2.6640625" style="1" customWidth="1"/>
    <col min="14339" max="14339" width="5.6640625" style="1" customWidth="1"/>
    <col min="14340" max="14340" width="7.6640625" style="1" customWidth="1"/>
    <col min="14341" max="14341" width="3.33203125" style="1" customWidth="1"/>
    <col min="14342" max="14342" width="6.6640625" style="1" customWidth="1"/>
    <col min="14343" max="14343" width="10.44140625" style="1" customWidth="1"/>
    <col min="14344" max="14347" width="10.6640625" style="1" customWidth="1"/>
    <col min="14348" max="14352" width="12.33203125" style="1" customWidth="1"/>
    <col min="14353" max="14354" width="12.6640625" style="1" customWidth="1"/>
    <col min="14355" max="14355" width="7.6640625" style="1" customWidth="1"/>
    <col min="14356" max="14358" width="9.33203125" style="1" customWidth="1"/>
    <col min="14359" max="14592" width="7.6640625" style="1"/>
    <col min="14593" max="14594" width="2.6640625" style="1" customWidth="1"/>
    <col min="14595" max="14595" width="5.6640625" style="1" customWidth="1"/>
    <col min="14596" max="14596" width="7.6640625" style="1" customWidth="1"/>
    <col min="14597" max="14597" width="3.33203125" style="1" customWidth="1"/>
    <col min="14598" max="14598" width="6.6640625" style="1" customWidth="1"/>
    <col min="14599" max="14599" width="10.44140625" style="1" customWidth="1"/>
    <col min="14600" max="14603" width="10.6640625" style="1" customWidth="1"/>
    <col min="14604" max="14608" width="12.33203125" style="1" customWidth="1"/>
    <col min="14609" max="14610" width="12.6640625" style="1" customWidth="1"/>
    <col min="14611" max="14611" width="7.6640625" style="1" customWidth="1"/>
    <col min="14612" max="14614" width="9.33203125" style="1" customWidth="1"/>
    <col min="14615" max="14848" width="7.6640625" style="1"/>
    <col min="14849" max="14850" width="2.6640625" style="1" customWidth="1"/>
    <col min="14851" max="14851" width="5.6640625" style="1" customWidth="1"/>
    <col min="14852" max="14852" width="7.6640625" style="1" customWidth="1"/>
    <col min="14853" max="14853" width="3.33203125" style="1" customWidth="1"/>
    <col min="14854" max="14854" width="6.6640625" style="1" customWidth="1"/>
    <col min="14855" max="14855" width="10.44140625" style="1" customWidth="1"/>
    <col min="14856" max="14859" width="10.6640625" style="1" customWidth="1"/>
    <col min="14860" max="14864" width="12.33203125" style="1" customWidth="1"/>
    <col min="14865" max="14866" width="12.6640625" style="1" customWidth="1"/>
    <col min="14867" max="14867" width="7.6640625" style="1" customWidth="1"/>
    <col min="14868" max="14870" width="9.33203125" style="1" customWidth="1"/>
    <col min="14871" max="15104" width="7.6640625" style="1"/>
    <col min="15105" max="15106" width="2.6640625" style="1" customWidth="1"/>
    <col min="15107" max="15107" width="5.6640625" style="1" customWidth="1"/>
    <col min="15108" max="15108" width="7.6640625" style="1" customWidth="1"/>
    <col min="15109" max="15109" width="3.33203125" style="1" customWidth="1"/>
    <col min="15110" max="15110" width="6.6640625" style="1" customWidth="1"/>
    <col min="15111" max="15111" width="10.44140625" style="1" customWidth="1"/>
    <col min="15112" max="15115" width="10.6640625" style="1" customWidth="1"/>
    <col min="15116" max="15120" width="12.33203125" style="1" customWidth="1"/>
    <col min="15121" max="15122" width="12.6640625" style="1" customWidth="1"/>
    <col min="15123" max="15123" width="7.6640625" style="1" customWidth="1"/>
    <col min="15124" max="15126" width="9.33203125" style="1" customWidth="1"/>
    <col min="15127" max="15360" width="7.6640625" style="1"/>
    <col min="15361" max="15362" width="2.6640625" style="1" customWidth="1"/>
    <col min="15363" max="15363" width="5.6640625" style="1" customWidth="1"/>
    <col min="15364" max="15364" width="7.6640625" style="1" customWidth="1"/>
    <col min="15365" max="15365" width="3.33203125" style="1" customWidth="1"/>
    <col min="15366" max="15366" width="6.6640625" style="1" customWidth="1"/>
    <col min="15367" max="15367" width="10.44140625" style="1" customWidth="1"/>
    <col min="15368" max="15371" width="10.6640625" style="1" customWidth="1"/>
    <col min="15372" max="15376" width="12.33203125" style="1" customWidth="1"/>
    <col min="15377" max="15378" width="12.6640625" style="1" customWidth="1"/>
    <col min="15379" max="15379" width="7.6640625" style="1" customWidth="1"/>
    <col min="15380" max="15382" width="9.33203125" style="1" customWidth="1"/>
    <col min="15383" max="15616" width="7.6640625" style="1"/>
    <col min="15617" max="15618" width="2.6640625" style="1" customWidth="1"/>
    <col min="15619" max="15619" width="5.6640625" style="1" customWidth="1"/>
    <col min="15620" max="15620" width="7.6640625" style="1" customWidth="1"/>
    <col min="15621" max="15621" width="3.33203125" style="1" customWidth="1"/>
    <col min="15622" max="15622" width="6.6640625" style="1" customWidth="1"/>
    <col min="15623" max="15623" width="10.44140625" style="1" customWidth="1"/>
    <col min="15624" max="15627" width="10.6640625" style="1" customWidth="1"/>
    <col min="15628" max="15632" width="12.33203125" style="1" customWidth="1"/>
    <col min="15633" max="15634" width="12.6640625" style="1" customWidth="1"/>
    <col min="15635" max="15635" width="7.6640625" style="1" customWidth="1"/>
    <col min="15636" max="15638" width="9.33203125" style="1" customWidth="1"/>
    <col min="15639" max="15872" width="7.6640625" style="1"/>
    <col min="15873" max="15874" width="2.6640625" style="1" customWidth="1"/>
    <col min="15875" max="15875" width="5.6640625" style="1" customWidth="1"/>
    <col min="15876" max="15876" width="7.6640625" style="1" customWidth="1"/>
    <col min="15877" max="15877" width="3.33203125" style="1" customWidth="1"/>
    <col min="15878" max="15878" width="6.6640625" style="1" customWidth="1"/>
    <col min="15879" max="15879" width="10.44140625" style="1" customWidth="1"/>
    <col min="15880" max="15883" width="10.6640625" style="1" customWidth="1"/>
    <col min="15884" max="15888" width="12.33203125" style="1" customWidth="1"/>
    <col min="15889" max="15890" width="12.6640625" style="1" customWidth="1"/>
    <col min="15891" max="15891" width="7.6640625" style="1" customWidth="1"/>
    <col min="15892" max="15894" width="9.33203125" style="1" customWidth="1"/>
    <col min="15895" max="16128" width="7.6640625" style="1"/>
    <col min="16129" max="16130" width="2.6640625" style="1" customWidth="1"/>
    <col min="16131" max="16131" width="5.6640625" style="1" customWidth="1"/>
    <col min="16132" max="16132" width="7.6640625" style="1" customWidth="1"/>
    <col min="16133" max="16133" width="3.33203125" style="1" customWidth="1"/>
    <col min="16134" max="16134" width="6.6640625" style="1" customWidth="1"/>
    <col min="16135" max="16135" width="10.44140625" style="1" customWidth="1"/>
    <col min="16136" max="16139" width="10.6640625" style="1" customWidth="1"/>
    <col min="16140" max="16144" width="12.33203125" style="1" customWidth="1"/>
    <col min="16145" max="16146" width="12.6640625" style="1" customWidth="1"/>
    <col min="16147" max="16147" width="7.6640625" style="1" customWidth="1"/>
    <col min="16148" max="16150" width="9.33203125" style="1" customWidth="1"/>
    <col min="16151" max="16384" width="7.6640625" style="1"/>
  </cols>
  <sheetData>
    <row r="1" spans="1:18" ht="17.100000000000001" customHeight="1" thickTop="1" thickBot="1">
      <c r="A1" s="4" t="str">
        <f>"介護保険事業状況報告　令和" &amp; DBCS($A$2) &amp; "年（" &amp; DBCS($B$2) &amp; "年）" &amp; DBCS($C$2) &amp; "月※"</f>
        <v>介護保険事業状況報告　令和５年（２０２３年）１０月※</v>
      </c>
      <c r="J1" s="933" t="s">
        <v>135</v>
      </c>
      <c r="K1" s="934"/>
      <c r="L1" s="934"/>
      <c r="M1" s="934"/>
      <c r="N1" s="934"/>
      <c r="O1" s="935"/>
      <c r="P1" s="936">
        <v>45325</v>
      </c>
      <c r="Q1" s="937"/>
      <c r="R1" s="336" t="s">
        <v>134</v>
      </c>
    </row>
    <row r="2" spans="1:18" ht="17.100000000000001" customHeight="1" thickTop="1">
      <c r="A2" s="312">
        <v>5</v>
      </c>
      <c r="B2" s="312">
        <v>2023</v>
      </c>
      <c r="C2" s="312">
        <v>10</v>
      </c>
      <c r="D2" s="312">
        <v>1</v>
      </c>
      <c r="E2" s="312">
        <v>31</v>
      </c>
      <c r="Q2" s="336"/>
    </row>
    <row r="3" spans="1:18" ht="17.100000000000001" customHeight="1">
      <c r="A3" s="4" t="s">
        <v>133</v>
      </c>
    </row>
    <row r="4" spans="1:18" ht="17.100000000000001" customHeight="1">
      <c r="B4" s="23"/>
      <c r="C4" s="23"/>
      <c r="D4" s="23"/>
      <c r="E4" s="143"/>
      <c r="F4" s="143"/>
      <c r="G4" s="143"/>
      <c r="H4" s="862" t="s">
        <v>122</v>
      </c>
      <c r="I4" s="862"/>
    </row>
    <row r="5" spans="1:18" ht="17.100000000000001" customHeight="1">
      <c r="B5" s="938" t="str">
        <f>"令和" &amp; DBCS($A$2) &amp; "年（" &amp; DBCS($B$2) &amp; "年）" &amp; DBCS($C$2) &amp; "月末日現在"</f>
        <v>令和５年（２０２３年）１０月末日現在</v>
      </c>
      <c r="C5" s="939"/>
      <c r="D5" s="939"/>
      <c r="E5" s="939"/>
      <c r="F5" s="939"/>
      <c r="G5" s="940"/>
      <c r="H5" s="941" t="s">
        <v>132</v>
      </c>
      <c r="I5" s="942"/>
      <c r="L5" s="347" t="s">
        <v>122</v>
      </c>
      <c r="Q5" s="24" t="s">
        <v>131</v>
      </c>
    </row>
    <row r="6" spans="1:18" ht="17.100000000000001" customHeight="1">
      <c r="B6" s="3" t="s">
        <v>130</v>
      </c>
      <c r="C6" s="335"/>
      <c r="D6" s="335"/>
      <c r="E6" s="335"/>
      <c r="F6" s="335"/>
      <c r="G6" s="235"/>
      <c r="H6" s="334"/>
      <c r="I6" s="333">
        <v>42807</v>
      </c>
      <c r="K6" s="332" t="s">
        <v>129</v>
      </c>
      <c r="L6" s="331">
        <f>(I7+I8)-I6</f>
        <v>11537</v>
      </c>
      <c r="Q6" s="330">
        <f>R42</f>
        <v>20014</v>
      </c>
      <c r="R6" s="932">
        <f>Q6/Q7</f>
        <v>0.20600920216981811</v>
      </c>
    </row>
    <row r="7" spans="1:18" s="189" customFormat="1" ht="17.100000000000001" customHeight="1">
      <c r="B7" s="329" t="s">
        <v>128</v>
      </c>
      <c r="C7" s="328"/>
      <c r="D7" s="328"/>
      <c r="E7" s="328"/>
      <c r="F7" s="328"/>
      <c r="G7" s="327"/>
      <c r="H7" s="326"/>
      <c r="I7" s="325">
        <v>35870</v>
      </c>
      <c r="K7" s="189" t="s">
        <v>127</v>
      </c>
      <c r="Q7" s="324">
        <f>I9</f>
        <v>97151</v>
      </c>
      <c r="R7" s="932"/>
    </row>
    <row r="8" spans="1:18" s="189" customFormat="1" ht="17.100000000000001" customHeight="1">
      <c r="B8" s="323" t="s">
        <v>126</v>
      </c>
      <c r="C8" s="322"/>
      <c r="D8" s="322"/>
      <c r="E8" s="322"/>
      <c r="F8" s="322"/>
      <c r="G8" s="225"/>
      <c r="H8" s="321"/>
      <c r="I8" s="320">
        <v>18474</v>
      </c>
      <c r="K8" s="189" t="s">
        <v>125</v>
      </c>
      <c r="Q8" s="319"/>
      <c r="R8" s="318"/>
    </row>
    <row r="9" spans="1:18" ht="17.100000000000001" customHeight="1">
      <c r="B9" s="13" t="s">
        <v>124</v>
      </c>
      <c r="C9" s="12"/>
      <c r="D9" s="12"/>
      <c r="E9" s="12"/>
      <c r="F9" s="12"/>
      <c r="G9" s="317"/>
      <c r="H9" s="316"/>
      <c r="I9" s="315">
        <f>I6+I7+I8</f>
        <v>97151</v>
      </c>
    </row>
    <row r="11" spans="1:18" ht="17.100000000000001" customHeight="1">
      <c r="A11" s="4" t="s">
        <v>123</v>
      </c>
    </row>
    <row r="12" spans="1:18" ht="17.100000000000001" customHeight="1" thickBot="1">
      <c r="B12" s="5"/>
      <c r="C12" s="5"/>
      <c r="D12" s="5"/>
      <c r="E12" s="314"/>
      <c r="F12" s="314"/>
      <c r="G12" s="314"/>
      <c r="H12" s="314"/>
      <c r="I12" s="314"/>
      <c r="J12" s="314"/>
      <c r="K12" s="314"/>
      <c r="L12" s="314"/>
      <c r="M12" s="314"/>
      <c r="P12" s="314"/>
      <c r="Q12" s="922" t="s">
        <v>122</v>
      </c>
      <c r="R12" s="922"/>
    </row>
    <row r="13" spans="1:18" ht="17.100000000000001" customHeight="1">
      <c r="A13" s="313" t="s">
        <v>121</v>
      </c>
      <c r="B13" s="923" t="s">
        <v>120</v>
      </c>
      <c r="C13" s="926" t="str">
        <f>"令和" &amp; DBCS($A$2) &amp; "年（" &amp; DBCS($B$2) &amp; "年）" &amp; DBCS($C$2) &amp; "月末日現在"</f>
        <v>令和５年（２０２３年）１０月末日現在</v>
      </c>
      <c r="D13" s="927"/>
      <c r="E13" s="927"/>
      <c r="F13" s="927"/>
      <c r="G13" s="928"/>
      <c r="H13" s="299" t="s">
        <v>57</v>
      </c>
      <c r="I13" s="298" t="s">
        <v>56</v>
      </c>
      <c r="J13" s="297" t="s">
        <v>49</v>
      </c>
      <c r="K13" s="296" t="s">
        <v>55</v>
      </c>
      <c r="L13" s="295" t="s">
        <v>54</v>
      </c>
      <c r="M13" s="295" t="s">
        <v>53</v>
      </c>
      <c r="N13" s="295" t="s">
        <v>52</v>
      </c>
      <c r="O13" s="295" t="s">
        <v>51</v>
      </c>
      <c r="P13" s="294" t="s">
        <v>50</v>
      </c>
      <c r="Q13" s="293" t="s">
        <v>49</v>
      </c>
      <c r="R13" s="292" t="s">
        <v>48</v>
      </c>
    </row>
    <row r="14" spans="1:18" ht="17.100000000000001" customHeight="1">
      <c r="A14" s="312">
        <v>875</v>
      </c>
      <c r="B14" s="924"/>
      <c r="C14" s="291" t="s">
        <v>103</v>
      </c>
      <c r="D14" s="47"/>
      <c r="E14" s="47"/>
      <c r="F14" s="47"/>
      <c r="G14" s="46"/>
      <c r="H14" s="263">
        <f>H15+H16+H17+H18+H19+H20</f>
        <v>820</v>
      </c>
      <c r="I14" s="264">
        <f>I15+I16+I17+I18+I19+I20</f>
        <v>721</v>
      </c>
      <c r="J14" s="290">
        <f t="shared" ref="J14:J22" si="0">SUM(H14:I14)</f>
        <v>1541</v>
      </c>
      <c r="K14" s="289" t="s">
        <v>197</v>
      </c>
      <c r="L14" s="33">
        <f>L15+L16+L17+L18+L19+L20</f>
        <v>1505</v>
      </c>
      <c r="M14" s="33">
        <f>M15+M16+M17+M18+M19+M20</f>
        <v>971</v>
      </c>
      <c r="N14" s="33">
        <f>N15+N16+N17+N18+N19+N20</f>
        <v>731</v>
      </c>
      <c r="O14" s="33">
        <f>O15+O16+O17+O18+O19+O20</f>
        <v>667</v>
      </c>
      <c r="P14" s="33">
        <f>P15+P16+P17+P18+P19+P20</f>
        <v>444</v>
      </c>
      <c r="Q14" s="261">
        <f t="shared" ref="Q14:Q22" si="1">SUM(K14:P14)</f>
        <v>4318</v>
      </c>
      <c r="R14" s="287">
        <f t="shared" ref="R14:R22" si="2">SUM(J14,Q14)</f>
        <v>5859</v>
      </c>
    </row>
    <row r="15" spans="1:18" ht="17.100000000000001" customHeight="1">
      <c r="A15" s="312">
        <v>156</v>
      </c>
      <c r="B15" s="924"/>
      <c r="C15" s="82"/>
      <c r="D15" s="151" t="s">
        <v>118</v>
      </c>
      <c r="E15" s="151"/>
      <c r="F15" s="151"/>
      <c r="G15" s="151"/>
      <c r="H15" s="311">
        <v>59</v>
      </c>
      <c r="I15" s="308">
        <v>45</v>
      </c>
      <c r="J15" s="275">
        <f t="shared" si="0"/>
        <v>104</v>
      </c>
      <c r="K15" s="310" t="s">
        <v>192</v>
      </c>
      <c r="L15" s="309">
        <v>75</v>
      </c>
      <c r="M15" s="309">
        <v>56</v>
      </c>
      <c r="N15" s="309">
        <v>34</v>
      </c>
      <c r="O15" s="309">
        <v>30</v>
      </c>
      <c r="P15" s="308">
        <v>34</v>
      </c>
      <c r="Q15" s="275">
        <f t="shared" si="1"/>
        <v>229</v>
      </c>
      <c r="R15" s="281">
        <f t="shared" si="2"/>
        <v>333</v>
      </c>
    </row>
    <row r="16" spans="1:18" ht="17.100000000000001" customHeight="1">
      <c r="A16" s="312"/>
      <c r="B16" s="924"/>
      <c r="C16" s="152"/>
      <c r="D16" s="69" t="s">
        <v>117</v>
      </c>
      <c r="E16" s="69"/>
      <c r="F16" s="69"/>
      <c r="G16" s="69"/>
      <c r="H16" s="311">
        <v>101</v>
      </c>
      <c r="I16" s="308">
        <v>104</v>
      </c>
      <c r="J16" s="275">
        <f t="shared" si="0"/>
        <v>205</v>
      </c>
      <c r="K16" s="310" t="s">
        <v>197</v>
      </c>
      <c r="L16" s="309">
        <v>163</v>
      </c>
      <c r="M16" s="309">
        <v>129</v>
      </c>
      <c r="N16" s="309">
        <v>82</v>
      </c>
      <c r="O16" s="309">
        <v>74</v>
      </c>
      <c r="P16" s="308">
        <v>57</v>
      </c>
      <c r="Q16" s="275">
        <f t="shared" si="1"/>
        <v>505</v>
      </c>
      <c r="R16" s="274">
        <f t="shared" si="2"/>
        <v>710</v>
      </c>
    </row>
    <row r="17" spans="1:18" ht="17.100000000000001" customHeight="1">
      <c r="A17" s="312"/>
      <c r="B17" s="924"/>
      <c r="C17" s="152"/>
      <c r="D17" s="69" t="s">
        <v>116</v>
      </c>
      <c r="E17" s="69"/>
      <c r="F17" s="69"/>
      <c r="G17" s="69"/>
      <c r="H17" s="311">
        <v>133</v>
      </c>
      <c r="I17" s="308">
        <v>157</v>
      </c>
      <c r="J17" s="275">
        <f t="shared" si="0"/>
        <v>290</v>
      </c>
      <c r="K17" s="310" t="s">
        <v>193</v>
      </c>
      <c r="L17" s="309">
        <v>263</v>
      </c>
      <c r="M17" s="309">
        <v>172</v>
      </c>
      <c r="N17" s="309">
        <v>132</v>
      </c>
      <c r="O17" s="309">
        <v>112</v>
      </c>
      <c r="P17" s="308">
        <v>80</v>
      </c>
      <c r="Q17" s="275">
        <f t="shared" si="1"/>
        <v>759</v>
      </c>
      <c r="R17" s="274">
        <f t="shared" si="2"/>
        <v>1049</v>
      </c>
    </row>
    <row r="18" spans="1:18" ht="17.100000000000001" customHeight="1">
      <c r="A18" s="312"/>
      <c r="B18" s="924"/>
      <c r="C18" s="152"/>
      <c r="D18" s="69" t="s">
        <v>115</v>
      </c>
      <c r="E18" s="69"/>
      <c r="F18" s="69"/>
      <c r="G18" s="69"/>
      <c r="H18" s="311">
        <v>196</v>
      </c>
      <c r="I18" s="308">
        <v>151</v>
      </c>
      <c r="J18" s="275">
        <f t="shared" si="0"/>
        <v>347</v>
      </c>
      <c r="K18" s="310" t="s">
        <v>193</v>
      </c>
      <c r="L18" s="309">
        <v>345</v>
      </c>
      <c r="M18" s="309">
        <v>202</v>
      </c>
      <c r="N18" s="309">
        <v>166</v>
      </c>
      <c r="O18" s="309">
        <v>167</v>
      </c>
      <c r="P18" s="308">
        <v>83</v>
      </c>
      <c r="Q18" s="275">
        <f t="shared" si="1"/>
        <v>963</v>
      </c>
      <c r="R18" s="274">
        <f t="shared" si="2"/>
        <v>1310</v>
      </c>
    </row>
    <row r="19" spans="1:18" ht="17.100000000000001" customHeight="1">
      <c r="A19" s="312"/>
      <c r="B19" s="924"/>
      <c r="C19" s="152"/>
      <c r="D19" s="69" t="s">
        <v>114</v>
      </c>
      <c r="E19" s="69"/>
      <c r="F19" s="69"/>
      <c r="G19" s="69"/>
      <c r="H19" s="311">
        <v>197</v>
      </c>
      <c r="I19" s="308">
        <v>140</v>
      </c>
      <c r="J19" s="275">
        <f t="shared" si="0"/>
        <v>337</v>
      </c>
      <c r="K19" s="310" t="s">
        <v>193</v>
      </c>
      <c r="L19" s="309">
        <v>366</v>
      </c>
      <c r="M19" s="309">
        <v>213</v>
      </c>
      <c r="N19" s="309">
        <v>159</v>
      </c>
      <c r="O19" s="309">
        <v>138</v>
      </c>
      <c r="P19" s="308">
        <v>90</v>
      </c>
      <c r="Q19" s="275">
        <f t="shared" si="1"/>
        <v>966</v>
      </c>
      <c r="R19" s="274">
        <f t="shared" si="2"/>
        <v>1303</v>
      </c>
    </row>
    <row r="20" spans="1:18" ht="17.100000000000001" customHeight="1">
      <c r="A20" s="312">
        <v>719</v>
      </c>
      <c r="B20" s="924"/>
      <c r="C20" s="133"/>
      <c r="D20" s="132" t="s">
        <v>113</v>
      </c>
      <c r="E20" s="132"/>
      <c r="F20" s="132"/>
      <c r="G20" s="132"/>
      <c r="H20" s="273">
        <v>134</v>
      </c>
      <c r="I20" s="305">
        <v>124</v>
      </c>
      <c r="J20" s="271">
        <f t="shared" si="0"/>
        <v>258</v>
      </c>
      <c r="K20" s="307" t="s">
        <v>196</v>
      </c>
      <c r="L20" s="306">
        <v>293</v>
      </c>
      <c r="M20" s="306">
        <v>199</v>
      </c>
      <c r="N20" s="306">
        <v>158</v>
      </c>
      <c r="O20" s="306">
        <v>146</v>
      </c>
      <c r="P20" s="305">
        <v>100</v>
      </c>
      <c r="Q20" s="275">
        <f t="shared" si="1"/>
        <v>896</v>
      </c>
      <c r="R20" s="266">
        <f t="shared" si="2"/>
        <v>1154</v>
      </c>
    </row>
    <row r="21" spans="1:18" ht="17.100000000000001" customHeight="1">
      <c r="A21" s="312">
        <v>25</v>
      </c>
      <c r="B21" s="924"/>
      <c r="C21" s="265" t="s">
        <v>102</v>
      </c>
      <c r="D21" s="265"/>
      <c r="E21" s="265"/>
      <c r="F21" s="265"/>
      <c r="G21" s="265"/>
      <c r="H21" s="263">
        <v>23</v>
      </c>
      <c r="I21" s="304">
        <v>31</v>
      </c>
      <c r="J21" s="290">
        <f t="shared" si="0"/>
        <v>54</v>
      </c>
      <c r="K21" s="289" t="s">
        <v>197</v>
      </c>
      <c r="L21" s="33">
        <v>39</v>
      </c>
      <c r="M21" s="33">
        <v>25</v>
      </c>
      <c r="N21" s="33">
        <v>18</v>
      </c>
      <c r="O21" s="33">
        <v>6</v>
      </c>
      <c r="P21" s="32">
        <v>22</v>
      </c>
      <c r="Q21" s="303">
        <f t="shared" si="1"/>
        <v>110</v>
      </c>
      <c r="R21" s="302">
        <f t="shared" si="2"/>
        <v>164</v>
      </c>
    </row>
    <row r="22" spans="1:18" ht="17.100000000000001" customHeight="1" thickBot="1">
      <c r="A22" s="312">
        <v>900</v>
      </c>
      <c r="B22" s="925"/>
      <c r="C22" s="919" t="s">
        <v>112</v>
      </c>
      <c r="D22" s="920"/>
      <c r="E22" s="920"/>
      <c r="F22" s="920"/>
      <c r="G22" s="921"/>
      <c r="H22" s="259">
        <f>H14+H21</f>
        <v>843</v>
      </c>
      <c r="I22" s="256">
        <f>I14+I21</f>
        <v>752</v>
      </c>
      <c r="J22" s="255">
        <f t="shared" si="0"/>
        <v>1595</v>
      </c>
      <c r="K22" s="258" t="s">
        <v>193</v>
      </c>
      <c r="L22" s="257">
        <f>L14+L21</f>
        <v>1544</v>
      </c>
      <c r="M22" s="257">
        <f>M14+M21</f>
        <v>996</v>
      </c>
      <c r="N22" s="257">
        <f>N14+N21</f>
        <v>749</v>
      </c>
      <c r="O22" s="257">
        <f>O14+O21</f>
        <v>673</v>
      </c>
      <c r="P22" s="256">
        <f>P14+P21</f>
        <v>466</v>
      </c>
      <c r="Q22" s="255">
        <f t="shared" si="1"/>
        <v>4428</v>
      </c>
      <c r="R22" s="254">
        <f t="shared" si="2"/>
        <v>6023</v>
      </c>
    </row>
    <row r="23" spans="1:18" ht="17.100000000000001" customHeight="1">
      <c r="B23" s="929" t="s">
        <v>119</v>
      </c>
      <c r="C23" s="301"/>
      <c r="D23" s="301"/>
      <c r="E23" s="301"/>
      <c r="F23" s="301"/>
      <c r="G23" s="300"/>
      <c r="H23" s="299" t="s">
        <v>57</v>
      </c>
      <c r="I23" s="298" t="s">
        <v>56</v>
      </c>
      <c r="J23" s="297" t="s">
        <v>49</v>
      </c>
      <c r="K23" s="296" t="s">
        <v>55</v>
      </c>
      <c r="L23" s="295" t="s">
        <v>54</v>
      </c>
      <c r="M23" s="295" t="s">
        <v>53</v>
      </c>
      <c r="N23" s="295" t="s">
        <v>52</v>
      </c>
      <c r="O23" s="295" t="s">
        <v>51</v>
      </c>
      <c r="P23" s="294" t="s">
        <v>50</v>
      </c>
      <c r="Q23" s="293" t="s">
        <v>49</v>
      </c>
      <c r="R23" s="292" t="s">
        <v>48</v>
      </c>
    </row>
    <row r="24" spans="1:18" ht="17.100000000000001" customHeight="1">
      <c r="B24" s="930"/>
      <c r="C24" s="291" t="s">
        <v>103</v>
      </c>
      <c r="D24" s="47"/>
      <c r="E24" s="47"/>
      <c r="F24" s="47"/>
      <c r="G24" s="46"/>
      <c r="H24" s="263">
        <f>H25+H26+H27+H28+H29+H30</f>
        <v>1919</v>
      </c>
      <c r="I24" s="264">
        <f>I25+I26+I27+I28+I29+I30</f>
        <v>1768</v>
      </c>
      <c r="J24" s="290">
        <f t="shared" ref="J24:J32" si="3">SUM(H24:I24)</f>
        <v>3687</v>
      </c>
      <c r="K24" s="289" t="s">
        <v>196</v>
      </c>
      <c r="L24" s="33">
        <f>L25+L26+L27+L28+L29+L30</f>
        <v>3303</v>
      </c>
      <c r="M24" s="33">
        <f>M25+M26+M27+M28+M29+M30</f>
        <v>1916</v>
      </c>
      <c r="N24" s="33">
        <f>N25+N26+N27+N28+N29+N30</f>
        <v>1619</v>
      </c>
      <c r="O24" s="33">
        <f>O25+O26+O27+O28+O29+O30</f>
        <v>2002</v>
      </c>
      <c r="P24" s="33">
        <f>P25+P26+P27+P28+P29+P30</f>
        <v>1329</v>
      </c>
      <c r="Q24" s="261">
        <f t="shared" ref="Q24:Q32" si="4">SUM(K24:P24)</f>
        <v>10169</v>
      </c>
      <c r="R24" s="287">
        <f t="shared" ref="R24:R32" si="5">SUM(J24,Q24)</f>
        <v>13856</v>
      </c>
    </row>
    <row r="25" spans="1:18" ht="17.100000000000001" customHeight="1">
      <c r="B25" s="930"/>
      <c r="C25" s="81"/>
      <c r="D25" s="151" t="s">
        <v>118</v>
      </c>
      <c r="E25" s="151"/>
      <c r="F25" s="151"/>
      <c r="G25" s="151"/>
      <c r="H25" s="311">
        <v>40</v>
      </c>
      <c r="I25" s="308">
        <v>36</v>
      </c>
      <c r="J25" s="275">
        <f t="shared" si="3"/>
        <v>76</v>
      </c>
      <c r="K25" s="310" t="s">
        <v>196</v>
      </c>
      <c r="L25" s="309">
        <v>59</v>
      </c>
      <c r="M25" s="309">
        <v>41</v>
      </c>
      <c r="N25" s="309">
        <v>32</v>
      </c>
      <c r="O25" s="309">
        <v>32</v>
      </c>
      <c r="P25" s="308">
        <v>16</v>
      </c>
      <c r="Q25" s="275">
        <f t="shared" si="4"/>
        <v>180</v>
      </c>
      <c r="R25" s="281">
        <f t="shared" si="5"/>
        <v>256</v>
      </c>
    </row>
    <row r="26" spans="1:18" ht="17.100000000000001" customHeight="1">
      <c r="B26" s="930"/>
      <c r="C26" s="151"/>
      <c r="D26" s="69" t="s">
        <v>117</v>
      </c>
      <c r="E26" s="69"/>
      <c r="F26" s="69"/>
      <c r="G26" s="69"/>
      <c r="H26" s="311">
        <v>138</v>
      </c>
      <c r="I26" s="308">
        <v>126</v>
      </c>
      <c r="J26" s="275">
        <f t="shared" si="3"/>
        <v>264</v>
      </c>
      <c r="K26" s="310" t="s">
        <v>193</v>
      </c>
      <c r="L26" s="309">
        <v>158</v>
      </c>
      <c r="M26" s="309">
        <v>98</v>
      </c>
      <c r="N26" s="309">
        <v>68</v>
      </c>
      <c r="O26" s="309">
        <v>89</v>
      </c>
      <c r="P26" s="308">
        <v>60</v>
      </c>
      <c r="Q26" s="275">
        <f t="shared" si="4"/>
        <v>473</v>
      </c>
      <c r="R26" s="274">
        <f t="shared" si="5"/>
        <v>737</v>
      </c>
    </row>
    <row r="27" spans="1:18" ht="17.100000000000001" customHeight="1">
      <c r="B27" s="930"/>
      <c r="C27" s="151"/>
      <c r="D27" s="69" t="s">
        <v>116</v>
      </c>
      <c r="E27" s="69"/>
      <c r="F27" s="69"/>
      <c r="G27" s="69"/>
      <c r="H27" s="311">
        <v>274</v>
      </c>
      <c r="I27" s="308">
        <v>278</v>
      </c>
      <c r="J27" s="275">
        <f t="shared" si="3"/>
        <v>552</v>
      </c>
      <c r="K27" s="310" t="s">
        <v>192</v>
      </c>
      <c r="L27" s="309">
        <v>350</v>
      </c>
      <c r="M27" s="309">
        <v>186</v>
      </c>
      <c r="N27" s="309">
        <v>146</v>
      </c>
      <c r="O27" s="309">
        <v>162</v>
      </c>
      <c r="P27" s="308">
        <v>125</v>
      </c>
      <c r="Q27" s="275">
        <f t="shared" si="4"/>
        <v>969</v>
      </c>
      <c r="R27" s="274">
        <f t="shared" si="5"/>
        <v>1521</v>
      </c>
    </row>
    <row r="28" spans="1:18" ht="17.100000000000001" customHeight="1">
      <c r="B28" s="930"/>
      <c r="C28" s="151"/>
      <c r="D28" s="69" t="s">
        <v>115</v>
      </c>
      <c r="E28" s="69"/>
      <c r="F28" s="69"/>
      <c r="G28" s="69"/>
      <c r="H28" s="311">
        <v>523</v>
      </c>
      <c r="I28" s="308">
        <v>381</v>
      </c>
      <c r="J28" s="275">
        <f t="shared" si="3"/>
        <v>904</v>
      </c>
      <c r="K28" s="310" t="s">
        <v>193</v>
      </c>
      <c r="L28" s="309">
        <v>672</v>
      </c>
      <c r="M28" s="309">
        <v>340</v>
      </c>
      <c r="N28" s="309">
        <v>258</v>
      </c>
      <c r="O28" s="309">
        <v>272</v>
      </c>
      <c r="P28" s="308">
        <v>187</v>
      </c>
      <c r="Q28" s="275">
        <f t="shared" si="4"/>
        <v>1729</v>
      </c>
      <c r="R28" s="274">
        <f t="shared" si="5"/>
        <v>2633</v>
      </c>
    </row>
    <row r="29" spans="1:18" ht="17.100000000000001" customHeight="1">
      <c r="B29" s="930"/>
      <c r="C29" s="151"/>
      <c r="D29" s="69" t="s">
        <v>114</v>
      </c>
      <c r="E29" s="69"/>
      <c r="F29" s="69"/>
      <c r="G29" s="69"/>
      <c r="H29" s="311">
        <v>553</v>
      </c>
      <c r="I29" s="308">
        <v>462</v>
      </c>
      <c r="J29" s="275">
        <f t="shared" si="3"/>
        <v>1015</v>
      </c>
      <c r="K29" s="310" t="s">
        <v>193</v>
      </c>
      <c r="L29" s="309">
        <v>958</v>
      </c>
      <c r="M29" s="309">
        <v>486</v>
      </c>
      <c r="N29" s="309">
        <v>406</v>
      </c>
      <c r="O29" s="309">
        <v>418</v>
      </c>
      <c r="P29" s="308">
        <v>327</v>
      </c>
      <c r="Q29" s="275">
        <f t="shared" si="4"/>
        <v>2595</v>
      </c>
      <c r="R29" s="274">
        <f t="shared" si="5"/>
        <v>3610</v>
      </c>
    </row>
    <row r="30" spans="1:18" ht="17.100000000000001" customHeight="1">
      <c r="B30" s="930"/>
      <c r="C30" s="132"/>
      <c r="D30" s="132" t="s">
        <v>113</v>
      </c>
      <c r="E30" s="132"/>
      <c r="F30" s="132"/>
      <c r="G30" s="132"/>
      <c r="H30" s="273">
        <v>391</v>
      </c>
      <c r="I30" s="305">
        <v>485</v>
      </c>
      <c r="J30" s="271">
        <f t="shared" si="3"/>
        <v>876</v>
      </c>
      <c r="K30" s="307" t="s">
        <v>192</v>
      </c>
      <c r="L30" s="306">
        <v>1106</v>
      </c>
      <c r="M30" s="306">
        <v>765</v>
      </c>
      <c r="N30" s="306">
        <v>709</v>
      </c>
      <c r="O30" s="306">
        <v>1029</v>
      </c>
      <c r="P30" s="305">
        <v>614</v>
      </c>
      <c r="Q30" s="271">
        <f t="shared" si="4"/>
        <v>4223</v>
      </c>
      <c r="R30" s="266">
        <f t="shared" si="5"/>
        <v>5099</v>
      </c>
    </row>
    <row r="31" spans="1:18" ht="17.100000000000001" customHeight="1">
      <c r="B31" s="930"/>
      <c r="C31" s="265" t="s">
        <v>102</v>
      </c>
      <c r="D31" s="265"/>
      <c r="E31" s="265"/>
      <c r="F31" s="265"/>
      <c r="G31" s="265"/>
      <c r="H31" s="263">
        <v>17</v>
      </c>
      <c r="I31" s="304">
        <v>30</v>
      </c>
      <c r="J31" s="290">
        <f t="shared" si="3"/>
        <v>47</v>
      </c>
      <c r="K31" s="289" t="s">
        <v>196</v>
      </c>
      <c r="L31" s="33">
        <v>28</v>
      </c>
      <c r="M31" s="33">
        <v>17</v>
      </c>
      <c r="N31" s="33">
        <v>14</v>
      </c>
      <c r="O31" s="33">
        <v>15</v>
      </c>
      <c r="P31" s="32">
        <v>14</v>
      </c>
      <c r="Q31" s="303">
        <f t="shared" si="4"/>
        <v>88</v>
      </c>
      <c r="R31" s="302">
        <f t="shared" si="5"/>
        <v>135</v>
      </c>
    </row>
    <row r="32" spans="1:18" ht="17.100000000000001" customHeight="1" thickBot="1">
      <c r="B32" s="931"/>
      <c r="C32" s="919" t="s">
        <v>112</v>
      </c>
      <c r="D32" s="920"/>
      <c r="E32" s="920"/>
      <c r="F32" s="920"/>
      <c r="G32" s="921"/>
      <c r="H32" s="259">
        <f>H24+H31</f>
        <v>1936</v>
      </c>
      <c r="I32" s="256">
        <f>I24+I31</f>
        <v>1798</v>
      </c>
      <c r="J32" s="255">
        <f t="shared" si="3"/>
        <v>3734</v>
      </c>
      <c r="K32" s="258" t="s">
        <v>192</v>
      </c>
      <c r="L32" s="257">
        <f>L24+L31</f>
        <v>3331</v>
      </c>
      <c r="M32" s="257">
        <f>M24+M31</f>
        <v>1933</v>
      </c>
      <c r="N32" s="257">
        <f>N24+N31</f>
        <v>1633</v>
      </c>
      <c r="O32" s="257">
        <f>O24+O31</f>
        <v>2017</v>
      </c>
      <c r="P32" s="256">
        <f>P24+P31</f>
        <v>1343</v>
      </c>
      <c r="Q32" s="255">
        <f t="shared" si="4"/>
        <v>10257</v>
      </c>
      <c r="R32" s="254">
        <f t="shared" si="5"/>
        <v>13991</v>
      </c>
    </row>
    <row r="33" spans="1:18" ht="17.100000000000001" customHeight="1">
      <c r="B33" s="916" t="s">
        <v>49</v>
      </c>
      <c r="C33" s="301"/>
      <c r="D33" s="301"/>
      <c r="E33" s="301"/>
      <c r="F33" s="301"/>
      <c r="G33" s="300"/>
      <c r="H33" s="299" t="s">
        <v>57</v>
      </c>
      <c r="I33" s="298" t="s">
        <v>56</v>
      </c>
      <c r="J33" s="297" t="s">
        <v>49</v>
      </c>
      <c r="K33" s="296" t="s">
        <v>55</v>
      </c>
      <c r="L33" s="295" t="s">
        <v>54</v>
      </c>
      <c r="M33" s="295" t="s">
        <v>53</v>
      </c>
      <c r="N33" s="295" t="s">
        <v>52</v>
      </c>
      <c r="O33" s="295" t="s">
        <v>51</v>
      </c>
      <c r="P33" s="294" t="s">
        <v>50</v>
      </c>
      <c r="Q33" s="293" t="s">
        <v>49</v>
      </c>
      <c r="R33" s="292" t="s">
        <v>48</v>
      </c>
    </row>
    <row r="34" spans="1:18" ht="17.100000000000001" customHeight="1">
      <c r="B34" s="917"/>
      <c r="C34" s="291" t="s">
        <v>103</v>
      </c>
      <c r="D34" s="47"/>
      <c r="E34" s="47"/>
      <c r="F34" s="47"/>
      <c r="G34" s="46"/>
      <c r="H34" s="263">
        <f t="shared" ref="H34:I41" si="6">H14+H24</f>
        <v>2739</v>
      </c>
      <c r="I34" s="264">
        <f t="shared" si="6"/>
        <v>2489</v>
      </c>
      <c r="J34" s="290">
        <f>SUM(H34:I34)</f>
        <v>5228</v>
      </c>
      <c r="K34" s="289" t="s">
        <v>193</v>
      </c>
      <c r="L34" s="288">
        <f>L14+L24</f>
        <v>4808</v>
      </c>
      <c r="M34" s="288">
        <f>M14+M24</f>
        <v>2887</v>
      </c>
      <c r="N34" s="288">
        <f>N14+N24</f>
        <v>2350</v>
      </c>
      <c r="O34" s="288">
        <f>O14+O24</f>
        <v>2669</v>
      </c>
      <c r="P34" s="288">
        <f>P14+P24</f>
        <v>1773</v>
      </c>
      <c r="Q34" s="261">
        <f t="shared" ref="Q34:Q42" si="7">SUM(K34:P34)</f>
        <v>14487</v>
      </c>
      <c r="R34" s="287">
        <f t="shared" ref="R34:R42" si="8">SUM(J34,Q34)</f>
        <v>19715</v>
      </c>
    </row>
    <row r="35" spans="1:18" ht="17.100000000000001" customHeight="1">
      <c r="B35" s="917"/>
      <c r="C35" s="82"/>
      <c r="D35" s="151" t="s">
        <v>118</v>
      </c>
      <c r="E35" s="151"/>
      <c r="F35" s="151"/>
      <c r="G35" s="151"/>
      <c r="H35" s="286">
        <f t="shared" si="6"/>
        <v>99</v>
      </c>
      <c r="I35" s="285">
        <f t="shared" si="6"/>
        <v>81</v>
      </c>
      <c r="J35" s="275">
        <f>SUM(H35:I35)</f>
        <v>180</v>
      </c>
      <c r="K35" s="284" t="s">
        <v>193</v>
      </c>
      <c r="L35" s="283">
        <f t="shared" ref="L35:P41" si="9">L15+L25</f>
        <v>134</v>
      </c>
      <c r="M35" s="283">
        <f t="shared" si="9"/>
        <v>97</v>
      </c>
      <c r="N35" s="283">
        <f t="shared" si="9"/>
        <v>66</v>
      </c>
      <c r="O35" s="283">
        <f t="shared" si="9"/>
        <v>62</v>
      </c>
      <c r="P35" s="282">
        <f>P15+P25</f>
        <v>50</v>
      </c>
      <c r="Q35" s="275">
        <f>SUM(K35:P35)</f>
        <v>409</v>
      </c>
      <c r="R35" s="281">
        <f>SUM(J35,Q35)</f>
        <v>589</v>
      </c>
    </row>
    <row r="36" spans="1:18" ht="17.100000000000001" customHeight="1">
      <c r="B36" s="917"/>
      <c r="C36" s="152"/>
      <c r="D36" s="69" t="s">
        <v>117</v>
      </c>
      <c r="E36" s="69"/>
      <c r="F36" s="69"/>
      <c r="G36" s="69"/>
      <c r="H36" s="280">
        <f t="shared" si="6"/>
        <v>239</v>
      </c>
      <c r="I36" s="279">
        <f t="shared" si="6"/>
        <v>230</v>
      </c>
      <c r="J36" s="275">
        <f t="shared" ref="J36:J42" si="10">SUM(H36:I36)</f>
        <v>469</v>
      </c>
      <c r="K36" s="278" t="s">
        <v>193</v>
      </c>
      <c r="L36" s="277">
        <f t="shared" si="9"/>
        <v>321</v>
      </c>
      <c r="M36" s="277">
        <f t="shared" si="9"/>
        <v>227</v>
      </c>
      <c r="N36" s="277">
        <f t="shared" si="9"/>
        <v>150</v>
      </c>
      <c r="O36" s="277">
        <f t="shared" si="9"/>
        <v>163</v>
      </c>
      <c r="P36" s="276">
        <f t="shared" si="9"/>
        <v>117</v>
      </c>
      <c r="Q36" s="275">
        <f t="shared" si="7"/>
        <v>978</v>
      </c>
      <c r="R36" s="274">
        <f t="shared" si="8"/>
        <v>1447</v>
      </c>
    </row>
    <row r="37" spans="1:18" ht="17.100000000000001" customHeight="1">
      <c r="B37" s="917"/>
      <c r="C37" s="152"/>
      <c r="D37" s="69" t="s">
        <v>116</v>
      </c>
      <c r="E37" s="69"/>
      <c r="F37" s="69"/>
      <c r="G37" s="69"/>
      <c r="H37" s="280">
        <f t="shared" si="6"/>
        <v>407</v>
      </c>
      <c r="I37" s="279">
        <f t="shared" si="6"/>
        <v>435</v>
      </c>
      <c r="J37" s="275">
        <f t="shared" si="10"/>
        <v>842</v>
      </c>
      <c r="K37" s="278" t="s">
        <v>193</v>
      </c>
      <c r="L37" s="277">
        <f t="shared" si="9"/>
        <v>613</v>
      </c>
      <c r="M37" s="277">
        <f t="shared" si="9"/>
        <v>358</v>
      </c>
      <c r="N37" s="277">
        <f t="shared" si="9"/>
        <v>278</v>
      </c>
      <c r="O37" s="277">
        <f t="shared" si="9"/>
        <v>274</v>
      </c>
      <c r="P37" s="276">
        <f t="shared" si="9"/>
        <v>205</v>
      </c>
      <c r="Q37" s="275">
        <f t="shared" si="7"/>
        <v>1728</v>
      </c>
      <c r="R37" s="274">
        <f>SUM(J37,Q37)</f>
        <v>2570</v>
      </c>
    </row>
    <row r="38" spans="1:18" ht="17.100000000000001" customHeight="1">
      <c r="B38" s="917"/>
      <c r="C38" s="152"/>
      <c r="D38" s="69" t="s">
        <v>115</v>
      </c>
      <c r="E38" s="69"/>
      <c r="F38" s="69"/>
      <c r="G38" s="69"/>
      <c r="H38" s="280">
        <f t="shared" si="6"/>
        <v>719</v>
      </c>
      <c r="I38" s="279">
        <f t="shared" si="6"/>
        <v>532</v>
      </c>
      <c r="J38" s="275">
        <f t="shared" si="10"/>
        <v>1251</v>
      </c>
      <c r="K38" s="278" t="s">
        <v>193</v>
      </c>
      <c r="L38" s="277">
        <f t="shared" si="9"/>
        <v>1017</v>
      </c>
      <c r="M38" s="277">
        <f t="shared" si="9"/>
        <v>542</v>
      </c>
      <c r="N38" s="277">
        <f t="shared" si="9"/>
        <v>424</v>
      </c>
      <c r="O38" s="277">
        <f t="shared" si="9"/>
        <v>439</v>
      </c>
      <c r="P38" s="276">
        <f t="shared" si="9"/>
        <v>270</v>
      </c>
      <c r="Q38" s="275">
        <f t="shared" si="7"/>
        <v>2692</v>
      </c>
      <c r="R38" s="274">
        <f t="shared" si="8"/>
        <v>3943</v>
      </c>
    </row>
    <row r="39" spans="1:18" ht="17.100000000000001" customHeight="1">
      <c r="B39" s="917"/>
      <c r="C39" s="152"/>
      <c r="D39" s="69" t="s">
        <v>114</v>
      </c>
      <c r="E39" s="69"/>
      <c r="F39" s="69"/>
      <c r="G39" s="69"/>
      <c r="H39" s="280">
        <f t="shared" si="6"/>
        <v>750</v>
      </c>
      <c r="I39" s="279">
        <f t="shared" si="6"/>
        <v>602</v>
      </c>
      <c r="J39" s="275">
        <f t="shared" si="10"/>
        <v>1352</v>
      </c>
      <c r="K39" s="278" t="s">
        <v>193</v>
      </c>
      <c r="L39" s="277">
        <f t="shared" si="9"/>
        <v>1324</v>
      </c>
      <c r="M39" s="277">
        <f t="shared" si="9"/>
        <v>699</v>
      </c>
      <c r="N39" s="277">
        <f t="shared" si="9"/>
        <v>565</v>
      </c>
      <c r="O39" s="277">
        <f t="shared" si="9"/>
        <v>556</v>
      </c>
      <c r="P39" s="276">
        <f t="shared" si="9"/>
        <v>417</v>
      </c>
      <c r="Q39" s="275">
        <f t="shared" si="7"/>
        <v>3561</v>
      </c>
      <c r="R39" s="274">
        <f t="shared" si="8"/>
        <v>4913</v>
      </c>
    </row>
    <row r="40" spans="1:18" ht="17.100000000000001" customHeight="1">
      <c r="B40" s="917"/>
      <c r="C40" s="133"/>
      <c r="D40" s="132" t="s">
        <v>113</v>
      </c>
      <c r="E40" s="132"/>
      <c r="F40" s="132"/>
      <c r="G40" s="132"/>
      <c r="H40" s="273">
        <f t="shared" si="6"/>
        <v>525</v>
      </c>
      <c r="I40" s="272">
        <f t="shared" si="6"/>
        <v>609</v>
      </c>
      <c r="J40" s="271">
        <f t="shared" si="10"/>
        <v>1134</v>
      </c>
      <c r="K40" s="270" t="s">
        <v>192</v>
      </c>
      <c r="L40" s="269">
        <f t="shared" si="9"/>
        <v>1399</v>
      </c>
      <c r="M40" s="269">
        <f t="shared" si="9"/>
        <v>964</v>
      </c>
      <c r="N40" s="269">
        <f t="shared" si="9"/>
        <v>867</v>
      </c>
      <c r="O40" s="269">
        <f t="shared" si="9"/>
        <v>1175</v>
      </c>
      <c r="P40" s="268">
        <f t="shared" si="9"/>
        <v>714</v>
      </c>
      <c r="Q40" s="267">
        <f t="shared" si="7"/>
        <v>5119</v>
      </c>
      <c r="R40" s="266">
        <f t="shared" si="8"/>
        <v>6253</v>
      </c>
    </row>
    <row r="41" spans="1:18" ht="17.100000000000001" customHeight="1">
      <c r="B41" s="917"/>
      <c r="C41" s="265" t="s">
        <v>102</v>
      </c>
      <c r="D41" s="265"/>
      <c r="E41" s="265"/>
      <c r="F41" s="265"/>
      <c r="G41" s="265"/>
      <c r="H41" s="263">
        <f t="shared" si="6"/>
        <v>40</v>
      </c>
      <c r="I41" s="264">
        <f t="shared" si="6"/>
        <v>61</v>
      </c>
      <c r="J41" s="263">
        <f>SUM(H41:I41)</f>
        <v>101</v>
      </c>
      <c r="K41" s="262" t="s">
        <v>193</v>
      </c>
      <c r="L41" s="35">
        <f>L21+L31</f>
        <v>67</v>
      </c>
      <c r="M41" s="35">
        <f t="shared" si="9"/>
        <v>42</v>
      </c>
      <c r="N41" s="35">
        <f t="shared" si="9"/>
        <v>32</v>
      </c>
      <c r="O41" s="35">
        <f t="shared" si="9"/>
        <v>21</v>
      </c>
      <c r="P41" s="34">
        <f t="shared" si="9"/>
        <v>36</v>
      </c>
      <c r="Q41" s="261">
        <f t="shared" si="7"/>
        <v>198</v>
      </c>
      <c r="R41" s="260">
        <f t="shared" si="8"/>
        <v>299</v>
      </c>
    </row>
    <row r="42" spans="1:18" ht="17.100000000000001" customHeight="1" thickBot="1">
      <c r="B42" s="918"/>
      <c r="C42" s="919" t="s">
        <v>112</v>
      </c>
      <c r="D42" s="920"/>
      <c r="E42" s="920"/>
      <c r="F42" s="920"/>
      <c r="G42" s="921"/>
      <c r="H42" s="259">
        <f>H34+H41</f>
        <v>2779</v>
      </c>
      <c r="I42" s="256">
        <f>I34+I41</f>
        <v>2550</v>
      </c>
      <c r="J42" s="255">
        <f t="shared" si="10"/>
        <v>5329</v>
      </c>
      <c r="K42" s="258" t="s">
        <v>193</v>
      </c>
      <c r="L42" s="257">
        <f>L34+L41</f>
        <v>4875</v>
      </c>
      <c r="M42" s="257">
        <f>M34+M41</f>
        <v>2929</v>
      </c>
      <c r="N42" s="257">
        <f>N34+N41</f>
        <v>2382</v>
      </c>
      <c r="O42" s="257">
        <f>O34+O41</f>
        <v>2690</v>
      </c>
      <c r="P42" s="256">
        <f>P34+P41</f>
        <v>1809</v>
      </c>
      <c r="Q42" s="255">
        <f t="shared" si="7"/>
        <v>14685</v>
      </c>
      <c r="R42" s="254">
        <f t="shared" si="8"/>
        <v>20014</v>
      </c>
    </row>
    <row r="45" spans="1:18" ht="17.100000000000001" customHeight="1">
      <c r="A45" s="4" t="s">
        <v>111</v>
      </c>
    </row>
    <row r="46" spans="1:18" ht="17.100000000000001" customHeight="1">
      <c r="B46" s="23"/>
      <c r="C46" s="23"/>
      <c r="D46" s="23"/>
      <c r="E46" s="143"/>
      <c r="F46" s="143"/>
      <c r="G46" s="143"/>
      <c r="H46" s="143"/>
      <c r="I46" s="143"/>
      <c r="J46" s="143"/>
      <c r="K46" s="862" t="s">
        <v>104</v>
      </c>
      <c r="L46" s="862"/>
      <c r="M46" s="862"/>
      <c r="N46" s="862"/>
      <c r="O46" s="862"/>
      <c r="P46" s="862"/>
      <c r="Q46" s="862"/>
      <c r="R46" s="862"/>
    </row>
    <row r="47" spans="1:18" ht="17.100000000000001" customHeight="1">
      <c r="B47" s="863" t="str">
        <f>"令和" &amp; DBCS($A$2) &amp; "年（" &amp; DBCS($B$2) &amp; "年）" &amp; DBCS($C$2) &amp; "月"</f>
        <v>令和５年（２０２３年）１０月</v>
      </c>
      <c r="C47" s="864"/>
      <c r="D47" s="864"/>
      <c r="E47" s="864"/>
      <c r="F47" s="864"/>
      <c r="G47" s="865"/>
      <c r="H47" s="869" t="s">
        <v>96</v>
      </c>
      <c r="I47" s="870"/>
      <c r="J47" s="870"/>
      <c r="K47" s="871" t="s">
        <v>95</v>
      </c>
      <c r="L47" s="872"/>
      <c r="M47" s="872"/>
      <c r="N47" s="872"/>
      <c r="O47" s="872"/>
      <c r="P47" s="872"/>
      <c r="Q47" s="873"/>
      <c r="R47" s="874" t="s">
        <v>48</v>
      </c>
    </row>
    <row r="48" spans="1:18" ht="17.100000000000001" customHeight="1">
      <c r="B48" s="866"/>
      <c r="C48" s="867"/>
      <c r="D48" s="867"/>
      <c r="E48" s="867"/>
      <c r="F48" s="867"/>
      <c r="G48" s="868"/>
      <c r="H48" s="142" t="s">
        <v>57</v>
      </c>
      <c r="I48" s="141" t="s">
        <v>56</v>
      </c>
      <c r="J48" s="140" t="s">
        <v>49</v>
      </c>
      <c r="K48" s="139" t="s">
        <v>55</v>
      </c>
      <c r="L48" s="138" t="s">
        <v>54</v>
      </c>
      <c r="M48" s="138" t="s">
        <v>53</v>
      </c>
      <c r="N48" s="138" t="s">
        <v>52</v>
      </c>
      <c r="O48" s="138" t="s">
        <v>51</v>
      </c>
      <c r="P48" s="137" t="s">
        <v>50</v>
      </c>
      <c r="Q48" s="348" t="s">
        <v>49</v>
      </c>
      <c r="R48" s="875"/>
    </row>
    <row r="49" spans="1:18" ht="17.100000000000001" customHeight="1">
      <c r="B49" s="3" t="s">
        <v>103</v>
      </c>
      <c r="C49" s="235"/>
      <c r="D49" s="235"/>
      <c r="E49" s="235"/>
      <c r="F49" s="235"/>
      <c r="G49" s="235"/>
      <c r="H49" s="22">
        <v>934</v>
      </c>
      <c r="I49" s="21">
        <v>1360</v>
      </c>
      <c r="J49" s="20">
        <f>SUM(H49:I49)</f>
        <v>2294</v>
      </c>
      <c r="K49" s="19">
        <v>0</v>
      </c>
      <c r="L49" s="31">
        <v>3779</v>
      </c>
      <c r="M49" s="31">
        <v>2302</v>
      </c>
      <c r="N49" s="31">
        <v>1592</v>
      </c>
      <c r="O49" s="31">
        <v>1029</v>
      </c>
      <c r="P49" s="30">
        <v>476</v>
      </c>
      <c r="Q49" s="253">
        <f>SUM(K49:P49)</f>
        <v>9178</v>
      </c>
      <c r="R49" s="252">
        <f>SUM(J49,Q49)</f>
        <v>11472</v>
      </c>
    </row>
    <row r="50" spans="1:18" ht="17.100000000000001" customHeight="1">
      <c r="B50" s="2" t="s">
        <v>102</v>
      </c>
      <c r="C50" s="29"/>
      <c r="D50" s="29"/>
      <c r="E50" s="29"/>
      <c r="F50" s="29"/>
      <c r="G50" s="29"/>
      <c r="H50" s="18">
        <v>12</v>
      </c>
      <c r="I50" s="17">
        <v>34</v>
      </c>
      <c r="J50" s="16">
        <f>SUM(H50:I50)</f>
        <v>46</v>
      </c>
      <c r="K50" s="15">
        <v>0</v>
      </c>
      <c r="L50" s="28">
        <v>48</v>
      </c>
      <c r="M50" s="28">
        <v>37</v>
      </c>
      <c r="N50" s="28">
        <v>30</v>
      </c>
      <c r="O50" s="28">
        <v>12</v>
      </c>
      <c r="P50" s="27">
        <v>17</v>
      </c>
      <c r="Q50" s="251">
        <f>SUM(K50:P50)</f>
        <v>144</v>
      </c>
      <c r="R50" s="250">
        <f>SUM(J50,Q50)</f>
        <v>190</v>
      </c>
    </row>
    <row r="51" spans="1:18" ht="17.100000000000001" customHeight="1">
      <c r="B51" s="13" t="s">
        <v>47</v>
      </c>
      <c r="C51" s="12"/>
      <c r="D51" s="12"/>
      <c r="E51" s="12"/>
      <c r="F51" s="12"/>
      <c r="G51" s="12"/>
      <c r="H51" s="11">
        <f t="shared" ref="H51:P51" si="11">H49+H50</f>
        <v>946</v>
      </c>
      <c r="I51" s="8">
        <f t="shared" si="11"/>
        <v>1394</v>
      </c>
      <c r="J51" s="7">
        <f t="shared" si="11"/>
        <v>2340</v>
      </c>
      <c r="K51" s="10">
        <f t="shared" si="11"/>
        <v>0</v>
      </c>
      <c r="L51" s="9">
        <f t="shared" si="11"/>
        <v>3827</v>
      </c>
      <c r="M51" s="9">
        <f t="shared" si="11"/>
        <v>2339</v>
      </c>
      <c r="N51" s="9">
        <f t="shared" si="11"/>
        <v>1622</v>
      </c>
      <c r="O51" s="9">
        <f t="shared" si="11"/>
        <v>1041</v>
      </c>
      <c r="P51" s="8">
        <f t="shared" si="11"/>
        <v>493</v>
      </c>
      <c r="Q51" s="7">
        <f>SUM(K51:P51)</f>
        <v>9322</v>
      </c>
      <c r="R51" s="6">
        <f>SUM(J51,Q51)</f>
        <v>11662</v>
      </c>
    </row>
    <row r="53" spans="1:18" ht="17.100000000000001" customHeight="1">
      <c r="A53" s="4" t="s">
        <v>110</v>
      </c>
    </row>
    <row r="54" spans="1:18" ht="17.100000000000001" customHeight="1">
      <c r="B54" s="23"/>
      <c r="C54" s="23"/>
      <c r="D54" s="23"/>
      <c r="E54" s="143"/>
      <c r="F54" s="143"/>
      <c r="G54" s="143"/>
      <c r="H54" s="143"/>
      <c r="I54" s="143"/>
      <c r="J54" s="143"/>
      <c r="K54" s="862" t="s">
        <v>104</v>
      </c>
      <c r="L54" s="862"/>
      <c r="M54" s="862"/>
      <c r="N54" s="862"/>
      <c r="O54" s="862"/>
      <c r="P54" s="862"/>
      <c r="Q54" s="862"/>
      <c r="R54" s="862"/>
    </row>
    <row r="55" spans="1:18" ht="17.100000000000001" customHeight="1">
      <c r="B55" s="863" t="str">
        <f>"令和" &amp; DBCS($A$2) &amp; "年（" &amp; DBCS($B$2) &amp; "年）" &amp; DBCS($C$2) &amp; "月"</f>
        <v>令和５年（２０２３年）１０月</v>
      </c>
      <c r="C55" s="864"/>
      <c r="D55" s="864"/>
      <c r="E55" s="864"/>
      <c r="F55" s="864"/>
      <c r="G55" s="865"/>
      <c r="H55" s="869" t="s">
        <v>96</v>
      </c>
      <c r="I55" s="870"/>
      <c r="J55" s="870"/>
      <c r="K55" s="871" t="s">
        <v>95</v>
      </c>
      <c r="L55" s="872"/>
      <c r="M55" s="872"/>
      <c r="N55" s="872"/>
      <c r="O55" s="872"/>
      <c r="P55" s="872"/>
      <c r="Q55" s="873"/>
      <c r="R55" s="865" t="s">
        <v>48</v>
      </c>
    </row>
    <row r="56" spans="1:18" ht="17.100000000000001" customHeight="1">
      <c r="B56" s="866"/>
      <c r="C56" s="867"/>
      <c r="D56" s="867"/>
      <c r="E56" s="867"/>
      <c r="F56" s="867"/>
      <c r="G56" s="868"/>
      <c r="H56" s="142" t="s">
        <v>57</v>
      </c>
      <c r="I56" s="141" t="s">
        <v>56</v>
      </c>
      <c r="J56" s="140" t="s">
        <v>49</v>
      </c>
      <c r="K56" s="139" t="s">
        <v>55</v>
      </c>
      <c r="L56" s="138" t="s">
        <v>54</v>
      </c>
      <c r="M56" s="138" t="s">
        <v>53</v>
      </c>
      <c r="N56" s="138" t="s">
        <v>52</v>
      </c>
      <c r="O56" s="138" t="s">
        <v>51</v>
      </c>
      <c r="P56" s="137" t="s">
        <v>50</v>
      </c>
      <c r="Q56" s="248" t="s">
        <v>49</v>
      </c>
      <c r="R56" s="868"/>
    </row>
    <row r="57" spans="1:18" ht="17.100000000000001" customHeight="1">
      <c r="B57" s="3" t="s">
        <v>103</v>
      </c>
      <c r="C57" s="235"/>
      <c r="D57" s="235"/>
      <c r="E57" s="235"/>
      <c r="F57" s="235"/>
      <c r="G57" s="235"/>
      <c r="H57" s="22">
        <v>14</v>
      </c>
      <c r="I57" s="21">
        <v>11</v>
      </c>
      <c r="J57" s="20">
        <f>SUM(H57:I57)</f>
        <v>25</v>
      </c>
      <c r="K57" s="19">
        <v>0</v>
      </c>
      <c r="L57" s="31">
        <v>1442</v>
      </c>
      <c r="M57" s="31">
        <v>968</v>
      </c>
      <c r="N57" s="31">
        <v>797</v>
      </c>
      <c r="O57" s="31">
        <v>545</v>
      </c>
      <c r="P57" s="30">
        <v>257</v>
      </c>
      <c r="Q57" s="233">
        <f>SUM(K57:P57)</f>
        <v>4009</v>
      </c>
      <c r="R57" s="232">
        <f>SUM(J57,Q57)</f>
        <v>4034</v>
      </c>
    </row>
    <row r="58" spans="1:18" ht="17.100000000000001" customHeight="1">
      <c r="B58" s="2" t="s">
        <v>102</v>
      </c>
      <c r="C58" s="29"/>
      <c r="D58" s="29"/>
      <c r="E58" s="29"/>
      <c r="F58" s="29"/>
      <c r="G58" s="29"/>
      <c r="H58" s="18">
        <v>0</v>
      </c>
      <c r="I58" s="17">
        <v>0</v>
      </c>
      <c r="J58" s="16">
        <f>SUM(H58:I58)</f>
        <v>0</v>
      </c>
      <c r="K58" s="15">
        <v>0</v>
      </c>
      <c r="L58" s="28">
        <v>6</v>
      </c>
      <c r="M58" s="28">
        <v>5</v>
      </c>
      <c r="N58" s="28">
        <v>6</v>
      </c>
      <c r="O58" s="28">
        <v>3</v>
      </c>
      <c r="P58" s="27">
        <v>5</v>
      </c>
      <c r="Q58" s="230">
        <f>SUM(K58:P58)</f>
        <v>25</v>
      </c>
      <c r="R58" s="229">
        <f>SUM(J58,Q58)</f>
        <v>25</v>
      </c>
    </row>
    <row r="59" spans="1:18" ht="17.100000000000001" customHeight="1">
      <c r="B59" s="13" t="s">
        <v>47</v>
      </c>
      <c r="C59" s="12"/>
      <c r="D59" s="12"/>
      <c r="E59" s="12"/>
      <c r="F59" s="12"/>
      <c r="G59" s="12"/>
      <c r="H59" s="11">
        <f>H57+H58</f>
        <v>14</v>
      </c>
      <c r="I59" s="8">
        <f>I57+I58</f>
        <v>11</v>
      </c>
      <c r="J59" s="7">
        <f>SUM(H59:I59)</f>
        <v>25</v>
      </c>
      <c r="K59" s="10">
        <f t="shared" ref="K59:P59" si="12">K57+K58</f>
        <v>0</v>
      </c>
      <c r="L59" s="9">
        <f t="shared" si="12"/>
        <v>1448</v>
      </c>
      <c r="M59" s="9">
        <f t="shared" si="12"/>
        <v>973</v>
      </c>
      <c r="N59" s="9">
        <f t="shared" si="12"/>
        <v>803</v>
      </c>
      <c r="O59" s="9">
        <f t="shared" si="12"/>
        <v>548</v>
      </c>
      <c r="P59" s="8">
        <f t="shared" si="12"/>
        <v>262</v>
      </c>
      <c r="Q59" s="227">
        <f>SUM(K59:P59)</f>
        <v>4034</v>
      </c>
      <c r="R59" s="226">
        <f>SUM(J59,Q59)</f>
        <v>4059</v>
      </c>
    </row>
    <row r="61" spans="1:18" ht="17.100000000000001" customHeight="1">
      <c r="A61" s="4" t="s">
        <v>109</v>
      </c>
    </row>
    <row r="62" spans="1:18" ht="17.100000000000001" customHeight="1">
      <c r="A62" s="4" t="s">
        <v>108</v>
      </c>
    </row>
    <row r="63" spans="1:18" ht="17.100000000000001" customHeight="1">
      <c r="B63" s="23"/>
      <c r="C63" s="23"/>
      <c r="D63" s="23"/>
      <c r="E63" s="143"/>
      <c r="F63" s="143"/>
      <c r="G63" s="143"/>
      <c r="H63" s="143"/>
      <c r="I63" s="143"/>
      <c r="J63" s="862" t="s">
        <v>104</v>
      </c>
      <c r="K63" s="862"/>
      <c r="L63" s="862"/>
      <c r="M63" s="862"/>
      <c r="N63" s="862"/>
      <c r="O63" s="862"/>
      <c r="P63" s="862"/>
      <c r="Q63" s="862"/>
    </row>
    <row r="64" spans="1:18" ht="17.100000000000001" customHeight="1">
      <c r="B64" s="863" t="str">
        <f>"令和" &amp; DBCS($A$2) &amp; "年（" &amp; DBCS($B$2) &amp; "年）" &amp; DBCS($C$2) &amp; "月"</f>
        <v>令和５年（２０２３年）１０月</v>
      </c>
      <c r="C64" s="864"/>
      <c r="D64" s="864"/>
      <c r="E64" s="864"/>
      <c r="F64" s="864"/>
      <c r="G64" s="865"/>
      <c r="H64" s="869" t="s">
        <v>96</v>
      </c>
      <c r="I64" s="870"/>
      <c r="J64" s="870"/>
      <c r="K64" s="871" t="s">
        <v>95</v>
      </c>
      <c r="L64" s="872"/>
      <c r="M64" s="872"/>
      <c r="N64" s="872"/>
      <c r="O64" s="872"/>
      <c r="P64" s="873"/>
      <c r="Q64" s="865" t="s">
        <v>48</v>
      </c>
    </row>
    <row r="65" spans="1:17" ht="17.100000000000001" customHeight="1">
      <c r="B65" s="866"/>
      <c r="C65" s="867"/>
      <c r="D65" s="867"/>
      <c r="E65" s="867"/>
      <c r="F65" s="867"/>
      <c r="G65" s="868"/>
      <c r="H65" s="142" t="s">
        <v>57</v>
      </c>
      <c r="I65" s="141" t="s">
        <v>56</v>
      </c>
      <c r="J65" s="140" t="s">
        <v>49</v>
      </c>
      <c r="K65" s="249" t="s">
        <v>54</v>
      </c>
      <c r="L65" s="138" t="s">
        <v>53</v>
      </c>
      <c r="M65" s="138" t="s">
        <v>52</v>
      </c>
      <c r="N65" s="138" t="s">
        <v>51</v>
      </c>
      <c r="O65" s="137" t="s">
        <v>50</v>
      </c>
      <c r="P65" s="248" t="s">
        <v>49</v>
      </c>
      <c r="Q65" s="868"/>
    </row>
    <row r="66" spans="1:17" ht="17.100000000000001" customHeight="1">
      <c r="B66" s="3" t="s">
        <v>103</v>
      </c>
      <c r="C66" s="235"/>
      <c r="D66" s="235"/>
      <c r="E66" s="235"/>
      <c r="F66" s="235"/>
      <c r="G66" s="235"/>
      <c r="H66" s="22">
        <v>0</v>
      </c>
      <c r="I66" s="21">
        <v>0</v>
      </c>
      <c r="J66" s="20">
        <f>SUM(H66:I66)</f>
        <v>0</v>
      </c>
      <c r="K66" s="234">
        <v>1</v>
      </c>
      <c r="L66" s="31">
        <v>2</v>
      </c>
      <c r="M66" s="31">
        <v>171</v>
      </c>
      <c r="N66" s="31">
        <v>566</v>
      </c>
      <c r="O66" s="30">
        <v>383</v>
      </c>
      <c r="P66" s="233">
        <f>SUM(K66:O66)</f>
        <v>1123</v>
      </c>
      <c r="Q66" s="232">
        <f>SUM(J66,P66)</f>
        <v>1123</v>
      </c>
    </row>
    <row r="67" spans="1:17" ht="17.100000000000001" customHeight="1">
      <c r="B67" s="2" t="s">
        <v>102</v>
      </c>
      <c r="C67" s="29"/>
      <c r="D67" s="29"/>
      <c r="E67" s="29"/>
      <c r="F67" s="29"/>
      <c r="G67" s="29"/>
      <c r="H67" s="18">
        <v>0</v>
      </c>
      <c r="I67" s="17">
        <v>0</v>
      </c>
      <c r="J67" s="16">
        <f>SUM(H67:I67)</f>
        <v>0</v>
      </c>
      <c r="K67" s="231">
        <v>0</v>
      </c>
      <c r="L67" s="28">
        <v>0</v>
      </c>
      <c r="M67" s="28">
        <v>1</v>
      </c>
      <c r="N67" s="28">
        <v>1</v>
      </c>
      <c r="O67" s="27">
        <v>2</v>
      </c>
      <c r="P67" s="230">
        <f>SUM(K67:O67)</f>
        <v>4</v>
      </c>
      <c r="Q67" s="229">
        <f>SUM(J67,P67)</f>
        <v>4</v>
      </c>
    </row>
    <row r="68" spans="1:17" ht="17.100000000000001" customHeight="1">
      <c r="B68" s="13" t="s">
        <v>47</v>
      </c>
      <c r="C68" s="12"/>
      <c r="D68" s="12"/>
      <c r="E68" s="12"/>
      <c r="F68" s="12"/>
      <c r="G68" s="12"/>
      <c r="H68" s="11">
        <f>H66+H67</f>
        <v>0</v>
      </c>
      <c r="I68" s="8">
        <f>I66+I67</f>
        <v>0</v>
      </c>
      <c r="J68" s="7">
        <f>SUM(H68:I68)</f>
        <v>0</v>
      </c>
      <c r="K68" s="228">
        <f>K66+K67</f>
        <v>1</v>
      </c>
      <c r="L68" s="9">
        <f>L66+L67</f>
        <v>2</v>
      </c>
      <c r="M68" s="9">
        <f>M66+M67</f>
        <v>172</v>
      </c>
      <c r="N68" s="9">
        <f>N66+N67</f>
        <v>567</v>
      </c>
      <c r="O68" s="8">
        <f>O66+O67</f>
        <v>385</v>
      </c>
      <c r="P68" s="227">
        <f>SUM(K68:O68)</f>
        <v>1127</v>
      </c>
      <c r="Q68" s="226">
        <f>SUM(J68,P68)</f>
        <v>1127</v>
      </c>
    </row>
    <row r="70" spans="1:17" ht="17.100000000000001" customHeight="1">
      <c r="A70" s="4" t="s">
        <v>107</v>
      </c>
    </row>
    <row r="71" spans="1:17" ht="17.100000000000001" customHeight="1">
      <c r="B71" s="23"/>
      <c r="C71" s="23"/>
      <c r="D71" s="23"/>
      <c r="E71" s="143"/>
      <c r="F71" s="143"/>
      <c r="G71" s="143"/>
      <c r="H71" s="143"/>
      <c r="I71" s="143"/>
      <c r="J71" s="862" t="s">
        <v>104</v>
      </c>
      <c r="K71" s="862"/>
      <c r="L71" s="862"/>
      <c r="M71" s="862"/>
      <c r="N71" s="862"/>
      <c r="O71" s="862"/>
      <c r="P71" s="862"/>
      <c r="Q71" s="862"/>
    </row>
    <row r="72" spans="1:17" ht="17.100000000000001" customHeight="1">
      <c r="B72" s="863" t="str">
        <f>"令和" &amp; DBCS($A$2) &amp; "年（" &amp; DBCS($B$2) &amp; "年）" &amp; DBCS($C$2) &amp; "月"</f>
        <v>令和５年（２０２３年）１０月</v>
      </c>
      <c r="C72" s="864"/>
      <c r="D72" s="864"/>
      <c r="E72" s="864"/>
      <c r="F72" s="864"/>
      <c r="G72" s="865"/>
      <c r="H72" s="910" t="s">
        <v>96</v>
      </c>
      <c r="I72" s="911"/>
      <c r="J72" s="911"/>
      <c r="K72" s="912" t="s">
        <v>95</v>
      </c>
      <c r="L72" s="911"/>
      <c r="M72" s="911"/>
      <c r="N72" s="911"/>
      <c r="O72" s="911"/>
      <c r="P72" s="913"/>
      <c r="Q72" s="914" t="s">
        <v>48</v>
      </c>
    </row>
    <row r="73" spans="1:17" ht="17.100000000000001" customHeight="1">
      <c r="B73" s="866"/>
      <c r="C73" s="867"/>
      <c r="D73" s="867"/>
      <c r="E73" s="867"/>
      <c r="F73" s="867"/>
      <c r="G73" s="868"/>
      <c r="H73" s="247" t="s">
        <v>57</v>
      </c>
      <c r="I73" s="246" t="s">
        <v>56</v>
      </c>
      <c r="J73" s="245" t="s">
        <v>49</v>
      </c>
      <c r="K73" s="244" t="s">
        <v>54</v>
      </c>
      <c r="L73" s="243" t="s">
        <v>53</v>
      </c>
      <c r="M73" s="243" t="s">
        <v>52</v>
      </c>
      <c r="N73" s="243" t="s">
        <v>51</v>
      </c>
      <c r="O73" s="242" t="s">
        <v>50</v>
      </c>
      <c r="P73" s="241" t="s">
        <v>49</v>
      </c>
      <c r="Q73" s="915"/>
    </row>
    <row r="74" spans="1:17" ht="17.100000000000001" customHeight="1">
      <c r="B74" s="3" t="s">
        <v>103</v>
      </c>
      <c r="C74" s="235"/>
      <c r="D74" s="235"/>
      <c r="E74" s="235"/>
      <c r="F74" s="235"/>
      <c r="G74" s="235"/>
      <c r="H74" s="22">
        <v>0</v>
      </c>
      <c r="I74" s="21">
        <v>0</v>
      </c>
      <c r="J74" s="20">
        <f>SUM(H74:I74)</f>
        <v>0</v>
      </c>
      <c r="K74" s="234">
        <v>46</v>
      </c>
      <c r="L74" s="31">
        <v>62</v>
      </c>
      <c r="M74" s="31">
        <v>123</v>
      </c>
      <c r="N74" s="31">
        <v>162</v>
      </c>
      <c r="O74" s="30">
        <v>76</v>
      </c>
      <c r="P74" s="233">
        <f>SUM(K74:O74)</f>
        <v>469</v>
      </c>
      <c r="Q74" s="232">
        <f>SUM(J74,P74)</f>
        <v>469</v>
      </c>
    </row>
    <row r="75" spans="1:17" ht="17.100000000000001" customHeight="1">
      <c r="B75" s="2" t="s">
        <v>102</v>
      </c>
      <c r="C75" s="29"/>
      <c r="D75" s="29"/>
      <c r="E75" s="29"/>
      <c r="F75" s="29"/>
      <c r="G75" s="29"/>
      <c r="H75" s="18">
        <v>0</v>
      </c>
      <c r="I75" s="17">
        <v>0</v>
      </c>
      <c r="J75" s="16">
        <f>SUM(H75:I75)</f>
        <v>0</v>
      </c>
      <c r="K75" s="231">
        <v>0</v>
      </c>
      <c r="L75" s="28">
        <v>0</v>
      </c>
      <c r="M75" s="28">
        <v>0</v>
      </c>
      <c r="N75" s="28">
        <v>0</v>
      </c>
      <c r="O75" s="27">
        <v>1</v>
      </c>
      <c r="P75" s="230">
        <f>SUM(K75:O75)</f>
        <v>1</v>
      </c>
      <c r="Q75" s="229">
        <f>SUM(J75,P75)</f>
        <v>1</v>
      </c>
    </row>
    <row r="76" spans="1:17" ht="17.100000000000001" customHeight="1">
      <c r="B76" s="13" t="s">
        <v>47</v>
      </c>
      <c r="C76" s="12"/>
      <c r="D76" s="12"/>
      <c r="E76" s="12"/>
      <c r="F76" s="12"/>
      <c r="G76" s="12"/>
      <c r="H76" s="11">
        <f>H74+H75</f>
        <v>0</v>
      </c>
      <c r="I76" s="8">
        <f>I74+I75</f>
        <v>0</v>
      </c>
      <c r="J76" s="7">
        <f>SUM(H76:I76)</f>
        <v>0</v>
      </c>
      <c r="K76" s="228">
        <f>K74+K75</f>
        <v>46</v>
      </c>
      <c r="L76" s="9">
        <f>L74+L75</f>
        <v>62</v>
      </c>
      <c r="M76" s="9">
        <f>M74+M75</f>
        <v>123</v>
      </c>
      <c r="N76" s="9">
        <f>N74+N75</f>
        <v>162</v>
      </c>
      <c r="O76" s="8">
        <f>O74+O75</f>
        <v>77</v>
      </c>
      <c r="P76" s="227">
        <f>SUM(K76:O76)</f>
        <v>470</v>
      </c>
      <c r="Q76" s="226">
        <f>SUM(J76,P76)</f>
        <v>470</v>
      </c>
    </row>
    <row r="78" spans="1:17" ht="17.100000000000001" customHeight="1">
      <c r="A78" s="4" t="s">
        <v>106</v>
      </c>
    </row>
    <row r="79" spans="1:17" ht="17.100000000000001" customHeight="1">
      <c r="B79" s="23"/>
      <c r="C79" s="23"/>
      <c r="D79" s="23"/>
      <c r="E79" s="143"/>
      <c r="F79" s="143"/>
      <c r="G79" s="143"/>
      <c r="H79" s="143"/>
      <c r="I79" s="143"/>
      <c r="J79" s="862" t="s">
        <v>104</v>
      </c>
      <c r="K79" s="862"/>
      <c r="L79" s="862"/>
      <c r="M79" s="862"/>
      <c r="N79" s="862"/>
      <c r="O79" s="862"/>
      <c r="P79" s="862"/>
      <c r="Q79" s="862"/>
    </row>
    <row r="80" spans="1:17" ht="17.100000000000001" customHeight="1">
      <c r="B80" s="889" t="str">
        <f>"令和" &amp; DBCS($A$2) &amp; "年（" &amp; DBCS($B$2) &amp; "年）" &amp; DBCS($C$2) &amp; "月"</f>
        <v>令和５年（２０２３年）１０月</v>
      </c>
      <c r="C80" s="890"/>
      <c r="D80" s="890"/>
      <c r="E80" s="890"/>
      <c r="F80" s="890"/>
      <c r="G80" s="891"/>
      <c r="H80" s="895" t="s">
        <v>96</v>
      </c>
      <c r="I80" s="896"/>
      <c r="J80" s="896"/>
      <c r="K80" s="897" t="s">
        <v>95</v>
      </c>
      <c r="L80" s="896"/>
      <c r="M80" s="896"/>
      <c r="N80" s="896"/>
      <c r="O80" s="896"/>
      <c r="P80" s="898"/>
      <c r="Q80" s="891" t="s">
        <v>48</v>
      </c>
    </row>
    <row r="81" spans="1:18" ht="17.100000000000001" customHeight="1">
      <c r="B81" s="892"/>
      <c r="C81" s="893"/>
      <c r="D81" s="893"/>
      <c r="E81" s="893"/>
      <c r="F81" s="893"/>
      <c r="G81" s="894"/>
      <c r="H81" s="240" t="s">
        <v>57</v>
      </c>
      <c r="I81" s="237" t="s">
        <v>56</v>
      </c>
      <c r="J81" s="350" t="s">
        <v>49</v>
      </c>
      <c r="K81" s="239" t="s">
        <v>54</v>
      </c>
      <c r="L81" s="238" t="s">
        <v>53</v>
      </c>
      <c r="M81" s="238" t="s">
        <v>52</v>
      </c>
      <c r="N81" s="238" t="s">
        <v>51</v>
      </c>
      <c r="O81" s="237" t="s">
        <v>50</v>
      </c>
      <c r="P81" s="236" t="s">
        <v>49</v>
      </c>
      <c r="Q81" s="894"/>
    </row>
    <row r="82" spans="1:18" ht="17.100000000000001" customHeight="1">
      <c r="B82" s="3" t="s">
        <v>103</v>
      </c>
      <c r="C82" s="235"/>
      <c r="D82" s="235"/>
      <c r="E82" s="235"/>
      <c r="F82" s="235"/>
      <c r="G82" s="235"/>
      <c r="H82" s="22">
        <v>0</v>
      </c>
      <c r="I82" s="21">
        <v>0</v>
      </c>
      <c r="J82" s="20">
        <f>SUM(H82:I82)</f>
        <v>0</v>
      </c>
      <c r="K82" s="234">
        <v>0</v>
      </c>
      <c r="L82" s="31">
        <v>0</v>
      </c>
      <c r="M82" s="31">
        <v>2</v>
      </c>
      <c r="N82" s="31">
        <v>14</v>
      </c>
      <c r="O82" s="30">
        <v>15</v>
      </c>
      <c r="P82" s="233">
        <f>SUM(K82:O82)</f>
        <v>31</v>
      </c>
      <c r="Q82" s="232">
        <f>SUM(J82,P82)</f>
        <v>31</v>
      </c>
    </row>
    <row r="83" spans="1:18" ht="17.100000000000001" customHeight="1">
      <c r="B83" s="2" t="s">
        <v>102</v>
      </c>
      <c r="C83" s="29"/>
      <c r="D83" s="29"/>
      <c r="E83" s="29"/>
      <c r="F83" s="29"/>
      <c r="G83" s="29"/>
      <c r="H83" s="18">
        <v>0</v>
      </c>
      <c r="I83" s="17">
        <v>0</v>
      </c>
      <c r="J83" s="16">
        <f>SUM(H83:I83)</f>
        <v>0</v>
      </c>
      <c r="K83" s="231">
        <v>0</v>
      </c>
      <c r="L83" s="28">
        <v>0</v>
      </c>
      <c r="M83" s="28">
        <v>0</v>
      </c>
      <c r="N83" s="28">
        <v>0</v>
      </c>
      <c r="O83" s="27">
        <v>0</v>
      </c>
      <c r="P83" s="230">
        <f>SUM(K83:O83)</f>
        <v>0</v>
      </c>
      <c r="Q83" s="229">
        <f>SUM(J83,P83)</f>
        <v>0</v>
      </c>
    </row>
    <row r="84" spans="1:18" ht="17.100000000000001" customHeight="1">
      <c r="B84" s="13" t="s">
        <v>47</v>
      </c>
      <c r="C84" s="12"/>
      <c r="D84" s="12"/>
      <c r="E84" s="12"/>
      <c r="F84" s="12"/>
      <c r="G84" s="12"/>
      <c r="H84" s="11">
        <f>H82+H83</f>
        <v>0</v>
      </c>
      <c r="I84" s="8">
        <f>I82+I83</f>
        <v>0</v>
      </c>
      <c r="J84" s="7">
        <f>SUM(H84:I84)</f>
        <v>0</v>
      </c>
      <c r="K84" s="228">
        <f>K82+K83</f>
        <v>0</v>
      </c>
      <c r="L84" s="9">
        <f>L82+L83</f>
        <v>0</v>
      </c>
      <c r="M84" s="9">
        <f>M82+M83</f>
        <v>2</v>
      </c>
      <c r="N84" s="9">
        <f>N82+N83</f>
        <v>14</v>
      </c>
      <c r="O84" s="8">
        <f>O82+O83</f>
        <v>15</v>
      </c>
      <c r="P84" s="227">
        <f>SUM(K84:O84)</f>
        <v>31</v>
      </c>
      <c r="Q84" s="226">
        <f>SUM(J84,P84)</f>
        <v>31</v>
      </c>
    </row>
    <row r="86" spans="1:18" s="189" customFormat="1" ht="17.100000000000001" customHeight="1">
      <c r="A86" s="4" t="s">
        <v>105</v>
      </c>
    </row>
    <row r="87" spans="1:18" s="189" customFormat="1" ht="17.100000000000001" customHeight="1">
      <c r="B87" s="225"/>
      <c r="C87" s="225"/>
      <c r="D87" s="225"/>
      <c r="E87" s="187"/>
      <c r="F87" s="187"/>
      <c r="G87" s="187"/>
      <c r="H87" s="187"/>
      <c r="I87" s="187"/>
      <c r="J87" s="899" t="s">
        <v>104</v>
      </c>
      <c r="K87" s="899"/>
      <c r="L87" s="899"/>
      <c r="M87" s="899"/>
      <c r="N87" s="899"/>
      <c r="O87" s="899"/>
      <c r="P87" s="899"/>
      <c r="Q87" s="899"/>
    </row>
    <row r="88" spans="1:18" s="189" customFormat="1" ht="17.100000000000001" customHeight="1">
      <c r="B88" s="900" t="str">
        <f>"令和" &amp; DBCS($A$2) &amp; "年（" &amp; DBCS($B$2) &amp; "年）" &amp; DBCS($C$2) &amp; "月"</f>
        <v>令和５年（２０２３年）１０月</v>
      </c>
      <c r="C88" s="901"/>
      <c r="D88" s="901"/>
      <c r="E88" s="901"/>
      <c r="F88" s="901"/>
      <c r="G88" s="902"/>
      <c r="H88" s="906" t="s">
        <v>96</v>
      </c>
      <c r="I88" s="907"/>
      <c r="J88" s="907"/>
      <c r="K88" s="908" t="s">
        <v>95</v>
      </c>
      <c r="L88" s="907"/>
      <c r="M88" s="907"/>
      <c r="N88" s="907"/>
      <c r="O88" s="907"/>
      <c r="P88" s="909"/>
      <c r="Q88" s="902" t="s">
        <v>48</v>
      </c>
    </row>
    <row r="89" spans="1:18" s="189" customFormat="1" ht="17.100000000000001" customHeight="1">
      <c r="B89" s="903"/>
      <c r="C89" s="904"/>
      <c r="D89" s="904"/>
      <c r="E89" s="904"/>
      <c r="F89" s="904"/>
      <c r="G89" s="905"/>
      <c r="H89" s="224" t="s">
        <v>57</v>
      </c>
      <c r="I89" s="221" t="s">
        <v>56</v>
      </c>
      <c r="J89" s="351" t="s">
        <v>49</v>
      </c>
      <c r="K89" s="223" t="s">
        <v>54</v>
      </c>
      <c r="L89" s="222" t="s">
        <v>53</v>
      </c>
      <c r="M89" s="222" t="s">
        <v>52</v>
      </c>
      <c r="N89" s="222" t="s">
        <v>51</v>
      </c>
      <c r="O89" s="221" t="s">
        <v>50</v>
      </c>
      <c r="P89" s="220" t="s">
        <v>49</v>
      </c>
      <c r="Q89" s="905"/>
    </row>
    <row r="90" spans="1:18" s="189" customFormat="1" ht="17.100000000000001" customHeight="1">
      <c r="B90" s="219" t="s">
        <v>103</v>
      </c>
      <c r="C90" s="218"/>
      <c r="D90" s="218"/>
      <c r="E90" s="218"/>
      <c r="F90" s="218"/>
      <c r="G90" s="218"/>
      <c r="H90" s="217">
        <v>0</v>
      </c>
      <c r="I90" s="216">
        <v>0</v>
      </c>
      <c r="J90" s="215">
        <f>SUM(H90:I90)</f>
        <v>0</v>
      </c>
      <c r="K90" s="214">
        <v>0</v>
      </c>
      <c r="L90" s="213">
        <v>4</v>
      </c>
      <c r="M90" s="213">
        <v>28</v>
      </c>
      <c r="N90" s="213">
        <v>323</v>
      </c>
      <c r="O90" s="212">
        <v>369</v>
      </c>
      <c r="P90" s="211">
        <f>SUM(K90:O90)</f>
        <v>724</v>
      </c>
      <c r="Q90" s="210">
        <f>SUM(J90,P90)</f>
        <v>724</v>
      </c>
    </row>
    <row r="91" spans="1:18" s="189" customFormat="1" ht="17.100000000000001" customHeight="1">
      <c r="B91" s="209" t="s">
        <v>102</v>
      </c>
      <c r="C91" s="208"/>
      <c r="D91" s="208"/>
      <c r="E91" s="208"/>
      <c r="F91" s="208"/>
      <c r="G91" s="208"/>
      <c r="H91" s="207">
        <v>0</v>
      </c>
      <c r="I91" s="206">
        <v>0</v>
      </c>
      <c r="J91" s="205">
        <f>SUM(H91:I91)</f>
        <v>0</v>
      </c>
      <c r="K91" s="204">
        <v>0</v>
      </c>
      <c r="L91" s="203">
        <v>0</v>
      </c>
      <c r="M91" s="203">
        <v>0</v>
      </c>
      <c r="N91" s="203">
        <v>2</v>
      </c>
      <c r="O91" s="202">
        <v>4</v>
      </c>
      <c r="P91" s="201">
        <f>SUM(K91:O91)</f>
        <v>6</v>
      </c>
      <c r="Q91" s="200">
        <f>SUM(J91,P91)</f>
        <v>6</v>
      </c>
    </row>
    <row r="92" spans="1:18" s="189" customFormat="1" ht="17.100000000000001" customHeight="1">
      <c r="B92" s="199" t="s">
        <v>47</v>
      </c>
      <c r="C92" s="198"/>
      <c r="D92" s="198"/>
      <c r="E92" s="198"/>
      <c r="F92" s="198"/>
      <c r="G92" s="198"/>
      <c r="H92" s="197">
        <f>H90+H91</f>
        <v>0</v>
      </c>
      <c r="I92" s="193">
        <f>I90+I91</f>
        <v>0</v>
      </c>
      <c r="J92" s="196">
        <f>SUM(H92:I92)</f>
        <v>0</v>
      </c>
      <c r="K92" s="195">
        <f>K90+K91</f>
        <v>0</v>
      </c>
      <c r="L92" s="194">
        <f>L90+L91</f>
        <v>4</v>
      </c>
      <c r="M92" s="194">
        <f>M90+M91</f>
        <v>28</v>
      </c>
      <c r="N92" s="194">
        <f>N90+N91</f>
        <v>325</v>
      </c>
      <c r="O92" s="193">
        <f>O90+O91</f>
        <v>373</v>
      </c>
      <c r="P92" s="192">
        <f>SUM(K92:O92)</f>
        <v>730</v>
      </c>
      <c r="Q92" s="191">
        <f>SUM(J92,P92)</f>
        <v>730</v>
      </c>
    </row>
    <row r="93" spans="1:18" s="189" customFormat="1" ht="17.100000000000001" customHeight="1"/>
    <row r="94" spans="1:18" s="49" customFormat="1" ht="17.100000000000001" customHeight="1">
      <c r="A94" s="26" t="s">
        <v>101</v>
      </c>
      <c r="J94" s="190"/>
      <c r="K94" s="190"/>
    </row>
    <row r="95" spans="1:18" s="49" customFormat="1" ht="17.100000000000001" customHeight="1">
      <c r="B95" s="189"/>
      <c r="C95" s="188"/>
      <c r="D95" s="188"/>
      <c r="E95" s="188"/>
      <c r="F95" s="187"/>
      <c r="G95" s="187"/>
      <c r="H95" s="187"/>
      <c r="I95" s="899" t="s">
        <v>100</v>
      </c>
      <c r="J95" s="899"/>
      <c r="K95" s="899"/>
      <c r="L95" s="899"/>
      <c r="M95" s="899"/>
      <c r="N95" s="899"/>
      <c r="O95" s="899"/>
      <c r="P95" s="899"/>
      <c r="Q95" s="899"/>
      <c r="R95" s="899"/>
    </row>
    <row r="96" spans="1:18" s="49" customFormat="1" ht="17.100000000000001" customHeight="1">
      <c r="B96" s="876" t="str">
        <f>"令和" &amp; DBCS($A$2) &amp; "年（" &amp; DBCS($B$2) &amp; "年）" &amp; DBCS($C$2) &amp; "月"</f>
        <v>令和５年（２０２３年）１０月</v>
      </c>
      <c r="C96" s="877"/>
      <c r="D96" s="877"/>
      <c r="E96" s="877"/>
      <c r="F96" s="877"/>
      <c r="G96" s="878"/>
      <c r="H96" s="882" t="s">
        <v>96</v>
      </c>
      <c r="I96" s="883"/>
      <c r="J96" s="883"/>
      <c r="K96" s="884" t="s">
        <v>95</v>
      </c>
      <c r="L96" s="885"/>
      <c r="M96" s="885"/>
      <c r="N96" s="885"/>
      <c r="O96" s="885"/>
      <c r="P96" s="885"/>
      <c r="Q96" s="886"/>
      <c r="R96" s="887" t="s">
        <v>48</v>
      </c>
    </row>
    <row r="97" spans="2:18" s="49" customFormat="1" ht="17.100000000000001" customHeight="1">
      <c r="B97" s="879"/>
      <c r="C97" s="880"/>
      <c r="D97" s="880"/>
      <c r="E97" s="880"/>
      <c r="F97" s="880"/>
      <c r="G97" s="881"/>
      <c r="H97" s="186" t="s">
        <v>57</v>
      </c>
      <c r="I97" s="185" t="s">
        <v>56</v>
      </c>
      <c r="J97" s="184" t="s">
        <v>49</v>
      </c>
      <c r="K97" s="139" t="s">
        <v>55</v>
      </c>
      <c r="L97" s="183" t="s">
        <v>54</v>
      </c>
      <c r="M97" s="183" t="s">
        <v>53</v>
      </c>
      <c r="N97" s="183" t="s">
        <v>52</v>
      </c>
      <c r="O97" s="183" t="s">
        <v>51</v>
      </c>
      <c r="P97" s="182" t="s">
        <v>50</v>
      </c>
      <c r="Q97" s="349" t="s">
        <v>49</v>
      </c>
      <c r="R97" s="888"/>
    </row>
    <row r="98" spans="2:18" s="49" customFormat="1" ht="17.100000000000001" customHeight="1">
      <c r="B98" s="162" t="s">
        <v>94</v>
      </c>
      <c r="C98" s="161"/>
      <c r="D98" s="161"/>
      <c r="E98" s="161"/>
      <c r="F98" s="161"/>
      <c r="G98" s="160"/>
      <c r="H98" s="159">
        <f t="shared" ref="H98:R98" si="13">SUM(H99,H105,H108,H113,H117:H118)</f>
        <v>1969</v>
      </c>
      <c r="I98" s="158">
        <f t="shared" si="13"/>
        <v>3103</v>
      </c>
      <c r="J98" s="157">
        <f t="shared" si="13"/>
        <v>5072</v>
      </c>
      <c r="K98" s="42">
        <f t="shared" si="13"/>
        <v>0</v>
      </c>
      <c r="L98" s="156">
        <f t="shared" si="13"/>
        <v>10178</v>
      </c>
      <c r="M98" s="156">
        <f t="shared" si="13"/>
        <v>6931</v>
      </c>
      <c r="N98" s="156">
        <f t="shared" si="13"/>
        <v>5065</v>
      </c>
      <c r="O98" s="156">
        <f t="shared" si="13"/>
        <v>3429</v>
      </c>
      <c r="P98" s="155">
        <f t="shared" si="13"/>
        <v>1822</v>
      </c>
      <c r="Q98" s="154">
        <f t="shared" si="13"/>
        <v>27425</v>
      </c>
      <c r="R98" s="153">
        <f t="shared" si="13"/>
        <v>32497</v>
      </c>
    </row>
    <row r="99" spans="2:18" s="49" customFormat="1" ht="17.100000000000001" customHeight="1">
      <c r="B99" s="111"/>
      <c r="C99" s="162" t="s">
        <v>93</v>
      </c>
      <c r="D99" s="161"/>
      <c r="E99" s="161"/>
      <c r="F99" s="161"/>
      <c r="G99" s="160"/>
      <c r="H99" s="159">
        <f t="shared" ref="H99:Q99" si="14">SUM(H100:H104)</f>
        <v>143</v>
      </c>
      <c r="I99" s="158">
        <f t="shared" si="14"/>
        <v>250</v>
      </c>
      <c r="J99" s="157">
        <f t="shared" si="14"/>
        <v>393</v>
      </c>
      <c r="K99" s="42">
        <f t="shared" si="14"/>
        <v>0</v>
      </c>
      <c r="L99" s="156">
        <f t="shared" si="14"/>
        <v>2726</v>
      </c>
      <c r="M99" s="156">
        <f t="shared" si="14"/>
        <v>1908</v>
      </c>
      <c r="N99" s="156">
        <f t="shared" si="14"/>
        <v>1615</v>
      </c>
      <c r="O99" s="156">
        <f t="shared" si="14"/>
        <v>1189</v>
      </c>
      <c r="P99" s="155">
        <f t="shared" si="14"/>
        <v>775</v>
      </c>
      <c r="Q99" s="154">
        <f t="shared" si="14"/>
        <v>8213</v>
      </c>
      <c r="R99" s="153">
        <f t="shared" ref="R99:R104" si="15">SUM(J99,Q99)</f>
        <v>8606</v>
      </c>
    </row>
    <row r="100" spans="2:18" s="49" customFormat="1" ht="17.100000000000001" customHeight="1">
      <c r="B100" s="111"/>
      <c r="C100" s="111"/>
      <c r="D100" s="172" t="s">
        <v>92</v>
      </c>
      <c r="E100" s="171"/>
      <c r="F100" s="171"/>
      <c r="G100" s="170"/>
      <c r="H100" s="169">
        <v>0</v>
      </c>
      <c r="I100" s="166">
        <v>0</v>
      </c>
      <c r="J100" s="165">
        <f>SUM(H100:I100)</f>
        <v>0</v>
      </c>
      <c r="K100" s="134">
        <v>0</v>
      </c>
      <c r="L100" s="167">
        <v>1368</v>
      </c>
      <c r="M100" s="167">
        <v>773</v>
      </c>
      <c r="N100" s="167">
        <v>531</v>
      </c>
      <c r="O100" s="167">
        <v>294</v>
      </c>
      <c r="P100" s="166">
        <v>160</v>
      </c>
      <c r="Q100" s="165">
        <f>SUM(K100:P100)</f>
        <v>3126</v>
      </c>
      <c r="R100" s="164">
        <f t="shared" si="15"/>
        <v>3126</v>
      </c>
    </row>
    <row r="101" spans="2:18" s="49" customFormat="1" ht="17.100000000000001" customHeight="1">
      <c r="B101" s="111"/>
      <c r="C101" s="111"/>
      <c r="D101" s="110" t="s">
        <v>91</v>
      </c>
      <c r="E101" s="109"/>
      <c r="F101" s="109"/>
      <c r="G101" s="108"/>
      <c r="H101" s="107">
        <v>0</v>
      </c>
      <c r="I101" s="104">
        <v>0</v>
      </c>
      <c r="J101" s="103">
        <f>SUM(H101:I101)</f>
        <v>0</v>
      </c>
      <c r="K101" s="101">
        <v>0</v>
      </c>
      <c r="L101" s="105">
        <v>0</v>
      </c>
      <c r="M101" s="105">
        <v>0</v>
      </c>
      <c r="N101" s="105">
        <v>3</v>
      </c>
      <c r="O101" s="105">
        <v>11</v>
      </c>
      <c r="P101" s="104">
        <v>27</v>
      </c>
      <c r="Q101" s="103">
        <f>SUM(K101:P101)</f>
        <v>41</v>
      </c>
      <c r="R101" s="102">
        <f t="shared" si="15"/>
        <v>41</v>
      </c>
    </row>
    <row r="102" spans="2:18" s="49" customFormat="1" ht="17.100000000000001" customHeight="1">
      <c r="B102" s="111"/>
      <c r="C102" s="111"/>
      <c r="D102" s="110" t="s">
        <v>90</v>
      </c>
      <c r="E102" s="109"/>
      <c r="F102" s="109"/>
      <c r="G102" s="108"/>
      <c r="H102" s="107">
        <v>61</v>
      </c>
      <c r="I102" s="104">
        <v>125</v>
      </c>
      <c r="J102" s="103">
        <f>SUM(H102:I102)</f>
        <v>186</v>
      </c>
      <c r="K102" s="101">
        <v>0</v>
      </c>
      <c r="L102" s="105">
        <v>446</v>
      </c>
      <c r="M102" s="105">
        <v>345</v>
      </c>
      <c r="N102" s="105">
        <v>224</v>
      </c>
      <c r="O102" s="105">
        <v>179</v>
      </c>
      <c r="P102" s="104">
        <v>128</v>
      </c>
      <c r="Q102" s="103">
        <f>SUM(K102:P102)</f>
        <v>1322</v>
      </c>
      <c r="R102" s="102">
        <f t="shared" si="15"/>
        <v>1508</v>
      </c>
    </row>
    <row r="103" spans="2:18" s="49" customFormat="1" ht="17.100000000000001" customHeight="1">
      <c r="B103" s="111"/>
      <c r="C103" s="111"/>
      <c r="D103" s="110" t="s">
        <v>89</v>
      </c>
      <c r="E103" s="109"/>
      <c r="F103" s="109"/>
      <c r="G103" s="108"/>
      <c r="H103" s="107">
        <v>6</v>
      </c>
      <c r="I103" s="104">
        <v>49</v>
      </c>
      <c r="J103" s="103">
        <f>SUM(H103:I103)</f>
        <v>55</v>
      </c>
      <c r="K103" s="101">
        <v>0</v>
      </c>
      <c r="L103" s="105">
        <v>75</v>
      </c>
      <c r="M103" s="105">
        <v>84</v>
      </c>
      <c r="N103" s="105">
        <v>62</v>
      </c>
      <c r="O103" s="105">
        <v>62</v>
      </c>
      <c r="P103" s="104">
        <v>17</v>
      </c>
      <c r="Q103" s="103">
        <f>SUM(K103:P103)</f>
        <v>300</v>
      </c>
      <c r="R103" s="102">
        <f t="shared" si="15"/>
        <v>355</v>
      </c>
    </row>
    <row r="104" spans="2:18" s="49" customFormat="1" ht="17.100000000000001" customHeight="1">
      <c r="B104" s="111"/>
      <c r="C104" s="111"/>
      <c r="D104" s="181" t="s">
        <v>88</v>
      </c>
      <c r="E104" s="180"/>
      <c r="F104" s="180"/>
      <c r="G104" s="179"/>
      <c r="H104" s="178">
        <v>76</v>
      </c>
      <c r="I104" s="175">
        <v>76</v>
      </c>
      <c r="J104" s="174">
        <f>SUM(H104:I104)</f>
        <v>152</v>
      </c>
      <c r="K104" s="128">
        <v>0</v>
      </c>
      <c r="L104" s="176">
        <v>837</v>
      </c>
      <c r="M104" s="176">
        <v>706</v>
      </c>
      <c r="N104" s="176">
        <v>795</v>
      </c>
      <c r="O104" s="176">
        <v>643</v>
      </c>
      <c r="P104" s="175">
        <v>443</v>
      </c>
      <c r="Q104" s="174">
        <f>SUM(K104:P104)</f>
        <v>3424</v>
      </c>
      <c r="R104" s="173">
        <f t="shared" si="15"/>
        <v>3576</v>
      </c>
    </row>
    <row r="105" spans="2:18" s="49" customFormat="1" ht="17.100000000000001" customHeight="1">
      <c r="B105" s="111"/>
      <c r="C105" s="162" t="s">
        <v>87</v>
      </c>
      <c r="D105" s="161"/>
      <c r="E105" s="161"/>
      <c r="F105" s="161"/>
      <c r="G105" s="160"/>
      <c r="H105" s="159">
        <f t="shared" ref="H105:R105" si="16">SUM(H106:H107)</f>
        <v>105</v>
      </c>
      <c r="I105" s="158">
        <f t="shared" si="16"/>
        <v>175</v>
      </c>
      <c r="J105" s="157">
        <f t="shared" si="16"/>
        <v>280</v>
      </c>
      <c r="K105" s="42">
        <f t="shared" si="16"/>
        <v>0</v>
      </c>
      <c r="L105" s="156">
        <f t="shared" si="16"/>
        <v>1765</v>
      </c>
      <c r="M105" s="156">
        <f t="shared" si="16"/>
        <v>1083</v>
      </c>
      <c r="N105" s="156">
        <f t="shared" si="16"/>
        <v>731</v>
      </c>
      <c r="O105" s="156">
        <f t="shared" si="16"/>
        <v>421</v>
      </c>
      <c r="P105" s="155">
        <f t="shared" si="16"/>
        <v>173</v>
      </c>
      <c r="Q105" s="154">
        <f t="shared" si="16"/>
        <v>4173</v>
      </c>
      <c r="R105" s="153">
        <f t="shared" si="16"/>
        <v>4453</v>
      </c>
    </row>
    <row r="106" spans="2:18" s="49" customFormat="1" ht="17.100000000000001" customHeight="1">
      <c r="B106" s="111"/>
      <c r="C106" s="111"/>
      <c r="D106" s="172" t="s">
        <v>86</v>
      </c>
      <c r="E106" s="171"/>
      <c r="F106" s="171"/>
      <c r="G106" s="170"/>
      <c r="H106" s="169">
        <v>0</v>
      </c>
      <c r="I106" s="166">
        <v>0</v>
      </c>
      <c r="J106" s="168">
        <f>SUM(H106:I106)</f>
        <v>0</v>
      </c>
      <c r="K106" s="134">
        <v>0</v>
      </c>
      <c r="L106" s="167">
        <v>1354</v>
      </c>
      <c r="M106" s="167">
        <v>784</v>
      </c>
      <c r="N106" s="167">
        <v>557</v>
      </c>
      <c r="O106" s="167">
        <v>321</v>
      </c>
      <c r="P106" s="166">
        <v>133</v>
      </c>
      <c r="Q106" s="165">
        <f>SUM(K106:P106)</f>
        <v>3149</v>
      </c>
      <c r="R106" s="164">
        <f>SUM(J106,Q106)</f>
        <v>3149</v>
      </c>
    </row>
    <row r="107" spans="2:18" s="49" customFormat="1" ht="17.100000000000001" customHeight="1">
      <c r="B107" s="111"/>
      <c r="C107" s="111"/>
      <c r="D107" s="181" t="s">
        <v>85</v>
      </c>
      <c r="E107" s="180"/>
      <c r="F107" s="180"/>
      <c r="G107" s="179"/>
      <c r="H107" s="178">
        <v>105</v>
      </c>
      <c r="I107" s="175">
        <v>175</v>
      </c>
      <c r="J107" s="177">
        <f>SUM(H107:I107)</f>
        <v>280</v>
      </c>
      <c r="K107" s="128">
        <v>0</v>
      </c>
      <c r="L107" s="176">
        <v>411</v>
      </c>
      <c r="M107" s="176">
        <v>299</v>
      </c>
      <c r="N107" s="176">
        <v>174</v>
      </c>
      <c r="O107" s="176">
        <v>100</v>
      </c>
      <c r="P107" s="175">
        <v>40</v>
      </c>
      <c r="Q107" s="174">
        <f>SUM(K107:P107)</f>
        <v>1024</v>
      </c>
      <c r="R107" s="173">
        <f>SUM(J107,Q107)</f>
        <v>1304</v>
      </c>
    </row>
    <row r="108" spans="2:18" s="49" customFormat="1" ht="17.100000000000001" customHeight="1">
      <c r="B108" s="111"/>
      <c r="C108" s="162" t="s">
        <v>84</v>
      </c>
      <c r="D108" s="161"/>
      <c r="E108" s="161"/>
      <c r="F108" s="161"/>
      <c r="G108" s="160"/>
      <c r="H108" s="159">
        <f t="shared" ref="H108:R108" si="17">SUM(H109:H112)</f>
        <v>1</v>
      </c>
      <c r="I108" s="158">
        <f t="shared" si="17"/>
        <v>6</v>
      </c>
      <c r="J108" s="157">
        <f t="shared" si="17"/>
        <v>7</v>
      </c>
      <c r="K108" s="42">
        <f t="shared" si="17"/>
        <v>0</v>
      </c>
      <c r="L108" s="156">
        <f t="shared" si="17"/>
        <v>186</v>
      </c>
      <c r="M108" s="156">
        <f t="shared" si="17"/>
        <v>172</v>
      </c>
      <c r="N108" s="156">
        <f t="shared" si="17"/>
        <v>147</v>
      </c>
      <c r="O108" s="156">
        <f t="shared" si="17"/>
        <v>140</v>
      </c>
      <c r="P108" s="155">
        <f t="shared" si="17"/>
        <v>71</v>
      </c>
      <c r="Q108" s="154">
        <f t="shared" si="17"/>
        <v>716</v>
      </c>
      <c r="R108" s="153">
        <f t="shared" si="17"/>
        <v>723</v>
      </c>
    </row>
    <row r="109" spans="2:18" s="49" customFormat="1" ht="17.100000000000001" customHeight="1">
      <c r="B109" s="111"/>
      <c r="C109" s="111"/>
      <c r="D109" s="172" t="s">
        <v>83</v>
      </c>
      <c r="E109" s="171"/>
      <c r="F109" s="171"/>
      <c r="G109" s="170"/>
      <c r="H109" s="169">
        <v>1</v>
      </c>
      <c r="I109" s="166">
        <v>5</v>
      </c>
      <c r="J109" s="168">
        <f>SUM(H109:I109)</f>
        <v>6</v>
      </c>
      <c r="K109" s="134">
        <v>0</v>
      </c>
      <c r="L109" s="167">
        <v>174</v>
      </c>
      <c r="M109" s="167">
        <v>157</v>
      </c>
      <c r="N109" s="167">
        <v>136</v>
      </c>
      <c r="O109" s="167">
        <v>124</v>
      </c>
      <c r="P109" s="166">
        <v>61</v>
      </c>
      <c r="Q109" s="165">
        <f>SUM(K109:P109)</f>
        <v>652</v>
      </c>
      <c r="R109" s="164">
        <f>SUM(J109,Q109)</f>
        <v>658</v>
      </c>
    </row>
    <row r="110" spans="2:18" s="49" customFormat="1" ht="17.100000000000001" customHeight="1">
      <c r="B110" s="111"/>
      <c r="C110" s="111"/>
      <c r="D110" s="110" t="s">
        <v>82</v>
      </c>
      <c r="E110" s="109"/>
      <c r="F110" s="109"/>
      <c r="G110" s="108"/>
      <c r="H110" s="107">
        <v>0</v>
      </c>
      <c r="I110" s="104">
        <v>1</v>
      </c>
      <c r="J110" s="106">
        <f>SUM(H110:I110)</f>
        <v>1</v>
      </c>
      <c r="K110" s="101">
        <v>0</v>
      </c>
      <c r="L110" s="105">
        <v>12</v>
      </c>
      <c r="M110" s="105">
        <v>15</v>
      </c>
      <c r="N110" s="105">
        <v>11</v>
      </c>
      <c r="O110" s="105">
        <v>16</v>
      </c>
      <c r="P110" s="104">
        <v>10</v>
      </c>
      <c r="Q110" s="103">
        <f>SUM(K110:P110)</f>
        <v>64</v>
      </c>
      <c r="R110" s="102">
        <f>SUM(J110,Q110)</f>
        <v>65</v>
      </c>
    </row>
    <row r="111" spans="2:18" s="49" customFormat="1" ht="17.100000000000001" customHeight="1">
      <c r="B111" s="111"/>
      <c r="C111" s="163"/>
      <c r="D111" s="110" t="s">
        <v>81</v>
      </c>
      <c r="E111" s="109"/>
      <c r="F111" s="109"/>
      <c r="G111" s="108"/>
      <c r="H111" s="107">
        <v>0</v>
      </c>
      <c r="I111" s="104">
        <v>0</v>
      </c>
      <c r="J111" s="106">
        <f>SUM(H111:I111)</f>
        <v>0</v>
      </c>
      <c r="K111" s="101">
        <v>0</v>
      </c>
      <c r="L111" s="105">
        <v>0</v>
      </c>
      <c r="M111" s="105">
        <v>0</v>
      </c>
      <c r="N111" s="105">
        <v>0</v>
      </c>
      <c r="O111" s="105">
        <v>0</v>
      </c>
      <c r="P111" s="104">
        <v>0</v>
      </c>
      <c r="Q111" s="103">
        <f>SUM(K111:P111)</f>
        <v>0</v>
      </c>
      <c r="R111" s="102">
        <f>SUM(J111,Q111)</f>
        <v>0</v>
      </c>
    </row>
    <row r="112" spans="2:18" s="49" customFormat="1" ht="16.5" customHeight="1">
      <c r="B112" s="111"/>
      <c r="C112" s="136"/>
      <c r="D112" s="59" t="s">
        <v>80</v>
      </c>
      <c r="E112" s="58"/>
      <c r="F112" s="58"/>
      <c r="G112" s="57"/>
      <c r="H112" s="56">
        <v>0</v>
      </c>
      <c r="I112" s="52">
        <v>0</v>
      </c>
      <c r="J112" s="55">
        <f>SUM(H112:I112)</f>
        <v>0</v>
      </c>
      <c r="K112" s="135">
        <v>0</v>
      </c>
      <c r="L112" s="53">
        <v>0</v>
      </c>
      <c r="M112" s="53">
        <v>0</v>
      </c>
      <c r="N112" s="53">
        <v>0</v>
      </c>
      <c r="O112" s="53">
        <v>0</v>
      </c>
      <c r="P112" s="52">
        <v>0</v>
      </c>
      <c r="Q112" s="51">
        <f>SUM(K112:P112)</f>
        <v>0</v>
      </c>
      <c r="R112" s="50">
        <f>SUM(J112,Q112)</f>
        <v>0</v>
      </c>
    </row>
    <row r="113" spans="2:18" s="49" customFormat="1" ht="17.100000000000001" customHeight="1">
      <c r="B113" s="111"/>
      <c r="C113" s="162" t="s">
        <v>79</v>
      </c>
      <c r="D113" s="161"/>
      <c r="E113" s="161"/>
      <c r="F113" s="161"/>
      <c r="G113" s="160"/>
      <c r="H113" s="159">
        <f t="shared" ref="H113:R113" si="18">SUM(H114:H116)</f>
        <v>808</v>
      </c>
      <c r="I113" s="158">
        <f t="shared" si="18"/>
        <v>1299</v>
      </c>
      <c r="J113" s="157">
        <f t="shared" si="18"/>
        <v>2107</v>
      </c>
      <c r="K113" s="42">
        <f t="shared" si="18"/>
        <v>0</v>
      </c>
      <c r="L113" s="156">
        <f t="shared" si="18"/>
        <v>1862</v>
      </c>
      <c r="M113" s="156">
        <f t="shared" si="18"/>
        <v>1613</v>
      </c>
      <c r="N113" s="156">
        <f t="shared" si="18"/>
        <v>1165</v>
      </c>
      <c r="O113" s="156">
        <f t="shared" si="18"/>
        <v>791</v>
      </c>
      <c r="P113" s="155">
        <f t="shared" si="18"/>
        <v>402</v>
      </c>
      <c r="Q113" s="154">
        <f t="shared" si="18"/>
        <v>5833</v>
      </c>
      <c r="R113" s="153">
        <f t="shared" si="18"/>
        <v>7940</v>
      </c>
    </row>
    <row r="114" spans="2:18" s="14" customFormat="1" ht="17.100000000000001" customHeight="1">
      <c r="B114" s="72"/>
      <c r="C114" s="72"/>
      <c r="D114" s="82" t="s">
        <v>78</v>
      </c>
      <c r="E114" s="81"/>
      <c r="F114" s="81"/>
      <c r="G114" s="80"/>
      <c r="H114" s="79">
        <v>772</v>
      </c>
      <c r="I114" s="75">
        <v>1259</v>
      </c>
      <c r="J114" s="78">
        <f>SUM(H114:I114)</f>
        <v>2031</v>
      </c>
      <c r="K114" s="134">
        <v>0</v>
      </c>
      <c r="L114" s="76">
        <v>1808</v>
      </c>
      <c r="M114" s="76">
        <v>1571</v>
      </c>
      <c r="N114" s="76">
        <v>1140</v>
      </c>
      <c r="O114" s="76">
        <v>775</v>
      </c>
      <c r="P114" s="75">
        <v>394</v>
      </c>
      <c r="Q114" s="74">
        <f>SUM(K114:P114)</f>
        <v>5688</v>
      </c>
      <c r="R114" s="73">
        <f>SUM(J114,Q114)</f>
        <v>7719</v>
      </c>
    </row>
    <row r="115" spans="2:18" s="14" customFormat="1" ht="17.100000000000001" customHeight="1">
      <c r="B115" s="72"/>
      <c r="C115" s="72"/>
      <c r="D115" s="70" t="s">
        <v>77</v>
      </c>
      <c r="E115" s="69"/>
      <c r="F115" s="69"/>
      <c r="G115" s="68"/>
      <c r="H115" s="67">
        <v>19</v>
      </c>
      <c r="I115" s="63">
        <v>18</v>
      </c>
      <c r="J115" s="66">
        <f>SUM(H115:I115)</f>
        <v>37</v>
      </c>
      <c r="K115" s="101">
        <v>0</v>
      </c>
      <c r="L115" s="64">
        <v>26</v>
      </c>
      <c r="M115" s="64">
        <v>26</v>
      </c>
      <c r="N115" s="64">
        <v>16</v>
      </c>
      <c r="O115" s="64">
        <v>11</v>
      </c>
      <c r="P115" s="63">
        <v>8</v>
      </c>
      <c r="Q115" s="62">
        <f>SUM(K115:P115)</f>
        <v>87</v>
      </c>
      <c r="R115" s="61">
        <f>SUM(J115,Q115)</f>
        <v>124</v>
      </c>
    </row>
    <row r="116" spans="2:18" s="14" customFormat="1" ht="17.100000000000001" customHeight="1">
      <c r="B116" s="72"/>
      <c r="C116" s="72"/>
      <c r="D116" s="133" t="s">
        <v>76</v>
      </c>
      <c r="E116" s="132"/>
      <c r="F116" s="132"/>
      <c r="G116" s="131"/>
      <c r="H116" s="130">
        <v>17</v>
      </c>
      <c r="I116" s="126">
        <v>22</v>
      </c>
      <c r="J116" s="129">
        <f>SUM(H116:I116)</f>
        <v>39</v>
      </c>
      <c r="K116" s="128">
        <v>0</v>
      </c>
      <c r="L116" s="127">
        <v>28</v>
      </c>
      <c r="M116" s="127">
        <v>16</v>
      </c>
      <c r="N116" s="127">
        <v>9</v>
      </c>
      <c r="O116" s="127">
        <v>5</v>
      </c>
      <c r="P116" s="126">
        <v>0</v>
      </c>
      <c r="Q116" s="125">
        <f>SUM(K116:P116)</f>
        <v>58</v>
      </c>
      <c r="R116" s="124">
        <f>SUM(J116,Q116)</f>
        <v>97</v>
      </c>
    </row>
    <row r="117" spans="2:18" s="14" customFormat="1" ht="17.100000000000001" customHeight="1">
      <c r="B117" s="72"/>
      <c r="C117" s="122" t="s">
        <v>75</v>
      </c>
      <c r="D117" s="121"/>
      <c r="E117" s="121"/>
      <c r="F117" s="121"/>
      <c r="G117" s="120"/>
      <c r="H117" s="45">
        <v>29</v>
      </c>
      <c r="I117" s="44">
        <v>13</v>
      </c>
      <c r="J117" s="43">
        <f>SUM(H117:I117)</f>
        <v>42</v>
      </c>
      <c r="K117" s="42">
        <v>0</v>
      </c>
      <c r="L117" s="41">
        <v>151</v>
      </c>
      <c r="M117" s="41">
        <v>139</v>
      </c>
      <c r="N117" s="41">
        <v>129</v>
      </c>
      <c r="O117" s="41">
        <v>104</v>
      </c>
      <c r="P117" s="40">
        <v>39</v>
      </c>
      <c r="Q117" s="39">
        <f>SUM(K117:P117)</f>
        <v>562</v>
      </c>
      <c r="R117" s="38">
        <f>SUM(J117,Q117)</f>
        <v>604</v>
      </c>
    </row>
    <row r="118" spans="2:18" s="14" customFormat="1" ht="17.100000000000001" customHeight="1">
      <c r="B118" s="123"/>
      <c r="C118" s="122" t="s">
        <v>74</v>
      </c>
      <c r="D118" s="121"/>
      <c r="E118" s="121"/>
      <c r="F118" s="121"/>
      <c r="G118" s="120"/>
      <c r="H118" s="45">
        <v>883</v>
      </c>
      <c r="I118" s="44">
        <v>1360</v>
      </c>
      <c r="J118" s="43">
        <f>SUM(H118:I118)</f>
        <v>2243</v>
      </c>
      <c r="K118" s="42">
        <v>0</v>
      </c>
      <c r="L118" s="41">
        <v>3488</v>
      </c>
      <c r="M118" s="41">
        <v>2016</v>
      </c>
      <c r="N118" s="41">
        <v>1278</v>
      </c>
      <c r="O118" s="41">
        <v>784</v>
      </c>
      <c r="P118" s="40">
        <v>362</v>
      </c>
      <c r="Q118" s="39">
        <f>SUM(K118:P118)</f>
        <v>7928</v>
      </c>
      <c r="R118" s="38">
        <f>SUM(J118,Q118)</f>
        <v>10171</v>
      </c>
    </row>
    <row r="119" spans="2:18" s="14" customFormat="1" ht="17.100000000000001" customHeight="1">
      <c r="B119" s="86" t="s">
        <v>73</v>
      </c>
      <c r="C119" s="85"/>
      <c r="D119" s="85"/>
      <c r="E119" s="85"/>
      <c r="F119" s="85"/>
      <c r="G119" s="84"/>
      <c r="H119" s="45">
        <f t="shared" ref="H119:R119" si="19">SUM(H120:H128)</f>
        <v>14</v>
      </c>
      <c r="I119" s="44">
        <f t="shared" si="19"/>
        <v>12</v>
      </c>
      <c r="J119" s="43">
        <f t="shared" si="19"/>
        <v>26</v>
      </c>
      <c r="K119" s="42">
        <f>SUM(K120:K128)</f>
        <v>0</v>
      </c>
      <c r="L119" s="41">
        <f>SUM(L120:L128)</f>
        <v>1516</v>
      </c>
      <c r="M119" s="41">
        <f>SUM(M120:M128)</f>
        <v>1050</v>
      </c>
      <c r="N119" s="41">
        <f t="shared" si="19"/>
        <v>888</v>
      </c>
      <c r="O119" s="41">
        <f t="shared" si="19"/>
        <v>587</v>
      </c>
      <c r="P119" s="40">
        <f t="shared" si="19"/>
        <v>293</v>
      </c>
      <c r="Q119" s="39">
        <f t="shared" si="19"/>
        <v>4334</v>
      </c>
      <c r="R119" s="38">
        <f t="shared" si="19"/>
        <v>4360</v>
      </c>
    </row>
    <row r="120" spans="2:18" s="14" customFormat="1" ht="17.100000000000001" customHeight="1">
      <c r="B120" s="72"/>
      <c r="C120" s="82" t="s">
        <v>99</v>
      </c>
      <c r="D120" s="81"/>
      <c r="E120" s="81"/>
      <c r="F120" s="81"/>
      <c r="G120" s="80"/>
      <c r="H120" s="79">
        <v>0</v>
      </c>
      <c r="I120" s="75">
        <v>0</v>
      </c>
      <c r="J120" s="78">
        <f>SUM(H120:I120)</f>
        <v>0</v>
      </c>
      <c r="K120" s="77"/>
      <c r="L120" s="76">
        <v>81</v>
      </c>
      <c r="M120" s="76">
        <v>43</v>
      </c>
      <c r="N120" s="76">
        <v>63</v>
      </c>
      <c r="O120" s="76">
        <v>56</v>
      </c>
      <c r="P120" s="75">
        <v>38</v>
      </c>
      <c r="Q120" s="74">
        <f t="shared" ref="Q120:Q128" si="20">SUM(K120:P120)</f>
        <v>281</v>
      </c>
      <c r="R120" s="73">
        <f t="shared" ref="R120:R128" si="21">SUM(J120,Q120)</f>
        <v>281</v>
      </c>
    </row>
    <row r="121" spans="2:18" s="14" customFormat="1" ht="17.100000000000001" customHeight="1">
      <c r="B121" s="72"/>
      <c r="C121" s="152" t="s">
        <v>71</v>
      </c>
      <c r="D121" s="151"/>
      <c r="E121" s="151"/>
      <c r="F121" s="151"/>
      <c r="G121" s="150"/>
      <c r="H121" s="67">
        <v>0</v>
      </c>
      <c r="I121" s="63">
        <v>0</v>
      </c>
      <c r="J121" s="66">
        <f t="shared" ref="J121:J128" si="22">SUM(H121:I121)</f>
        <v>0</v>
      </c>
      <c r="K121" s="149"/>
      <c r="L121" s="148">
        <v>0</v>
      </c>
      <c r="M121" s="148">
        <v>0</v>
      </c>
      <c r="N121" s="148">
        <v>0</v>
      </c>
      <c r="O121" s="148">
        <v>0</v>
      </c>
      <c r="P121" s="147">
        <v>0</v>
      </c>
      <c r="Q121" s="146">
        <f>SUM(K121:P121)</f>
        <v>0</v>
      </c>
      <c r="R121" s="145">
        <f>SUM(J121,Q121)</f>
        <v>0</v>
      </c>
    </row>
    <row r="122" spans="2:18" s="49" customFormat="1" ht="17.100000000000001" customHeight="1">
      <c r="B122" s="111"/>
      <c r="C122" s="110" t="s">
        <v>70</v>
      </c>
      <c r="D122" s="109"/>
      <c r="E122" s="109"/>
      <c r="F122" s="109"/>
      <c r="G122" s="108"/>
      <c r="H122" s="107">
        <v>0</v>
      </c>
      <c r="I122" s="104">
        <v>0</v>
      </c>
      <c r="J122" s="106">
        <f t="shared" si="22"/>
        <v>0</v>
      </c>
      <c r="K122" s="65"/>
      <c r="L122" s="105">
        <v>970</v>
      </c>
      <c r="M122" s="105">
        <v>575</v>
      </c>
      <c r="N122" s="105">
        <v>370</v>
      </c>
      <c r="O122" s="105">
        <v>219</v>
      </c>
      <c r="P122" s="104">
        <v>96</v>
      </c>
      <c r="Q122" s="103">
        <f>SUM(K122:P122)</f>
        <v>2230</v>
      </c>
      <c r="R122" s="102">
        <f>SUM(J122,Q122)</f>
        <v>2230</v>
      </c>
    </row>
    <row r="123" spans="2:18" s="14" customFormat="1" ht="17.100000000000001" customHeight="1">
      <c r="B123" s="72"/>
      <c r="C123" s="70" t="s">
        <v>69</v>
      </c>
      <c r="D123" s="69"/>
      <c r="E123" s="69"/>
      <c r="F123" s="69"/>
      <c r="G123" s="68"/>
      <c r="H123" s="67">
        <v>2</v>
      </c>
      <c r="I123" s="63">
        <v>0</v>
      </c>
      <c r="J123" s="66">
        <f t="shared" si="22"/>
        <v>2</v>
      </c>
      <c r="K123" s="101">
        <v>0</v>
      </c>
      <c r="L123" s="64">
        <v>132</v>
      </c>
      <c r="M123" s="64">
        <v>79</v>
      </c>
      <c r="N123" s="64">
        <v>76</v>
      </c>
      <c r="O123" s="64">
        <v>42</v>
      </c>
      <c r="P123" s="63">
        <v>20</v>
      </c>
      <c r="Q123" s="62">
        <f t="shared" si="20"/>
        <v>349</v>
      </c>
      <c r="R123" s="61">
        <f t="shared" si="21"/>
        <v>351</v>
      </c>
    </row>
    <row r="124" spans="2:18" s="14" customFormat="1" ht="17.100000000000001" customHeight="1">
      <c r="B124" s="72"/>
      <c r="C124" s="70" t="s">
        <v>68</v>
      </c>
      <c r="D124" s="69"/>
      <c r="E124" s="69"/>
      <c r="F124" s="69"/>
      <c r="G124" s="68"/>
      <c r="H124" s="67">
        <v>12</v>
      </c>
      <c r="I124" s="63">
        <v>12</v>
      </c>
      <c r="J124" s="66">
        <f t="shared" si="22"/>
        <v>24</v>
      </c>
      <c r="K124" s="101">
        <v>0</v>
      </c>
      <c r="L124" s="64">
        <v>81</v>
      </c>
      <c r="M124" s="64">
        <v>76</v>
      </c>
      <c r="N124" s="64">
        <v>75</v>
      </c>
      <c r="O124" s="64">
        <v>76</v>
      </c>
      <c r="P124" s="63">
        <v>28</v>
      </c>
      <c r="Q124" s="62">
        <f t="shared" si="20"/>
        <v>336</v>
      </c>
      <c r="R124" s="61">
        <f t="shared" si="21"/>
        <v>360</v>
      </c>
    </row>
    <row r="125" spans="2:18" s="14" customFormat="1" ht="17.100000000000001" customHeight="1">
      <c r="B125" s="72"/>
      <c r="C125" s="70" t="s">
        <v>67</v>
      </c>
      <c r="D125" s="69"/>
      <c r="E125" s="69"/>
      <c r="F125" s="69"/>
      <c r="G125" s="68"/>
      <c r="H125" s="67">
        <v>0</v>
      </c>
      <c r="I125" s="63">
        <v>0</v>
      </c>
      <c r="J125" s="66">
        <f t="shared" si="22"/>
        <v>0</v>
      </c>
      <c r="K125" s="65"/>
      <c r="L125" s="64">
        <v>205</v>
      </c>
      <c r="M125" s="64">
        <v>209</v>
      </c>
      <c r="N125" s="64">
        <v>219</v>
      </c>
      <c r="O125" s="64">
        <v>124</v>
      </c>
      <c r="P125" s="63">
        <v>57</v>
      </c>
      <c r="Q125" s="62">
        <f t="shared" si="20"/>
        <v>814</v>
      </c>
      <c r="R125" s="61">
        <f t="shared" si="21"/>
        <v>814</v>
      </c>
    </row>
    <row r="126" spans="2:18" s="14" customFormat="1" ht="17.100000000000001" customHeight="1">
      <c r="B126" s="72"/>
      <c r="C126" s="100" t="s">
        <v>66</v>
      </c>
      <c r="D126" s="98"/>
      <c r="E126" s="98"/>
      <c r="F126" s="98"/>
      <c r="G126" s="97"/>
      <c r="H126" s="67">
        <v>0</v>
      </c>
      <c r="I126" s="63">
        <v>0</v>
      </c>
      <c r="J126" s="66">
        <f t="shared" si="22"/>
        <v>0</v>
      </c>
      <c r="K126" s="65"/>
      <c r="L126" s="64">
        <v>30</v>
      </c>
      <c r="M126" s="64">
        <v>30</v>
      </c>
      <c r="N126" s="64">
        <v>41</v>
      </c>
      <c r="O126" s="64">
        <v>24</v>
      </c>
      <c r="P126" s="63">
        <v>12</v>
      </c>
      <c r="Q126" s="62">
        <f t="shared" si="20"/>
        <v>137</v>
      </c>
      <c r="R126" s="61">
        <f t="shared" si="21"/>
        <v>137</v>
      </c>
    </row>
    <row r="127" spans="2:18" s="14" customFormat="1" ht="17.100000000000001" customHeight="1">
      <c r="B127" s="71"/>
      <c r="C127" s="99" t="s">
        <v>65</v>
      </c>
      <c r="D127" s="98"/>
      <c r="E127" s="98"/>
      <c r="F127" s="98"/>
      <c r="G127" s="97"/>
      <c r="H127" s="67">
        <v>0</v>
      </c>
      <c r="I127" s="63">
        <v>0</v>
      </c>
      <c r="J127" s="66">
        <f t="shared" si="22"/>
        <v>0</v>
      </c>
      <c r="K127" s="65"/>
      <c r="L127" s="64">
        <v>0</v>
      </c>
      <c r="M127" s="64">
        <v>0</v>
      </c>
      <c r="N127" s="64">
        <v>7</v>
      </c>
      <c r="O127" s="64">
        <v>22</v>
      </c>
      <c r="P127" s="63">
        <v>17</v>
      </c>
      <c r="Q127" s="62">
        <f>SUM(K127:P127)</f>
        <v>46</v>
      </c>
      <c r="R127" s="61">
        <f>SUM(J127,Q127)</f>
        <v>46</v>
      </c>
    </row>
    <row r="128" spans="2:18" s="14" customFormat="1" ht="17.100000000000001" customHeight="1">
      <c r="B128" s="96"/>
      <c r="C128" s="95" t="s">
        <v>64</v>
      </c>
      <c r="D128" s="94"/>
      <c r="E128" s="94"/>
      <c r="F128" s="94"/>
      <c r="G128" s="93"/>
      <c r="H128" s="92">
        <v>0</v>
      </c>
      <c r="I128" s="89">
        <v>0</v>
      </c>
      <c r="J128" s="91">
        <f t="shared" si="22"/>
        <v>0</v>
      </c>
      <c r="K128" s="54"/>
      <c r="L128" s="90">
        <v>17</v>
      </c>
      <c r="M128" s="90">
        <v>38</v>
      </c>
      <c r="N128" s="90">
        <v>37</v>
      </c>
      <c r="O128" s="90">
        <v>24</v>
      </c>
      <c r="P128" s="89">
        <v>25</v>
      </c>
      <c r="Q128" s="88">
        <f t="shared" si="20"/>
        <v>141</v>
      </c>
      <c r="R128" s="87">
        <f t="shared" si="21"/>
        <v>141</v>
      </c>
    </row>
    <row r="129" spans="1:18" s="14" customFormat="1" ht="17.100000000000001" customHeight="1">
      <c r="B129" s="86" t="s">
        <v>63</v>
      </c>
      <c r="C129" s="85"/>
      <c r="D129" s="85"/>
      <c r="E129" s="85"/>
      <c r="F129" s="85"/>
      <c r="G129" s="84"/>
      <c r="H129" s="45">
        <f>SUM(H130:H133)</f>
        <v>0</v>
      </c>
      <c r="I129" s="44">
        <f>SUM(I130:I133)</f>
        <v>0</v>
      </c>
      <c r="J129" s="43">
        <f>SUM(J130:J133)</f>
        <v>0</v>
      </c>
      <c r="K129" s="83"/>
      <c r="L129" s="41">
        <f t="shared" ref="L129:R129" si="23">SUM(L130:L133)</f>
        <v>47</v>
      </c>
      <c r="M129" s="41">
        <f t="shared" si="23"/>
        <v>69</v>
      </c>
      <c r="N129" s="41">
        <f t="shared" si="23"/>
        <v>328</v>
      </c>
      <c r="O129" s="41">
        <f t="shared" si="23"/>
        <v>1083</v>
      </c>
      <c r="P129" s="40">
        <f t="shared" si="23"/>
        <v>858</v>
      </c>
      <c r="Q129" s="39">
        <f t="shared" si="23"/>
        <v>2385</v>
      </c>
      <c r="R129" s="38">
        <f t="shared" si="23"/>
        <v>2385</v>
      </c>
    </row>
    <row r="130" spans="1:18" s="14" customFormat="1" ht="17.100000000000001" customHeight="1">
      <c r="B130" s="72"/>
      <c r="C130" s="82" t="s">
        <v>62</v>
      </c>
      <c r="D130" s="81"/>
      <c r="E130" s="81"/>
      <c r="F130" s="81"/>
      <c r="G130" s="80"/>
      <c r="H130" s="79">
        <v>0</v>
      </c>
      <c r="I130" s="75">
        <v>0</v>
      </c>
      <c r="J130" s="78">
        <f>SUM(H130:I130)</f>
        <v>0</v>
      </c>
      <c r="K130" s="77"/>
      <c r="L130" s="76">
        <v>1</v>
      </c>
      <c r="M130" s="76">
        <v>2</v>
      </c>
      <c r="N130" s="76">
        <v>173</v>
      </c>
      <c r="O130" s="76">
        <v>572</v>
      </c>
      <c r="P130" s="75">
        <v>388</v>
      </c>
      <c r="Q130" s="74">
        <f>SUM(K130:P130)</f>
        <v>1136</v>
      </c>
      <c r="R130" s="73">
        <f>SUM(J130,Q130)</f>
        <v>1136</v>
      </c>
    </row>
    <row r="131" spans="1:18" s="14" customFormat="1" ht="17.100000000000001" customHeight="1">
      <c r="B131" s="72"/>
      <c r="C131" s="70" t="s">
        <v>61</v>
      </c>
      <c r="D131" s="69"/>
      <c r="E131" s="69"/>
      <c r="F131" s="69"/>
      <c r="G131" s="68"/>
      <c r="H131" s="67">
        <v>0</v>
      </c>
      <c r="I131" s="63">
        <v>0</v>
      </c>
      <c r="J131" s="66">
        <f>SUM(H131:I131)</f>
        <v>0</v>
      </c>
      <c r="K131" s="65"/>
      <c r="L131" s="64">
        <v>46</v>
      </c>
      <c r="M131" s="64">
        <v>63</v>
      </c>
      <c r="N131" s="64">
        <v>125</v>
      </c>
      <c r="O131" s="64">
        <v>166</v>
      </c>
      <c r="P131" s="63">
        <v>77</v>
      </c>
      <c r="Q131" s="62">
        <f>SUM(K131:P131)</f>
        <v>477</v>
      </c>
      <c r="R131" s="61">
        <f>SUM(J131,Q131)</f>
        <v>477</v>
      </c>
    </row>
    <row r="132" spans="1:18" s="14" customFormat="1" ht="16.5" customHeight="1">
      <c r="B132" s="71"/>
      <c r="C132" s="70" t="s">
        <v>60</v>
      </c>
      <c r="D132" s="69"/>
      <c r="E132" s="69"/>
      <c r="F132" s="69"/>
      <c r="G132" s="68"/>
      <c r="H132" s="67">
        <v>0</v>
      </c>
      <c r="I132" s="63">
        <v>0</v>
      </c>
      <c r="J132" s="66">
        <f>SUM(H132:I132)</f>
        <v>0</v>
      </c>
      <c r="K132" s="65"/>
      <c r="L132" s="64">
        <v>0</v>
      </c>
      <c r="M132" s="64">
        <v>0</v>
      </c>
      <c r="N132" s="64">
        <v>2</v>
      </c>
      <c r="O132" s="64">
        <v>14</v>
      </c>
      <c r="P132" s="63">
        <v>15</v>
      </c>
      <c r="Q132" s="62">
        <f>SUM(K132:P132)</f>
        <v>31</v>
      </c>
      <c r="R132" s="61">
        <f>SUM(J132,Q132)</f>
        <v>31</v>
      </c>
    </row>
    <row r="133" spans="1:18" s="49" customFormat="1" ht="17.100000000000001" customHeight="1">
      <c r="B133" s="60"/>
      <c r="C133" s="59" t="s">
        <v>59</v>
      </c>
      <c r="D133" s="58"/>
      <c r="E133" s="58"/>
      <c r="F133" s="58"/>
      <c r="G133" s="57"/>
      <c r="H133" s="56">
        <v>0</v>
      </c>
      <c r="I133" s="52">
        <v>0</v>
      </c>
      <c r="J133" s="55">
        <f>SUM(H133:I133)</f>
        <v>0</v>
      </c>
      <c r="K133" s="54"/>
      <c r="L133" s="53">
        <v>0</v>
      </c>
      <c r="M133" s="53">
        <v>4</v>
      </c>
      <c r="N133" s="53">
        <v>28</v>
      </c>
      <c r="O133" s="53">
        <v>331</v>
      </c>
      <c r="P133" s="52">
        <v>378</v>
      </c>
      <c r="Q133" s="51">
        <f>SUM(K133:P133)</f>
        <v>741</v>
      </c>
      <c r="R133" s="50">
        <f>SUM(J133,Q133)</f>
        <v>741</v>
      </c>
    </row>
    <row r="134" spans="1:18" s="14" customFormat="1" ht="17.100000000000001" customHeight="1">
      <c r="B134" s="48" t="s">
        <v>58</v>
      </c>
      <c r="C134" s="47"/>
      <c r="D134" s="47"/>
      <c r="E134" s="47"/>
      <c r="F134" s="47"/>
      <c r="G134" s="46"/>
      <c r="H134" s="45">
        <f t="shared" ref="H134:R134" si="24">SUM(H98,H119,H129)</f>
        <v>1983</v>
      </c>
      <c r="I134" s="44">
        <f t="shared" si="24"/>
        <v>3115</v>
      </c>
      <c r="J134" s="43">
        <f t="shared" si="24"/>
        <v>5098</v>
      </c>
      <c r="K134" s="42">
        <f t="shared" si="24"/>
        <v>0</v>
      </c>
      <c r="L134" s="41">
        <f t="shared" si="24"/>
        <v>11741</v>
      </c>
      <c r="M134" s="41">
        <f t="shared" si="24"/>
        <v>8050</v>
      </c>
      <c r="N134" s="41">
        <f t="shared" si="24"/>
        <v>6281</v>
      </c>
      <c r="O134" s="41">
        <f t="shared" si="24"/>
        <v>5099</v>
      </c>
      <c r="P134" s="40">
        <f t="shared" si="24"/>
        <v>2973</v>
      </c>
      <c r="Q134" s="39">
        <f t="shared" si="24"/>
        <v>34144</v>
      </c>
      <c r="R134" s="38">
        <f t="shared" si="24"/>
        <v>39242</v>
      </c>
    </row>
    <row r="135" spans="1:18" s="14" customFormat="1" ht="17.100000000000001" customHeight="1">
      <c r="B135" s="37"/>
      <c r="C135" s="37"/>
      <c r="D135" s="37"/>
      <c r="E135" s="37"/>
      <c r="F135" s="37"/>
      <c r="G135" s="37"/>
      <c r="H135" s="36"/>
      <c r="I135" s="36"/>
      <c r="J135" s="36"/>
      <c r="K135" s="36"/>
      <c r="L135" s="36"/>
      <c r="M135" s="36"/>
      <c r="N135" s="36"/>
      <c r="O135" s="36"/>
      <c r="P135" s="36"/>
      <c r="Q135" s="36"/>
      <c r="R135" s="36"/>
    </row>
    <row r="136" spans="1:18" s="14" customFormat="1" ht="17.100000000000001" customHeight="1">
      <c r="A136" s="26" t="s">
        <v>98</v>
      </c>
      <c r="H136" s="25"/>
      <c r="I136" s="25"/>
      <c r="J136" s="25"/>
      <c r="K136" s="25"/>
    </row>
    <row r="137" spans="1:18" s="14" customFormat="1" ht="17.100000000000001" customHeight="1">
      <c r="B137" s="144"/>
      <c r="C137" s="144"/>
      <c r="D137" s="144"/>
      <c r="E137" s="144"/>
      <c r="F137" s="143"/>
      <c r="G137" s="143"/>
      <c r="H137" s="143"/>
      <c r="I137" s="862" t="s">
        <v>97</v>
      </c>
      <c r="J137" s="862"/>
      <c r="K137" s="862"/>
      <c r="L137" s="862"/>
      <c r="M137" s="862"/>
      <c r="N137" s="862"/>
      <c r="O137" s="862"/>
      <c r="P137" s="862"/>
      <c r="Q137" s="862"/>
      <c r="R137" s="862"/>
    </row>
    <row r="138" spans="1:18" s="14" customFormat="1" ht="17.100000000000001" customHeight="1">
      <c r="B138" s="863" t="str">
        <f>"令和" &amp; DBCS($A$2) &amp; "年（" &amp; DBCS($B$2) &amp; "年）" &amp; DBCS($C$2) &amp; "月"</f>
        <v>令和５年（２０２３年）１０月</v>
      </c>
      <c r="C138" s="864"/>
      <c r="D138" s="864"/>
      <c r="E138" s="864"/>
      <c r="F138" s="864"/>
      <c r="G138" s="865"/>
      <c r="H138" s="869" t="s">
        <v>96</v>
      </c>
      <c r="I138" s="870"/>
      <c r="J138" s="870"/>
      <c r="K138" s="871" t="s">
        <v>95</v>
      </c>
      <c r="L138" s="872"/>
      <c r="M138" s="872"/>
      <c r="N138" s="872"/>
      <c r="O138" s="872"/>
      <c r="P138" s="872"/>
      <c r="Q138" s="873"/>
      <c r="R138" s="874" t="s">
        <v>48</v>
      </c>
    </row>
    <row r="139" spans="1:18" s="14" customFormat="1" ht="17.100000000000001" customHeight="1">
      <c r="B139" s="866"/>
      <c r="C139" s="867"/>
      <c r="D139" s="867"/>
      <c r="E139" s="867"/>
      <c r="F139" s="867"/>
      <c r="G139" s="868"/>
      <c r="H139" s="142" t="s">
        <v>57</v>
      </c>
      <c r="I139" s="141" t="s">
        <v>56</v>
      </c>
      <c r="J139" s="140" t="s">
        <v>49</v>
      </c>
      <c r="K139" s="139" t="s">
        <v>55</v>
      </c>
      <c r="L139" s="138" t="s">
        <v>54</v>
      </c>
      <c r="M139" s="138" t="s">
        <v>53</v>
      </c>
      <c r="N139" s="138" t="s">
        <v>52</v>
      </c>
      <c r="O139" s="138" t="s">
        <v>51</v>
      </c>
      <c r="P139" s="137" t="s">
        <v>50</v>
      </c>
      <c r="Q139" s="348" t="s">
        <v>49</v>
      </c>
      <c r="R139" s="875"/>
    </row>
    <row r="140" spans="1:18" s="14" customFormat="1" ht="17.100000000000001" customHeight="1">
      <c r="B140" s="86" t="s">
        <v>94</v>
      </c>
      <c r="C140" s="85"/>
      <c r="D140" s="85"/>
      <c r="E140" s="85"/>
      <c r="F140" s="85"/>
      <c r="G140" s="84"/>
      <c r="H140" s="45">
        <f t="shared" ref="H140:R140" si="25">SUM(H141,H147,H150,H155,H159:H160)</f>
        <v>17382806</v>
      </c>
      <c r="I140" s="44">
        <f t="shared" si="25"/>
        <v>33032952</v>
      </c>
      <c r="J140" s="43">
        <f t="shared" si="25"/>
        <v>50415758</v>
      </c>
      <c r="K140" s="42">
        <f t="shared" si="25"/>
        <v>0</v>
      </c>
      <c r="L140" s="41">
        <f t="shared" si="25"/>
        <v>261175247</v>
      </c>
      <c r="M140" s="41">
        <f t="shared" si="25"/>
        <v>215651624</v>
      </c>
      <c r="N140" s="41">
        <f t="shared" si="25"/>
        <v>196672356</v>
      </c>
      <c r="O140" s="41">
        <f t="shared" si="25"/>
        <v>147897961</v>
      </c>
      <c r="P140" s="40">
        <f t="shared" si="25"/>
        <v>82313098</v>
      </c>
      <c r="Q140" s="39">
        <f t="shared" si="25"/>
        <v>903710286</v>
      </c>
      <c r="R140" s="38">
        <f t="shared" si="25"/>
        <v>954126044</v>
      </c>
    </row>
    <row r="141" spans="1:18" s="14" customFormat="1" ht="17.100000000000001" customHeight="1">
      <c r="B141" s="72"/>
      <c r="C141" s="86" t="s">
        <v>93</v>
      </c>
      <c r="D141" s="85"/>
      <c r="E141" s="85"/>
      <c r="F141" s="85"/>
      <c r="G141" s="84"/>
      <c r="H141" s="45">
        <f t="shared" ref="H141:Q141" si="26">SUM(H142:H146)</f>
        <v>2145708</v>
      </c>
      <c r="I141" s="44">
        <f t="shared" si="26"/>
        <v>6429080</v>
      </c>
      <c r="J141" s="43">
        <f t="shared" si="26"/>
        <v>8574788</v>
      </c>
      <c r="K141" s="42">
        <f t="shared" si="26"/>
        <v>0</v>
      </c>
      <c r="L141" s="41">
        <f t="shared" si="26"/>
        <v>61938320</v>
      </c>
      <c r="M141" s="41">
        <f t="shared" si="26"/>
        <v>50321628</v>
      </c>
      <c r="N141" s="41">
        <f t="shared" si="26"/>
        <v>47559530</v>
      </c>
      <c r="O141" s="41">
        <f t="shared" si="26"/>
        <v>38113234</v>
      </c>
      <c r="P141" s="40">
        <f t="shared" si="26"/>
        <v>28058088</v>
      </c>
      <c r="Q141" s="39">
        <f t="shared" si="26"/>
        <v>225990800</v>
      </c>
      <c r="R141" s="38">
        <f t="shared" ref="R141:R146" si="27">SUM(J141,Q141)</f>
        <v>234565588</v>
      </c>
    </row>
    <row r="142" spans="1:18" s="14" customFormat="1" ht="17.100000000000001" customHeight="1">
      <c r="B142" s="72"/>
      <c r="C142" s="72"/>
      <c r="D142" s="82" t="s">
        <v>92</v>
      </c>
      <c r="E142" s="81"/>
      <c r="F142" s="81"/>
      <c r="G142" s="80"/>
      <c r="H142" s="79">
        <v>0</v>
      </c>
      <c r="I142" s="75">
        <v>0</v>
      </c>
      <c r="J142" s="74">
        <f>SUM(H142:I142)</f>
        <v>0</v>
      </c>
      <c r="K142" s="134">
        <v>0</v>
      </c>
      <c r="L142" s="76">
        <v>37058084</v>
      </c>
      <c r="M142" s="76">
        <v>28262476</v>
      </c>
      <c r="N142" s="76">
        <v>31030393</v>
      </c>
      <c r="O142" s="76">
        <v>22574497</v>
      </c>
      <c r="P142" s="75">
        <v>16609753</v>
      </c>
      <c r="Q142" s="74">
        <f>SUM(K142:P142)</f>
        <v>135535203</v>
      </c>
      <c r="R142" s="73">
        <f t="shared" si="27"/>
        <v>135535203</v>
      </c>
    </row>
    <row r="143" spans="1:18" s="14" customFormat="1" ht="17.100000000000001" customHeight="1">
      <c r="B143" s="72"/>
      <c r="C143" s="72"/>
      <c r="D143" s="70" t="s">
        <v>91</v>
      </c>
      <c r="E143" s="69"/>
      <c r="F143" s="69"/>
      <c r="G143" s="68"/>
      <c r="H143" s="67">
        <v>0</v>
      </c>
      <c r="I143" s="63">
        <v>0</v>
      </c>
      <c r="J143" s="62">
        <f>SUM(H143:I143)</f>
        <v>0</v>
      </c>
      <c r="K143" s="101">
        <v>0</v>
      </c>
      <c r="L143" s="64">
        <v>0</v>
      </c>
      <c r="M143" s="64">
        <v>0</v>
      </c>
      <c r="N143" s="64">
        <v>59108</v>
      </c>
      <c r="O143" s="64">
        <v>652691</v>
      </c>
      <c r="P143" s="63">
        <v>1203073</v>
      </c>
      <c r="Q143" s="62">
        <f>SUM(K143:P143)</f>
        <v>1914872</v>
      </c>
      <c r="R143" s="61">
        <f t="shared" si="27"/>
        <v>1914872</v>
      </c>
    </row>
    <row r="144" spans="1:18" s="14" customFormat="1" ht="17.100000000000001" customHeight="1">
      <c r="B144" s="72"/>
      <c r="C144" s="72"/>
      <c r="D144" s="70" t="s">
        <v>90</v>
      </c>
      <c r="E144" s="69"/>
      <c r="F144" s="69"/>
      <c r="G144" s="68"/>
      <c r="H144" s="67">
        <v>1440728</v>
      </c>
      <c r="I144" s="63">
        <v>4208828</v>
      </c>
      <c r="J144" s="62">
        <f>SUM(H144:I144)</f>
        <v>5649556</v>
      </c>
      <c r="K144" s="101">
        <v>0</v>
      </c>
      <c r="L144" s="64">
        <v>16641235</v>
      </c>
      <c r="M144" s="64">
        <v>14514096</v>
      </c>
      <c r="N144" s="64">
        <v>9113298</v>
      </c>
      <c r="O144" s="64">
        <v>8660318</v>
      </c>
      <c r="P144" s="63">
        <v>7057149</v>
      </c>
      <c r="Q144" s="62">
        <f>SUM(K144:P144)</f>
        <v>55986096</v>
      </c>
      <c r="R144" s="61">
        <f t="shared" si="27"/>
        <v>61635652</v>
      </c>
    </row>
    <row r="145" spans="2:18" s="14" customFormat="1" ht="17.100000000000001" customHeight="1">
      <c r="B145" s="72"/>
      <c r="C145" s="72"/>
      <c r="D145" s="70" t="s">
        <v>89</v>
      </c>
      <c r="E145" s="69"/>
      <c r="F145" s="69"/>
      <c r="G145" s="68"/>
      <c r="H145" s="67">
        <v>175541</v>
      </c>
      <c r="I145" s="63">
        <v>1724786</v>
      </c>
      <c r="J145" s="62">
        <f>SUM(H145:I145)</f>
        <v>1900327</v>
      </c>
      <c r="K145" s="101">
        <v>0</v>
      </c>
      <c r="L145" s="64">
        <v>2939183</v>
      </c>
      <c r="M145" s="64">
        <v>3278538</v>
      </c>
      <c r="N145" s="64">
        <v>2388893</v>
      </c>
      <c r="O145" s="64">
        <v>2534813</v>
      </c>
      <c r="P145" s="63">
        <v>511619</v>
      </c>
      <c r="Q145" s="62">
        <f>SUM(K145:P145)</f>
        <v>11653046</v>
      </c>
      <c r="R145" s="61">
        <f t="shared" si="27"/>
        <v>13553373</v>
      </c>
    </row>
    <row r="146" spans="2:18" s="14" customFormat="1" ht="17.100000000000001" customHeight="1">
      <c r="B146" s="72"/>
      <c r="C146" s="72"/>
      <c r="D146" s="133" t="s">
        <v>88</v>
      </c>
      <c r="E146" s="132"/>
      <c r="F146" s="132"/>
      <c r="G146" s="131"/>
      <c r="H146" s="130">
        <v>529439</v>
      </c>
      <c r="I146" s="126">
        <v>495466</v>
      </c>
      <c r="J146" s="125">
        <f>SUM(H146:I146)</f>
        <v>1024905</v>
      </c>
      <c r="K146" s="128">
        <v>0</v>
      </c>
      <c r="L146" s="127">
        <v>5299818</v>
      </c>
      <c r="M146" s="127">
        <v>4266518</v>
      </c>
      <c r="N146" s="127">
        <v>4967838</v>
      </c>
      <c r="O146" s="127">
        <v>3690915</v>
      </c>
      <c r="P146" s="126">
        <v>2676494</v>
      </c>
      <c r="Q146" s="125">
        <f>SUM(K146:P146)</f>
        <v>20901583</v>
      </c>
      <c r="R146" s="124">
        <f t="shared" si="27"/>
        <v>21926488</v>
      </c>
    </row>
    <row r="147" spans="2:18" s="14" customFormat="1" ht="17.100000000000001" customHeight="1">
      <c r="B147" s="72"/>
      <c r="C147" s="86" t="s">
        <v>87</v>
      </c>
      <c r="D147" s="85"/>
      <c r="E147" s="85"/>
      <c r="F147" s="85"/>
      <c r="G147" s="84"/>
      <c r="H147" s="45">
        <f t="shared" ref="H147:R147" si="28">SUM(H148:H149)</f>
        <v>2317512</v>
      </c>
      <c r="I147" s="44">
        <f t="shared" si="28"/>
        <v>7103072</v>
      </c>
      <c r="J147" s="43">
        <f t="shared" si="28"/>
        <v>9420584</v>
      </c>
      <c r="K147" s="42">
        <f t="shared" si="28"/>
        <v>0</v>
      </c>
      <c r="L147" s="41">
        <f t="shared" si="28"/>
        <v>101226418</v>
      </c>
      <c r="M147" s="41">
        <f t="shared" si="28"/>
        <v>82262423</v>
      </c>
      <c r="N147" s="41">
        <f t="shared" si="28"/>
        <v>73324442</v>
      </c>
      <c r="O147" s="41">
        <f t="shared" si="28"/>
        <v>48562063</v>
      </c>
      <c r="P147" s="40">
        <f t="shared" si="28"/>
        <v>24357681</v>
      </c>
      <c r="Q147" s="39">
        <f t="shared" si="28"/>
        <v>329733027</v>
      </c>
      <c r="R147" s="38">
        <f t="shared" si="28"/>
        <v>339153611</v>
      </c>
    </row>
    <row r="148" spans="2:18" s="14" customFormat="1" ht="17.100000000000001" customHeight="1">
      <c r="B148" s="72"/>
      <c r="C148" s="72"/>
      <c r="D148" s="82" t="s">
        <v>86</v>
      </c>
      <c r="E148" s="81"/>
      <c r="F148" s="81"/>
      <c r="G148" s="80"/>
      <c r="H148" s="79">
        <v>0</v>
      </c>
      <c r="I148" s="75">
        <v>0</v>
      </c>
      <c r="J148" s="78">
        <f>SUM(H148:I148)</f>
        <v>0</v>
      </c>
      <c r="K148" s="134">
        <v>0</v>
      </c>
      <c r="L148" s="76">
        <v>78171743</v>
      </c>
      <c r="M148" s="76">
        <v>60635263</v>
      </c>
      <c r="N148" s="76">
        <v>57431460</v>
      </c>
      <c r="O148" s="76">
        <v>37833245</v>
      </c>
      <c r="P148" s="75">
        <v>18669991</v>
      </c>
      <c r="Q148" s="74">
        <f>SUM(K148:P148)</f>
        <v>252741702</v>
      </c>
      <c r="R148" s="73">
        <f>SUM(J148,Q148)</f>
        <v>252741702</v>
      </c>
    </row>
    <row r="149" spans="2:18" s="14" customFormat="1" ht="17.100000000000001" customHeight="1">
      <c r="B149" s="72"/>
      <c r="C149" s="72"/>
      <c r="D149" s="133" t="s">
        <v>85</v>
      </c>
      <c r="E149" s="132"/>
      <c r="F149" s="132"/>
      <c r="G149" s="131"/>
      <c r="H149" s="130">
        <v>2317512</v>
      </c>
      <c r="I149" s="126">
        <v>7103072</v>
      </c>
      <c r="J149" s="129">
        <f>SUM(H149:I149)</f>
        <v>9420584</v>
      </c>
      <c r="K149" s="128">
        <v>0</v>
      </c>
      <c r="L149" s="127">
        <v>23054675</v>
      </c>
      <c r="M149" s="127">
        <v>21627160</v>
      </c>
      <c r="N149" s="127">
        <v>15892982</v>
      </c>
      <c r="O149" s="127">
        <v>10728818</v>
      </c>
      <c r="P149" s="126">
        <v>5687690</v>
      </c>
      <c r="Q149" s="125">
        <f>SUM(K149:P149)</f>
        <v>76991325</v>
      </c>
      <c r="R149" s="124">
        <f>SUM(J149,Q149)</f>
        <v>86411909</v>
      </c>
    </row>
    <row r="150" spans="2:18" s="14" customFormat="1" ht="17.100000000000001" customHeight="1">
      <c r="B150" s="72"/>
      <c r="C150" s="86" t="s">
        <v>84</v>
      </c>
      <c r="D150" s="85"/>
      <c r="E150" s="85"/>
      <c r="F150" s="85"/>
      <c r="G150" s="84"/>
      <c r="H150" s="45">
        <f>SUM(H151:H154)</f>
        <v>50823</v>
      </c>
      <c r="I150" s="44">
        <f t="shared" ref="I150:Q150" si="29">SUM(I151:I154)</f>
        <v>151425</v>
      </c>
      <c r="J150" s="43">
        <f>SUM(J151:J154)</f>
        <v>202248</v>
      </c>
      <c r="K150" s="42">
        <f t="shared" si="29"/>
        <v>0</v>
      </c>
      <c r="L150" s="41">
        <f t="shared" si="29"/>
        <v>9635254</v>
      </c>
      <c r="M150" s="41">
        <f>SUM(M151:M154)</f>
        <v>10925370</v>
      </c>
      <c r="N150" s="41">
        <f t="shared" si="29"/>
        <v>11019611</v>
      </c>
      <c r="O150" s="41">
        <f t="shared" si="29"/>
        <v>11752622</v>
      </c>
      <c r="P150" s="40">
        <f>SUM(P151:P154)</f>
        <v>6325958</v>
      </c>
      <c r="Q150" s="39">
        <f t="shared" si="29"/>
        <v>49658815</v>
      </c>
      <c r="R150" s="38">
        <f>SUM(R151:R154)</f>
        <v>49861063</v>
      </c>
    </row>
    <row r="151" spans="2:18" s="14" customFormat="1" ht="17.100000000000001" customHeight="1">
      <c r="B151" s="72"/>
      <c r="C151" s="72"/>
      <c r="D151" s="82" t="s">
        <v>83</v>
      </c>
      <c r="E151" s="81"/>
      <c r="F151" s="81"/>
      <c r="G151" s="80"/>
      <c r="H151" s="79">
        <v>50823</v>
      </c>
      <c r="I151" s="75">
        <v>98640</v>
      </c>
      <c r="J151" s="78">
        <f>SUM(H151:I151)</f>
        <v>149463</v>
      </c>
      <c r="K151" s="134">
        <v>0</v>
      </c>
      <c r="L151" s="76">
        <v>8987197</v>
      </c>
      <c r="M151" s="76">
        <v>9881533</v>
      </c>
      <c r="N151" s="76">
        <v>10259793</v>
      </c>
      <c r="O151" s="76">
        <v>10343450</v>
      </c>
      <c r="P151" s="75">
        <v>5516663</v>
      </c>
      <c r="Q151" s="74">
        <f>SUM(K151:P151)</f>
        <v>44988636</v>
      </c>
      <c r="R151" s="73">
        <f>SUM(J151,Q151)</f>
        <v>45138099</v>
      </c>
    </row>
    <row r="152" spans="2:18" s="14" customFormat="1" ht="17.100000000000001" customHeight="1">
      <c r="B152" s="72"/>
      <c r="C152" s="72"/>
      <c r="D152" s="70" t="s">
        <v>82</v>
      </c>
      <c r="E152" s="69"/>
      <c r="F152" s="69"/>
      <c r="G152" s="68"/>
      <c r="H152" s="67">
        <v>0</v>
      </c>
      <c r="I152" s="63">
        <v>52785</v>
      </c>
      <c r="J152" s="66">
        <f>SUM(H152:I152)</f>
        <v>52785</v>
      </c>
      <c r="K152" s="101">
        <v>0</v>
      </c>
      <c r="L152" s="64">
        <v>648057</v>
      </c>
      <c r="M152" s="64">
        <v>1043837</v>
      </c>
      <c r="N152" s="64">
        <v>759818</v>
      </c>
      <c r="O152" s="64">
        <v>1409172</v>
      </c>
      <c r="P152" s="63">
        <v>809295</v>
      </c>
      <c r="Q152" s="62">
        <f>SUM(K152:P152)</f>
        <v>4670179</v>
      </c>
      <c r="R152" s="61">
        <f>SUM(J152,Q152)</f>
        <v>4722964</v>
      </c>
    </row>
    <row r="153" spans="2:18" s="14" customFormat="1" ht="16.5" customHeight="1">
      <c r="B153" s="72"/>
      <c r="C153" s="71"/>
      <c r="D153" s="70" t="s">
        <v>81</v>
      </c>
      <c r="E153" s="69"/>
      <c r="F153" s="69"/>
      <c r="G153" s="68"/>
      <c r="H153" s="67">
        <v>0</v>
      </c>
      <c r="I153" s="63">
        <v>0</v>
      </c>
      <c r="J153" s="66">
        <f>SUM(H153:I153)</f>
        <v>0</v>
      </c>
      <c r="K153" s="101">
        <v>0</v>
      </c>
      <c r="L153" s="64">
        <v>0</v>
      </c>
      <c r="M153" s="64">
        <v>0</v>
      </c>
      <c r="N153" s="64">
        <v>0</v>
      </c>
      <c r="O153" s="64">
        <v>0</v>
      </c>
      <c r="P153" s="63">
        <v>0</v>
      </c>
      <c r="Q153" s="62">
        <f>SUM(K153:P153)</f>
        <v>0</v>
      </c>
      <c r="R153" s="61">
        <f>SUM(J153,Q153)</f>
        <v>0</v>
      </c>
    </row>
    <row r="154" spans="2:18" s="49" customFormat="1" ht="16.5" customHeight="1">
      <c r="B154" s="111"/>
      <c r="C154" s="136"/>
      <c r="D154" s="59" t="s">
        <v>80</v>
      </c>
      <c r="E154" s="58"/>
      <c r="F154" s="58"/>
      <c r="G154" s="57"/>
      <c r="H154" s="56">
        <v>0</v>
      </c>
      <c r="I154" s="52">
        <v>0</v>
      </c>
      <c r="J154" s="55">
        <f>SUM(H154:I154)</f>
        <v>0</v>
      </c>
      <c r="K154" s="135">
        <v>0</v>
      </c>
      <c r="L154" s="53">
        <v>0</v>
      </c>
      <c r="M154" s="53">
        <v>0</v>
      </c>
      <c r="N154" s="53">
        <v>0</v>
      </c>
      <c r="O154" s="53">
        <v>0</v>
      </c>
      <c r="P154" s="52">
        <v>0</v>
      </c>
      <c r="Q154" s="51">
        <f>SUM(K154:P154)</f>
        <v>0</v>
      </c>
      <c r="R154" s="50">
        <f>SUM(J154,Q154)</f>
        <v>0</v>
      </c>
    </row>
    <row r="155" spans="2:18" s="14" customFormat="1" ht="17.100000000000001" customHeight="1">
      <c r="B155" s="72"/>
      <c r="C155" s="86" t="s">
        <v>79</v>
      </c>
      <c r="D155" s="85"/>
      <c r="E155" s="85"/>
      <c r="F155" s="85"/>
      <c r="G155" s="84"/>
      <c r="H155" s="45">
        <f t="shared" ref="H155:R155" si="30">SUM(H156:H158)</f>
        <v>7148979</v>
      </c>
      <c r="I155" s="44">
        <f t="shared" si="30"/>
        <v>11854159</v>
      </c>
      <c r="J155" s="43">
        <f t="shared" si="30"/>
        <v>19003138</v>
      </c>
      <c r="K155" s="42">
        <f t="shared" si="30"/>
        <v>0</v>
      </c>
      <c r="L155" s="41">
        <f t="shared" si="30"/>
        <v>16050655</v>
      </c>
      <c r="M155" s="41">
        <f t="shared" si="30"/>
        <v>21276570</v>
      </c>
      <c r="N155" s="41">
        <f t="shared" si="30"/>
        <v>17574229</v>
      </c>
      <c r="O155" s="41">
        <f t="shared" si="30"/>
        <v>14166710</v>
      </c>
      <c r="P155" s="40">
        <f t="shared" si="30"/>
        <v>8851498</v>
      </c>
      <c r="Q155" s="39">
        <f t="shared" si="30"/>
        <v>77919662</v>
      </c>
      <c r="R155" s="38">
        <f t="shared" si="30"/>
        <v>96922800</v>
      </c>
    </row>
    <row r="156" spans="2:18" s="14" customFormat="1" ht="17.100000000000001" customHeight="1">
      <c r="B156" s="72"/>
      <c r="C156" s="72"/>
      <c r="D156" s="82" t="s">
        <v>78</v>
      </c>
      <c r="E156" s="81"/>
      <c r="F156" s="81"/>
      <c r="G156" s="80"/>
      <c r="H156" s="79">
        <v>5139038</v>
      </c>
      <c r="I156" s="75">
        <v>10413415</v>
      </c>
      <c r="J156" s="78">
        <f>SUM(H156:I156)</f>
        <v>15552453</v>
      </c>
      <c r="K156" s="134">
        <v>0</v>
      </c>
      <c r="L156" s="76">
        <v>14167482</v>
      </c>
      <c r="M156" s="76">
        <v>20112218</v>
      </c>
      <c r="N156" s="76">
        <v>16365275</v>
      </c>
      <c r="O156" s="76">
        <v>13288451</v>
      </c>
      <c r="P156" s="75">
        <v>8519777</v>
      </c>
      <c r="Q156" s="74">
        <f>SUM(K156:P156)</f>
        <v>72453203</v>
      </c>
      <c r="R156" s="73">
        <f>SUM(J156,Q156)</f>
        <v>88005656</v>
      </c>
    </row>
    <row r="157" spans="2:18" s="14" customFormat="1" ht="17.100000000000001" customHeight="1">
      <c r="B157" s="72"/>
      <c r="C157" s="72"/>
      <c r="D157" s="70" t="s">
        <v>77</v>
      </c>
      <c r="E157" s="69"/>
      <c r="F157" s="69"/>
      <c r="G157" s="68"/>
      <c r="H157" s="67">
        <v>482381</v>
      </c>
      <c r="I157" s="63">
        <v>429678</v>
      </c>
      <c r="J157" s="66">
        <f>SUM(H157:I157)</f>
        <v>912059</v>
      </c>
      <c r="K157" s="101">
        <v>0</v>
      </c>
      <c r="L157" s="64">
        <v>681956</v>
      </c>
      <c r="M157" s="64">
        <v>540819</v>
      </c>
      <c r="N157" s="64">
        <v>526556</v>
      </c>
      <c r="O157" s="64">
        <v>356439</v>
      </c>
      <c r="P157" s="63">
        <v>331721</v>
      </c>
      <c r="Q157" s="62">
        <f>SUM(K157:P157)</f>
        <v>2437491</v>
      </c>
      <c r="R157" s="61">
        <f>SUM(J157,Q157)</f>
        <v>3349550</v>
      </c>
    </row>
    <row r="158" spans="2:18" s="14" customFormat="1" ht="17.100000000000001" customHeight="1">
      <c r="B158" s="72"/>
      <c r="C158" s="72"/>
      <c r="D158" s="133" t="s">
        <v>76</v>
      </c>
      <c r="E158" s="132"/>
      <c r="F158" s="132"/>
      <c r="G158" s="131"/>
      <c r="H158" s="130">
        <v>1527560</v>
      </c>
      <c r="I158" s="126">
        <v>1011066</v>
      </c>
      <c r="J158" s="129">
        <f>SUM(H158:I158)</f>
        <v>2538626</v>
      </c>
      <c r="K158" s="128">
        <v>0</v>
      </c>
      <c r="L158" s="127">
        <v>1201217</v>
      </c>
      <c r="M158" s="127">
        <v>623533</v>
      </c>
      <c r="N158" s="127">
        <v>682398</v>
      </c>
      <c r="O158" s="127">
        <v>521820</v>
      </c>
      <c r="P158" s="126">
        <v>0</v>
      </c>
      <c r="Q158" s="125">
        <f>SUM(K158:P158)</f>
        <v>3028968</v>
      </c>
      <c r="R158" s="124">
        <f>SUM(J158,Q158)</f>
        <v>5567594</v>
      </c>
    </row>
    <row r="159" spans="2:18" s="14" customFormat="1" ht="17.100000000000001" customHeight="1">
      <c r="B159" s="72"/>
      <c r="C159" s="122" t="s">
        <v>75</v>
      </c>
      <c r="D159" s="121"/>
      <c r="E159" s="121"/>
      <c r="F159" s="121"/>
      <c r="G159" s="120"/>
      <c r="H159" s="45">
        <v>1663244</v>
      </c>
      <c r="I159" s="44">
        <v>1292416</v>
      </c>
      <c r="J159" s="43">
        <f>SUM(H159:I159)</f>
        <v>2955660</v>
      </c>
      <c r="K159" s="42">
        <v>0</v>
      </c>
      <c r="L159" s="41">
        <v>25245997</v>
      </c>
      <c r="M159" s="41">
        <v>23902182</v>
      </c>
      <c r="N159" s="41">
        <v>26067450</v>
      </c>
      <c r="O159" s="41">
        <v>22393426</v>
      </c>
      <c r="P159" s="40">
        <v>8671263</v>
      </c>
      <c r="Q159" s="39">
        <f>SUM(K159:P159)</f>
        <v>106280318</v>
      </c>
      <c r="R159" s="38">
        <f>SUM(J159,Q159)</f>
        <v>109235978</v>
      </c>
    </row>
    <row r="160" spans="2:18" s="14" customFormat="1" ht="17.100000000000001" customHeight="1">
      <c r="B160" s="123"/>
      <c r="C160" s="122" t="s">
        <v>74</v>
      </c>
      <c r="D160" s="121"/>
      <c r="E160" s="121"/>
      <c r="F160" s="121"/>
      <c r="G160" s="120"/>
      <c r="H160" s="45">
        <v>4056540</v>
      </c>
      <c r="I160" s="44">
        <v>6202800</v>
      </c>
      <c r="J160" s="43">
        <f>SUM(H160:I160)</f>
        <v>10259340</v>
      </c>
      <c r="K160" s="42">
        <v>0</v>
      </c>
      <c r="L160" s="41">
        <v>47078603</v>
      </c>
      <c r="M160" s="41">
        <v>26963451</v>
      </c>
      <c r="N160" s="41">
        <v>21127094</v>
      </c>
      <c r="O160" s="41">
        <v>12909906</v>
      </c>
      <c r="P160" s="40">
        <v>6048610</v>
      </c>
      <c r="Q160" s="39">
        <f>SUM(K160:P160)</f>
        <v>114127664</v>
      </c>
      <c r="R160" s="38">
        <f>SUM(J160,Q160)</f>
        <v>124387004</v>
      </c>
    </row>
    <row r="161" spans="2:18" s="14" customFormat="1" ht="17.100000000000001" customHeight="1">
      <c r="B161" s="86" t="s">
        <v>73</v>
      </c>
      <c r="C161" s="85"/>
      <c r="D161" s="85"/>
      <c r="E161" s="85"/>
      <c r="F161" s="85"/>
      <c r="G161" s="84"/>
      <c r="H161" s="45">
        <f t="shared" ref="H161:R161" si="31">SUM(H162:H170)</f>
        <v>569313</v>
      </c>
      <c r="I161" s="44">
        <f t="shared" si="31"/>
        <v>919534</v>
      </c>
      <c r="J161" s="43">
        <f t="shared" si="31"/>
        <v>1488847</v>
      </c>
      <c r="K161" s="42">
        <f t="shared" si="31"/>
        <v>0</v>
      </c>
      <c r="L161" s="41">
        <f t="shared" si="31"/>
        <v>162300542</v>
      </c>
      <c r="M161" s="41">
        <f t="shared" si="31"/>
        <v>148436964</v>
      </c>
      <c r="N161" s="41">
        <f t="shared" si="31"/>
        <v>163247670</v>
      </c>
      <c r="O161" s="41">
        <f t="shared" si="31"/>
        <v>115016481</v>
      </c>
      <c r="P161" s="40">
        <f t="shared" si="31"/>
        <v>68402474</v>
      </c>
      <c r="Q161" s="39">
        <f>SUM(Q162:Q170)</f>
        <v>657404131</v>
      </c>
      <c r="R161" s="38">
        <f t="shared" si="31"/>
        <v>658892978</v>
      </c>
    </row>
    <row r="162" spans="2:18" s="14" customFormat="1" ht="17.100000000000001" customHeight="1">
      <c r="B162" s="72"/>
      <c r="C162" s="119" t="s">
        <v>72</v>
      </c>
      <c r="D162" s="118"/>
      <c r="E162" s="118"/>
      <c r="F162" s="118"/>
      <c r="G162" s="117"/>
      <c r="H162" s="79">
        <v>0</v>
      </c>
      <c r="I162" s="75">
        <v>0</v>
      </c>
      <c r="J162" s="78">
        <f t="shared" ref="J162:J170" si="32">SUM(H162:I162)</f>
        <v>0</v>
      </c>
      <c r="K162" s="116"/>
      <c r="L162" s="115">
        <v>5855430</v>
      </c>
      <c r="M162" s="115">
        <v>4770276</v>
      </c>
      <c r="N162" s="115">
        <v>10666693</v>
      </c>
      <c r="O162" s="115">
        <v>11786528</v>
      </c>
      <c r="P162" s="114">
        <v>10083322</v>
      </c>
      <c r="Q162" s="113">
        <f>SUM(K162:P162)</f>
        <v>43162249</v>
      </c>
      <c r="R162" s="112">
        <f>SUM(J162,Q162)</f>
        <v>43162249</v>
      </c>
    </row>
    <row r="163" spans="2:18" s="14" customFormat="1" ht="17.100000000000001" customHeight="1">
      <c r="B163" s="72"/>
      <c r="C163" s="70" t="s">
        <v>71</v>
      </c>
      <c r="D163" s="69"/>
      <c r="E163" s="69"/>
      <c r="F163" s="69"/>
      <c r="G163" s="68"/>
      <c r="H163" s="67">
        <v>0</v>
      </c>
      <c r="I163" s="63">
        <v>0</v>
      </c>
      <c r="J163" s="66">
        <f t="shared" si="32"/>
        <v>0</v>
      </c>
      <c r="K163" s="65"/>
      <c r="L163" s="64">
        <v>0</v>
      </c>
      <c r="M163" s="64">
        <v>0</v>
      </c>
      <c r="N163" s="64">
        <v>0</v>
      </c>
      <c r="O163" s="64">
        <v>0</v>
      </c>
      <c r="P163" s="63">
        <v>0</v>
      </c>
      <c r="Q163" s="62">
        <f t="shared" ref="Q163:Q170" si="33">SUM(K163:P163)</f>
        <v>0</v>
      </c>
      <c r="R163" s="61">
        <f t="shared" ref="R163:R170" si="34">SUM(J163,Q163)</f>
        <v>0</v>
      </c>
    </row>
    <row r="164" spans="2:18" s="49" customFormat="1" ht="17.100000000000001" customHeight="1">
      <c r="B164" s="111"/>
      <c r="C164" s="110" t="s">
        <v>70</v>
      </c>
      <c r="D164" s="109"/>
      <c r="E164" s="109"/>
      <c r="F164" s="109"/>
      <c r="G164" s="108"/>
      <c r="H164" s="107">
        <v>0</v>
      </c>
      <c r="I164" s="104">
        <v>0</v>
      </c>
      <c r="J164" s="106">
        <f>SUM(H164:I164)</f>
        <v>0</v>
      </c>
      <c r="K164" s="65"/>
      <c r="L164" s="105">
        <v>73034810</v>
      </c>
      <c r="M164" s="105">
        <v>52985467</v>
      </c>
      <c r="N164" s="105">
        <v>42714774</v>
      </c>
      <c r="O164" s="105">
        <v>27303726</v>
      </c>
      <c r="P164" s="104">
        <v>14056439</v>
      </c>
      <c r="Q164" s="103">
        <f>SUM(K164:P164)</f>
        <v>210095216</v>
      </c>
      <c r="R164" s="102">
        <f>SUM(J164,Q164)</f>
        <v>210095216</v>
      </c>
    </row>
    <row r="165" spans="2:18" s="14" customFormat="1" ht="17.100000000000001" customHeight="1">
      <c r="B165" s="72"/>
      <c r="C165" s="70" t="s">
        <v>69</v>
      </c>
      <c r="D165" s="69"/>
      <c r="E165" s="69"/>
      <c r="F165" s="69"/>
      <c r="G165" s="68"/>
      <c r="H165" s="67">
        <v>56979</v>
      </c>
      <c r="I165" s="63">
        <v>0</v>
      </c>
      <c r="J165" s="66">
        <f t="shared" si="32"/>
        <v>56979</v>
      </c>
      <c r="K165" s="101">
        <v>0</v>
      </c>
      <c r="L165" s="64">
        <v>14890082</v>
      </c>
      <c r="M165" s="64">
        <v>10376169</v>
      </c>
      <c r="N165" s="64">
        <v>12997017</v>
      </c>
      <c r="O165" s="64">
        <v>7111422</v>
      </c>
      <c r="P165" s="63">
        <v>4224476</v>
      </c>
      <c r="Q165" s="62">
        <f t="shared" si="33"/>
        <v>49599166</v>
      </c>
      <c r="R165" s="61">
        <f t="shared" si="34"/>
        <v>49656145</v>
      </c>
    </row>
    <row r="166" spans="2:18" s="14" customFormat="1" ht="17.100000000000001" customHeight="1">
      <c r="B166" s="72"/>
      <c r="C166" s="70" t="s">
        <v>68</v>
      </c>
      <c r="D166" s="69"/>
      <c r="E166" s="69"/>
      <c r="F166" s="69"/>
      <c r="G166" s="68"/>
      <c r="H166" s="67">
        <v>512334</v>
      </c>
      <c r="I166" s="63">
        <v>919534</v>
      </c>
      <c r="J166" s="66">
        <f t="shared" si="32"/>
        <v>1431868</v>
      </c>
      <c r="K166" s="101">
        <v>0</v>
      </c>
      <c r="L166" s="64">
        <v>10332344</v>
      </c>
      <c r="M166" s="64">
        <v>13480724</v>
      </c>
      <c r="N166" s="64">
        <v>17841097</v>
      </c>
      <c r="O166" s="64">
        <v>18630923</v>
      </c>
      <c r="P166" s="63">
        <v>7834571</v>
      </c>
      <c r="Q166" s="62">
        <f t="shared" si="33"/>
        <v>68119659</v>
      </c>
      <c r="R166" s="61">
        <f t="shared" si="34"/>
        <v>69551527</v>
      </c>
    </row>
    <row r="167" spans="2:18" s="14" customFormat="1" ht="17.100000000000001" customHeight="1">
      <c r="B167" s="72"/>
      <c r="C167" s="70" t="s">
        <v>67</v>
      </c>
      <c r="D167" s="69"/>
      <c r="E167" s="69"/>
      <c r="F167" s="69"/>
      <c r="G167" s="68"/>
      <c r="H167" s="67">
        <v>0</v>
      </c>
      <c r="I167" s="63">
        <v>0</v>
      </c>
      <c r="J167" s="66">
        <f t="shared" si="32"/>
        <v>0</v>
      </c>
      <c r="K167" s="65"/>
      <c r="L167" s="64">
        <v>50725073</v>
      </c>
      <c r="M167" s="64">
        <v>54461597</v>
      </c>
      <c r="N167" s="64">
        <v>58673727</v>
      </c>
      <c r="O167" s="64">
        <v>32310124</v>
      </c>
      <c r="P167" s="63">
        <v>15378338</v>
      </c>
      <c r="Q167" s="62">
        <f t="shared" si="33"/>
        <v>211548859</v>
      </c>
      <c r="R167" s="61">
        <f t="shared" si="34"/>
        <v>211548859</v>
      </c>
    </row>
    <row r="168" spans="2:18" s="14" customFormat="1" ht="17.100000000000001" customHeight="1">
      <c r="B168" s="72"/>
      <c r="C168" s="100" t="s">
        <v>66</v>
      </c>
      <c r="D168" s="98"/>
      <c r="E168" s="98"/>
      <c r="F168" s="98"/>
      <c r="G168" s="97"/>
      <c r="H168" s="67">
        <v>0</v>
      </c>
      <c r="I168" s="63">
        <v>0</v>
      </c>
      <c r="J168" s="66">
        <f t="shared" si="32"/>
        <v>0</v>
      </c>
      <c r="K168" s="65"/>
      <c r="L168" s="64">
        <v>5084702</v>
      </c>
      <c r="M168" s="64">
        <v>5392372</v>
      </c>
      <c r="N168" s="64">
        <v>8470640</v>
      </c>
      <c r="O168" s="64">
        <v>4676886</v>
      </c>
      <c r="P168" s="63">
        <v>2965102</v>
      </c>
      <c r="Q168" s="62">
        <f t="shared" si="33"/>
        <v>26589702</v>
      </c>
      <c r="R168" s="61">
        <f t="shared" si="34"/>
        <v>26589702</v>
      </c>
    </row>
    <row r="169" spans="2:18" s="14" customFormat="1" ht="17.100000000000001" customHeight="1">
      <c r="B169" s="71"/>
      <c r="C169" s="99" t="s">
        <v>65</v>
      </c>
      <c r="D169" s="98"/>
      <c r="E169" s="98"/>
      <c r="F169" s="98"/>
      <c r="G169" s="97"/>
      <c r="H169" s="67">
        <v>0</v>
      </c>
      <c r="I169" s="63">
        <v>0</v>
      </c>
      <c r="J169" s="66">
        <f t="shared" si="32"/>
        <v>0</v>
      </c>
      <c r="K169" s="65"/>
      <c r="L169" s="64">
        <v>0</v>
      </c>
      <c r="M169" s="64">
        <v>0</v>
      </c>
      <c r="N169" s="64">
        <v>2073717</v>
      </c>
      <c r="O169" s="64">
        <v>6345555</v>
      </c>
      <c r="P169" s="63">
        <v>5641515</v>
      </c>
      <c r="Q169" s="62">
        <f>SUM(K169:P169)</f>
        <v>14060787</v>
      </c>
      <c r="R169" s="61">
        <f>SUM(J169,Q169)</f>
        <v>14060787</v>
      </c>
    </row>
    <row r="170" spans="2:18" s="14" customFormat="1" ht="17.100000000000001" customHeight="1">
      <c r="B170" s="96"/>
      <c r="C170" s="95" t="s">
        <v>64</v>
      </c>
      <c r="D170" s="94"/>
      <c r="E170" s="94"/>
      <c r="F170" s="94"/>
      <c r="G170" s="93"/>
      <c r="H170" s="92">
        <v>0</v>
      </c>
      <c r="I170" s="89">
        <v>0</v>
      </c>
      <c r="J170" s="91">
        <f t="shared" si="32"/>
        <v>0</v>
      </c>
      <c r="K170" s="54"/>
      <c r="L170" s="90">
        <v>2378101</v>
      </c>
      <c r="M170" s="90">
        <v>6970359</v>
      </c>
      <c r="N170" s="90">
        <v>9810005</v>
      </c>
      <c r="O170" s="90">
        <v>6851317</v>
      </c>
      <c r="P170" s="89">
        <v>8218711</v>
      </c>
      <c r="Q170" s="88">
        <f t="shared" si="33"/>
        <v>34228493</v>
      </c>
      <c r="R170" s="87">
        <f t="shared" si="34"/>
        <v>34228493</v>
      </c>
    </row>
    <row r="171" spans="2:18" s="14" customFormat="1" ht="17.100000000000001" customHeight="1">
      <c r="B171" s="86" t="s">
        <v>63</v>
      </c>
      <c r="C171" s="85"/>
      <c r="D171" s="85"/>
      <c r="E171" s="85"/>
      <c r="F171" s="85"/>
      <c r="G171" s="84"/>
      <c r="H171" s="45">
        <f>SUM(H172:H175)</f>
        <v>0</v>
      </c>
      <c r="I171" s="44">
        <f>SUM(I172:I175)</f>
        <v>0</v>
      </c>
      <c r="J171" s="43">
        <f>SUM(J172:J175)</f>
        <v>0</v>
      </c>
      <c r="K171" s="83"/>
      <c r="L171" s="41">
        <f t="shared" ref="L171:R171" si="35">SUM(L172:L175)</f>
        <v>10987261</v>
      </c>
      <c r="M171" s="41">
        <f t="shared" si="35"/>
        <v>18232087</v>
      </c>
      <c r="N171" s="41">
        <f t="shared" si="35"/>
        <v>91129000</v>
      </c>
      <c r="O171" s="41">
        <f t="shared" si="35"/>
        <v>331170154</v>
      </c>
      <c r="P171" s="40">
        <f t="shared" si="35"/>
        <v>294209542</v>
      </c>
      <c r="Q171" s="39">
        <f t="shared" si="35"/>
        <v>745728044</v>
      </c>
      <c r="R171" s="38">
        <f t="shared" si="35"/>
        <v>745728044</v>
      </c>
    </row>
    <row r="172" spans="2:18" s="14" customFormat="1" ht="17.100000000000001" customHeight="1">
      <c r="B172" s="72"/>
      <c r="C172" s="82" t="s">
        <v>62</v>
      </c>
      <c r="D172" s="81"/>
      <c r="E172" s="81"/>
      <c r="F172" s="81"/>
      <c r="G172" s="80"/>
      <c r="H172" s="79">
        <v>0</v>
      </c>
      <c r="I172" s="75">
        <v>0</v>
      </c>
      <c r="J172" s="78">
        <f>SUM(H172:I172)</f>
        <v>0</v>
      </c>
      <c r="K172" s="77"/>
      <c r="L172" s="76">
        <v>198234</v>
      </c>
      <c r="M172" s="76">
        <v>413433</v>
      </c>
      <c r="N172" s="76">
        <v>43267890</v>
      </c>
      <c r="O172" s="76">
        <v>151780581</v>
      </c>
      <c r="P172" s="75">
        <v>110714898</v>
      </c>
      <c r="Q172" s="74">
        <f>SUM(K172:P172)</f>
        <v>306375036</v>
      </c>
      <c r="R172" s="73">
        <f>SUM(J172,Q172)</f>
        <v>306375036</v>
      </c>
    </row>
    <row r="173" spans="2:18" s="14" customFormat="1" ht="17.100000000000001" customHeight="1">
      <c r="B173" s="72"/>
      <c r="C173" s="70" t="s">
        <v>61</v>
      </c>
      <c r="D173" s="69"/>
      <c r="E173" s="69"/>
      <c r="F173" s="69"/>
      <c r="G173" s="68"/>
      <c r="H173" s="67">
        <v>0</v>
      </c>
      <c r="I173" s="63">
        <v>0</v>
      </c>
      <c r="J173" s="66">
        <f>SUM(H173:I173)</f>
        <v>0</v>
      </c>
      <c r="K173" s="65"/>
      <c r="L173" s="64">
        <v>10789027</v>
      </c>
      <c r="M173" s="64">
        <v>16820401</v>
      </c>
      <c r="N173" s="64">
        <v>37834633</v>
      </c>
      <c r="O173" s="64">
        <v>51217023</v>
      </c>
      <c r="P173" s="63">
        <v>26187823</v>
      </c>
      <c r="Q173" s="62">
        <f>SUM(K173:P173)</f>
        <v>142848907</v>
      </c>
      <c r="R173" s="61">
        <f>SUM(J173,Q173)</f>
        <v>142848907</v>
      </c>
    </row>
    <row r="174" spans="2:18" s="14" customFormat="1" ht="17.100000000000001" customHeight="1">
      <c r="B174" s="71"/>
      <c r="C174" s="70" t="s">
        <v>60</v>
      </c>
      <c r="D174" s="69"/>
      <c r="E174" s="69"/>
      <c r="F174" s="69"/>
      <c r="G174" s="68"/>
      <c r="H174" s="67">
        <v>0</v>
      </c>
      <c r="I174" s="63">
        <v>0</v>
      </c>
      <c r="J174" s="66">
        <f>SUM(H174:I174)</f>
        <v>0</v>
      </c>
      <c r="K174" s="65"/>
      <c r="L174" s="64">
        <v>0</v>
      </c>
      <c r="M174" s="64">
        <v>0</v>
      </c>
      <c r="N174" s="64">
        <v>621693</v>
      </c>
      <c r="O174" s="64">
        <v>4521919</v>
      </c>
      <c r="P174" s="63">
        <v>5195988</v>
      </c>
      <c r="Q174" s="62">
        <f>SUM(K174:P174)</f>
        <v>10339600</v>
      </c>
      <c r="R174" s="61">
        <f>SUM(J174,Q174)</f>
        <v>10339600</v>
      </c>
    </row>
    <row r="175" spans="2:18" s="49" customFormat="1" ht="17.100000000000001" customHeight="1">
      <c r="B175" s="60"/>
      <c r="C175" s="59" t="s">
        <v>59</v>
      </c>
      <c r="D175" s="58"/>
      <c r="E175" s="58"/>
      <c r="F175" s="58"/>
      <c r="G175" s="57"/>
      <c r="H175" s="56">
        <v>0</v>
      </c>
      <c r="I175" s="52">
        <v>0</v>
      </c>
      <c r="J175" s="55">
        <f>SUM(H175:I175)</f>
        <v>0</v>
      </c>
      <c r="K175" s="54"/>
      <c r="L175" s="53">
        <v>0</v>
      </c>
      <c r="M175" s="53">
        <v>998253</v>
      </c>
      <c r="N175" s="53">
        <v>9404784</v>
      </c>
      <c r="O175" s="53">
        <v>123650631</v>
      </c>
      <c r="P175" s="52">
        <v>152110833</v>
      </c>
      <c r="Q175" s="51">
        <f>SUM(K175:P175)</f>
        <v>286164501</v>
      </c>
      <c r="R175" s="50">
        <f>SUM(J175,Q175)</f>
        <v>286164501</v>
      </c>
    </row>
    <row r="176" spans="2:18" s="14" customFormat="1" ht="17.100000000000001" customHeight="1">
      <c r="B176" s="48" t="s">
        <v>58</v>
      </c>
      <c r="C176" s="47"/>
      <c r="D176" s="47"/>
      <c r="E176" s="47"/>
      <c r="F176" s="47"/>
      <c r="G176" s="46"/>
      <c r="H176" s="45">
        <f t="shared" ref="H176:R176" si="36">SUM(H140,H161,H171)</f>
        <v>17952119</v>
      </c>
      <c r="I176" s="44">
        <f t="shared" si="36"/>
        <v>33952486</v>
      </c>
      <c r="J176" s="43">
        <f t="shared" si="36"/>
        <v>51904605</v>
      </c>
      <c r="K176" s="42">
        <f t="shared" si="36"/>
        <v>0</v>
      </c>
      <c r="L176" s="41">
        <f t="shared" si="36"/>
        <v>434463050</v>
      </c>
      <c r="M176" s="41">
        <f t="shared" si="36"/>
        <v>382320675</v>
      </c>
      <c r="N176" s="41">
        <f t="shared" si="36"/>
        <v>451049026</v>
      </c>
      <c r="O176" s="41">
        <f t="shared" si="36"/>
        <v>594084596</v>
      </c>
      <c r="P176" s="40">
        <f t="shared" si="36"/>
        <v>444925114</v>
      </c>
      <c r="Q176" s="39">
        <f t="shared" si="36"/>
        <v>2306842461</v>
      </c>
      <c r="R176" s="38">
        <f t="shared" si="36"/>
        <v>2358747066</v>
      </c>
    </row>
  </sheetData>
  <mergeCells count="54">
    <mergeCell ref="I137:R137"/>
    <mergeCell ref="B138:G139"/>
    <mergeCell ref="H138:J138"/>
    <mergeCell ref="K138:Q138"/>
    <mergeCell ref="R138:R139"/>
    <mergeCell ref="B96:G97"/>
    <mergeCell ref="H96:J96"/>
    <mergeCell ref="K96:Q96"/>
    <mergeCell ref="R96:R97"/>
    <mergeCell ref="J79:Q79"/>
    <mergeCell ref="B80:G81"/>
    <mergeCell ref="H80:J80"/>
    <mergeCell ref="K80:P80"/>
    <mergeCell ref="Q80:Q81"/>
    <mergeCell ref="J87:Q87"/>
    <mergeCell ref="B88:G89"/>
    <mergeCell ref="H88:J88"/>
    <mergeCell ref="K88:P88"/>
    <mergeCell ref="Q88:Q89"/>
    <mergeCell ref="I95:R95"/>
    <mergeCell ref="B72:G73"/>
    <mergeCell ref="H72:J72"/>
    <mergeCell ref="K72:P72"/>
    <mergeCell ref="Q72:Q73"/>
    <mergeCell ref="K54:R54"/>
    <mergeCell ref="B55:G56"/>
    <mergeCell ref="H55:J55"/>
    <mergeCell ref="K55:Q55"/>
    <mergeCell ref="R55:R56"/>
    <mergeCell ref="J63:Q63"/>
    <mergeCell ref="B64:G65"/>
    <mergeCell ref="H64:J64"/>
    <mergeCell ref="K64:P64"/>
    <mergeCell ref="Q64:Q65"/>
    <mergeCell ref="J71:Q71"/>
    <mergeCell ref="B33:B42"/>
    <mergeCell ref="C42:G42"/>
    <mergeCell ref="K46:R46"/>
    <mergeCell ref="B47:G48"/>
    <mergeCell ref="H47:J47"/>
    <mergeCell ref="K47:Q47"/>
    <mergeCell ref="R47:R48"/>
    <mergeCell ref="Q12:R12"/>
    <mergeCell ref="B13:B22"/>
    <mergeCell ref="C13:G13"/>
    <mergeCell ref="C22:G22"/>
    <mergeCell ref="B23:B32"/>
    <mergeCell ref="C32:G32"/>
    <mergeCell ref="R6:R7"/>
    <mergeCell ref="J1:O1"/>
    <mergeCell ref="P1:Q1"/>
    <mergeCell ref="H4:I4"/>
    <mergeCell ref="B5:G5"/>
    <mergeCell ref="H5:I5"/>
  </mergeCells>
  <phoneticPr fontId="9"/>
  <pageMargins left="0.35433070866141736" right="0.78740157480314965" top="0.59055118110236227" bottom="0.39370078740157483" header="0.39370078740157483" footer="0.39370078740157483"/>
  <pageSetup paperSize="9" scale="67" fitToHeight="0" orientation="landscape" r:id="rId1"/>
  <headerFooter alignWithMargins="0">
    <oddFooter>&amp;P ページ</oddFooter>
  </headerFooter>
  <rowBreaks count="3" manualBreakCount="3">
    <brk id="44" max="17" man="1"/>
    <brk id="93" max="17" man="1"/>
    <brk id="135" max="17"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6"/>
  <sheetViews>
    <sheetView view="pageBreakPreview" zoomScaleNormal="55" zoomScaleSheetLayoutView="100" workbookViewId="0">
      <selection activeCell="P1" sqref="P1:Q1"/>
    </sheetView>
  </sheetViews>
  <sheetFormatPr defaultColWidth="7.6640625" defaultRowHeight="17.100000000000001" customHeight="1"/>
  <cols>
    <col min="1" max="2" width="2.6640625" style="1" customWidth="1"/>
    <col min="3" max="3" width="5.6640625" style="1" customWidth="1"/>
    <col min="4" max="4" width="7.6640625" style="1" customWidth="1"/>
    <col min="5" max="5" width="3.33203125" style="1" customWidth="1"/>
    <col min="6" max="6" width="6.6640625" style="1" customWidth="1"/>
    <col min="7" max="7" width="10.44140625" style="1" customWidth="1"/>
    <col min="8" max="11" width="10.6640625" style="1" customWidth="1"/>
    <col min="12" max="16" width="12.33203125" style="1" customWidth="1"/>
    <col min="17" max="18" width="12.6640625" style="1" customWidth="1"/>
    <col min="19" max="19" width="7.6640625" style="1" customWidth="1"/>
    <col min="20" max="22" width="9.33203125" style="1" customWidth="1"/>
    <col min="23" max="256" width="7.6640625" style="1"/>
    <col min="257" max="258" width="2.6640625" style="1" customWidth="1"/>
    <col min="259" max="259" width="5.6640625" style="1" customWidth="1"/>
    <col min="260" max="260" width="7.6640625" style="1" customWidth="1"/>
    <col min="261" max="261" width="3.33203125" style="1" customWidth="1"/>
    <col min="262" max="262" width="6.6640625" style="1" customWidth="1"/>
    <col min="263" max="263" width="10.44140625" style="1" customWidth="1"/>
    <col min="264" max="267" width="10.6640625" style="1" customWidth="1"/>
    <col min="268" max="272" width="12.33203125" style="1" customWidth="1"/>
    <col min="273" max="274" width="12.6640625" style="1" customWidth="1"/>
    <col min="275" max="275" width="7.6640625" style="1" customWidth="1"/>
    <col min="276" max="278" width="9.33203125" style="1" customWidth="1"/>
    <col min="279" max="512" width="7.6640625" style="1"/>
    <col min="513" max="514" width="2.6640625" style="1" customWidth="1"/>
    <col min="515" max="515" width="5.6640625" style="1" customWidth="1"/>
    <col min="516" max="516" width="7.6640625" style="1" customWidth="1"/>
    <col min="517" max="517" width="3.33203125" style="1" customWidth="1"/>
    <col min="518" max="518" width="6.6640625" style="1" customWidth="1"/>
    <col min="519" max="519" width="10.44140625" style="1" customWidth="1"/>
    <col min="520" max="523" width="10.6640625" style="1" customWidth="1"/>
    <col min="524" max="528" width="12.33203125" style="1" customWidth="1"/>
    <col min="529" max="530" width="12.6640625" style="1" customWidth="1"/>
    <col min="531" max="531" width="7.6640625" style="1" customWidth="1"/>
    <col min="532" max="534" width="9.33203125" style="1" customWidth="1"/>
    <col min="535" max="768" width="7.6640625" style="1"/>
    <col min="769" max="770" width="2.6640625" style="1" customWidth="1"/>
    <col min="771" max="771" width="5.6640625" style="1" customWidth="1"/>
    <col min="772" max="772" width="7.6640625" style="1" customWidth="1"/>
    <col min="773" max="773" width="3.33203125" style="1" customWidth="1"/>
    <col min="774" max="774" width="6.6640625" style="1" customWidth="1"/>
    <col min="775" max="775" width="10.44140625" style="1" customWidth="1"/>
    <col min="776" max="779" width="10.6640625" style="1" customWidth="1"/>
    <col min="780" max="784" width="12.33203125" style="1" customWidth="1"/>
    <col min="785" max="786" width="12.6640625" style="1" customWidth="1"/>
    <col min="787" max="787" width="7.6640625" style="1" customWidth="1"/>
    <col min="788" max="790" width="9.33203125" style="1" customWidth="1"/>
    <col min="791" max="1024" width="7.6640625" style="1"/>
    <col min="1025" max="1026" width="2.6640625" style="1" customWidth="1"/>
    <col min="1027" max="1027" width="5.6640625" style="1" customWidth="1"/>
    <col min="1028" max="1028" width="7.6640625" style="1" customWidth="1"/>
    <col min="1029" max="1029" width="3.33203125" style="1" customWidth="1"/>
    <col min="1030" max="1030" width="6.6640625" style="1" customWidth="1"/>
    <col min="1031" max="1031" width="10.44140625" style="1" customWidth="1"/>
    <col min="1032" max="1035" width="10.6640625" style="1" customWidth="1"/>
    <col min="1036" max="1040" width="12.33203125" style="1" customWidth="1"/>
    <col min="1041" max="1042" width="12.6640625" style="1" customWidth="1"/>
    <col min="1043" max="1043" width="7.6640625" style="1" customWidth="1"/>
    <col min="1044" max="1046" width="9.33203125" style="1" customWidth="1"/>
    <col min="1047" max="1280" width="7.6640625" style="1"/>
    <col min="1281" max="1282" width="2.6640625" style="1" customWidth="1"/>
    <col min="1283" max="1283" width="5.6640625" style="1" customWidth="1"/>
    <col min="1284" max="1284" width="7.6640625" style="1" customWidth="1"/>
    <col min="1285" max="1285" width="3.33203125" style="1" customWidth="1"/>
    <col min="1286" max="1286" width="6.6640625" style="1" customWidth="1"/>
    <col min="1287" max="1287" width="10.44140625" style="1" customWidth="1"/>
    <col min="1288" max="1291" width="10.6640625" style="1" customWidth="1"/>
    <col min="1292" max="1296" width="12.33203125" style="1" customWidth="1"/>
    <col min="1297" max="1298" width="12.6640625" style="1" customWidth="1"/>
    <col min="1299" max="1299" width="7.6640625" style="1" customWidth="1"/>
    <col min="1300" max="1302" width="9.33203125" style="1" customWidth="1"/>
    <col min="1303" max="1536" width="7.6640625" style="1"/>
    <col min="1537" max="1538" width="2.6640625" style="1" customWidth="1"/>
    <col min="1539" max="1539" width="5.6640625" style="1" customWidth="1"/>
    <col min="1540" max="1540" width="7.6640625" style="1" customWidth="1"/>
    <col min="1541" max="1541" width="3.33203125" style="1" customWidth="1"/>
    <col min="1542" max="1542" width="6.6640625" style="1" customWidth="1"/>
    <col min="1543" max="1543" width="10.44140625" style="1" customWidth="1"/>
    <col min="1544" max="1547" width="10.6640625" style="1" customWidth="1"/>
    <col min="1548" max="1552" width="12.33203125" style="1" customWidth="1"/>
    <col min="1553" max="1554" width="12.6640625" style="1" customWidth="1"/>
    <col min="1555" max="1555" width="7.6640625" style="1" customWidth="1"/>
    <col min="1556" max="1558" width="9.33203125" style="1" customWidth="1"/>
    <col min="1559" max="1792" width="7.6640625" style="1"/>
    <col min="1793" max="1794" width="2.6640625" style="1" customWidth="1"/>
    <col min="1795" max="1795" width="5.6640625" style="1" customWidth="1"/>
    <col min="1796" max="1796" width="7.6640625" style="1" customWidth="1"/>
    <col min="1797" max="1797" width="3.33203125" style="1" customWidth="1"/>
    <col min="1798" max="1798" width="6.6640625" style="1" customWidth="1"/>
    <col min="1799" max="1799" width="10.44140625" style="1" customWidth="1"/>
    <col min="1800" max="1803" width="10.6640625" style="1" customWidth="1"/>
    <col min="1804" max="1808" width="12.33203125" style="1" customWidth="1"/>
    <col min="1809" max="1810" width="12.6640625" style="1" customWidth="1"/>
    <col min="1811" max="1811" width="7.6640625" style="1" customWidth="1"/>
    <col min="1812" max="1814" width="9.33203125" style="1" customWidth="1"/>
    <col min="1815" max="2048" width="7.6640625" style="1"/>
    <col min="2049" max="2050" width="2.6640625" style="1" customWidth="1"/>
    <col min="2051" max="2051" width="5.6640625" style="1" customWidth="1"/>
    <col min="2052" max="2052" width="7.6640625" style="1" customWidth="1"/>
    <col min="2053" max="2053" width="3.33203125" style="1" customWidth="1"/>
    <col min="2054" max="2054" width="6.6640625" style="1" customWidth="1"/>
    <col min="2055" max="2055" width="10.44140625" style="1" customWidth="1"/>
    <col min="2056" max="2059" width="10.6640625" style="1" customWidth="1"/>
    <col min="2060" max="2064" width="12.33203125" style="1" customWidth="1"/>
    <col min="2065" max="2066" width="12.6640625" style="1" customWidth="1"/>
    <col min="2067" max="2067" width="7.6640625" style="1" customWidth="1"/>
    <col min="2068" max="2070" width="9.33203125" style="1" customWidth="1"/>
    <col min="2071" max="2304" width="7.6640625" style="1"/>
    <col min="2305" max="2306" width="2.6640625" style="1" customWidth="1"/>
    <col min="2307" max="2307" width="5.6640625" style="1" customWidth="1"/>
    <col min="2308" max="2308" width="7.6640625" style="1" customWidth="1"/>
    <col min="2309" max="2309" width="3.33203125" style="1" customWidth="1"/>
    <col min="2310" max="2310" width="6.6640625" style="1" customWidth="1"/>
    <col min="2311" max="2311" width="10.44140625" style="1" customWidth="1"/>
    <col min="2312" max="2315" width="10.6640625" style="1" customWidth="1"/>
    <col min="2316" max="2320" width="12.33203125" style="1" customWidth="1"/>
    <col min="2321" max="2322" width="12.6640625" style="1" customWidth="1"/>
    <col min="2323" max="2323" width="7.6640625" style="1" customWidth="1"/>
    <col min="2324" max="2326" width="9.33203125" style="1" customWidth="1"/>
    <col min="2327" max="2560" width="7.6640625" style="1"/>
    <col min="2561" max="2562" width="2.6640625" style="1" customWidth="1"/>
    <col min="2563" max="2563" width="5.6640625" style="1" customWidth="1"/>
    <col min="2564" max="2564" width="7.6640625" style="1" customWidth="1"/>
    <col min="2565" max="2565" width="3.33203125" style="1" customWidth="1"/>
    <col min="2566" max="2566" width="6.6640625" style="1" customWidth="1"/>
    <col min="2567" max="2567" width="10.44140625" style="1" customWidth="1"/>
    <col min="2568" max="2571" width="10.6640625" style="1" customWidth="1"/>
    <col min="2572" max="2576" width="12.33203125" style="1" customWidth="1"/>
    <col min="2577" max="2578" width="12.6640625" style="1" customWidth="1"/>
    <col min="2579" max="2579" width="7.6640625" style="1" customWidth="1"/>
    <col min="2580" max="2582" width="9.33203125" style="1" customWidth="1"/>
    <col min="2583" max="2816" width="7.6640625" style="1"/>
    <col min="2817" max="2818" width="2.6640625" style="1" customWidth="1"/>
    <col min="2819" max="2819" width="5.6640625" style="1" customWidth="1"/>
    <col min="2820" max="2820" width="7.6640625" style="1" customWidth="1"/>
    <col min="2821" max="2821" width="3.33203125" style="1" customWidth="1"/>
    <col min="2822" max="2822" width="6.6640625" style="1" customWidth="1"/>
    <col min="2823" max="2823" width="10.44140625" style="1" customWidth="1"/>
    <col min="2824" max="2827" width="10.6640625" style="1" customWidth="1"/>
    <col min="2828" max="2832" width="12.33203125" style="1" customWidth="1"/>
    <col min="2833" max="2834" width="12.6640625" style="1" customWidth="1"/>
    <col min="2835" max="2835" width="7.6640625" style="1" customWidth="1"/>
    <col min="2836" max="2838" width="9.33203125" style="1" customWidth="1"/>
    <col min="2839" max="3072" width="7.6640625" style="1"/>
    <col min="3073" max="3074" width="2.6640625" style="1" customWidth="1"/>
    <col min="3075" max="3075" width="5.6640625" style="1" customWidth="1"/>
    <col min="3076" max="3076" width="7.6640625" style="1" customWidth="1"/>
    <col min="3077" max="3077" width="3.33203125" style="1" customWidth="1"/>
    <col min="3078" max="3078" width="6.6640625" style="1" customWidth="1"/>
    <col min="3079" max="3079" width="10.44140625" style="1" customWidth="1"/>
    <col min="3080" max="3083" width="10.6640625" style="1" customWidth="1"/>
    <col min="3084" max="3088" width="12.33203125" style="1" customWidth="1"/>
    <col min="3089" max="3090" width="12.6640625" style="1" customWidth="1"/>
    <col min="3091" max="3091" width="7.6640625" style="1" customWidth="1"/>
    <col min="3092" max="3094" width="9.33203125" style="1" customWidth="1"/>
    <col min="3095" max="3328" width="7.6640625" style="1"/>
    <col min="3329" max="3330" width="2.6640625" style="1" customWidth="1"/>
    <col min="3331" max="3331" width="5.6640625" style="1" customWidth="1"/>
    <col min="3332" max="3332" width="7.6640625" style="1" customWidth="1"/>
    <col min="3333" max="3333" width="3.33203125" style="1" customWidth="1"/>
    <col min="3334" max="3334" width="6.6640625" style="1" customWidth="1"/>
    <col min="3335" max="3335" width="10.44140625" style="1" customWidth="1"/>
    <col min="3336" max="3339" width="10.6640625" style="1" customWidth="1"/>
    <col min="3340" max="3344" width="12.33203125" style="1" customWidth="1"/>
    <col min="3345" max="3346" width="12.6640625" style="1" customWidth="1"/>
    <col min="3347" max="3347" width="7.6640625" style="1" customWidth="1"/>
    <col min="3348" max="3350" width="9.33203125" style="1" customWidth="1"/>
    <col min="3351" max="3584" width="7.6640625" style="1"/>
    <col min="3585" max="3586" width="2.6640625" style="1" customWidth="1"/>
    <col min="3587" max="3587" width="5.6640625" style="1" customWidth="1"/>
    <col min="3588" max="3588" width="7.6640625" style="1" customWidth="1"/>
    <col min="3589" max="3589" width="3.33203125" style="1" customWidth="1"/>
    <col min="3590" max="3590" width="6.6640625" style="1" customWidth="1"/>
    <col min="3591" max="3591" width="10.44140625" style="1" customWidth="1"/>
    <col min="3592" max="3595" width="10.6640625" style="1" customWidth="1"/>
    <col min="3596" max="3600" width="12.33203125" style="1" customWidth="1"/>
    <col min="3601" max="3602" width="12.6640625" style="1" customWidth="1"/>
    <col min="3603" max="3603" width="7.6640625" style="1" customWidth="1"/>
    <col min="3604" max="3606" width="9.33203125" style="1" customWidth="1"/>
    <col min="3607" max="3840" width="7.6640625" style="1"/>
    <col min="3841" max="3842" width="2.6640625" style="1" customWidth="1"/>
    <col min="3843" max="3843" width="5.6640625" style="1" customWidth="1"/>
    <col min="3844" max="3844" width="7.6640625" style="1" customWidth="1"/>
    <col min="3845" max="3845" width="3.33203125" style="1" customWidth="1"/>
    <col min="3846" max="3846" width="6.6640625" style="1" customWidth="1"/>
    <col min="3847" max="3847" width="10.44140625" style="1" customWidth="1"/>
    <col min="3848" max="3851" width="10.6640625" style="1" customWidth="1"/>
    <col min="3852" max="3856" width="12.33203125" style="1" customWidth="1"/>
    <col min="3857" max="3858" width="12.6640625" style="1" customWidth="1"/>
    <col min="3859" max="3859" width="7.6640625" style="1" customWidth="1"/>
    <col min="3860" max="3862" width="9.33203125" style="1" customWidth="1"/>
    <col min="3863" max="4096" width="7.6640625" style="1"/>
    <col min="4097" max="4098" width="2.6640625" style="1" customWidth="1"/>
    <col min="4099" max="4099" width="5.6640625" style="1" customWidth="1"/>
    <col min="4100" max="4100" width="7.6640625" style="1" customWidth="1"/>
    <col min="4101" max="4101" width="3.33203125" style="1" customWidth="1"/>
    <col min="4102" max="4102" width="6.6640625" style="1" customWidth="1"/>
    <col min="4103" max="4103" width="10.44140625" style="1" customWidth="1"/>
    <col min="4104" max="4107" width="10.6640625" style="1" customWidth="1"/>
    <col min="4108" max="4112" width="12.33203125" style="1" customWidth="1"/>
    <col min="4113" max="4114" width="12.6640625" style="1" customWidth="1"/>
    <col min="4115" max="4115" width="7.6640625" style="1" customWidth="1"/>
    <col min="4116" max="4118" width="9.33203125" style="1" customWidth="1"/>
    <col min="4119" max="4352" width="7.6640625" style="1"/>
    <col min="4353" max="4354" width="2.6640625" style="1" customWidth="1"/>
    <col min="4355" max="4355" width="5.6640625" style="1" customWidth="1"/>
    <col min="4356" max="4356" width="7.6640625" style="1" customWidth="1"/>
    <col min="4357" max="4357" width="3.33203125" style="1" customWidth="1"/>
    <col min="4358" max="4358" width="6.6640625" style="1" customWidth="1"/>
    <col min="4359" max="4359" width="10.44140625" style="1" customWidth="1"/>
    <col min="4360" max="4363" width="10.6640625" style="1" customWidth="1"/>
    <col min="4364" max="4368" width="12.33203125" style="1" customWidth="1"/>
    <col min="4369" max="4370" width="12.6640625" style="1" customWidth="1"/>
    <col min="4371" max="4371" width="7.6640625" style="1" customWidth="1"/>
    <col min="4372" max="4374" width="9.33203125" style="1" customWidth="1"/>
    <col min="4375" max="4608" width="7.6640625" style="1"/>
    <col min="4609" max="4610" width="2.6640625" style="1" customWidth="1"/>
    <col min="4611" max="4611" width="5.6640625" style="1" customWidth="1"/>
    <col min="4612" max="4612" width="7.6640625" style="1" customWidth="1"/>
    <col min="4613" max="4613" width="3.33203125" style="1" customWidth="1"/>
    <col min="4614" max="4614" width="6.6640625" style="1" customWidth="1"/>
    <col min="4615" max="4615" width="10.44140625" style="1" customWidth="1"/>
    <col min="4616" max="4619" width="10.6640625" style="1" customWidth="1"/>
    <col min="4620" max="4624" width="12.33203125" style="1" customWidth="1"/>
    <col min="4625" max="4626" width="12.6640625" style="1" customWidth="1"/>
    <col min="4627" max="4627" width="7.6640625" style="1" customWidth="1"/>
    <col min="4628" max="4630" width="9.33203125" style="1" customWidth="1"/>
    <col min="4631" max="4864" width="7.6640625" style="1"/>
    <col min="4865" max="4866" width="2.6640625" style="1" customWidth="1"/>
    <col min="4867" max="4867" width="5.6640625" style="1" customWidth="1"/>
    <col min="4868" max="4868" width="7.6640625" style="1" customWidth="1"/>
    <col min="4869" max="4869" width="3.33203125" style="1" customWidth="1"/>
    <col min="4870" max="4870" width="6.6640625" style="1" customWidth="1"/>
    <col min="4871" max="4871" width="10.44140625" style="1" customWidth="1"/>
    <col min="4872" max="4875" width="10.6640625" style="1" customWidth="1"/>
    <col min="4876" max="4880" width="12.33203125" style="1" customWidth="1"/>
    <col min="4881" max="4882" width="12.6640625" style="1" customWidth="1"/>
    <col min="4883" max="4883" width="7.6640625" style="1" customWidth="1"/>
    <col min="4884" max="4886" width="9.33203125" style="1" customWidth="1"/>
    <col min="4887" max="5120" width="7.6640625" style="1"/>
    <col min="5121" max="5122" width="2.6640625" style="1" customWidth="1"/>
    <col min="5123" max="5123" width="5.6640625" style="1" customWidth="1"/>
    <col min="5124" max="5124" width="7.6640625" style="1" customWidth="1"/>
    <col min="5125" max="5125" width="3.33203125" style="1" customWidth="1"/>
    <col min="5126" max="5126" width="6.6640625" style="1" customWidth="1"/>
    <col min="5127" max="5127" width="10.44140625" style="1" customWidth="1"/>
    <col min="5128" max="5131" width="10.6640625" style="1" customWidth="1"/>
    <col min="5132" max="5136" width="12.33203125" style="1" customWidth="1"/>
    <col min="5137" max="5138" width="12.6640625" style="1" customWidth="1"/>
    <col min="5139" max="5139" width="7.6640625" style="1" customWidth="1"/>
    <col min="5140" max="5142" width="9.33203125" style="1" customWidth="1"/>
    <col min="5143" max="5376" width="7.6640625" style="1"/>
    <col min="5377" max="5378" width="2.6640625" style="1" customWidth="1"/>
    <col min="5379" max="5379" width="5.6640625" style="1" customWidth="1"/>
    <col min="5380" max="5380" width="7.6640625" style="1" customWidth="1"/>
    <col min="5381" max="5381" width="3.33203125" style="1" customWidth="1"/>
    <col min="5382" max="5382" width="6.6640625" style="1" customWidth="1"/>
    <col min="5383" max="5383" width="10.44140625" style="1" customWidth="1"/>
    <col min="5384" max="5387" width="10.6640625" style="1" customWidth="1"/>
    <col min="5388" max="5392" width="12.33203125" style="1" customWidth="1"/>
    <col min="5393" max="5394" width="12.6640625" style="1" customWidth="1"/>
    <col min="5395" max="5395" width="7.6640625" style="1" customWidth="1"/>
    <col min="5396" max="5398" width="9.33203125" style="1" customWidth="1"/>
    <col min="5399" max="5632" width="7.6640625" style="1"/>
    <col min="5633" max="5634" width="2.6640625" style="1" customWidth="1"/>
    <col min="5635" max="5635" width="5.6640625" style="1" customWidth="1"/>
    <col min="5636" max="5636" width="7.6640625" style="1" customWidth="1"/>
    <col min="5637" max="5637" width="3.33203125" style="1" customWidth="1"/>
    <col min="5638" max="5638" width="6.6640625" style="1" customWidth="1"/>
    <col min="5639" max="5639" width="10.44140625" style="1" customWidth="1"/>
    <col min="5640" max="5643" width="10.6640625" style="1" customWidth="1"/>
    <col min="5644" max="5648" width="12.33203125" style="1" customWidth="1"/>
    <col min="5649" max="5650" width="12.6640625" style="1" customWidth="1"/>
    <col min="5651" max="5651" width="7.6640625" style="1" customWidth="1"/>
    <col min="5652" max="5654" width="9.33203125" style="1" customWidth="1"/>
    <col min="5655" max="5888" width="7.6640625" style="1"/>
    <col min="5889" max="5890" width="2.6640625" style="1" customWidth="1"/>
    <col min="5891" max="5891" width="5.6640625" style="1" customWidth="1"/>
    <col min="5892" max="5892" width="7.6640625" style="1" customWidth="1"/>
    <col min="5893" max="5893" width="3.33203125" style="1" customWidth="1"/>
    <col min="5894" max="5894" width="6.6640625" style="1" customWidth="1"/>
    <col min="5895" max="5895" width="10.44140625" style="1" customWidth="1"/>
    <col min="5896" max="5899" width="10.6640625" style="1" customWidth="1"/>
    <col min="5900" max="5904" width="12.33203125" style="1" customWidth="1"/>
    <col min="5905" max="5906" width="12.6640625" style="1" customWidth="1"/>
    <col min="5907" max="5907" width="7.6640625" style="1" customWidth="1"/>
    <col min="5908" max="5910" width="9.33203125" style="1" customWidth="1"/>
    <col min="5911" max="6144" width="7.6640625" style="1"/>
    <col min="6145" max="6146" width="2.6640625" style="1" customWidth="1"/>
    <col min="6147" max="6147" width="5.6640625" style="1" customWidth="1"/>
    <col min="6148" max="6148" width="7.6640625" style="1" customWidth="1"/>
    <col min="6149" max="6149" width="3.33203125" style="1" customWidth="1"/>
    <col min="6150" max="6150" width="6.6640625" style="1" customWidth="1"/>
    <col min="6151" max="6151" width="10.44140625" style="1" customWidth="1"/>
    <col min="6152" max="6155" width="10.6640625" style="1" customWidth="1"/>
    <col min="6156" max="6160" width="12.33203125" style="1" customWidth="1"/>
    <col min="6161" max="6162" width="12.6640625" style="1" customWidth="1"/>
    <col min="6163" max="6163" width="7.6640625" style="1" customWidth="1"/>
    <col min="6164" max="6166" width="9.33203125" style="1" customWidth="1"/>
    <col min="6167" max="6400" width="7.6640625" style="1"/>
    <col min="6401" max="6402" width="2.6640625" style="1" customWidth="1"/>
    <col min="6403" max="6403" width="5.6640625" style="1" customWidth="1"/>
    <col min="6404" max="6404" width="7.6640625" style="1" customWidth="1"/>
    <col min="6405" max="6405" width="3.33203125" style="1" customWidth="1"/>
    <col min="6406" max="6406" width="6.6640625" style="1" customWidth="1"/>
    <col min="6407" max="6407" width="10.44140625" style="1" customWidth="1"/>
    <col min="6408" max="6411" width="10.6640625" style="1" customWidth="1"/>
    <col min="6412" max="6416" width="12.33203125" style="1" customWidth="1"/>
    <col min="6417" max="6418" width="12.6640625" style="1" customWidth="1"/>
    <col min="6419" max="6419" width="7.6640625" style="1" customWidth="1"/>
    <col min="6420" max="6422" width="9.33203125" style="1" customWidth="1"/>
    <col min="6423" max="6656" width="7.6640625" style="1"/>
    <col min="6657" max="6658" width="2.6640625" style="1" customWidth="1"/>
    <col min="6659" max="6659" width="5.6640625" style="1" customWidth="1"/>
    <col min="6660" max="6660" width="7.6640625" style="1" customWidth="1"/>
    <col min="6661" max="6661" width="3.33203125" style="1" customWidth="1"/>
    <col min="6662" max="6662" width="6.6640625" style="1" customWidth="1"/>
    <col min="6663" max="6663" width="10.44140625" style="1" customWidth="1"/>
    <col min="6664" max="6667" width="10.6640625" style="1" customWidth="1"/>
    <col min="6668" max="6672" width="12.33203125" style="1" customWidth="1"/>
    <col min="6673" max="6674" width="12.6640625" style="1" customWidth="1"/>
    <col min="6675" max="6675" width="7.6640625" style="1" customWidth="1"/>
    <col min="6676" max="6678" width="9.33203125" style="1" customWidth="1"/>
    <col min="6679" max="6912" width="7.6640625" style="1"/>
    <col min="6913" max="6914" width="2.6640625" style="1" customWidth="1"/>
    <col min="6915" max="6915" width="5.6640625" style="1" customWidth="1"/>
    <col min="6916" max="6916" width="7.6640625" style="1" customWidth="1"/>
    <col min="6917" max="6917" width="3.33203125" style="1" customWidth="1"/>
    <col min="6918" max="6918" width="6.6640625" style="1" customWidth="1"/>
    <col min="6919" max="6919" width="10.44140625" style="1" customWidth="1"/>
    <col min="6920" max="6923" width="10.6640625" style="1" customWidth="1"/>
    <col min="6924" max="6928" width="12.33203125" style="1" customWidth="1"/>
    <col min="6929" max="6930" width="12.6640625" style="1" customWidth="1"/>
    <col min="6931" max="6931" width="7.6640625" style="1" customWidth="1"/>
    <col min="6932" max="6934" width="9.33203125" style="1" customWidth="1"/>
    <col min="6935" max="7168" width="7.6640625" style="1"/>
    <col min="7169" max="7170" width="2.6640625" style="1" customWidth="1"/>
    <col min="7171" max="7171" width="5.6640625" style="1" customWidth="1"/>
    <col min="7172" max="7172" width="7.6640625" style="1" customWidth="1"/>
    <col min="7173" max="7173" width="3.33203125" style="1" customWidth="1"/>
    <col min="7174" max="7174" width="6.6640625" style="1" customWidth="1"/>
    <col min="7175" max="7175" width="10.44140625" style="1" customWidth="1"/>
    <col min="7176" max="7179" width="10.6640625" style="1" customWidth="1"/>
    <col min="7180" max="7184" width="12.33203125" style="1" customWidth="1"/>
    <col min="7185" max="7186" width="12.6640625" style="1" customWidth="1"/>
    <col min="7187" max="7187" width="7.6640625" style="1" customWidth="1"/>
    <col min="7188" max="7190" width="9.33203125" style="1" customWidth="1"/>
    <col min="7191" max="7424" width="7.6640625" style="1"/>
    <col min="7425" max="7426" width="2.6640625" style="1" customWidth="1"/>
    <col min="7427" max="7427" width="5.6640625" style="1" customWidth="1"/>
    <col min="7428" max="7428" width="7.6640625" style="1" customWidth="1"/>
    <col min="7429" max="7429" width="3.33203125" style="1" customWidth="1"/>
    <col min="7430" max="7430" width="6.6640625" style="1" customWidth="1"/>
    <col min="7431" max="7431" width="10.44140625" style="1" customWidth="1"/>
    <col min="7432" max="7435" width="10.6640625" style="1" customWidth="1"/>
    <col min="7436" max="7440" width="12.33203125" style="1" customWidth="1"/>
    <col min="7441" max="7442" width="12.6640625" style="1" customWidth="1"/>
    <col min="7443" max="7443" width="7.6640625" style="1" customWidth="1"/>
    <col min="7444" max="7446" width="9.33203125" style="1" customWidth="1"/>
    <col min="7447" max="7680" width="7.6640625" style="1"/>
    <col min="7681" max="7682" width="2.6640625" style="1" customWidth="1"/>
    <col min="7683" max="7683" width="5.6640625" style="1" customWidth="1"/>
    <col min="7684" max="7684" width="7.6640625" style="1" customWidth="1"/>
    <col min="7685" max="7685" width="3.33203125" style="1" customWidth="1"/>
    <col min="7686" max="7686" width="6.6640625" style="1" customWidth="1"/>
    <col min="7687" max="7687" width="10.44140625" style="1" customWidth="1"/>
    <col min="7688" max="7691" width="10.6640625" style="1" customWidth="1"/>
    <col min="7692" max="7696" width="12.33203125" style="1" customWidth="1"/>
    <col min="7697" max="7698" width="12.6640625" style="1" customWidth="1"/>
    <col min="7699" max="7699" width="7.6640625" style="1" customWidth="1"/>
    <col min="7700" max="7702" width="9.33203125" style="1" customWidth="1"/>
    <col min="7703" max="7936" width="7.6640625" style="1"/>
    <col min="7937" max="7938" width="2.6640625" style="1" customWidth="1"/>
    <col min="7939" max="7939" width="5.6640625" style="1" customWidth="1"/>
    <col min="7940" max="7940" width="7.6640625" style="1" customWidth="1"/>
    <col min="7941" max="7941" width="3.33203125" style="1" customWidth="1"/>
    <col min="7942" max="7942" width="6.6640625" style="1" customWidth="1"/>
    <col min="7943" max="7943" width="10.44140625" style="1" customWidth="1"/>
    <col min="7944" max="7947" width="10.6640625" style="1" customWidth="1"/>
    <col min="7948" max="7952" width="12.33203125" style="1" customWidth="1"/>
    <col min="7953" max="7954" width="12.6640625" style="1" customWidth="1"/>
    <col min="7955" max="7955" width="7.6640625" style="1" customWidth="1"/>
    <col min="7956" max="7958" width="9.33203125" style="1" customWidth="1"/>
    <col min="7959" max="8192" width="7.6640625" style="1"/>
    <col min="8193" max="8194" width="2.6640625" style="1" customWidth="1"/>
    <col min="8195" max="8195" width="5.6640625" style="1" customWidth="1"/>
    <col min="8196" max="8196" width="7.6640625" style="1" customWidth="1"/>
    <col min="8197" max="8197" width="3.33203125" style="1" customWidth="1"/>
    <col min="8198" max="8198" width="6.6640625" style="1" customWidth="1"/>
    <col min="8199" max="8199" width="10.44140625" style="1" customWidth="1"/>
    <col min="8200" max="8203" width="10.6640625" style="1" customWidth="1"/>
    <col min="8204" max="8208" width="12.33203125" style="1" customWidth="1"/>
    <col min="8209" max="8210" width="12.6640625" style="1" customWidth="1"/>
    <col min="8211" max="8211" width="7.6640625" style="1" customWidth="1"/>
    <col min="8212" max="8214" width="9.33203125" style="1" customWidth="1"/>
    <col min="8215" max="8448" width="7.6640625" style="1"/>
    <col min="8449" max="8450" width="2.6640625" style="1" customWidth="1"/>
    <col min="8451" max="8451" width="5.6640625" style="1" customWidth="1"/>
    <col min="8452" max="8452" width="7.6640625" style="1" customWidth="1"/>
    <col min="8453" max="8453" width="3.33203125" style="1" customWidth="1"/>
    <col min="8454" max="8454" width="6.6640625" style="1" customWidth="1"/>
    <col min="8455" max="8455" width="10.44140625" style="1" customWidth="1"/>
    <col min="8456" max="8459" width="10.6640625" style="1" customWidth="1"/>
    <col min="8460" max="8464" width="12.33203125" style="1" customWidth="1"/>
    <col min="8465" max="8466" width="12.6640625" style="1" customWidth="1"/>
    <col min="8467" max="8467" width="7.6640625" style="1" customWidth="1"/>
    <col min="8468" max="8470" width="9.33203125" style="1" customWidth="1"/>
    <col min="8471" max="8704" width="7.6640625" style="1"/>
    <col min="8705" max="8706" width="2.6640625" style="1" customWidth="1"/>
    <col min="8707" max="8707" width="5.6640625" style="1" customWidth="1"/>
    <col min="8708" max="8708" width="7.6640625" style="1" customWidth="1"/>
    <col min="8709" max="8709" width="3.33203125" style="1" customWidth="1"/>
    <col min="8710" max="8710" width="6.6640625" style="1" customWidth="1"/>
    <col min="8711" max="8711" width="10.44140625" style="1" customWidth="1"/>
    <col min="8712" max="8715" width="10.6640625" style="1" customWidth="1"/>
    <col min="8716" max="8720" width="12.33203125" style="1" customWidth="1"/>
    <col min="8721" max="8722" width="12.6640625" style="1" customWidth="1"/>
    <col min="8723" max="8723" width="7.6640625" style="1" customWidth="1"/>
    <col min="8724" max="8726" width="9.33203125" style="1" customWidth="1"/>
    <col min="8727" max="8960" width="7.6640625" style="1"/>
    <col min="8961" max="8962" width="2.6640625" style="1" customWidth="1"/>
    <col min="8963" max="8963" width="5.6640625" style="1" customWidth="1"/>
    <col min="8964" max="8964" width="7.6640625" style="1" customWidth="1"/>
    <col min="8965" max="8965" width="3.33203125" style="1" customWidth="1"/>
    <col min="8966" max="8966" width="6.6640625" style="1" customWidth="1"/>
    <col min="8967" max="8967" width="10.44140625" style="1" customWidth="1"/>
    <col min="8968" max="8971" width="10.6640625" style="1" customWidth="1"/>
    <col min="8972" max="8976" width="12.33203125" style="1" customWidth="1"/>
    <col min="8977" max="8978" width="12.6640625" style="1" customWidth="1"/>
    <col min="8979" max="8979" width="7.6640625" style="1" customWidth="1"/>
    <col min="8980" max="8982" width="9.33203125" style="1" customWidth="1"/>
    <col min="8983" max="9216" width="7.6640625" style="1"/>
    <col min="9217" max="9218" width="2.6640625" style="1" customWidth="1"/>
    <col min="9219" max="9219" width="5.6640625" style="1" customWidth="1"/>
    <col min="9220" max="9220" width="7.6640625" style="1" customWidth="1"/>
    <col min="9221" max="9221" width="3.33203125" style="1" customWidth="1"/>
    <col min="9222" max="9222" width="6.6640625" style="1" customWidth="1"/>
    <col min="9223" max="9223" width="10.44140625" style="1" customWidth="1"/>
    <col min="9224" max="9227" width="10.6640625" style="1" customWidth="1"/>
    <col min="9228" max="9232" width="12.33203125" style="1" customWidth="1"/>
    <col min="9233" max="9234" width="12.6640625" style="1" customWidth="1"/>
    <col min="9235" max="9235" width="7.6640625" style="1" customWidth="1"/>
    <col min="9236" max="9238" width="9.33203125" style="1" customWidth="1"/>
    <col min="9239" max="9472" width="7.6640625" style="1"/>
    <col min="9473" max="9474" width="2.6640625" style="1" customWidth="1"/>
    <col min="9475" max="9475" width="5.6640625" style="1" customWidth="1"/>
    <col min="9476" max="9476" width="7.6640625" style="1" customWidth="1"/>
    <col min="9477" max="9477" width="3.33203125" style="1" customWidth="1"/>
    <col min="9478" max="9478" width="6.6640625" style="1" customWidth="1"/>
    <col min="9479" max="9479" width="10.44140625" style="1" customWidth="1"/>
    <col min="9480" max="9483" width="10.6640625" style="1" customWidth="1"/>
    <col min="9484" max="9488" width="12.33203125" style="1" customWidth="1"/>
    <col min="9489" max="9490" width="12.6640625" style="1" customWidth="1"/>
    <col min="9491" max="9491" width="7.6640625" style="1" customWidth="1"/>
    <col min="9492" max="9494" width="9.33203125" style="1" customWidth="1"/>
    <col min="9495" max="9728" width="7.6640625" style="1"/>
    <col min="9729" max="9730" width="2.6640625" style="1" customWidth="1"/>
    <col min="9731" max="9731" width="5.6640625" style="1" customWidth="1"/>
    <col min="9732" max="9732" width="7.6640625" style="1" customWidth="1"/>
    <col min="9733" max="9733" width="3.33203125" style="1" customWidth="1"/>
    <col min="9734" max="9734" width="6.6640625" style="1" customWidth="1"/>
    <col min="9735" max="9735" width="10.44140625" style="1" customWidth="1"/>
    <col min="9736" max="9739" width="10.6640625" style="1" customWidth="1"/>
    <col min="9740" max="9744" width="12.33203125" style="1" customWidth="1"/>
    <col min="9745" max="9746" width="12.6640625" style="1" customWidth="1"/>
    <col min="9747" max="9747" width="7.6640625" style="1" customWidth="1"/>
    <col min="9748" max="9750" width="9.33203125" style="1" customWidth="1"/>
    <col min="9751" max="9984" width="7.6640625" style="1"/>
    <col min="9985" max="9986" width="2.6640625" style="1" customWidth="1"/>
    <col min="9987" max="9987" width="5.6640625" style="1" customWidth="1"/>
    <col min="9988" max="9988" width="7.6640625" style="1" customWidth="1"/>
    <col min="9989" max="9989" width="3.33203125" style="1" customWidth="1"/>
    <col min="9990" max="9990" width="6.6640625" style="1" customWidth="1"/>
    <col min="9991" max="9991" width="10.44140625" style="1" customWidth="1"/>
    <col min="9992" max="9995" width="10.6640625" style="1" customWidth="1"/>
    <col min="9996" max="10000" width="12.33203125" style="1" customWidth="1"/>
    <col min="10001" max="10002" width="12.6640625" style="1" customWidth="1"/>
    <col min="10003" max="10003" width="7.6640625" style="1" customWidth="1"/>
    <col min="10004" max="10006" width="9.33203125" style="1" customWidth="1"/>
    <col min="10007" max="10240" width="7.6640625" style="1"/>
    <col min="10241" max="10242" width="2.6640625" style="1" customWidth="1"/>
    <col min="10243" max="10243" width="5.6640625" style="1" customWidth="1"/>
    <col min="10244" max="10244" width="7.6640625" style="1" customWidth="1"/>
    <col min="10245" max="10245" width="3.33203125" style="1" customWidth="1"/>
    <col min="10246" max="10246" width="6.6640625" style="1" customWidth="1"/>
    <col min="10247" max="10247" width="10.44140625" style="1" customWidth="1"/>
    <col min="10248" max="10251" width="10.6640625" style="1" customWidth="1"/>
    <col min="10252" max="10256" width="12.33203125" style="1" customWidth="1"/>
    <col min="10257" max="10258" width="12.6640625" style="1" customWidth="1"/>
    <col min="10259" max="10259" width="7.6640625" style="1" customWidth="1"/>
    <col min="10260" max="10262" width="9.33203125" style="1" customWidth="1"/>
    <col min="10263" max="10496" width="7.6640625" style="1"/>
    <col min="10497" max="10498" width="2.6640625" style="1" customWidth="1"/>
    <col min="10499" max="10499" width="5.6640625" style="1" customWidth="1"/>
    <col min="10500" max="10500" width="7.6640625" style="1" customWidth="1"/>
    <col min="10501" max="10501" width="3.33203125" style="1" customWidth="1"/>
    <col min="10502" max="10502" width="6.6640625" style="1" customWidth="1"/>
    <col min="10503" max="10503" width="10.44140625" style="1" customWidth="1"/>
    <col min="10504" max="10507" width="10.6640625" style="1" customWidth="1"/>
    <col min="10508" max="10512" width="12.33203125" style="1" customWidth="1"/>
    <col min="10513" max="10514" width="12.6640625" style="1" customWidth="1"/>
    <col min="10515" max="10515" width="7.6640625" style="1" customWidth="1"/>
    <col min="10516" max="10518" width="9.33203125" style="1" customWidth="1"/>
    <col min="10519" max="10752" width="7.6640625" style="1"/>
    <col min="10753" max="10754" width="2.6640625" style="1" customWidth="1"/>
    <col min="10755" max="10755" width="5.6640625" style="1" customWidth="1"/>
    <col min="10756" max="10756" width="7.6640625" style="1" customWidth="1"/>
    <col min="10757" max="10757" width="3.33203125" style="1" customWidth="1"/>
    <col min="10758" max="10758" width="6.6640625" style="1" customWidth="1"/>
    <col min="10759" max="10759" width="10.44140625" style="1" customWidth="1"/>
    <col min="10760" max="10763" width="10.6640625" style="1" customWidth="1"/>
    <col min="10764" max="10768" width="12.33203125" style="1" customWidth="1"/>
    <col min="10769" max="10770" width="12.6640625" style="1" customWidth="1"/>
    <col min="10771" max="10771" width="7.6640625" style="1" customWidth="1"/>
    <col min="10772" max="10774" width="9.33203125" style="1" customWidth="1"/>
    <col min="10775" max="11008" width="7.6640625" style="1"/>
    <col min="11009" max="11010" width="2.6640625" style="1" customWidth="1"/>
    <col min="11011" max="11011" width="5.6640625" style="1" customWidth="1"/>
    <col min="11012" max="11012" width="7.6640625" style="1" customWidth="1"/>
    <col min="11013" max="11013" width="3.33203125" style="1" customWidth="1"/>
    <col min="11014" max="11014" width="6.6640625" style="1" customWidth="1"/>
    <col min="11015" max="11015" width="10.44140625" style="1" customWidth="1"/>
    <col min="11016" max="11019" width="10.6640625" style="1" customWidth="1"/>
    <col min="11020" max="11024" width="12.33203125" style="1" customWidth="1"/>
    <col min="11025" max="11026" width="12.6640625" style="1" customWidth="1"/>
    <col min="11027" max="11027" width="7.6640625" style="1" customWidth="1"/>
    <col min="11028" max="11030" width="9.33203125" style="1" customWidth="1"/>
    <col min="11031" max="11264" width="7.6640625" style="1"/>
    <col min="11265" max="11266" width="2.6640625" style="1" customWidth="1"/>
    <col min="11267" max="11267" width="5.6640625" style="1" customWidth="1"/>
    <col min="11268" max="11268" width="7.6640625" style="1" customWidth="1"/>
    <col min="11269" max="11269" width="3.33203125" style="1" customWidth="1"/>
    <col min="11270" max="11270" width="6.6640625" style="1" customWidth="1"/>
    <col min="11271" max="11271" width="10.44140625" style="1" customWidth="1"/>
    <col min="11272" max="11275" width="10.6640625" style="1" customWidth="1"/>
    <col min="11276" max="11280" width="12.33203125" style="1" customWidth="1"/>
    <col min="11281" max="11282" width="12.6640625" style="1" customWidth="1"/>
    <col min="11283" max="11283" width="7.6640625" style="1" customWidth="1"/>
    <col min="11284" max="11286" width="9.33203125" style="1" customWidth="1"/>
    <col min="11287" max="11520" width="7.6640625" style="1"/>
    <col min="11521" max="11522" width="2.6640625" style="1" customWidth="1"/>
    <col min="11523" max="11523" width="5.6640625" style="1" customWidth="1"/>
    <col min="11524" max="11524" width="7.6640625" style="1" customWidth="1"/>
    <col min="11525" max="11525" width="3.33203125" style="1" customWidth="1"/>
    <col min="11526" max="11526" width="6.6640625" style="1" customWidth="1"/>
    <col min="11527" max="11527" width="10.44140625" style="1" customWidth="1"/>
    <col min="11528" max="11531" width="10.6640625" style="1" customWidth="1"/>
    <col min="11532" max="11536" width="12.33203125" style="1" customWidth="1"/>
    <col min="11537" max="11538" width="12.6640625" style="1" customWidth="1"/>
    <col min="11539" max="11539" width="7.6640625" style="1" customWidth="1"/>
    <col min="11540" max="11542" width="9.33203125" style="1" customWidth="1"/>
    <col min="11543" max="11776" width="7.6640625" style="1"/>
    <col min="11777" max="11778" width="2.6640625" style="1" customWidth="1"/>
    <col min="11779" max="11779" width="5.6640625" style="1" customWidth="1"/>
    <col min="11780" max="11780" width="7.6640625" style="1" customWidth="1"/>
    <col min="11781" max="11781" width="3.33203125" style="1" customWidth="1"/>
    <col min="11782" max="11782" width="6.6640625" style="1" customWidth="1"/>
    <col min="11783" max="11783" width="10.44140625" style="1" customWidth="1"/>
    <col min="11784" max="11787" width="10.6640625" style="1" customWidth="1"/>
    <col min="11788" max="11792" width="12.33203125" style="1" customWidth="1"/>
    <col min="11793" max="11794" width="12.6640625" style="1" customWidth="1"/>
    <col min="11795" max="11795" width="7.6640625" style="1" customWidth="1"/>
    <col min="11796" max="11798" width="9.33203125" style="1" customWidth="1"/>
    <col min="11799" max="12032" width="7.6640625" style="1"/>
    <col min="12033" max="12034" width="2.6640625" style="1" customWidth="1"/>
    <col min="12035" max="12035" width="5.6640625" style="1" customWidth="1"/>
    <col min="12036" max="12036" width="7.6640625" style="1" customWidth="1"/>
    <col min="12037" max="12037" width="3.33203125" style="1" customWidth="1"/>
    <col min="12038" max="12038" width="6.6640625" style="1" customWidth="1"/>
    <col min="12039" max="12039" width="10.44140625" style="1" customWidth="1"/>
    <col min="12040" max="12043" width="10.6640625" style="1" customWidth="1"/>
    <col min="12044" max="12048" width="12.33203125" style="1" customWidth="1"/>
    <col min="12049" max="12050" width="12.6640625" style="1" customWidth="1"/>
    <col min="12051" max="12051" width="7.6640625" style="1" customWidth="1"/>
    <col min="12052" max="12054" width="9.33203125" style="1" customWidth="1"/>
    <col min="12055" max="12288" width="7.6640625" style="1"/>
    <col min="12289" max="12290" width="2.6640625" style="1" customWidth="1"/>
    <col min="12291" max="12291" width="5.6640625" style="1" customWidth="1"/>
    <col min="12292" max="12292" width="7.6640625" style="1" customWidth="1"/>
    <col min="12293" max="12293" width="3.33203125" style="1" customWidth="1"/>
    <col min="12294" max="12294" width="6.6640625" style="1" customWidth="1"/>
    <col min="12295" max="12295" width="10.44140625" style="1" customWidth="1"/>
    <col min="12296" max="12299" width="10.6640625" style="1" customWidth="1"/>
    <col min="12300" max="12304" width="12.33203125" style="1" customWidth="1"/>
    <col min="12305" max="12306" width="12.6640625" style="1" customWidth="1"/>
    <col min="12307" max="12307" width="7.6640625" style="1" customWidth="1"/>
    <col min="12308" max="12310" width="9.33203125" style="1" customWidth="1"/>
    <col min="12311" max="12544" width="7.6640625" style="1"/>
    <col min="12545" max="12546" width="2.6640625" style="1" customWidth="1"/>
    <col min="12547" max="12547" width="5.6640625" style="1" customWidth="1"/>
    <col min="12548" max="12548" width="7.6640625" style="1" customWidth="1"/>
    <col min="12549" max="12549" width="3.33203125" style="1" customWidth="1"/>
    <col min="12550" max="12550" width="6.6640625" style="1" customWidth="1"/>
    <col min="12551" max="12551" width="10.44140625" style="1" customWidth="1"/>
    <col min="12552" max="12555" width="10.6640625" style="1" customWidth="1"/>
    <col min="12556" max="12560" width="12.33203125" style="1" customWidth="1"/>
    <col min="12561" max="12562" width="12.6640625" style="1" customWidth="1"/>
    <col min="12563" max="12563" width="7.6640625" style="1" customWidth="1"/>
    <col min="12564" max="12566" width="9.33203125" style="1" customWidth="1"/>
    <col min="12567" max="12800" width="7.6640625" style="1"/>
    <col min="12801" max="12802" width="2.6640625" style="1" customWidth="1"/>
    <col min="12803" max="12803" width="5.6640625" style="1" customWidth="1"/>
    <col min="12804" max="12804" width="7.6640625" style="1" customWidth="1"/>
    <col min="12805" max="12805" width="3.33203125" style="1" customWidth="1"/>
    <col min="12806" max="12806" width="6.6640625" style="1" customWidth="1"/>
    <col min="12807" max="12807" width="10.44140625" style="1" customWidth="1"/>
    <col min="12808" max="12811" width="10.6640625" style="1" customWidth="1"/>
    <col min="12812" max="12816" width="12.33203125" style="1" customWidth="1"/>
    <col min="12817" max="12818" width="12.6640625" style="1" customWidth="1"/>
    <col min="12819" max="12819" width="7.6640625" style="1" customWidth="1"/>
    <col min="12820" max="12822" width="9.33203125" style="1" customWidth="1"/>
    <col min="12823" max="13056" width="7.6640625" style="1"/>
    <col min="13057" max="13058" width="2.6640625" style="1" customWidth="1"/>
    <col min="13059" max="13059" width="5.6640625" style="1" customWidth="1"/>
    <col min="13060" max="13060" width="7.6640625" style="1" customWidth="1"/>
    <col min="13061" max="13061" width="3.33203125" style="1" customWidth="1"/>
    <col min="13062" max="13062" width="6.6640625" style="1" customWidth="1"/>
    <col min="13063" max="13063" width="10.44140625" style="1" customWidth="1"/>
    <col min="13064" max="13067" width="10.6640625" style="1" customWidth="1"/>
    <col min="13068" max="13072" width="12.33203125" style="1" customWidth="1"/>
    <col min="13073" max="13074" width="12.6640625" style="1" customWidth="1"/>
    <col min="13075" max="13075" width="7.6640625" style="1" customWidth="1"/>
    <col min="13076" max="13078" width="9.33203125" style="1" customWidth="1"/>
    <col min="13079" max="13312" width="7.6640625" style="1"/>
    <col min="13313" max="13314" width="2.6640625" style="1" customWidth="1"/>
    <col min="13315" max="13315" width="5.6640625" style="1" customWidth="1"/>
    <col min="13316" max="13316" width="7.6640625" style="1" customWidth="1"/>
    <col min="13317" max="13317" width="3.33203125" style="1" customWidth="1"/>
    <col min="13318" max="13318" width="6.6640625" style="1" customWidth="1"/>
    <col min="13319" max="13319" width="10.44140625" style="1" customWidth="1"/>
    <col min="13320" max="13323" width="10.6640625" style="1" customWidth="1"/>
    <col min="13324" max="13328" width="12.33203125" style="1" customWidth="1"/>
    <col min="13329" max="13330" width="12.6640625" style="1" customWidth="1"/>
    <col min="13331" max="13331" width="7.6640625" style="1" customWidth="1"/>
    <col min="13332" max="13334" width="9.33203125" style="1" customWidth="1"/>
    <col min="13335" max="13568" width="7.6640625" style="1"/>
    <col min="13569" max="13570" width="2.6640625" style="1" customWidth="1"/>
    <col min="13571" max="13571" width="5.6640625" style="1" customWidth="1"/>
    <col min="13572" max="13572" width="7.6640625" style="1" customWidth="1"/>
    <col min="13573" max="13573" width="3.33203125" style="1" customWidth="1"/>
    <col min="13574" max="13574" width="6.6640625" style="1" customWidth="1"/>
    <col min="13575" max="13575" width="10.44140625" style="1" customWidth="1"/>
    <col min="13576" max="13579" width="10.6640625" style="1" customWidth="1"/>
    <col min="13580" max="13584" width="12.33203125" style="1" customWidth="1"/>
    <col min="13585" max="13586" width="12.6640625" style="1" customWidth="1"/>
    <col min="13587" max="13587" width="7.6640625" style="1" customWidth="1"/>
    <col min="13588" max="13590" width="9.33203125" style="1" customWidth="1"/>
    <col min="13591" max="13824" width="7.6640625" style="1"/>
    <col min="13825" max="13826" width="2.6640625" style="1" customWidth="1"/>
    <col min="13827" max="13827" width="5.6640625" style="1" customWidth="1"/>
    <col min="13828" max="13828" width="7.6640625" style="1" customWidth="1"/>
    <col min="13829" max="13829" width="3.33203125" style="1" customWidth="1"/>
    <col min="13830" max="13830" width="6.6640625" style="1" customWidth="1"/>
    <col min="13831" max="13831" width="10.44140625" style="1" customWidth="1"/>
    <col min="13832" max="13835" width="10.6640625" style="1" customWidth="1"/>
    <col min="13836" max="13840" width="12.33203125" style="1" customWidth="1"/>
    <col min="13841" max="13842" width="12.6640625" style="1" customWidth="1"/>
    <col min="13843" max="13843" width="7.6640625" style="1" customWidth="1"/>
    <col min="13844" max="13846" width="9.33203125" style="1" customWidth="1"/>
    <col min="13847" max="14080" width="7.6640625" style="1"/>
    <col min="14081" max="14082" width="2.6640625" style="1" customWidth="1"/>
    <col min="14083" max="14083" width="5.6640625" style="1" customWidth="1"/>
    <col min="14084" max="14084" width="7.6640625" style="1" customWidth="1"/>
    <col min="14085" max="14085" width="3.33203125" style="1" customWidth="1"/>
    <col min="14086" max="14086" width="6.6640625" style="1" customWidth="1"/>
    <col min="14087" max="14087" width="10.44140625" style="1" customWidth="1"/>
    <col min="14088" max="14091" width="10.6640625" style="1" customWidth="1"/>
    <col min="14092" max="14096" width="12.33203125" style="1" customWidth="1"/>
    <col min="14097" max="14098" width="12.6640625" style="1" customWidth="1"/>
    <col min="14099" max="14099" width="7.6640625" style="1" customWidth="1"/>
    <col min="14100" max="14102" width="9.33203125" style="1" customWidth="1"/>
    <col min="14103" max="14336" width="7.6640625" style="1"/>
    <col min="14337" max="14338" width="2.6640625" style="1" customWidth="1"/>
    <col min="14339" max="14339" width="5.6640625" style="1" customWidth="1"/>
    <col min="14340" max="14340" width="7.6640625" style="1" customWidth="1"/>
    <col min="14341" max="14341" width="3.33203125" style="1" customWidth="1"/>
    <col min="14342" max="14342" width="6.6640625" style="1" customWidth="1"/>
    <col min="14343" max="14343" width="10.44140625" style="1" customWidth="1"/>
    <col min="14344" max="14347" width="10.6640625" style="1" customWidth="1"/>
    <col min="14348" max="14352" width="12.33203125" style="1" customWidth="1"/>
    <col min="14353" max="14354" width="12.6640625" style="1" customWidth="1"/>
    <col min="14355" max="14355" width="7.6640625" style="1" customWidth="1"/>
    <col min="14356" max="14358" width="9.33203125" style="1" customWidth="1"/>
    <col min="14359" max="14592" width="7.6640625" style="1"/>
    <col min="14593" max="14594" width="2.6640625" style="1" customWidth="1"/>
    <col min="14595" max="14595" width="5.6640625" style="1" customWidth="1"/>
    <col min="14596" max="14596" width="7.6640625" style="1" customWidth="1"/>
    <col min="14597" max="14597" width="3.33203125" style="1" customWidth="1"/>
    <col min="14598" max="14598" width="6.6640625" style="1" customWidth="1"/>
    <col min="14599" max="14599" width="10.44140625" style="1" customWidth="1"/>
    <col min="14600" max="14603" width="10.6640625" style="1" customWidth="1"/>
    <col min="14604" max="14608" width="12.33203125" style="1" customWidth="1"/>
    <col min="14609" max="14610" width="12.6640625" style="1" customWidth="1"/>
    <col min="14611" max="14611" width="7.6640625" style="1" customWidth="1"/>
    <col min="14612" max="14614" width="9.33203125" style="1" customWidth="1"/>
    <col min="14615" max="14848" width="7.6640625" style="1"/>
    <col min="14849" max="14850" width="2.6640625" style="1" customWidth="1"/>
    <col min="14851" max="14851" width="5.6640625" style="1" customWidth="1"/>
    <col min="14852" max="14852" width="7.6640625" style="1" customWidth="1"/>
    <col min="14853" max="14853" width="3.33203125" style="1" customWidth="1"/>
    <col min="14854" max="14854" width="6.6640625" style="1" customWidth="1"/>
    <col min="14855" max="14855" width="10.44140625" style="1" customWidth="1"/>
    <col min="14856" max="14859" width="10.6640625" style="1" customWidth="1"/>
    <col min="14860" max="14864" width="12.33203125" style="1" customWidth="1"/>
    <col min="14865" max="14866" width="12.6640625" style="1" customWidth="1"/>
    <col min="14867" max="14867" width="7.6640625" style="1" customWidth="1"/>
    <col min="14868" max="14870" width="9.33203125" style="1" customWidth="1"/>
    <col min="14871" max="15104" width="7.6640625" style="1"/>
    <col min="15105" max="15106" width="2.6640625" style="1" customWidth="1"/>
    <col min="15107" max="15107" width="5.6640625" style="1" customWidth="1"/>
    <col min="15108" max="15108" width="7.6640625" style="1" customWidth="1"/>
    <col min="15109" max="15109" width="3.33203125" style="1" customWidth="1"/>
    <col min="15110" max="15110" width="6.6640625" style="1" customWidth="1"/>
    <col min="15111" max="15111" width="10.44140625" style="1" customWidth="1"/>
    <col min="15112" max="15115" width="10.6640625" style="1" customWidth="1"/>
    <col min="15116" max="15120" width="12.33203125" style="1" customWidth="1"/>
    <col min="15121" max="15122" width="12.6640625" style="1" customWidth="1"/>
    <col min="15123" max="15123" width="7.6640625" style="1" customWidth="1"/>
    <col min="15124" max="15126" width="9.33203125" style="1" customWidth="1"/>
    <col min="15127" max="15360" width="7.6640625" style="1"/>
    <col min="15361" max="15362" width="2.6640625" style="1" customWidth="1"/>
    <col min="15363" max="15363" width="5.6640625" style="1" customWidth="1"/>
    <col min="15364" max="15364" width="7.6640625" style="1" customWidth="1"/>
    <col min="15365" max="15365" width="3.33203125" style="1" customWidth="1"/>
    <col min="15366" max="15366" width="6.6640625" style="1" customWidth="1"/>
    <col min="15367" max="15367" width="10.44140625" style="1" customWidth="1"/>
    <col min="15368" max="15371" width="10.6640625" style="1" customWidth="1"/>
    <col min="15372" max="15376" width="12.33203125" style="1" customWidth="1"/>
    <col min="15377" max="15378" width="12.6640625" style="1" customWidth="1"/>
    <col min="15379" max="15379" width="7.6640625" style="1" customWidth="1"/>
    <col min="15380" max="15382" width="9.33203125" style="1" customWidth="1"/>
    <col min="15383" max="15616" width="7.6640625" style="1"/>
    <col min="15617" max="15618" width="2.6640625" style="1" customWidth="1"/>
    <col min="15619" max="15619" width="5.6640625" style="1" customWidth="1"/>
    <col min="15620" max="15620" width="7.6640625" style="1" customWidth="1"/>
    <col min="15621" max="15621" width="3.33203125" style="1" customWidth="1"/>
    <col min="15622" max="15622" width="6.6640625" style="1" customWidth="1"/>
    <col min="15623" max="15623" width="10.44140625" style="1" customWidth="1"/>
    <col min="15624" max="15627" width="10.6640625" style="1" customWidth="1"/>
    <col min="15628" max="15632" width="12.33203125" style="1" customWidth="1"/>
    <col min="15633" max="15634" width="12.6640625" style="1" customWidth="1"/>
    <col min="15635" max="15635" width="7.6640625" style="1" customWidth="1"/>
    <col min="15636" max="15638" width="9.33203125" style="1" customWidth="1"/>
    <col min="15639" max="15872" width="7.6640625" style="1"/>
    <col min="15873" max="15874" width="2.6640625" style="1" customWidth="1"/>
    <col min="15875" max="15875" width="5.6640625" style="1" customWidth="1"/>
    <col min="15876" max="15876" width="7.6640625" style="1" customWidth="1"/>
    <col min="15877" max="15877" width="3.33203125" style="1" customWidth="1"/>
    <col min="15878" max="15878" width="6.6640625" style="1" customWidth="1"/>
    <col min="15879" max="15879" width="10.44140625" style="1" customWidth="1"/>
    <col min="15880" max="15883" width="10.6640625" style="1" customWidth="1"/>
    <col min="15884" max="15888" width="12.33203125" style="1" customWidth="1"/>
    <col min="15889" max="15890" width="12.6640625" style="1" customWidth="1"/>
    <col min="15891" max="15891" width="7.6640625" style="1" customWidth="1"/>
    <col min="15892" max="15894" width="9.33203125" style="1" customWidth="1"/>
    <col min="15895" max="16128" width="7.6640625" style="1"/>
    <col min="16129" max="16130" width="2.6640625" style="1" customWidth="1"/>
    <col min="16131" max="16131" width="5.6640625" style="1" customWidth="1"/>
    <col min="16132" max="16132" width="7.6640625" style="1" customWidth="1"/>
    <col min="16133" max="16133" width="3.33203125" style="1" customWidth="1"/>
    <col min="16134" max="16134" width="6.6640625" style="1" customWidth="1"/>
    <col min="16135" max="16135" width="10.44140625" style="1" customWidth="1"/>
    <col min="16136" max="16139" width="10.6640625" style="1" customWidth="1"/>
    <col min="16140" max="16144" width="12.33203125" style="1" customWidth="1"/>
    <col min="16145" max="16146" width="12.6640625" style="1" customWidth="1"/>
    <col min="16147" max="16147" width="7.6640625" style="1" customWidth="1"/>
    <col min="16148" max="16150" width="9.33203125" style="1" customWidth="1"/>
    <col min="16151" max="16384" width="7.6640625" style="1"/>
  </cols>
  <sheetData>
    <row r="1" spans="1:18" ht="17.100000000000001" customHeight="1" thickTop="1" thickBot="1">
      <c r="A1" s="4" t="str">
        <f>"介護保険事業状況報告　令和" &amp; DBCS($A$2) &amp; "年（" &amp; DBCS($B$2) &amp; "年）" &amp; DBCS($C$2) &amp; "月※"</f>
        <v>介護保険事業状況報告　令和５年（２０２３年）１１月※</v>
      </c>
      <c r="J1" s="933" t="s">
        <v>135</v>
      </c>
      <c r="K1" s="934"/>
      <c r="L1" s="934"/>
      <c r="M1" s="934"/>
      <c r="N1" s="934"/>
      <c r="O1" s="935"/>
      <c r="P1" s="936">
        <v>45325</v>
      </c>
      <c r="Q1" s="937"/>
      <c r="R1" s="336" t="s">
        <v>134</v>
      </c>
    </row>
    <row r="2" spans="1:18" ht="17.100000000000001" customHeight="1" thickTop="1">
      <c r="A2" s="312">
        <v>5</v>
      </c>
      <c r="B2" s="312">
        <v>2023</v>
      </c>
      <c r="C2" s="312">
        <v>11</v>
      </c>
      <c r="D2" s="312">
        <v>1</v>
      </c>
      <c r="E2" s="312">
        <v>30</v>
      </c>
      <c r="Q2" s="336"/>
    </row>
    <row r="3" spans="1:18" ht="17.100000000000001" customHeight="1">
      <c r="A3" s="4" t="s">
        <v>133</v>
      </c>
    </row>
    <row r="4" spans="1:18" ht="17.100000000000001" customHeight="1">
      <c r="B4" s="23"/>
      <c r="C4" s="23"/>
      <c r="D4" s="23"/>
      <c r="E4" s="143"/>
      <c r="F4" s="143"/>
      <c r="G4" s="143"/>
      <c r="H4" s="862" t="s">
        <v>122</v>
      </c>
      <c r="I4" s="862"/>
    </row>
    <row r="5" spans="1:18" ht="17.100000000000001" customHeight="1">
      <c r="B5" s="938" t="str">
        <f>"令和" &amp; DBCS($A$2) &amp; "年（" &amp; DBCS($B$2) &amp; "年）" &amp; DBCS($C$2) &amp; "月末日現在"</f>
        <v>令和５年（２０２３年）１１月末日現在</v>
      </c>
      <c r="C5" s="939"/>
      <c r="D5" s="939"/>
      <c r="E5" s="939"/>
      <c r="F5" s="939"/>
      <c r="G5" s="940"/>
      <c r="H5" s="941" t="s">
        <v>132</v>
      </c>
      <c r="I5" s="942"/>
      <c r="L5" s="347" t="s">
        <v>122</v>
      </c>
      <c r="Q5" s="24" t="s">
        <v>131</v>
      </c>
    </row>
    <row r="6" spans="1:18" ht="17.100000000000001" customHeight="1">
      <c r="B6" s="3" t="s">
        <v>130</v>
      </c>
      <c r="C6" s="335"/>
      <c r="D6" s="335"/>
      <c r="E6" s="335"/>
      <c r="F6" s="335"/>
      <c r="G6" s="235"/>
      <c r="H6" s="334"/>
      <c r="I6" s="333">
        <v>42617</v>
      </c>
      <c r="K6" s="332" t="s">
        <v>129</v>
      </c>
      <c r="L6" s="331">
        <f>(I7+I8)-I6</f>
        <v>11945</v>
      </c>
      <c r="Q6" s="330">
        <f>R42</f>
        <v>19989</v>
      </c>
      <c r="R6" s="932">
        <f>Q6/Q7</f>
        <v>0.20569258790479425</v>
      </c>
    </row>
    <row r="7" spans="1:18" s="189" customFormat="1" ht="17.100000000000001" customHeight="1">
      <c r="B7" s="329" t="s">
        <v>128</v>
      </c>
      <c r="C7" s="328"/>
      <c r="D7" s="328"/>
      <c r="E7" s="328"/>
      <c r="F7" s="328"/>
      <c r="G7" s="327"/>
      <c r="H7" s="326"/>
      <c r="I7" s="325">
        <v>36100</v>
      </c>
      <c r="K7" s="189" t="s">
        <v>127</v>
      </c>
      <c r="Q7" s="324">
        <f>I9</f>
        <v>97179</v>
      </c>
      <c r="R7" s="932"/>
    </row>
    <row r="8" spans="1:18" s="189" customFormat="1" ht="17.100000000000001" customHeight="1">
      <c r="B8" s="323" t="s">
        <v>126</v>
      </c>
      <c r="C8" s="322"/>
      <c r="D8" s="322"/>
      <c r="E8" s="322"/>
      <c r="F8" s="322"/>
      <c r="G8" s="225"/>
      <c r="H8" s="321"/>
      <c r="I8" s="320">
        <v>18462</v>
      </c>
      <c r="K8" s="189" t="s">
        <v>125</v>
      </c>
      <c r="Q8" s="319"/>
      <c r="R8" s="318"/>
    </row>
    <row r="9" spans="1:18" ht="17.100000000000001" customHeight="1">
      <c r="B9" s="13" t="s">
        <v>124</v>
      </c>
      <c r="C9" s="12"/>
      <c r="D9" s="12"/>
      <c r="E9" s="12"/>
      <c r="F9" s="12"/>
      <c r="G9" s="317"/>
      <c r="H9" s="316"/>
      <c r="I9" s="315">
        <f>I6+I7+I8</f>
        <v>97179</v>
      </c>
    </row>
    <row r="11" spans="1:18" ht="17.100000000000001" customHeight="1">
      <c r="A11" s="4" t="s">
        <v>123</v>
      </c>
    </row>
    <row r="12" spans="1:18" ht="17.100000000000001" customHeight="1" thickBot="1">
      <c r="B12" s="5"/>
      <c r="C12" s="5"/>
      <c r="D12" s="5"/>
      <c r="E12" s="314"/>
      <c r="F12" s="314"/>
      <c r="G12" s="314"/>
      <c r="H12" s="314"/>
      <c r="I12" s="314"/>
      <c r="J12" s="314"/>
      <c r="K12" s="314"/>
      <c r="L12" s="314"/>
      <c r="M12" s="314"/>
      <c r="P12" s="314"/>
      <c r="Q12" s="922" t="s">
        <v>122</v>
      </c>
      <c r="R12" s="922"/>
    </row>
    <row r="13" spans="1:18" ht="17.100000000000001" customHeight="1">
      <c r="A13" s="313" t="s">
        <v>121</v>
      </c>
      <c r="B13" s="923" t="s">
        <v>120</v>
      </c>
      <c r="C13" s="926" t="str">
        <f>"令和" &amp; DBCS($A$2) &amp; "年（" &amp; DBCS($B$2) &amp; "年）" &amp; DBCS($C$2) &amp; "月末日現在"</f>
        <v>令和５年（２０２３年）１１月末日現在</v>
      </c>
      <c r="D13" s="927"/>
      <c r="E13" s="927"/>
      <c r="F13" s="927"/>
      <c r="G13" s="928"/>
      <c r="H13" s="299" t="s">
        <v>57</v>
      </c>
      <c r="I13" s="298" t="s">
        <v>56</v>
      </c>
      <c r="J13" s="297" t="s">
        <v>49</v>
      </c>
      <c r="K13" s="296" t="s">
        <v>55</v>
      </c>
      <c r="L13" s="295" t="s">
        <v>54</v>
      </c>
      <c r="M13" s="295" t="s">
        <v>53</v>
      </c>
      <c r="N13" s="295" t="s">
        <v>52</v>
      </c>
      <c r="O13" s="295" t="s">
        <v>51</v>
      </c>
      <c r="P13" s="294" t="s">
        <v>50</v>
      </c>
      <c r="Q13" s="293" t="s">
        <v>49</v>
      </c>
      <c r="R13" s="292" t="s">
        <v>48</v>
      </c>
    </row>
    <row r="14" spans="1:18" ht="17.100000000000001" customHeight="1">
      <c r="A14" s="312">
        <v>875</v>
      </c>
      <c r="B14" s="924"/>
      <c r="C14" s="291" t="s">
        <v>103</v>
      </c>
      <c r="D14" s="47"/>
      <c r="E14" s="47"/>
      <c r="F14" s="47"/>
      <c r="G14" s="46"/>
      <c r="H14" s="263">
        <f>H15+H16+H17+H18+H19+H20</f>
        <v>837</v>
      </c>
      <c r="I14" s="264">
        <f>I15+I16+I17+I18+I19+I20</f>
        <v>699</v>
      </c>
      <c r="J14" s="290">
        <f t="shared" ref="J14:J22" si="0">SUM(H14:I14)</f>
        <v>1536</v>
      </c>
      <c r="K14" s="289" t="s">
        <v>193</v>
      </c>
      <c r="L14" s="33">
        <f>L15+L16+L17+L18+L19+L20</f>
        <v>1492</v>
      </c>
      <c r="M14" s="33">
        <f>M15+M16+M17+M18+M19+M20</f>
        <v>983</v>
      </c>
      <c r="N14" s="33">
        <f>N15+N16+N17+N18+N19+N20</f>
        <v>715</v>
      </c>
      <c r="O14" s="33">
        <f>O15+O16+O17+O18+O19+O20</f>
        <v>691</v>
      </c>
      <c r="P14" s="33">
        <f>P15+P16+P17+P18+P19+P20</f>
        <v>438</v>
      </c>
      <c r="Q14" s="261">
        <f t="shared" ref="Q14:Q22" si="1">SUM(K14:P14)</f>
        <v>4319</v>
      </c>
      <c r="R14" s="287">
        <f t="shared" ref="R14:R22" si="2">SUM(J14,Q14)</f>
        <v>5855</v>
      </c>
    </row>
    <row r="15" spans="1:18" ht="17.100000000000001" customHeight="1">
      <c r="A15" s="312">
        <v>156</v>
      </c>
      <c r="B15" s="924"/>
      <c r="C15" s="82"/>
      <c r="D15" s="151" t="s">
        <v>118</v>
      </c>
      <c r="E15" s="151"/>
      <c r="F15" s="151"/>
      <c r="G15" s="151"/>
      <c r="H15" s="311">
        <v>61</v>
      </c>
      <c r="I15" s="308">
        <v>42</v>
      </c>
      <c r="J15" s="275">
        <f t="shared" si="0"/>
        <v>103</v>
      </c>
      <c r="K15" s="310" t="s">
        <v>196</v>
      </c>
      <c r="L15" s="309">
        <v>73</v>
      </c>
      <c r="M15" s="309">
        <v>57</v>
      </c>
      <c r="N15" s="309">
        <v>33</v>
      </c>
      <c r="O15" s="309">
        <v>29</v>
      </c>
      <c r="P15" s="308">
        <v>32</v>
      </c>
      <c r="Q15" s="275">
        <f t="shared" si="1"/>
        <v>224</v>
      </c>
      <c r="R15" s="281">
        <f t="shared" si="2"/>
        <v>327</v>
      </c>
    </row>
    <row r="16" spans="1:18" ht="17.100000000000001" customHeight="1">
      <c r="A16" s="312"/>
      <c r="B16" s="924"/>
      <c r="C16" s="152"/>
      <c r="D16" s="69" t="s">
        <v>117</v>
      </c>
      <c r="E16" s="69"/>
      <c r="F16" s="69"/>
      <c r="G16" s="69"/>
      <c r="H16" s="311">
        <v>99</v>
      </c>
      <c r="I16" s="308">
        <v>106</v>
      </c>
      <c r="J16" s="275">
        <f t="shared" si="0"/>
        <v>205</v>
      </c>
      <c r="K16" s="310" t="s">
        <v>196</v>
      </c>
      <c r="L16" s="309">
        <v>158</v>
      </c>
      <c r="M16" s="309">
        <v>125</v>
      </c>
      <c r="N16" s="309">
        <v>80</v>
      </c>
      <c r="O16" s="309">
        <v>78</v>
      </c>
      <c r="P16" s="308">
        <v>56</v>
      </c>
      <c r="Q16" s="275">
        <f t="shared" si="1"/>
        <v>497</v>
      </c>
      <c r="R16" s="274">
        <f t="shared" si="2"/>
        <v>702</v>
      </c>
    </row>
    <row r="17" spans="1:18" ht="17.100000000000001" customHeight="1">
      <c r="A17" s="312"/>
      <c r="B17" s="924"/>
      <c r="C17" s="152"/>
      <c r="D17" s="69" t="s">
        <v>116</v>
      </c>
      <c r="E17" s="69"/>
      <c r="F17" s="69"/>
      <c r="G17" s="69"/>
      <c r="H17" s="311">
        <v>137</v>
      </c>
      <c r="I17" s="308">
        <v>149</v>
      </c>
      <c r="J17" s="275">
        <f t="shared" si="0"/>
        <v>286</v>
      </c>
      <c r="K17" s="310" t="s">
        <v>196</v>
      </c>
      <c r="L17" s="309">
        <v>258</v>
      </c>
      <c r="M17" s="309">
        <v>180</v>
      </c>
      <c r="N17" s="309">
        <v>136</v>
      </c>
      <c r="O17" s="309">
        <v>116</v>
      </c>
      <c r="P17" s="308">
        <v>80</v>
      </c>
      <c r="Q17" s="275">
        <f t="shared" si="1"/>
        <v>770</v>
      </c>
      <c r="R17" s="274">
        <f t="shared" si="2"/>
        <v>1056</v>
      </c>
    </row>
    <row r="18" spans="1:18" ht="17.100000000000001" customHeight="1">
      <c r="A18" s="312"/>
      <c r="B18" s="924"/>
      <c r="C18" s="152"/>
      <c r="D18" s="69" t="s">
        <v>115</v>
      </c>
      <c r="E18" s="69"/>
      <c r="F18" s="69"/>
      <c r="G18" s="69"/>
      <c r="H18" s="311">
        <v>197</v>
      </c>
      <c r="I18" s="308">
        <v>151</v>
      </c>
      <c r="J18" s="275">
        <f t="shared" si="0"/>
        <v>348</v>
      </c>
      <c r="K18" s="310" t="s">
        <v>201</v>
      </c>
      <c r="L18" s="309">
        <v>352</v>
      </c>
      <c r="M18" s="309">
        <v>210</v>
      </c>
      <c r="N18" s="309">
        <v>155</v>
      </c>
      <c r="O18" s="309">
        <v>172</v>
      </c>
      <c r="P18" s="308">
        <v>83</v>
      </c>
      <c r="Q18" s="275">
        <f t="shared" si="1"/>
        <v>972</v>
      </c>
      <c r="R18" s="274">
        <f t="shared" si="2"/>
        <v>1320</v>
      </c>
    </row>
    <row r="19" spans="1:18" ht="17.100000000000001" customHeight="1">
      <c r="A19" s="312"/>
      <c r="B19" s="924"/>
      <c r="C19" s="152"/>
      <c r="D19" s="69" t="s">
        <v>114</v>
      </c>
      <c r="E19" s="69"/>
      <c r="F19" s="69"/>
      <c r="G19" s="69"/>
      <c r="H19" s="311">
        <v>208</v>
      </c>
      <c r="I19" s="308">
        <v>131</v>
      </c>
      <c r="J19" s="275">
        <f t="shared" si="0"/>
        <v>339</v>
      </c>
      <c r="K19" s="310" t="s">
        <v>196</v>
      </c>
      <c r="L19" s="309">
        <v>363</v>
      </c>
      <c r="M19" s="309">
        <v>213</v>
      </c>
      <c r="N19" s="309">
        <v>154</v>
      </c>
      <c r="O19" s="309">
        <v>134</v>
      </c>
      <c r="P19" s="308">
        <v>89</v>
      </c>
      <c r="Q19" s="275">
        <f t="shared" si="1"/>
        <v>953</v>
      </c>
      <c r="R19" s="274">
        <f t="shared" si="2"/>
        <v>1292</v>
      </c>
    </row>
    <row r="20" spans="1:18" ht="17.100000000000001" customHeight="1">
      <c r="A20" s="312">
        <v>719</v>
      </c>
      <c r="B20" s="924"/>
      <c r="C20" s="133"/>
      <c r="D20" s="132" t="s">
        <v>113</v>
      </c>
      <c r="E20" s="132"/>
      <c r="F20" s="132"/>
      <c r="G20" s="132"/>
      <c r="H20" s="273">
        <v>135</v>
      </c>
      <c r="I20" s="305">
        <v>120</v>
      </c>
      <c r="J20" s="271">
        <f t="shared" si="0"/>
        <v>255</v>
      </c>
      <c r="K20" s="307" t="s">
        <v>193</v>
      </c>
      <c r="L20" s="306">
        <v>288</v>
      </c>
      <c r="M20" s="306">
        <v>198</v>
      </c>
      <c r="N20" s="306">
        <v>157</v>
      </c>
      <c r="O20" s="306">
        <v>162</v>
      </c>
      <c r="P20" s="305">
        <v>98</v>
      </c>
      <c r="Q20" s="275">
        <f t="shared" si="1"/>
        <v>903</v>
      </c>
      <c r="R20" s="266">
        <f t="shared" si="2"/>
        <v>1158</v>
      </c>
    </row>
    <row r="21" spans="1:18" ht="17.100000000000001" customHeight="1">
      <c r="A21" s="312">
        <v>25</v>
      </c>
      <c r="B21" s="924"/>
      <c r="C21" s="265" t="s">
        <v>102</v>
      </c>
      <c r="D21" s="265"/>
      <c r="E21" s="265"/>
      <c r="F21" s="265"/>
      <c r="G21" s="265"/>
      <c r="H21" s="263">
        <v>25</v>
      </c>
      <c r="I21" s="304">
        <v>28</v>
      </c>
      <c r="J21" s="290">
        <f t="shared" si="0"/>
        <v>53</v>
      </c>
      <c r="K21" s="289" t="s">
        <v>196</v>
      </c>
      <c r="L21" s="33">
        <v>37</v>
      </c>
      <c r="M21" s="33">
        <v>24</v>
      </c>
      <c r="N21" s="33">
        <v>18</v>
      </c>
      <c r="O21" s="33">
        <v>8</v>
      </c>
      <c r="P21" s="32">
        <v>21</v>
      </c>
      <c r="Q21" s="303">
        <f t="shared" si="1"/>
        <v>108</v>
      </c>
      <c r="R21" s="302">
        <f t="shared" si="2"/>
        <v>161</v>
      </c>
    </row>
    <row r="22" spans="1:18" ht="17.100000000000001" customHeight="1" thickBot="1">
      <c r="A22" s="312">
        <v>900</v>
      </c>
      <c r="B22" s="925"/>
      <c r="C22" s="919" t="s">
        <v>112</v>
      </c>
      <c r="D22" s="920"/>
      <c r="E22" s="920"/>
      <c r="F22" s="920"/>
      <c r="G22" s="921"/>
      <c r="H22" s="259">
        <f>H14+H21</f>
        <v>862</v>
      </c>
      <c r="I22" s="256">
        <f>I14+I21</f>
        <v>727</v>
      </c>
      <c r="J22" s="255">
        <f t="shared" si="0"/>
        <v>1589</v>
      </c>
      <c r="K22" s="258" t="s">
        <v>201</v>
      </c>
      <c r="L22" s="257">
        <f>L14+L21</f>
        <v>1529</v>
      </c>
      <c r="M22" s="257">
        <f>M14+M21</f>
        <v>1007</v>
      </c>
      <c r="N22" s="257">
        <f>N14+N21</f>
        <v>733</v>
      </c>
      <c r="O22" s="257">
        <f>O14+O21</f>
        <v>699</v>
      </c>
      <c r="P22" s="256">
        <f>P14+P21</f>
        <v>459</v>
      </c>
      <c r="Q22" s="255">
        <f t="shared" si="1"/>
        <v>4427</v>
      </c>
      <c r="R22" s="254">
        <f t="shared" si="2"/>
        <v>6016</v>
      </c>
    </row>
    <row r="23" spans="1:18" ht="17.100000000000001" customHeight="1">
      <c r="B23" s="929" t="s">
        <v>119</v>
      </c>
      <c r="C23" s="301"/>
      <c r="D23" s="301"/>
      <c r="E23" s="301"/>
      <c r="F23" s="301"/>
      <c r="G23" s="300"/>
      <c r="H23" s="299" t="s">
        <v>57</v>
      </c>
      <c r="I23" s="298" t="s">
        <v>56</v>
      </c>
      <c r="J23" s="297" t="s">
        <v>49</v>
      </c>
      <c r="K23" s="296" t="s">
        <v>55</v>
      </c>
      <c r="L23" s="295" t="s">
        <v>54</v>
      </c>
      <c r="M23" s="295" t="s">
        <v>53</v>
      </c>
      <c r="N23" s="295" t="s">
        <v>52</v>
      </c>
      <c r="O23" s="295" t="s">
        <v>51</v>
      </c>
      <c r="P23" s="294" t="s">
        <v>50</v>
      </c>
      <c r="Q23" s="293" t="s">
        <v>49</v>
      </c>
      <c r="R23" s="292" t="s">
        <v>48</v>
      </c>
    </row>
    <row r="24" spans="1:18" ht="17.100000000000001" customHeight="1">
      <c r="B24" s="930"/>
      <c r="C24" s="291" t="s">
        <v>103</v>
      </c>
      <c r="D24" s="47"/>
      <c r="E24" s="47"/>
      <c r="F24" s="47"/>
      <c r="G24" s="46"/>
      <c r="H24" s="263">
        <f>H25+H26+H27+H28+H29+H30</f>
        <v>1907</v>
      </c>
      <c r="I24" s="264">
        <f>I25+I26+I27+I28+I29+I30</f>
        <v>1747</v>
      </c>
      <c r="J24" s="290">
        <f t="shared" ref="J24:J32" si="3">SUM(H24:I24)</f>
        <v>3654</v>
      </c>
      <c r="K24" s="289" t="s">
        <v>193</v>
      </c>
      <c r="L24" s="33">
        <f>L25+L26+L27+L28+L29+L30</f>
        <v>3306</v>
      </c>
      <c r="M24" s="33">
        <f>M25+M26+M27+M28+M29+M30</f>
        <v>1931</v>
      </c>
      <c r="N24" s="33">
        <f>N25+N26+N27+N28+N29+N30</f>
        <v>1622</v>
      </c>
      <c r="O24" s="33">
        <f>O25+O26+O27+O28+O29+O30</f>
        <v>1968</v>
      </c>
      <c r="P24" s="33">
        <f>P25+P26+P27+P28+P29+P30</f>
        <v>1358</v>
      </c>
      <c r="Q24" s="261">
        <f t="shared" ref="Q24:Q32" si="4">SUM(K24:P24)</f>
        <v>10185</v>
      </c>
      <c r="R24" s="287">
        <f t="shared" ref="R24:R32" si="5">SUM(J24,Q24)</f>
        <v>13839</v>
      </c>
    </row>
    <row r="25" spans="1:18" ht="17.100000000000001" customHeight="1">
      <c r="B25" s="930"/>
      <c r="C25" s="81"/>
      <c r="D25" s="151" t="s">
        <v>118</v>
      </c>
      <c r="E25" s="151"/>
      <c r="F25" s="151"/>
      <c r="G25" s="151"/>
      <c r="H25" s="311">
        <v>40</v>
      </c>
      <c r="I25" s="308">
        <v>38</v>
      </c>
      <c r="J25" s="275">
        <f t="shared" si="3"/>
        <v>78</v>
      </c>
      <c r="K25" s="310" t="s">
        <v>193</v>
      </c>
      <c r="L25" s="309">
        <v>63</v>
      </c>
      <c r="M25" s="309">
        <v>42</v>
      </c>
      <c r="N25" s="309">
        <v>31</v>
      </c>
      <c r="O25" s="309">
        <v>31</v>
      </c>
      <c r="P25" s="308">
        <v>18</v>
      </c>
      <c r="Q25" s="275">
        <f t="shared" si="4"/>
        <v>185</v>
      </c>
      <c r="R25" s="281">
        <f t="shared" si="5"/>
        <v>263</v>
      </c>
    </row>
    <row r="26" spans="1:18" ht="17.100000000000001" customHeight="1">
      <c r="B26" s="930"/>
      <c r="C26" s="151"/>
      <c r="D26" s="69" t="s">
        <v>117</v>
      </c>
      <c r="E26" s="69"/>
      <c r="F26" s="69"/>
      <c r="G26" s="69"/>
      <c r="H26" s="311">
        <v>129</v>
      </c>
      <c r="I26" s="308">
        <v>127</v>
      </c>
      <c r="J26" s="275">
        <f t="shared" si="3"/>
        <v>256</v>
      </c>
      <c r="K26" s="310" t="s">
        <v>193</v>
      </c>
      <c r="L26" s="309">
        <v>155</v>
      </c>
      <c r="M26" s="309">
        <v>97</v>
      </c>
      <c r="N26" s="309">
        <v>65</v>
      </c>
      <c r="O26" s="309">
        <v>87</v>
      </c>
      <c r="P26" s="308">
        <v>57</v>
      </c>
      <c r="Q26" s="275">
        <f t="shared" si="4"/>
        <v>461</v>
      </c>
      <c r="R26" s="274">
        <f t="shared" si="5"/>
        <v>717</v>
      </c>
    </row>
    <row r="27" spans="1:18" ht="17.100000000000001" customHeight="1">
      <c r="B27" s="930"/>
      <c r="C27" s="151"/>
      <c r="D27" s="69" t="s">
        <v>116</v>
      </c>
      <c r="E27" s="69"/>
      <c r="F27" s="69"/>
      <c r="G27" s="69"/>
      <c r="H27" s="311">
        <v>271</v>
      </c>
      <c r="I27" s="308">
        <v>270</v>
      </c>
      <c r="J27" s="275">
        <f t="shared" si="3"/>
        <v>541</v>
      </c>
      <c r="K27" s="310" t="s">
        <v>202</v>
      </c>
      <c r="L27" s="309">
        <v>357</v>
      </c>
      <c r="M27" s="309">
        <v>177</v>
      </c>
      <c r="N27" s="309">
        <v>145</v>
      </c>
      <c r="O27" s="309">
        <v>162</v>
      </c>
      <c r="P27" s="308">
        <v>130</v>
      </c>
      <c r="Q27" s="275">
        <f t="shared" si="4"/>
        <v>971</v>
      </c>
      <c r="R27" s="274">
        <f t="shared" si="5"/>
        <v>1512</v>
      </c>
    </row>
    <row r="28" spans="1:18" ht="17.100000000000001" customHeight="1">
      <c r="B28" s="930"/>
      <c r="C28" s="151"/>
      <c r="D28" s="69" t="s">
        <v>115</v>
      </c>
      <c r="E28" s="69"/>
      <c r="F28" s="69"/>
      <c r="G28" s="69"/>
      <c r="H28" s="311">
        <v>523</v>
      </c>
      <c r="I28" s="308">
        <v>376</v>
      </c>
      <c r="J28" s="275">
        <f t="shared" si="3"/>
        <v>899</v>
      </c>
      <c r="K28" s="310" t="s">
        <v>202</v>
      </c>
      <c r="L28" s="309">
        <v>665</v>
      </c>
      <c r="M28" s="309">
        <v>360</v>
      </c>
      <c r="N28" s="309">
        <v>254</v>
      </c>
      <c r="O28" s="309">
        <v>269</v>
      </c>
      <c r="P28" s="308">
        <v>198</v>
      </c>
      <c r="Q28" s="275">
        <f t="shared" si="4"/>
        <v>1746</v>
      </c>
      <c r="R28" s="274">
        <f t="shared" si="5"/>
        <v>2645</v>
      </c>
    </row>
    <row r="29" spans="1:18" ht="17.100000000000001" customHeight="1">
      <c r="B29" s="930"/>
      <c r="C29" s="151"/>
      <c r="D29" s="69" t="s">
        <v>114</v>
      </c>
      <c r="E29" s="69"/>
      <c r="F29" s="69"/>
      <c r="G29" s="69"/>
      <c r="H29" s="311">
        <v>555</v>
      </c>
      <c r="I29" s="308">
        <v>461</v>
      </c>
      <c r="J29" s="275">
        <f t="shared" si="3"/>
        <v>1016</v>
      </c>
      <c r="K29" s="310" t="s">
        <v>202</v>
      </c>
      <c r="L29" s="309">
        <v>940</v>
      </c>
      <c r="M29" s="309">
        <v>483</v>
      </c>
      <c r="N29" s="309">
        <v>412</v>
      </c>
      <c r="O29" s="309">
        <v>418</v>
      </c>
      <c r="P29" s="308">
        <v>332</v>
      </c>
      <c r="Q29" s="275">
        <f t="shared" si="4"/>
        <v>2585</v>
      </c>
      <c r="R29" s="274">
        <f t="shared" si="5"/>
        <v>3601</v>
      </c>
    </row>
    <row r="30" spans="1:18" ht="17.100000000000001" customHeight="1">
      <c r="B30" s="930"/>
      <c r="C30" s="132"/>
      <c r="D30" s="132" t="s">
        <v>113</v>
      </c>
      <c r="E30" s="132"/>
      <c r="F30" s="132"/>
      <c r="G30" s="132"/>
      <c r="H30" s="273">
        <v>389</v>
      </c>
      <c r="I30" s="305">
        <v>475</v>
      </c>
      <c r="J30" s="271">
        <f t="shared" si="3"/>
        <v>864</v>
      </c>
      <c r="K30" s="307" t="s">
        <v>193</v>
      </c>
      <c r="L30" s="306">
        <v>1126</v>
      </c>
      <c r="M30" s="306">
        <v>772</v>
      </c>
      <c r="N30" s="306">
        <v>715</v>
      </c>
      <c r="O30" s="306">
        <v>1001</v>
      </c>
      <c r="P30" s="305">
        <v>623</v>
      </c>
      <c r="Q30" s="271">
        <f t="shared" si="4"/>
        <v>4237</v>
      </c>
      <c r="R30" s="266">
        <f t="shared" si="5"/>
        <v>5101</v>
      </c>
    </row>
    <row r="31" spans="1:18" ht="17.100000000000001" customHeight="1">
      <c r="B31" s="930"/>
      <c r="C31" s="265" t="s">
        <v>102</v>
      </c>
      <c r="D31" s="265"/>
      <c r="E31" s="265"/>
      <c r="F31" s="265"/>
      <c r="G31" s="265"/>
      <c r="H31" s="263">
        <v>18</v>
      </c>
      <c r="I31" s="304">
        <v>29</v>
      </c>
      <c r="J31" s="290">
        <f t="shared" si="3"/>
        <v>47</v>
      </c>
      <c r="K31" s="289" t="s">
        <v>193</v>
      </c>
      <c r="L31" s="33">
        <v>28</v>
      </c>
      <c r="M31" s="33">
        <v>17</v>
      </c>
      <c r="N31" s="33">
        <v>13</v>
      </c>
      <c r="O31" s="33">
        <v>15</v>
      </c>
      <c r="P31" s="32">
        <v>14</v>
      </c>
      <c r="Q31" s="303">
        <f t="shared" si="4"/>
        <v>87</v>
      </c>
      <c r="R31" s="302">
        <f t="shared" si="5"/>
        <v>134</v>
      </c>
    </row>
    <row r="32" spans="1:18" ht="17.100000000000001" customHeight="1" thickBot="1">
      <c r="B32" s="931"/>
      <c r="C32" s="919" t="s">
        <v>112</v>
      </c>
      <c r="D32" s="920"/>
      <c r="E32" s="920"/>
      <c r="F32" s="920"/>
      <c r="G32" s="921"/>
      <c r="H32" s="259">
        <f>H24+H31</f>
        <v>1925</v>
      </c>
      <c r="I32" s="256">
        <f>I24+I31</f>
        <v>1776</v>
      </c>
      <c r="J32" s="255">
        <f t="shared" si="3"/>
        <v>3701</v>
      </c>
      <c r="K32" s="258" t="s">
        <v>193</v>
      </c>
      <c r="L32" s="257">
        <f>L24+L31</f>
        <v>3334</v>
      </c>
      <c r="M32" s="257">
        <f>M24+M31</f>
        <v>1948</v>
      </c>
      <c r="N32" s="257">
        <f>N24+N31</f>
        <v>1635</v>
      </c>
      <c r="O32" s="257">
        <f>O24+O31</f>
        <v>1983</v>
      </c>
      <c r="P32" s="256">
        <f>P24+P31</f>
        <v>1372</v>
      </c>
      <c r="Q32" s="255">
        <f t="shared" si="4"/>
        <v>10272</v>
      </c>
      <c r="R32" s="254">
        <f t="shared" si="5"/>
        <v>13973</v>
      </c>
    </row>
    <row r="33" spans="1:18" ht="17.100000000000001" customHeight="1">
      <c r="B33" s="916" t="s">
        <v>49</v>
      </c>
      <c r="C33" s="301"/>
      <c r="D33" s="301"/>
      <c r="E33" s="301"/>
      <c r="F33" s="301"/>
      <c r="G33" s="300"/>
      <c r="H33" s="299" t="s">
        <v>57</v>
      </c>
      <c r="I33" s="298" t="s">
        <v>56</v>
      </c>
      <c r="J33" s="297" t="s">
        <v>49</v>
      </c>
      <c r="K33" s="296" t="s">
        <v>55</v>
      </c>
      <c r="L33" s="295" t="s">
        <v>54</v>
      </c>
      <c r="M33" s="295" t="s">
        <v>53</v>
      </c>
      <c r="N33" s="295" t="s">
        <v>52</v>
      </c>
      <c r="O33" s="295" t="s">
        <v>51</v>
      </c>
      <c r="P33" s="294" t="s">
        <v>50</v>
      </c>
      <c r="Q33" s="293" t="s">
        <v>49</v>
      </c>
      <c r="R33" s="292" t="s">
        <v>48</v>
      </c>
    </row>
    <row r="34" spans="1:18" ht="17.100000000000001" customHeight="1">
      <c r="B34" s="917"/>
      <c r="C34" s="291" t="s">
        <v>103</v>
      </c>
      <c r="D34" s="47"/>
      <c r="E34" s="47"/>
      <c r="F34" s="47"/>
      <c r="G34" s="46"/>
      <c r="H34" s="263">
        <f t="shared" ref="H34:I41" si="6">H14+H24</f>
        <v>2744</v>
      </c>
      <c r="I34" s="264">
        <f t="shared" si="6"/>
        <v>2446</v>
      </c>
      <c r="J34" s="290">
        <f>SUM(H34:I34)</f>
        <v>5190</v>
      </c>
      <c r="K34" s="289" t="s">
        <v>193</v>
      </c>
      <c r="L34" s="288">
        <f>L14+L24</f>
        <v>4798</v>
      </c>
      <c r="M34" s="288">
        <f>M14+M24</f>
        <v>2914</v>
      </c>
      <c r="N34" s="288">
        <f>N14+N24</f>
        <v>2337</v>
      </c>
      <c r="O34" s="288">
        <f>O14+O24</f>
        <v>2659</v>
      </c>
      <c r="P34" s="288">
        <f>P14+P24</f>
        <v>1796</v>
      </c>
      <c r="Q34" s="261">
        <f t="shared" ref="Q34:Q42" si="7">SUM(K34:P34)</f>
        <v>14504</v>
      </c>
      <c r="R34" s="287">
        <f t="shared" ref="R34:R42" si="8">SUM(J34,Q34)</f>
        <v>19694</v>
      </c>
    </row>
    <row r="35" spans="1:18" ht="17.100000000000001" customHeight="1">
      <c r="B35" s="917"/>
      <c r="C35" s="82"/>
      <c r="D35" s="151" t="s">
        <v>118</v>
      </c>
      <c r="E35" s="151"/>
      <c r="F35" s="151"/>
      <c r="G35" s="151"/>
      <c r="H35" s="286">
        <f t="shared" si="6"/>
        <v>101</v>
      </c>
      <c r="I35" s="285">
        <f t="shared" si="6"/>
        <v>80</v>
      </c>
      <c r="J35" s="275">
        <f>SUM(H35:I35)</f>
        <v>181</v>
      </c>
      <c r="K35" s="284" t="s">
        <v>193</v>
      </c>
      <c r="L35" s="283">
        <f t="shared" ref="L35:P41" si="9">L15+L25</f>
        <v>136</v>
      </c>
      <c r="M35" s="283">
        <f t="shared" si="9"/>
        <v>99</v>
      </c>
      <c r="N35" s="283">
        <f t="shared" si="9"/>
        <v>64</v>
      </c>
      <c r="O35" s="283">
        <f t="shared" si="9"/>
        <v>60</v>
      </c>
      <c r="P35" s="282">
        <f>P15+P25</f>
        <v>50</v>
      </c>
      <c r="Q35" s="275">
        <f>SUM(K35:P35)</f>
        <v>409</v>
      </c>
      <c r="R35" s="281">
        <f>SUM(J35,Q35)</f>
        <v>590</v>
      </c>
    </row>
    <row r="36" spans="1:18" ht="17.100000000000001" customHeight="1">
      <c r="B36" s="917"/>
      <c r="C36" s="152"/>
      <c r="D36" s="69" t="s">
        <v>117</v>
      </c>
      <c r="E36" s="69"/>
      <c r="F36" s="69"/>
      <c r="G36" s="69"/>
      <c r="H36" s="280">
        <f t="shared" si="6"/>
        <v>228</v>
      </c>
      <c r="I36" s="279">
        <f t="shared" si="6"/>
        <v>233</v>
      </c>
      <c r="J36" s="275">
        <f t="shared" ref="J36:J42" si="10">SUM(H36:I36)</f>
        <v>461</v>
      </c>
      <c r="K36" s="278" t="s">
        <v>193</v>
      </c>
      <c r="L36" s="277">
        <f t="shared" si="9"/>
        <v>313</v>
      </c>
      <c r="M36" s="277">
        <f t="shared" si="9"/>
        <v>222</v>
      </c>
      <c r="N36" s="277">
        <f t="shared" si="9"/>
        <v>145</v>
      </c>
      <c r="O36" s="277">
        <f t="shared" si="9"/>
        <v>165</v>
      </c>
      <c r="P36" s="276">
        <f t="shared" si="9"/>
        <v>113</v>
      </c>
      <c r="Q36" s="275">
        <f t="shared" si="7"/>
        <v>958</v>
      </c>
      <c r="R36" s="274">
        <f t="shared" si="8"/>
        <v>1419</v>
      </c>
    </row>
    <row r="37" spans="1:18" ht="17.100000000000001" customHeight="1">
      <c r="B37" s="917"/>
      <c r="C37" s="152"/>
      <c r="D37" s="69" t="s">
        <v>116</v>
      </c>
      <c r="E37" s="69"/>
      <c r="F37" s="69"/>
      <c r="G37" s="69"/>
      <c r="H37" s="280">
        <f t="shared" si="6"/>
        <v>408</v>
      </c>
      <c r="I37" s="279">
        <f t="shared" si="6"/>
        <v>419</v>
      </c>
      <c r="J37" s="275">
        <f t="shared" si="10"/>
        <v>827</v>
      </c>
      <c r="K37" s="278" t="s">
        <v>193</v>
      </c>
      <c r="L37" s="277">
        <f t="shared" si="9"/>
        <v>615</v>
      </c>
      <c r="M37" s="277">
        <f t="shared" si="9"/>
        <v>357</v>
      </c>
      <c r="N37" s="277">
        <f t="shared" si="9"/>
        <v>281</v>
      </c>
      <c r="O37" s="277">
        <f t="shared" si="9"/>
        <v>278</v>
      </c>
      <c r="P37" s="276">
        <f t="shared" si="9"/>
        <v>210</v>
      </c>
      <c r="Q37" s="275">
        <f t="shared" si="7"/>
        <v>1741</v>
      </c>
      <c r="R37" s="274">
        <f>SUM(J37,Q37)</f>
        <v>2568</v>
      </c>
    </row>
    <row r="38" spans="1:18" ht="17.100000000000001" customHeight="1">
      <c r="B38" s="917"/>
      <c r="C38" s="152"/>
      <c r="D38" s="69" t="s">
        <v>115</v>
      </c>
      <c r="E38" s="69"/>
      <c r="F38" s="69"/>
      <c r="G38" s="69"/>
      <c r="H38" s="280">
        <f t="shared" si="6"/>
        <v>720</v>
      </c>
      <c r="I38" s="279">
        <f t="shared" si="6"/>
        <v>527</v>
      </c>
      <c r="J38" s="275">
        <f t="shared" si="10"/>
        <v>1247</v>
      </c>
      <c r="K38" s="278" t="s">
        <v>193</v>
      </c>
      <c r="L38" s="277">
        <f t="shared" si="9"/>
        <v>1017</v>
      </c>
      <c r="M38" s="277">
        <f t="shared" si="9"/>
        <v>570</v>
      </c>
      <c r="N38" s="277">
        <f t="shared" si="9"/>
        <v>409</v>
      </c>
      <c r="O38" s="277">
        <f t="shared" si="9"/>
        <v>441</v>
      </c>
      <c r="P38" s="276">
        <f t="shared" si="9"/>
        <v>281</v>
      </c>
      <c r="Q38" s="275">
        <f t="shared" si="7"/>
        <v>2718</v>
      </c>
      <c r="R38" s="274">
        <f t="shared" si="8"/>
        <v>3965</v>
      </c>
    </row>
    <row r="39" spans="1:18" ht="17.100000000000001" customHeight="1">
      <c r="B39" s="917"/>
      <c r="C39" s="152"/>
      <c r="D39" s="69" t="s">
        <v>114</v>
      </c>
      <c r="E39" s="69"/>
      <c r="F39" s="69"/>
      <c r="G39" s="69"/>
      <c r="H39" s="280">
        <f t="shared" si="6"/>
        <v>763</v>
      </c>
      <c r="I39" s="279">
        <f t="shared" si="6"/>
        <v>592</v>
      </c>
      <c r="J39" s="275">
        <f t="shared" si="10"/>
        <v>1355</v>
      </c>
      <c r="K39" s="278" t="s">
        <v>193</v>
      </c>
      <c r="L39" s="277">
        <f t="shared" si="9"/>
        <v>1303</v>
      </c>
      <c r="M39" s="277">
        <f t="shared" si="9"/>
        <v>696</v>
      </c>
      <c r="N39" s="277">
        <f t="shared" si="9"/>
        <v>566</v>
      </c>
      <c r="O39" s="277">
        <f t="shared" si="9"/>
        <v>552</v>
      </c>
      <c r="P39" s="276">
        <f t="shared" si="9"/>
        <v>421</v>
      </c>
      <c r="Q39" s="275">
        <f t="shared" si="7"/>
        <v>3538</v>
      </c>
      <c r="R39" s="274">
        <f t="shared" si="8"/>
        <v>4893</v>
      </c>
    </row>
    <row r="40" spans="1:18" ht="17.100000000000001" customHeight="1">
      <c r="B40" s="917"/>
      <c r="C40" s="133"/>
      <c r="D40" s="132" t="s">
        <v>113</v>
      </c>
      <c r="E40" s="132"/>
      <c r="F40" s="132"/>
      <c r="G40" s="132"/>
      <c r="H40" s="273">
        <f t="shared" si="6"/>
        <v>524</v>
      </c>
      <c r="I40" s="272">
        <f t="shared" si="6"/>
        <v>595</v>
      </c>
      <c r="J40" s="271">
        <f t="shared" si="10"/>
        <v>1119</v>
      </c>
      <c r="K40" s="270" t="s">
        <v>193</v>
      </c>
      <c r="L40" s="269">
        <f t="shared" si="9"/>
        <v>1414</v>
      </c>
      <c r="M40" s="269">
        <f t="shared" si="9"/>
        <v>970</v>
      </c>
      <c r="N40" s="269">
        <f t="shared" si="9"/>
        <v>872</v>
      </c>
      <c r="O40" s="269">
        <f t="shared" si="9"/>
        <v>1163</v>
      </c>
      <c r="P40" s="268">
        <f t="shared" si="9"/>
        <v>721</v>
      </c>
      <c r="Q40" s="267">
        <f t="shared" si="7"/>
        <v>5140</v>
      </c>
      <c r="R40" s="266">
        <f t="shared" si="8"/>
        <v>6259</v>
      </c>
    </row>
    <row r="41" spans="1:18" ht="17.100000000000001" customHeight="1">
      <c r="B41" s="917"/>
      <c r="C41" s="265" t="s">
        <v>102</v>
      </c>
      <c r="D41" s="265"/>
      <c r="E41" s="265"/>
      <c r="F41" s="265"/>
      <c r="G41" s="265"/>
      <c r="H41" s="263">
        <f t="shared" si="6"/>
        <v>43</v>
      </c>
      <c r="I41" s="264">
        <f t="shared" si="6"/>
        <v>57</v>
      </c>
      <c r="J41" s="263">
        <f>SUM(H41:I41)</f>
        <v>100</v>
      </c>
      <c r="K41" s="262" t="s">
        <v>193</v>
      </c>
      <c r="L41" s="35">
        <f>L21+L31</f>
        <v>65</v>
      </c>
      <c r="M41" s="35">
        <f t="shared" si="9"/>
        <v>41</v>
      </c>
      <c r="N41" s="35">
        <f t="shared" si="9"/>
        <v>31</v>
      </c>
      <c r="O41" s="35">
        <f t="shared" si="9"/>
        <v>23</v>
      </c>
      <c r="P41" s="34">
        <f t="shared" si="9"/>
        <v>35</v>
      </c>
      <c r="Q41" s="261">
        <f t="shared" si="7"/>
        <v>195</v>
      </c>
      <c r="R41" s="260">
        <f t="shared" si="8"/>
        <v>295</v>
      </c>
    </row>
    <row r="42" spans="1:18" ht="17.100000000000001" customHeight="1" thickBot="1">
      <c r="B42" s="918"/>
      <c r="C42" s="919" t="s">
        <v>112</v>
      </c>
      <c r="D42" s="920"/>
      <c r="E42" s="920"/>
      <c r="F42" s="920"/>
      <c r="G42" s="921"/>
      <c r="H42" s="259">
        <f>H34+H41</f>
        <v>2787</v>
      </c>
      <c r="I42" s="256">
        <f>I34+I41</f>
        <v>2503</v>
      </c>
      <c r="J42" s="255">
        <f t="shared" si="10"/>
        <v>5290</v>
      </c>
      <c r="K42" s="258" t="s">
        <v>193</v>
      </c>
      <c r="L42" s="257">
        <f>L34+L41</f>
        <v>4863</v>
      </c>
      <c r="M42" s="257">
        <f>M34+M41</f>
        <v>2955</v>
      </c>
      <c r="N42" s="257">
        <f>N34+N41</f>
        <v>2368</v>
      </c>
      <c r="O42" s="257">
        <f>O34+O41</f>
        <v>2682</v>
      </c>
      <c r="P42" s="256">
        <f>P34+P41</f>
        <v>1831</v>
      </c>
      <c r="Q42" s="255">
        <f t="shared" si="7"/>
        <v>14699</v>
      </c>
      <c r="R42" s="254">
        <f t="shared" si="8"/>
        <v>19989</v>
      </c>
    </row>
    <row r="45" spans="1:18" ht="17.100000000000001" customHeight="1">
      <c r="A45" s="4" t="s">
        <v>111</v>
      </c>
    </row>
    <row r="46" spans="1:18" ht="17.100000000000001" customHeight="1">
      <c r="B46" s="23"/>
      <c r="C46" s="23"/>
      <c r="D46" s="23"/>
      <c r="E46" s="143"/>
      <c r="F46" s="143"/>
      <c r="G46" s="143"/>
      <c r="H46" s="143"/>
      <c r="I46" s="143"/>
      <c r="J46" s="143"/>
      <c r="K46" s="862" t="s">
        <v>104</v>
      </c>
      <c r="L46" s="862"/>
      <c r="M46" s="862"/>
      <c r="N46" s="862"/>
      <c r="O46" s="862"/>
      <c r="P46" s="862"/>
      <c r="Q46" s="862"/>
      <c r="R46" s="862"/>
    </row>
    <row r="47" spans="1:18" ht="17.100000000000001" customHeight="1">
      <c r="B47" s="863" t="str">
        <f>"令和" &amp; DBCS($A$2) &amp; "年（" &amp; DBCS($B$2) &amp; "年）" &amp; DBCS($C$2) &amp; "月"</f>
        <v>令和５年（２０２３年）１１月</v>
      </c>
      <c r="C47" s="864"/>
      <c r="D47" s="864"/>
      <c r="E47" s="864"/>
      <c r="F47" s="864"/>
      <c r="G47" s="865"/>
      <c r="H47" s="869" t="s">
        <v>96</v>
      </c>
      <c r="I47" s="870"/>
      <c r="J47" s="870"/>
      <c r="K47" s="871" t="s">
        <v>95</v>
      </c>
      <c r="L47" s="872"/>
      <c r="M47" s="872"/>
      <c r="N47" s="872"/>
      <c r="O47" s="872"/>
      <c r="P47" s="872"/>
      <c r="Q47" s="873"/>
      <c r="R47" s="874" t="s">
        <v>48</v>
      </c>
    </row>
    <row r="48" spans="1:18" ht="17.100000000000001" customHeight="1">
      <c r="B48" s="866"/>
      <c r="C48" s="867"/>
      <c r="D48" s="867"/>
      <c r="E48" s="867"/>
      <c r="F48" s="867"/>
      <c r="G48" s="868"/>
      <c r="H48" s="142" t="s">
        <v>57</v>
      </c>
      <c r="I48" s="141" t="s">
        <v>56</v>
      </c>
      <c r="J48" s="140" t="s">
        <v>49</v>
      </c>
      <c r="K48" s="139" t="s">
        <v>55</v>
      </c>
      <c r="L48" s="138" t="s">
        <v>54</v>
      </c>
      <c r="M48" s="138" t="s">
        <v>53</v>
      </c>
      <c r="N48" s="138" t="s">
        <v>52</v>
      </c>
      <c r="O48" s="138" t="s">
        <v>51</v>
      </c>
      <c r="P48" s="137" t="s">
        <v>50</v>
      </c>
      <c r="Q48" s="348" t="s">
        <v>49</v>
      </c>
      <c r="R48" s="875"/>
    </row>
    <row r="49" spans="1:18" ht="17.100000000000001" customHeight="1">
      <c r="B49" s="3" t="s">
        <v>103</v>
      </c>
      <c r="C49" s="235"/>
      <c r="D49" s="235"/>
      <c r="E49" s="235"/>
      <c r="F49" s="235"/>
      <c r="G49" s="235"/>
      <c r="H49" s="22">
        <v>939</v>
      </c>
      <c r="I49" s="21">
        <v>1364</v>
      </c>
      <c r="J49" s="20">
        <f>SUM(H49:I49)</f>
        <v>2303</v>
      </c>
      <c r="K49" s="19">
        <v>0</v>
      </c>
      <c r="L49" s="31">
        <v>3768</v>
      </c>
      <c r="M49" s="31">
        <v>2344</v>
      </c>
      <c r="N49" s="31">
        <v>1557</v>
      </c>
      <c r="O49" s="31">
        <v>1013</v>
      </c>
      <c r="P49" s="30">
        <v>482</v>
      </c>
      <c r="Q49" s="253">
        <f>SUM(K49:P49)</f>
        <v>9164</v>
      </c>
      <c r="R49" s="252">
        <f>SUM(J49,Q49)</f>
        <v>11467</v>
      </c>
    </row>
    <row r="50" spans="1:18" ht="17.100000000000001" customHeight="1">
      <c r="B50" s="2" t="s">
        <v>102</v>
      </c>
      <c r="C50" s="29"/>
      <c r="D50" s="29"/>
      <c r="E50" s="29"/>
      <c r="F50" s="29"/>
      <c r="G50" s="29"/>
      <c r="H50" s="18">
        <v>13</v>
      </c>
      <c r="I50" s="17">
        <v>34</v>
      </c>
      <c r="J50" s="16">
        <f>SUM(H50:I50)</f>
        <v>47</v>
      </c>
      <c r="K50" s="15">
        <v>0</v>
      </c>
      <c r="L50" s="28">
        <v>48</v>
      </c>
      <c r="M50" s="28">
        <v>36</v>
      </c>
      <c r="N50" s="28">
        <v>25</v>
      </c>
      <c r="O50" s="28">
        <v>12</v>
      </c>
      <c r="P50" s="27">
        <v>16</v>
      </c>
      <c r="Q50" s="251">
        <f>SUM(K50:P50)</f>
        <v>137</v>
      </c>
      <c r="R50" s="250">
        <f>SUM(J50,Q50)</f>
        <v>184</v>
      </c>
    </row>
    <row r="51" spans="1:18" ht="17.100000000000001" customHeight="1">
      <c r="B51" s="13" t="s">
        <v>47</v>
      </c>
      <c r="C51" s="12"/>
      <c r="D51" s="12"/>
      <c r="E51" s="12"/>
      <c r="F51" s="12"/>
      <c r="G51" s="12"/>
      <c r="H51" s="11">
        <f t="shared" ref="H51:P51" si="11">H49+H50</f>
        <v>952</v>
      </c>
      <c r="I51" s="8">
        <f t="shared" si="11"/>
        <v>1398</v>
      </c>
      <c r="J51" s="7">
        <f t="shared" si="11"/>
        <v>2350</v>
      </c>
      <c r="K51" s="10">
        <f t="shared" si="11"/>
        <v>0</v>
      </c>
      <c r="L51" s="9">
        <f t="shared" si="11"/>
        <v>3816</v>
      </c>
      <c r="M51" s="9">
        <f t="shared" si="11"/>
        <v>2380</v>
      </c>
      <c r="N51" s="9">
        <f t="shared" si="11"/>
        <v>1582</v>
      </c>
      <c r="O51" s="9">
        <f t="shared" si="11"/>
        <v>1025</v>
      </c>
      <c r="P51" s="8">
        <f t="shared" si="11"/>
        <v>498</v>
      </c>
      <c r="Q51" s="7">
        <f>SUM(K51:P51)</f>
        <v>9301</v>
      </c>
      <c r="R51" s="6">
        <f>SUM(J51,Q51)</f>
        <v>11651</v>
      </c>
    </row>
    <row r="53" spans="1:18" ht="17.100000000000001" customHeight="1">
      <c r="A53" s="4" t="s">
        <v>110</v>
      </c>
    </row>
    <row r="54" spans="1:18" ht="17.100000000000001" customHeight="1">
      <c r="B54" s="23"/>
      <c r="C54" s="23"/>
      <c r="D54" s="23"/>
      <c r="E54" s="143"/>
      <c r="F54" s="143"/>
      <c r="G54" s="143"/>
      <c r="H54" s="143"/>
      <c r="I54" s="143"/>
      <c r="J54" s="143"/>
      <c r="K54" s="862" t="s">
        <v>104</v>
      </c>
      <c r="L54" s="862"/>
      <c r="M54" s="862"/>
      <c r="N54" s="862"/>
      <c r="O54" s="862"/>
      <c r="P54" s="862"/>
      <c r="Q54" s="862"/>
      <c r="R54" s="862"/>
    </row>
    <row r="55" spans="1:18" ht="17.100000000000001" customHeight="1">
      <c r="B55" s="863" t="str">
        <f>"令和" &amp; DBCS($A$2) &amp; "年（" &amp; DBCS($B$2) &amp; "年）" &amp; DBCS($C$2) &amp; "月"</f>
        <v>令和５年（２０２３年）１１月</v>
      </c>
      <c r="C55" s="864"/>
      <c r="D55" s="864"/>
      <c r="E55" s="864"/>
      <c r="F55" s="864"/>
      <c r="G55" s="865"/>
      <c r="H55" s="869" t="s">
        <v>96</v>
      </c>
      <c r="I55" s="870"/>
      <c r="J55" s="870"/>
      <c r="K55" s="871" t="s">
        <v>95</v>
      </c>
      <c r="L55" s="872"/>
      <c r="M55" s="872"/>
      <c r="N55" s="872"/>
      <c r="O55" s="872"/>
      <c r="P55" s="872"/>
      <c r="Q55" s="873"/>
      <c r="R55" s="865" t="s">
        <v>48</v>
      </c>
    </row>
    <row r="56" spans="1:18" ht="17.100000000000001" customHeight="1">
      <c r="B56" s="866"/>
      <c r="C56" s="867"/>
      <c r="D56" s="867"/>
      <c r="E56" s="867"/>
      <c r="F56" s="867"/>
      <c r="G56" s="868"/>
      <c r="H56" s="142" t="s">
        <v>57</v>
      </c>
      <c r="I56" s="141" t="s">
        <v>56</v>
      </c>
      <c r="J56" s="140" t="s">
        <v>49</v>
      </c>
      <c r="K56" s="139" t="s">
        <v>55</v>
      </c>
      <c r="L56" s="138" t="s">
        <v>54</v>
      </c>
      <c r="M56" s="138" t="s">
        <v>53</v>
      </c>
      <c r="N56" s="138" t="s">
        <v>52</v>
      </c>
      <c r="O56" s="138" t="s">
        <v>51</v>
      </c>
      <c r="P56" s="137" t="s">
        <v>50</v>
      </c>
      <c r="Q56" s="248" t="s">
        <v>49</v>
      </c>
      <c r="R56" s="868"/>
    </row>
    <row r="57" spans="1:18" ht="17.100000000000001" customHeight="1">
      <c r="B57" s="3" t="s">
        <v>103</v>
      </c>
      <c r="C57" s="235"/>
      <c r="D57" s="235"/>
      <c r="E57" s="235"/>
      <c r="F57" s="235"/>
      <c r="G57" s="235"/>
      <c r="H57" s="22">
        <v>12</v>
      </c>
      <c r="I57" s="21">
        <v>12</v>
      </c>
      <c r="J57" s="20">
        <f>SUM(H57:I57)</f>
        <v>24</v>
      </c>
      <c r="K57" s="19">
        <v>0</v>
      </c>
      <c r="L57" s="31">
        <v>1457</v>
      </c>
      <c r="M57" s="31">
        <v>986</v>
      </c>
      <c r="N57" s="31">
        <v>804</v>
      </c>
      <c r="O57" s="31">
        <v>530</v>
      </c>
      <c r="P57" s="30">
        <v>274</v>
      </c>
      <c r="Q57" s="233">
        <f>SUM(K57:P57)</f>
        <v>4051</v>
      </c>
      <c r="R57" s="232">
        <f>SUM(J57,Q57)</f>
        <v>4075</v>
      </c>
    </row>
    <row r="58" spans="1:18" ht="17.100000000000001" customHeight="1">
      <c r="B58" s="2" t="s">
        <v>102</v>
      </c>
      <c r="C58" s="29"/>
      <c r="D58" s="29"/>
      <c r="E58" s="29"/>
      <c r="F58" s="29"/>
      <c r="G58" s="29"/>
      <c r="H58" s="18">
        <v>0</v>
      </c>
      <c r="I58" s="17">
        <v>0</v>
      </c>
      <c r="J58" s="16">
        <f>SUM(H58:I58)</f>
        <v>0</v>
      </c>
      <c r="K58" s="15">
        <v>0</v>
      </c>
      <c r="L58" s="28">
        <v>4</v>
      </c>
      <c r="M58" s="28">
        <v>7</v>
      </c>
      <c r="N58" s="28">
        <v>6</v>
      </c>
      <c r="O58" s="28">
        <v>3</v>
      </c>
      <c r="P58" s="27">
        <v>4</v>
      </c>
      <c r="Q58" s="230">
        <f>SUM(K58:P58)</f>
        <v>24</v>
      </c>
      <c r="R58" s="229">
        <f>SUM(J58,Q58)</f>
        <v>24</v>
      </c>
    </row>
    <row r="59" spans="1:18" ht="17.100000000000001" customHeight="1">
      <c r="B59" s="13" t="s">
        <v>47</v>
      </c>
      <c r="C59" s="12"/>
      <c r="D59" s="12"/>
      <c r="E59" s="12"/>
      <c r="F59" s="12"/>
      <c r="G59" s="12"/>
      <c r="H59" s="11">
        <f>H57+H58</f>
        <v>12</v>
      </c>
      <c r="I59" s="8">
        <f>I57+I58</f>
        <v>12</v>
      </c>
      <c r="J59" s="7">
        <f>SUM(H59:I59)</f>
        <v>24</v>
      </c>
      <c r="K59" s="10">
        <f t="shared" ref="K59:P59" si="12">K57+K58</f>
        <v>0</v>
      </c>
      <c r="L59" s="9">
        <f t="shared" si="12"/>
        <v>1461</v>
      </c>
      <c r="M59" s="9">
        <f t="shared" si="12"/>
        <v>993</v>
      </c>
      <c r="N59" s="9">
        <f t="shared" si="12"/>
        <v>810</v>
      </c>
      <c r="O59" s="9">
        <f t="shared" si="12"/>
        <v>533</v>
      </c>
      <c r="P59" s="8">
        <f t="shared" si="12"/>
        <v>278</v>
      </c>
      <c r="Q59" s="227">
        <f>SUM(K59:P59)</f>
        <v>4075</v>
      </c>
      <c r="R59" s="226">
        <f>SUM(J59,Q59)</f>
        <v>4099</v>
      </c>
    </row>
    <row r="61" spans="1:18" ht="17.100000000000001" customHeight="1">
      <c r="A61" s="4" t="s">
        <v>109</v>
      </c>
    </row>
    <row r="62" spans="1:18" ht="17.100000000000001" customHeight="1">
      <c r="A62" s="4" t="s">
        <v>108</v>
      </c>
    </row>
    <row r="63" spans="1:18" ht="17.100000000000001" customHeight="1">
      <c r="B63" s="23"/>
      <c r="C63" s="23"/>
      <c r="D63" s="23"/>
      <c r="E63" s="143"/>
      <c r="F63" s="143"/>
      <c r="G63" s="143"/>
      <c r="H63" s="143"/>
      <c r="I63" s="143"/>
      <c r="J63" s="862" t="s">
        <v>104</v>
      </c>
      <c r="K63" s="862"/>
      <c r="L63" s="862"/>
      <c r="M63" s="862"/>
      <c r="N63" s="862"/>
      <c r="O63" s="862"/>
      <c r="P63" s="862"/>
      <c r="Q63" s="862"/>
    </row>
    <row r="64" spans="1:18" ht="17.100000000000001" customHeight="1">
      <c r="B64" s="863" t="str">
        <f>"令和" &amp; DBCS($A$2) &amp; "年（" &amp; DBCS($B$2) &amp; "年）" &amp; DBCS($C$2) &amp; "月"</f>
        <v>令和５年（２０２３年）１１月</v>
      </c>
      <c r="C64" s="864"/>
      <c r="D64" s="864"/>
      <c r="E64" s="864"/>
      <c r="F64" s="864"/>
      <c r="G64" s="865"/>
      <c r="H64" s="869" t="s">
        <v>96</v>
      </c>
      <c r="I64" s="870"/>
      <c r="J64" s="870"/>
      <c r="K64" s="871" t="s">
        <v>95</v>
      </c>
      <c r="L64" s="872"/>
      <c r="M64" s="872"/>
      <c r="N64" s="872"/>
      <c r="O64" s="872"/>
      <c r="P64" s="873"/>
      <c r="Q64" s="865" t="s">
        <v>48</v>
      </c>
    </row>
    <row r="65" spans="1:17" ht="17.100000000000001" customHeight="1">
      <c r="B65" s="866"/>
      <c r="C65" s="867"/>
      <c r="D65" s="867"/>
      <c r="E65" s="867"/>
      <c r="F65" s="867"/>
      <c r="G65" s="868"/>
      <c r="H65" s="142" t="s">
        <v>57</v>
      </c>
      <c r="I65" s="141" t="s">
        <v>56</v>
      </c>
      <c r="J65" s="140" t="s">
        <v>49</v>
      </c>
      <c r="K65" s="249" t="s">
        <v>54</v>
      </c>
      <c r="L65" s="138" t="s">
        <v>53</v>
      </c>
      <c r="M65" s="138" t="s">
        <v>52</v>
      </c>
      <c r="N65" s="138" t="s">
        <v>51</v>
      </c>
      <c r="O65" s="137" t="s">
        <v>50</v>
      </c>
      <c r="P65" s="248" t="s">
        <v>49</v>
      </c>
      <c r="Q65" s="868"/>
    </row>
    <row r="66" spans="1:17" ht="17.100000000000001" customHeight="1">
      <c r="B66" s="3" t="s">
        <v>103</v>
      </c>
      <c r="C66" s="235"/>
      <c r="D66" s="235"/>
      <c r="E66" s="235"/>
      <c r="F66" s="235"/>
      <c r="G66" s="235"/>
      <c r="H66" s="22">
        <v>0</v>
      </c>
      <c r="I66" s="21">
        <v>0</v>
      </c>
      <c r="J66" s="20">
        <f>SUM(H66:I66)</f>
        <v>0</v>
      </c>
      <c r="K66" s="234">
        <v>1</v>
      </c>
      <c r="L66" s="31">
        <v>2</v>
      </c>
      <c r="M66" s="31">
        <v>184</v>
      </c>
      <c r="N66" s="31">
        <v>569</v>
      </c>
      <c r="O66" s="30">
        <v>400</v>
      </c>
      <c r="P66" s="233">
        <f>SUM(K66:O66)</f>
        <v>1156</v>
      </c>
      <c r="Q66" s="232">
        <f>SUM(J66,P66)</f>
        <v>1156</v>
      </c>
    </row>
    <row r="67" spans="1:17" ht="17.100000000000001" customHeight="1">
      <c r="B67" s="2" t="s">
        <v>102</v>
      </c>
      <c r="C67" s="29"/>
      <c r="D67" s="29"/>
      <c r="E67" s="29"/>
      <c r="F67" s="29"/>
      <c r="G67" s="29"/>
      <c r="H67" s="18">
        <v>0</v>
      </c>
      <c r="I67" s="17">
        <v>0</v>
      </c>
      <c r="J67" s="16">
        <f>SUM(H67:I67)</f>
        <v>0</v>
      </c>
      <c r="K67" s="231">
        <v>0</v>
      </c>
      <c r="L67" s="28">
        <v>0</v>
      </c>
      <c r="M67" s="28">
        <v>1</v>
      </c>
      <c r="N67" s="28">
        <v>1</v>
      </c>
      <c r="O67" s="27">
        <v>2</v>
      </c>
      <c r="P67" s="230">
        <f>SUM(K67:O67)</f>
        <v>4</v>
      </c>
      <c r="Q67" s="229">
        <f>SUM(J67,P67)</f>
        <v>4</v>
      </c>
    </row>
    <row r="68" spans="1:17" ht="17.100000000000001" customHeight="1">
      <c r="B68" s="13" t="s">
        <v>47</v>
      </c>
      <c r="C68" s="12"/>
      <c r="D68" s="12"/>
      <c r="E68" s="12"/>
      <c r="F68" s="12"/>
      <c r="G68" s="12"/>
      <c r="H68" s="11">
        <f>H66+H67</f>
        <v>0</v>
      </c>
      <c r="I68" s="8">
        <f>I66+I67</f>
        <v>0</v>
      </c>
      <c r="J68" s="7">
        <f>SUM(H68:I68)</f>
        <v>0</v>
      </c>
      <c r="K68" s="228">
        <f>K66+K67</f>
        <v>1</v>
      </c>
      <c r="L68" s="9">
        <f>L66+L67</f>
        <v>2</v>
      </c>
      <c r="M68" s="9">
        <f>M66+M67</f>
        <v>185</v>
      </c>
      <c r="N68" s="9">
        <f>N66+N67</f>
        <v>570</v>
      </c>
      <c r="O68" s="8">
        <f>O66+O67</f>
        <v>402</v>
      </c>
      <c r="P68" s="227">
        <f>SUM(K68:O68)</f>
        <v>1160</v>
      </c>
      <c r="Q68" s="226">
        <f>SUM(J68,P68)</f>
        <v>1160</v>
      </c>
    </row>
    <row r="70" spans="1:17" ht="17.100000000000001" customHeight="1">
      <c r="A70" s="4" t="s">
        <v>107</v>
      </c>
    </row>
    <row r="71" spans="1:17" ht="17.100000000000001" customHeight="1">
      <c r="B71" s="23"/>
      <c r="C71" s="23"/>
      <c r="D71" s="23"/>
      <c r="E71" s="143"/>
      <c r="F71" s="143"/>
      <c r="G71" s="143"/>
      <c r="H71" s="143"/>
      <c r="I71" s="143"/>
      <c r="J71" s="862" t="s">
        <v>104</v>
      </c>
      <c r="K71" s="862"/>
      <c r="L71" s="862"/>
      <c r="M71" s="862"/>
      <c r="N71" s="862"/>
      <c r="O71" s="862"/>
      <c r="P71" s="862"/>
      <c r="Q71" s="862"/>
    </row>
    <row r="72" spans="1:17" ht="17.100000000000001" customHeight="1">
      <c r="B72" s="863" t="str">
        <f>"令和" &amp; DBCS($A$2) &amp; "年（" &amp; DBCS($B$2) &amp; "年）" &amp; DBCS($C$2) &amp; "月"</f>
        <v>令和５年（２０２３年）１１月</v>
      </c>
      <c r="C72" s="864"/>
      <c r="D72" s="864"/>
      <c r="E72" s="864"/>
      <c r="F72" s="864"/>
      <c r="G72" s="865"/>
      <c r="H72" s="910" t="s">
        <v>96</v>
      </c>
      <c r="I72" s="911"/>
      <c r="J72" s="911"/>
      <c r="K72" s="912" t="s">
        <v>95</v>
      </c>
      <c r="L72" s="911"/>
      <c r="M72" s="911"/>
      <c r="N72" s="911"/>
      <c r="O72" s="911"/>
      <c r="P72" s="913"/>
      <c r="Q72" s="914" t="s">
        <v>48</v>
      </c>
    </row>
    <row r="73" spans="1:17" ht="17.100000000000001" customHeight="1">
      <c r="B73" s="866"/>
      <c r="C73" s="867"/>
      <c r="D73" s="867"/>
      <c r="E73" s="867"/>
      <c r="F73" s="867"/>
      <c r="G73" s="868"/>
      <c r="H73" s="247" t="s">
        <v>57</v>
      </c>
      <c r="I73" s="246" t="s">
        <v>56</v>
      </c>
      <c r="J73" s="245" t="s">
        <v>49</v>
      </c>
      <c r="K73" s="244" t="s">
        <v>54</v>
      </c>
      <c r="L73" s="243" t="s">
        <v>53</v>
      </c>
      <c r="M73" s="243" t="s">
        <v>52</v>
      </c>
      <c r="N73" s="243" t="s">
        <v>51</v>
      </c>
      <c r="O73" s="242" t="s">
        <v>50</v>
      </c>
      <c r="P73" s="241" t="s">
        <v>49</v>
      </c>
      <c r="Q73" s="915"/>
    </row>
    <row r="74" spans="1:17" ht="17.100000000000001" customHeight="1">
      <c r="B74" s="3" t="s">
        <v>103</v>
      </c>
      <c r="C74" s="235"/>
      <c r="D74" s="235"/>
      <c r="E74" s="235"/>
      <c r="F74" s="235"/>
      <c r="G74" s="235"/>
      <c r="H74" s="22">
        <v>0</v>
      </c>
      <c r="I74" s="21">
        <v>0</v>
      </c>
      <c r="J74" s="20">
        <f>SUM(H74:I74)</f>
        <v>0</v>
      </c>
      <c r="K74" s="234">
        <v>44</v>
      </c>
      <c r="L74" s="31">
        <v>56</v>
      </c>
      <c r="M74" s="31">
        <v>129</v>
      </c>
      <c r="N74" s="31">
        <v>165</v>
      </c>
      <c r="O74" s="30">
        <v>79</v>
      </c>
      <c r="P74" s="233">
        <f>SUM(K74:O74)</f>
        <v>473</v>
      </c>
      <c r="Q74" s="232">
        <f>SUM(J74,P74)</f>
        <v>473</v>
      </c>
    </row>
    <row r="75" spans="1:17" ht="17.100000000000001" customHeight="1">
      <c r="B75" s="2" t="s">
        <v>102</v>
      </c>
      <c r="C75" s="29"/>
      <c r="D75" s="29"/>
      <c r="E75" s="29"/>
      <c r="F75" s="29"/>
      <c r="G75" s="29"/>
      <c r="H75" s="18">
        <v>0</v>
      </c>
      <c r="I75" s="17">
        <v>0</v>
      </c>
      <c r="J75" s="16">
        <f>SUM(H75:I75)</f>
        <v>0</v>
      </c>
      <c r="K75" s="231">
        <v>0</v>
      </c>
      <c r="L75" s="28">
        <v>0</v>
      </c>
      <c r="M75" s="28">
        <v>0</v>
      </c>
      <c r="N75" s="28">
        <v>0</v>
      </c>
      <c r="O75" s="27">
        <v>1</v>
      </c>
      <c r="P75" s="230">
        <f>SUM(K75:O75)</f>
        <v>1</v>
      </c>
      <c r="Q75" s="229">
        <f>SUM(J75,P75)</f>
        <v>1</v>
      </c>
    </row>
    <row r="76" spans="1:17" ht="17.100000000000001" customHeight="1">
      <c r="B76" s="13" t="s">
        <v>47</v>
      </c>
      <c r="C76" s="12"/>
      <c r="D76" s="12"/>
      <c r="E76" s="12"/>
      <c r="F76" s="12"/>
      <c r="G76" s="12"/>
      <c r="H76" s="11">
        <f>H74+H75</f>
        <v>0</v>
      </c>
      <c r="I76" s="8">
        <f>I74+I75</f>
        <v>0</v>
      </c>
      <c r="J76" s="7">
        <f>SUM(H76:I76)</f>
        <v>0</v>
      </c>
      <c r="K76" s="228">
        <f>K74+K75</f>
        <v>44</v>
      </c>
      <c r="L76" s="9">
        <f>L74+L75</f>
        <v>56</v>
      </c>
      <c r="M76" s="9">
        <f>M74+M75</f>
        <v>129</v>
      </c>
      <c r="N76" s="9">
        <f>N74+N75</f>
        <v>165</v>
      </c>
      <c r="O76" s="8">
        <f>O74+O75</f>
        <v>80</v>
      </c>
      <c r="P76" s="227">
        <f>SUM(K76:O76)</f>
        <v>474</v>
      </c>
      <c r="Q76" s="226">
        <f>SUM(J76,P76)</f>
        <v>474</v>
      </c>
    </row>
    <row r="78" spans="1:17" ht="17.100000000000001" customHeight="1">
      <c r="A78" s="4" t="s">
        <v>106</v>
      </c>
    </row>
    <row r="79" spans="1:17" ht="17.100000000000001" customHeight="1">
      <c r="B79" s="23"/>
      <c r="C79" s="23"/>
      <c r="D79" s="23"/>
      <c r="E79" s="143"/>
      <c r="F79" s="143"/>
      <c r="G79" s="143"/>
      <c r="H79" s="143"/>
      <c r="I79" s="143"/>
      <c r="J79" s="862" t="s">
        <v>104</v>
      </c>
      <c r="K79" s="862"/>
      <c r="L79" s="862"/>
      <c r="M79" s="862"/>
      <c r="N79" s="862"/>
      <c r="O79" s="862"/>
      <c r="P79" s="862"/>
      <c r="Q79" s="862"/>
    </row>
    <row r="80" spans="1:17" ht="17.100000000000001" customHeight="1">
      <c r="B80" s="889" t="str">
        <f>"令和" &amp; DBCS($A$2) &amp; "年（" &amp; DBCS($B$2) &amp; "年）" &amp; DBCS($C$2) &amp; "月"</f>
        <v>令和５年（２０２３年）１１月</v>
      </c>
      <c r="C80" s="890"/>
      <c r="D80" s="890"/>
      <c r="E80" s="890"/>
      <c r="F80" s="890"/>
      <c r="G80" s="891"/>
      <c r="H80" s="895" t="s">
        <v>96</v>
      </c>
      <c r="I80" s="896"/>
      <c r="J80" s="896"/>
      <c r="K80" s="897" t="s">
        <v>95</v>
      </c>
      <c r="L80" s="896"/>
      <c r="M80" s="896"/>
      <c r="N80" s="896"/>
      <c r="O80" s="896"/>
      <c r="P80" s="898"/>
      <c r="Q80" s="891" t="s">
        <v>48</v>
      </c>
    </row>
    <row r="81" spans="1:18" ht="17.100000000000001" customHeight="1">
      <c r="B81" s="892"/>
      <c r="C81" s="893"/>
      <c r="D81" s="893"/>
      <c r="E81" s="893"/>
      <c r="F81" s="893"/>
      <c r="G81" s="894"/>
      <c r="H81" s="240" t="s">
        <v>57</v>
      </c>
      <c r="I81" s="237" t="s">
        <v>56</v>
      </c>
      <c r="J81" s="350" t="s">
        <v>49</v>
      </c>
      <c r="K81" s="239" t="s">
        <v>54</v>
      </c>
      <c r="L81" s="238" t="s">
        <v>53</v>
      </c>
      <c r="M81" s="238" t="s">
        <v>52</v>
      </c>
      <c r="N81" s="238" t="s">
        <v>51</v>
      </c>
      <c r="O81" s="237" t="s">
        <v>50</v>
      </c>
      <c r="P81" s="236" t="s">
        <v>49</v>
      </c>
      <c r="Q81" s="894"/>
    </row>
    <row r="82" spans="1:18" ht="17.100000000000001" customHeight="1">
      <c r="B82" s="3" t="s">
        <v>103</v>
      </c>
      <c r="C82" s="235"/>
      <c r="D82" s="235"/>
      <c r="E82" s="235"/>
      <c r="F82" s="235"/>
      <c r="G82" s="235"/>
      <c r="H82" s="22">
        <v>0</v>
      </c>
      <c r="I82" s="21">
        <v>0</v>
      </c>
      <c r="J82" s="20">
        <f>SUM(H82:I82)</f>
        <v>0</v>
      </c>
      <c r="K82" s="234">
        <v>0</v>
      </c>
      <c r="L82" s="31">
        <v>0</v>
      </c>
      <c r="M82" s="31">
        <v>2</v>
      </c>
      <c r="N82" s="31">
        <v>14</v>
      </c>
      <c r="O82" s="30">
        <v>14</v>
      </c>
      <c r="P82" s="233">
        <f>SUM(K82:O82)</f>
        <v>30</v>
      </c>
      <c r="Q82" s="232">
        <f>SUM(J82,P82)</f>
        <v>30</v>
      </c>
    </row>
    <row r="83" spans="1:18" ht="17.100000000000001" customHeight="1">
      <c r="B83" s="2" t="s">
        <v>102</v>
      </c>
      <c r="C83" s="29"/>
      <c r="D83" s="29"/>
      <c r="E83" s="29"/>
      <c r="F83" s="29"/>
      <c r="G83" s="29"/>
      <c r="H83" s="18">
        <v>0</v>
      </c>
      <c r="I83" s="17">
        <v>0</v>
      </c>
      <c r="J83" s="16">
        <f>SUM(H83:I83)</f>
        <v>0</v>
      </c>
      <c r="K83" s="231">
        <v>0</v>
      </c>
      <c r="L83" s="28">
        <v>0</v>
      </c>
      <c r="M83" s="28">
        <v>0</v>
      </c>
      <c r="N83" s="28">
        <v>0</v>
      </c>
      <c r="O83" s="27">
        <v>0</v>
      </c>
      <c r="P83" s="230">
        <f>SUM(K83:O83)</f>
        <v>0</v>
      </c>
      <c r="Q83" s="229">
        <f>SUM(J83,P83)</f>
        <v>0</v>
      </c>
    </row>
    <row r="84" spans="1:18" ht="17.100000000000001" customHeight="1">
      <c r="B84" s="13" t="s">
        <v>47</v>
      </c>
      <c r="C84" s="12"/>
      <c r="D84" s="12"/>
      <c r="E84" s="12"/>
      <c r="F84" s="12"/>
      <c r="G84" s="12"/>
      <c r="H84" s="11">
        <f>H82+H83</f>
        <v>0</v>
      </c>
      <c r="I84" s="8">
        <f>I82+I83</f>
        <v>0</v>
      </c>
      <c r="J84" s="7">
        <f>SUM(H84:I84)</f>
        <v>0</v>
      </c>
      <c r="K84" s="228">
        <f>K82+K83</f>
        <v>0</v>
      </c>
      <c r="L84" s="9">
        <f>L82+L83</f>
        <v>0</v>
      </c>
      <c r="M84" s="9">
        <f>M82+M83</f>
        <v>2</v>
      </c>
      <c r="N84" s="9">
        <f>N82+N83</f>
        <v>14</v>
      </c>
      <c r="O84" s="8">
        <f>O82+O83</f>
        <v>14</v>
      </c>
      <c r="P84" s="227">
        <f>SUM(K84:O84)</f>
        <v>30</v>
      </c>
      <c r="Q84" s="226">
        <f>SUM(J84,P84)</f>
        <v>30</v>
      </c>
    </row>
    <row r="86" spans="1:18" s="189" customFormat="1" ht="17.100000000000001" customHeight="1">
      <c r="A86" s="4" t="s">
        <v>105</v>
      </c>
    </row>
    <row r="87" spans="1:18" s="189" customFormat="1" ht="17.100000000000001" customHeight="1">
      <c r="B87" s="225"/>
      <c r="C87" s="225"/>
      <c r="D87" s="225"/>
      <c r="E87" s="187"/>
      <c r="F87" s="187"/>
      <c r="G87" s="187"/>
      <c r="H87" s="187"/>
      <c r="I87" s="187"/>
      <c r="J87" s="899" t="s">
        <v>104</v>
      </c>
      <c r="K87" s="899"/>
      <c r="L87" s="899"/>
      <c r="M87" s="899"/>
      <c r="N87" s="899"/>
      <c r="O87" s="899"/>
      <c r="P87" s="899"/>
      <c r="Q87" s="899"/>
    </row>
    <row r="88" spans="1:18" s="189" customFormat="1" ht="17.100000000000001" customHeight="1">
      <c r="B88" s="900" t="str">
        <f>"令和" &amp; DBCS($A$2) &amp; "年（" &amp; DBCS($B$2) &amp; "年）" &amp; DBCS($C$2) &amp; "月"</f>
        <v>令和５年（２０２３年）１１月</v>
      </c>
      <c r="C88" s="901"/>
      <c r="D88" s="901"/>
      <c r="E88" s="901"/>
      <c r="F88" s="901"/>
      <c r="G88" s="902"/>
      <c r="H88" s="906" t="s">
        <v>96</v>
      </c>
      <c r="I88" s="907"/>
      <c r="J88" s="907"/>
      <c r="K88" s="908" t="s">
        <v>95</v>
      </c>
      <c r="L88" s="907"/>
      <c r="M88" s="907"/>
      <c r="N88" s="907"/>
      <c r="O88" s="907"/>
      <c r="P88" s="909"/>
      <c r="Q88" s="902" t="s">
        <v>48</v>
      </c>
    </row>
    <row r="89" spans="1:18" s="189" customFormat="1" ht="17.100000000000001" customHeight="1">
      <c r="B89" s="903"/>
      <c r="C89" s="904"/>
      <c r="D89" s="904"/>
      <c r="E89" s="904"/>
      <c r="F89" s="904"/>
      <c r="G89" s="905"/>
      <c r="H89" s="224" t="s">
        <v>57</v>
      </c>
      <c r="I89" s="221" t="s">
        <v>56</v>
      </c>
      <c r="J89" s="351" t="s">
        <v>49</v>
      </c>
      <c r="K89" s="223" t="s">
        <v>54</v>
      </c>
      <c r="L89" s="222" t="s">
        <v>53</v>
      </c>
      <c r="M89" s="222" t="s">
        <v>52</v>
      </c>
      <c r="N89" s="222" t="s">
        <v>51</v>
      </c>
      <c r="O89" s="221" t="s">
        <v>50</v>
      </c>
      <c r="P89" s="220" t="s">
        <v>49</v>
      </c>
      <c r="Q89" s="905"/>
    </row>
    <row r="90" spans="1:18" s="189" customFormat="1" ht="17.100000000000001" customHeight="1">
      <c r="B90" s="219" t="s">
        <v>103</v>
      </c>
      <c r="C90" s="218"/>
      <c r="D90" s="218"/>
      <c r="E90" s="218"/>
      <c r="F90" s="218"/>
      <c r="G90" s="218"/>
      <c r="H90" s="217">
        <v>0</v>
      </c>
      <c r="I90" s="216">
        <v>0</v>
      </c>
      <c r="J90" s="215">
        <f>SUM(H90:I90)</f>
        <v>0</v>
      </c>
      <c r="K90" s="214">
        <v>0</v>
      </c>
      <c r="L90" s="213">
        <v>4</v>
      </c>
      <c r="M90" s="213">
        <v>32</v>
      </c>
      <c r="N90" s="213">
        <v>318</v>
      </c>
      <c r="O90" s="212">
        <v>365</v>
      </c>
      <c r="P90" s="211">
        <f>SUM(K90:O90)</f>
        <v>719</v>
      </c>
      <c r="Q90" s="210">
        <f>SUM(J90,P90)</f>
        <v>719</v>
      </c>
    </row>
    <row r="91" spans="1:18" s="189" customFormat="1" ht="17.100000000000001" customHeight="1">
      <c r="B91" s="209" t="s">
        <v>102</v>
      </c>
      <c r="C91" s="208"/>
      <c r="D91" s="208"/>
      <c r="E91" s="208"/>
      <c r="F91" s="208"/>
      <c r="G91" s="208"/>
      <c r="H91" s="207">
        <v>0</v>
      </c>
      <c r="I91" s="206">
        <v>0</v>
      </c>
      <c r="J91" s="205">
        <f>SUM(H91:I91)</f>
        <v>0</v>
      </c>
      <c r="K91" s="204">
        <v>0</v>
      </c>
      <c r="L91" s="203">
        <v>0</v>
      </c>
      <c r="M91" s="203">
        <v>0</v>
      </c>
      <c r="N91" s="203">
        <v>2</v>
      </c>
      <c r="O91" s="202">
        <v>5</v>
      </c>
      <c r="P91" s="201">
        <f>SUM(K91:O91)</f>
        <v>7</v>
      </c>
      <c r="Q91" s="200">
        <f>SUM(J91,P91)</f>
        <v>7</v>
      </c>
    </row>
    <row r="92" spans="1:18" s="189" customFormat="1" ht="17.100000000000001" customHeight="1">
      <c r="B92" s="199" t="s">
        <v>47</v>
      </c>
      <c r="C92" s="198"/>
      <c r="D92" s="198"/>
      <c r="E92" s="198"/>
      <c r="F92" s="198"/>
      <c r="G92" s="198"/>
      <c r="H92" s="197">
        <f>H90+H91</f>
        <v>0</v>
      </c>
      <c r="I92" s="193">
        <f>I90+I91</f>
        <v>0</v>
      </c>
      <c r="J92" s="196">
        <f>SUM(H92:I92)</f>
        <v>0</v>
      </c>
      <c r="K92" s="195">
        <f>K90+K91</f>
        <v>0</v>
      </c>
      <c r="L92" s="194">
        <f>L90+L91</f>
        <v>4</v>
      </c>
      <c r="M92" s="194">
        <f>M90+M91</f>
        <v>32</v>
      </c>
      <c r="N92" s="194">
        <f>N90+N91</f>
        <v>320</v>
      </c>
      <c r="O92" s="193">
        <f>O90+O91</f>
        <v>370</v>
      </c>
      <c r="P92" s="192">
        <f>SUM(K92:O92)</f>
        <v>726</v>
      </c>
      <c r="Q92" s="191">
        <f>SUM(J92,P92)</f>
        <v>726</v>
      </c>
    </row>
    <row r="93" spans="1:18" s="189" customFormat="1" ht="17.100000000000001" customHeight="1"/>
    <row r="94" spans="1:18" s="49" customFormat="1" ht="17.100000000000001" customHeight="1">
      <c r="A94" s="26" t="s">
        <v>101</v>
      </c>
      <c r="J94" s="190"/>
      <c r="K94" s="190"/>
    </row>
    <row r="95" spans="1:18" s="49" customFormat="1" ht="17.100000000000001" customHeight="1">
      <c r="B95" s="189"/>
      <c r="C95" s="188"/>
      <c r="D95" s="188"/>
      <c r="E95" s="188"/>
      <c r="F95" s="187"/>
      <c r="G95" s="187"/>
      <c r="H95" s="187"/>
      <c r="I95" s="899" t="s">
        <v>100</v>
      </c>
      <c r="J95" s="899"/>
      <c r="K95" s="899"/>
      <c r="L95" s="899"/>
      <c r="M95" s="899"/>
      <c r="N95" s="899"/>
      <c r="O95" s="899"/>
      <c r="P95" s="899"/>
      <c r="Q95" s="899"/>
      <c r="R95" s="899"/>
    </row>
    <row r="96" spans="1:18" s="49" customFormat="1" ht="17.100000000000001" customHeight="1">
      <c r="B96" s="876" t="str">
        <f>"令和" &amp; DBCS($A$2) &amp; "年（" &amp; DBCS($B$2) &amp; "年）" &amp; DBCS($C$2) &amp; "月"</f>
        <v>令和５年（２０２３年）１１月</v>
      </c>
      <c r="C96" s="877"/>
      <c r="D96" s="877"/>
      <c r="E96" s="877"/>
      <c r="F96" s="877"/>
      <c r="G96" s="878"/>
      <c r="H96" s="882" t="s">
        <v>96</v>
      </c>
      <c r="I96" s="883"/>
      <c r="J96" s="883"/>
      <c r="K96" s="884" t="s">
        <v>95</v>
      </c>
      <c r="L96" s="885"/>
      <c r="M96" s="885"/>
      <c r="N96" s="885"/>
      <c r="O96" s="885"/>
      <c r="P96" s="885"/>
      <c r="Q96" s="886"/>
      <c r="R96" s="887" t="s">
        <v>48</v>
      </c>
    </row>
    <row r="97" spans="2:18" s="49" customFormat="1" ht="17.100000000000001" customHeight="1">
      <c r="B97" s="879"/>
      <c r="C97" s="880"/>
      <c r="D97" s="880"/>
      <c r="E97" s="880"/>
      <c r="F97" s="880"/>
      <c r="G97" s="881"/>
      <c r="H97" s="186" t="s">
        <v>57</v>
      </c>
      <c r="I97" s="185" t="s">
        <v>56</v>
      </c>
      <c r="J97" s="184" t="s">
        <v>49</v>
      </c>
      <c r="K97" s="139" t="s">
        <v>55</v>
      </c>
      <c r="L97" s="183" t="s">
        <v>54</v>
      </c>
      <c r="M97" s="183" t="s">
        <v>53</v>
      </c>
      <c r="N97" s="183" t="s">
        <v>52</v>
      </c>
      <c r="O97" s="183" t="s">
        <v>51</v>
      </c>
      <c r="P97" s="182" t="s">
        <v>50</v>
      </c>
      <c r="Q97" s="349" t="s">
        <v>49</v>
      </c>
      <c r="R97" s="888"/>
    </row>
    <row r="98" spans="2:18" s="49" customFormat="1" ht="17.100000000000001" customHeight="1">
      <c r="B98" s="162" t="s">
        <v>94</v>
      </c>
      <c r="C98" s="161"/>
      <c r="D98" s="161"/>
      <c r="E98" s="161"/>
      <c r="F98" s="161"/>
      <c r="G98" s="160"/>
      <c r="H98" s="159">
        <f t="shared" ref="H98:R98" si="13">SUM(H99,H105,H108,H113,H117:H118)</f>
        <v>1991</v>
      </c>
      <c r="I98" s="158">
        <f t="shared" si="13"/>
        <v>3134</v>
      </c>
      <c r="J98" s="157">
        <f t="shared" si="13"/>
        <v>5125</v>
      </c>
      <c r="K98" s="42">
        <f t="shared" si="13"/>
        <v>0</v>
      </c>
      <c r="L98" s="156">
        <f t="shared" si="13"/>
        <v>10269</v>
      </c>
      <c r="M98" s="156">
        <f t="shared" si="13"/>
        <v>7088</v>
      </c>
      <c r="N98" s="156">
        <f t="shared" si="13"/>
        <v>5001</v>
      </c>
      <c r="O98" s="156">
        <f t="shared" si="13"/>
        <v>3361</v>
      </c>
      <c r="P98" s="155">
        <f t="shared" si="13"/>
        <v>1883</v>
      </c>
      <c r="Q98" s="154">
        <f t="shared" si="13"/>
        <v>27602</v>
      </c>
      <c r="R98" s="153">
        <f t="shared" si="13"/>
        <v>32727</v>
      </c>
    </row>
    <row r="99" spans="2:18" s="49" customFormat="1" ht="17.100000000000001" customHeight="1">
      <c r="B99" s="111"/>
      <c r="C99" s="162" t="s">
        <v>93</v>
      </c>
      <c r="D99" s="161"/>
      <c r="E99" s="161"/>
      <c r="F99" s="161"/>
      <c r="G99" s="160"/>
      <c r="H99" s="159">
        <f t="shared" ref="H99:Q99" si="14">SUM(H100:H104)</f>
        <v>138</v>
      </c>
      <c r="I99" s="158">
        <f t="shared" si="14"/>
        <v>270</v>
      </c>
      <c r="J99" s="157">
        <f t="shared" si="14"/>
        <v>408</v>
      </c>
      <c r="K99" s="42">
        <f t="shared" si="14"/>
        <v>0</v>
      </c>
      <c r="L99" s="156">
        <f t="shared" si="14"/>
        <v>2738</v>
      </c>
      <c r="M99" s="156">
        <f t="shared" si="14"/>
        <v>1931</v>
      </c>
      <c r="N99" s="156">
        <f t="shared" si="14"/>
        <v>1612</v>
      </c>
      <c r="O99" s="156">
        <f t="shared" si="14"/>
        <v>1183</v>
      </c>
      <c r="P99" s="155">
        <f t="shared" si="14"/>
        <v>817</v>
      </c>
      <c r="Q99" s="154">
        <f t="shared" si="14"/>
        <v>8281</v>
      </c>
      <c r="R99" s="153">
        <f t="shared" ref="R99:R104" si="15">SUM(J99,Q99)</f>
        <v>8689</v>
      </c>
    </row>
    <row r="100" spans="2:18" s="49" customFormat="1" ht="17.100000000000001" customHeight="1">
      <c r="B100" s="111"/>
      <c r="C100" s="111"/>
      <c r="D100" s="172" t="s">
        <v>92</v>
      </c>
      <c r="E100" s="171"/>
      <c r="F100" s="171"/>
      <c r="G100" s="170"/>
      <c r="H100" s="169">
        <v>0</v>
      </c>
      <c r="I100" s="166">
        <v>0</v>
      </c>
      <c r="J100" s="165">
        <f>SUM(H100:I100)</f>
        <v>0</v>
      </c>
      <c r="K100" s="134">
        <v>0</v>
      </c>
      <c r="L100" s="167">
        <v>1361</v>
      </c>
      <c r="M100" s="167">
        <v>785</v>
      </c>
      <c r="N100" s="167">
        <v>525</v>
      </c>
      <c r="O100" s="167">
        <v>287</v>
      </c>
      <c r="P100" s="166">
        <v>161</v>
      </c>
      <c r="Q100" s="165">
        <f>SUM(K100:P100)</f>
        <v>3119</v>
      </c>
      <c r="R100" s="164">
        <f t="shared" si="15"/>
        <v>3119</v>
      </c>
    </row>
    <row r="101" spans="2:18" s="49" customFormat="1" ht="17.100000000000001" customHeight="1">
      <c r="B101" s="111"/>
      <c r="C101" s="111"/>
      <c r="D101" s="110" t="s">
        <v>91</v>
      </c>
      <c r="E101" s="109"/>
      <c r="F101" s="109"/>
      <c r="G101" s="108"/>
      <c r="H101" s="107">
        <v>0</v>
      </c>
      <c r="I101" s="104">
        <v>0</v>
      </c>
      <c r="J101" s="103">
        <f>SUM(H101:I101)</f>
        <v>0</v>
      </c>
      <c r="K101" s="101">
        <v>0</v>
      </c>
      <c r="L101" s="105">
        <v>0</v>
      </c>
      <c r="M101" s="105">
        <v>0</v>
      </c>
      <c r="N101" s="105">
        <v>2</v>
      </c>
      <c r="O101" s="105">
        <v>12</v>
      </c>
      <c r="P101" s="104">
        <v>27</v>
      </c>
      <c r="Q101" s="103">
        <f>SUM(K101:P101)</f>
        <v>41</v>
      </c>
      <c r="R101" s="102">
        <f t="shared" si="15"/>
        <v>41</v>
      </c>
    </row>
    <row r="102" spans="2:18" s="49" customFormat="1" ht="17.100000000000001" customHeight="1">
      <c r="B102" s="111"/>
      <c r="C102" s="111"/>
      <c r="D102" s="110" t="s">
        <v>90</v>
      </c>
      <c r="E102" s="109"/>
      <c r="F102" s="109"/>
      <c r="G102" s="108"/>
      <c r="H102" s="107">
        <v>57</v>
      </c>
      <c r="I102" s="104">
        <v>134</v>
      </c>
      <c r="J102" s="103">
        <f>SUM(H102:I102)</f>
        <v>191</v>
      </c>
      <c r="K102" s="101">
        <v>0</v>
      </c>
      <c r="L102" s="105">
        <v>440</v>
      </c>
      <c r="M102" s="105">
        <v>338</v>
      </c>
      <c r="N102" s="105">
        <v>229</v>
      </c>
      <c r="O102" s="105">
        <v>180</v>
      </c>
      <c r="P102" s="104">
        <v>135</v>
      </c>
      <c r="Q102" s="103">
        <f>SUM(K102:P102)</f>
        <v>1322</v>
      </c>
      <c r="R102" s="102">
        <f t="shared" si="15"/>
        <v>1513</v>
      </c>
    </row>
    <row r="103" spans="2:18" s="49" customFormat="1" ht="17.100000000000001" customHeight="1">
      <c r="B103" s="111"/>
      <c r="C103" s="111"/>
      <c r="D103" s="110" t="s">
        <v>89</v>
      </c>
      <c r="E103" s="109"/>
      <c r="F103" s="109"/>
      <c r="G103" s="108"/>
      <c r="H103" s="107">
        <v>7</v>
      </c>
      <c r="I103" s="104">
        <v>54</v>
      </c>
      <c r="J103" s="103">
        <f>SUM(H103:I103)</f>
        <v>61</v>
      </c>
      <c r="K103" s="101">
        <v>0</v>
      </c>
      <c r="L103" s="105">
        <v>71</v>
      </c>
      <c r="M103" s="105">
        <v>86</v>
      </c>
      <c r="N103" s="105">
        <v>61</v>
      </c>
      <c r="O103" s="105">
        <v>56</v>
      </c>
      <c r="P103" s="104">
        <v>19</v>
      </c>
      <c r="Q103" s="103">
        <f>SUM(K103:P103)</f>
        <v>293</v>
      </c>
      <c r="R103" s="102">
        <f t="shared" si="15"/>
        <v>354</v>
      </c>
    </row>
    <row r="104" spans="2:18" s="49" customFormat="1" ht="17.100000000000001" customHeight="1">
      <c r="B104" s="111"/>
      <c r="C104" s="111"/>
      <c r="D104" s="181" t="s">
        <v>88</v>
      </c>
      <c r="E104" s="180"/>
      <c r="F104" s="180"/>
      <c r="G104" s="179"/>
      <c r="H104" s="178">
        <v>74</v>
      </c>
      <c r="I104" s="175">
        <v>82</v>
      </c>
      <c r="J104" s="174">
        <f>SUM(H104:I104)</f>
        <v>156</v>
      </c>
      <c r="K104" s="128">
        <v>0</v>
      </c>
      <c r="L104" s="176">
        <v>866</v>
      </c>
      <c r="M104" s="176">
        <v>722</v>
      </c>
      <c r="N104" s="176">
        <v>795</v>
      </c>
      <c r="O104" s="176">
        <v>648</v>
      </c>
      <c r="P104" s="175">
        <v>475</v>
      </c>
      <c r="Q104" s="174">
        <f>SUM(K104:P104)</f>
        <v>3506</v>
      </c>
      <c r="R104" s="173">
        <f t="shared" si="15"/>
        <v>3662</v>
      </c>
    </row>
    <row r="105" spans="2:18" s="49" customFormat="1" ht="17.100000000000001" customHeight="1">
      <c r="B105" s="111"/>
      <c r="C105" s="162" t="s">
        <v>87</v>
      </c>
      <c r="D105" s="161"/>
      <c r="E105" s="161"/>
      <c r="F105" s="161"/>
      <c r="G105" s="160"/>
      <c r="H105" s="159">
        <f t="shared" ref="H105:R105" si="16">SUM(H106:H107)</f>
        <v>121</v>
      </c>
      <c r="I105" s="158">
        <f t="shared" si="16"/>
        <v>174</v>
      </c>
      <c r="J105" s="157">
        <f t="shared" si="16"/>
        <v>295</v>
      </c>
      <c r="K105" s="42">
        <f t="shared" si="16"/>
        <v>0</v>
      </c>
      <c r="L105" s="156">
        <f t="shared" si="16"/>
        <v>1781</v>
      </c>
      <c r="M105" s="156">
        <f t="shared" si="16"/>
        <v>1107</v>
      </c>
      <c r="N105" s="156">
        <f t="shared" si="16"/>
        <v>708</v>
      </c>
      <c r="O105" s="156">
        <f t="shared" si="16"/>
        <v>403</v>
      </c>
      <c r="P105" s="155">
        <f t="shared" si="16"/>
        <v>177</v>
      </c>
      <c r="Q105" s="154">
        <f t="shared" si="16"/>
        <v>4176</v>
      </c>
      <c r="R105" s="153">
        <f t="shared" si="16"/>
        <v>4471</v>
      </c>
    </row>
    <row r="106" spans="2:18" s="49" customFormat="1" ht="17.100000000000001" customHeight="1">
      <c r="B106" s="111"/>
      <c r="C106" s="111"/>
      <c r="D106" s="172" t="s">
        <v>86</v>
      </c>
      <c r="E106" s="171"/>
      <c r="F106" s="171"/>
      <c r="G106" s="170"/>
      <c r="H106" s="169">
        <v>0</v>
      </c>
      <c r="I106" s="166">
        <v>0</v>
      </c>
      <c r="J106" s="168">
        <f>SUM(H106:I106)</f>
        <v>0</v>
      </c>
      <c r="K106" s="134">
        <v>0</v>
      </c>
      <c r="L106" s="167">
        <v>1352</v>
      </c>
      <c r="M106" s="167">
        <v>805</v>
      </c>
      <c r="N106" s="167">
        <v>534</v>
      </c>
      <c r="O106" s="167">
        <v>309</v>
      </c>
      <c r="P106" s="166">
        <v>135</v>
      </c>
      <c r="Q106" s="165">
        <f>SUM(K106:P106)</f>
        <v>3135</v>
      </c>
      <c r="R106" s="164">
        <f>SUM(J106,Q106)</f>
        <v>3135</v>
      </c>
    </row>
    <row r="107" spans="2:18" s="49" customFormat="1" ht="17.100000000000001" customHeight="1">
      <c r="B107" s="111"/>
      <c r="C107" s="111"/>
      <c r="D107" s="181" t="s">
        <v>85</v>
      </c>
      <c r="E107" s="180"/>
      <c r="F107" s="180"/>
      <c r="G107" s="179"/>
      <c r="H107" s="178">
        <v>121</v>
      </c>
      <c r="I107" s="175">
        <v>174</v>
      </c>
      <c r="J107" s="177">
        <f>SUM(H107:I107)</f>
        <v>295</v>
      </c>
      <c r="K107" s="128">
        <v>0</v>
      </c>
      <c r="L107" s="176">
        <v>429</v>
      </c>
      <c r="M107" s="176">
        <v>302</v>
      </c>
      <c r="N107" s="176">
        <v>174</v>
      </c>
      <c r="O107" s="176">
        <v>94</v>
      </c>
      <c r="P107" s="175">
        <v>42</v>
      </c>
      <c r="Q107" s="174">
        <f>SUM(K107:P107)</f>
        <v>1041</v>
      </c>
      <c r="R107" s="173">
        <f>SUM(J107,Q107)</f>
        <v>1336</v>
      </c>
    </row>
    <row r="108" spans="2:18" s="49" customFormat="1" ht="17.100000000000001" customHeight="1">
      <c r="B108" s="111"/>
      <c r="C108" s="162" t="s">
        <v>84</v>
      </c>
      <c r="D108" s="161"/>
      <c r="E108" s="161"/>
      <c r="F108" s="161"/>
      <c r="G108" s="160"/>
      <c r="H108" s="159">
        <f t="shared" ref="H108:R108" si="17">SUM(H109:H112)</f>
        <v>5</v>
      </c>
      <c r="I108" s="158">
        <f t="shared" si="17"/>
        <v>6</v>
      </c>
      <c r="J108" s="157">
        <f t="shared" si="17"/>
        <v>11</v>
      </c>
      <c r="K108" s="42">
        <f t="shared" si="17"/>
        <v>0</v>
      </c>
      <c r="L108" s="156">
        <f t="shared" si="17"/>
        <v>178</v>
      </c>
      <c r="M108" s="156">
        <f t="shared" si="17"/>
        <v>206</v>
      </c>
      <c r="N108" s="156">
        <f t="shared" si="17"/>
        <v>159</v>
      </c>
      <c r="O108" s="156">
        <f t="shared" si="17"/>
        <v>133</v>
      </c>
      <c r="P108" s="155">
        <f t="shared" si="17"/>
        <v>69</v>
      </c>
      <c r="Q108" s="154">
        <f t="shared" si="17"/>
        <v>745</v>
      </c>
      <c r="R108" s="153">
        <f t="shared" si="17"/>
        <v>756</v>
      </c>
    </row>
    <row r="109" spans="2:18" s="49" customFormat="1" ht="17.100000000000001" customHeight="1">
      <c r="B109" s="111"/>
      <c r="C109" s="111"/>
      <c r="D109" s="172" t="s">
        <v>83</v>
      </c>
      <c r="E109" s="171"/>
      <c r="F109" s="171"/>
      <c r="G109" s="170"/>
      <c r="H109" s="169">
        <v>5</v>
      </c>
      <c r="I109" s="166">
        <v>6</v>
      </c>
      <c r="J109" s="168">
        <f>SUM(H109:I109)</f>
        <v>11</v>
      </c>
      <c r="K109" s="134">
        <v>0</v>
      </c>
      <c r="L109" s="167">
        <v>168</v>
      </c>
      <c r="M109" s="167">
        <v>193</v>
      </c>
      <c r="N109" s="167">
        <v>146</v>
      </c>
      <c r="O109" s="167">
        <v>120</v>
      </c>
      <c r="P109" s="166">
        <v>61</v>
      </c>
      <c r="Q109" s="165">
        <f>SUM(K109:P109)</f>
        <v>688</v>
      </c>
      <c r="R109" s="164">
        <f>SUM(J109,Q109)</f>
        <v>699</v>
      </c>
    </row>
    <row r="110" spans="2:18" s="49" customFormat="1" ht="17.100000000000001" customHeight="1">
      <c r="B110" s="111"/>
      <c r="C110" s="111"/>
      <c r="D110" s="110" t="s">
        <v>82</v>
      </c>
      <c r="E110" s="109"/>
      <c r="F110" s="109"/>
      <c r="G110" s="108"/>
      <c r="H110" s="107">
        <v>0</v>
      </c>
      <c r="I110" s="104">
        <v>0</v>
      </c>
      <c r="J110" s="106">
        <f>SUM(H110:I110)</f>
        <v>0</v>
      </c>
      <c r="K110" s="101">
        <v>0</v>
      </c>
      <c r="L110" s="105">
        <v>10</v>
      </c>
      <c r="M110" s="105">
        <v>13</v>
      </c>
      <c r="N110" s="105">
        <v>13</v>
      </c>
      <c r="O110" s="105">
        <v>13</v>
      </c>
      <c r="P110" s="104">
        <v>8</v>
      </c>
      <c r="Q110" s="103">
        <f>SUM(K110:P110)</f>
        <v>57</v>
      </c>
      <c r="R110" s="102">
        <f>SUM(J110,Q110)</f>
        <v>57</v>
      </c>
    </row>
    <row r="111" spans="2:18" s="49" customFormat="1" ht="17.100000000000001" customHeight="1">
      <c r="B111" s="111"/>
      <c r="C111" s="163"/>
      <c r="D111" s="110" t="s">
        <v>81</v>
      </c>
      <c r="E111" s="109"/>
      <c r="F111" s="109"/>
      <c r="G111" s="108"/>
      <c r="H111" s="107">
        <v>0</v>
      </c>
      <c r="I111" s="104">
        <v>0</v>
      </c>
      <c r="J111" s="106">
        <f>SUM(H111:I111)</f>
        <v>0</v>
      </c>
      <c r="K111" s="101">
        <v>0</v>
      </c>
      <c r="L111" s="105">
        <v>0</v>
      </c>
      <c r="M111" s="105">
        <v>0</v>
      </c>
      <c r="N111" s="105">
        <v>0</v>
      </c>
      <c r="O111" s="105">
        <v>0</v>
      </c>
      <c r="P111" s="104">
        <v>0</v>
      </c>
      <c r="Q111" s="103">
        <f>SUM(K111:P111)</f>
        <v>0</v>
      </c>
      <c r="R111" s="102">
        <f>SUM(J111,Q111)</f>
        <v>0</v>
      </c>
    </row>
    <row r="112" spans="2:18" s="49" customFormat="1" ht="16.5" customHeight="1">
      <c r="B112" s="111"/>
      <c r="C112" s="136"/>
      <c r="D112" s="59" t="s">
        <v>80</v>
      </c>
      <c r="E112" s="58"/>
      <c r="F112" s="58"/>
      <c r="G112" s="57"/>
      <c r="H112" s="56">
        <v>0</v>
      </c>
      <c r="I112" s="52">
        <v>0</v>
      </c>
      <c r="J112" s="55">
        <f>SUM(H112:I112)</f>
        <v>0</v>
      </c>
      <c r="K112" s="135">
        <v>0</v>
      </c>
      <c r="L112" s="53">
        <v>0</v>
      </c>
      <c r="M112" s="53">
        <v>0</v>
      </c>
      <c r="N112" s="53">
        <v>0</v>
      </c>
      <c r="O112" s="53">
        <v>0</v>
      </c>
      <c r="P112" s="52">
        <v>0</v>
      </c>
      <c r="Q112" s="51">
        <f>SUM(K112:P112)</f>
        <v>0</v>
      </c>
      <c r="R112" s="50">
        <f>SUM(J112,Q112)</f>
        <v>0</v>
      </c>
    </row>
    <row r="113" spans="2:18" s="49" customFormat="1" ht="17.100000000000001" customHeight="1">
      <c r="B113" s="111"/>
      <c r="C113" s="162" t="s">
        <v>79</v>
      </c>
      <c r="D113" s="161"/>
      <c r="E113" s="161"/>
      <c r="F113" s="161"/>
      <c r="G113" s="160"/>
      <c r="H113" s="159">
        <f t="shared" ref="H113:R113" si="18">SUM(H114:H116)</f>
        <v>806</v>
      </c>
      <c r="I113" s="158">
        <f t="shared" si="18"/>
        <v>1296</v>
      </c>
      <c r="J113" s="157">
        <f t="shared" si="18"/>
        <v>2102</v>
      </c>
      <c r="K113" s="42">
        <f t="shared" si="18"/>
        <v>0</v>
      </c>
      <c r="L113" s="156">
        <f t="shared" si="18"/>
        <v>1882</v>
      </c>
      <c r="M113" s="156">
        <f t="shared" si="18"/>
        <v>1639</v>
      </c>
      <c r="N113" s="156">
        <f t="shared" si="18"/>
        <v>1158</v>
      </c>
      <c r="O113" s="156">
        <f t="shared" si="18"/>
        <v>772</v>
      </c>
      <c r="P113" s="155">
        <f t="shared" si="18"/>
        <v>410</v>
      </c>
      <c r="Q113" s="154">
        <f t="shared" si="18"/>
        <v>5861</v>
      </c>
      <c r="R113" s="153">
        <f t="shared" si="18"/>
        <v>7963</v>
      </c>
    </row>
    <row r="114" spans="2:18" s="14" customFormat="1" ht="17.100000000000001" customHeight="1">
      <c r="B114" s="72"/>
      <c r="C114" s="72"/>
      <c r="D114" s="82" t="s">
        <v>78</v>
      </c>
      <c r="E114" s="81"/>
      <c r="F114" s="81"/>
      <c r="G114" s="80"/>
      <c r="H114" s="79">
        <v>776</v>
      </c>
      <c r="I114" s="75">
        <v>1266</v>
      </c>
      <c r="J114" s="78">
        <f>SUM(H114:I114)</f>
        <v>2042</v>
      </c>
      <c r="K114" s="134">
        <v>0</v>
      </c>
      <c r="L114" s="76">
        <v>1814</v>
      </c>
      <c r="M114" s="76">
        <v>1598</v>
      </c>
      <c r="N114" s="76">
        <v>1131</v>
      </c>
      <c r="O114" s="76">
        <v>761</v>
      </c>
      <c r="P114" s="75">
        <v>405</v>
      </c>
      <c r="Q114" s="74">
        <f>SUM(K114:P114)</f>
        <v>5709</v>
      </c>
      <c r="R114" s="73">
        <f>SUM(J114,Q114)</f>
        <v>7751</v>
      </c>
    </row>
    <row r="115" spans="2:18" s="14" customFormat="1" ht="17.100000000000001" customHeight="1">
      <c r="B115" s="72"/>
      <c r="C115" s="72"/>
      <c r="D115" s="70" t="s">
        <v>77</v>
      </c>
      <c r="E115" s="69"/>
      <c r="F115" s="69"/>
      <c r="G115" s="68"/>
      <c r="H115" s="67">
        <v>11</v>
      </c>
      <c r="I115" s="63">
        <v>14</v>
      </c>
      <c r="J115" s="66">
        <f>SUM(H115:I115)</f>
        <v>25</v>
      </c>
      <c r="K115" s="101">
        <v>0</v>
      </c>
      <c r="L115" s="64">
        <v>34</v>
      </c>
      <c r="M115" s="64">
        <v>20</v>
      </c>
      <c r="N115" s="64">
        <v>14</v>
      </c>
      <c r="O115" s="64">
        <v>7</v>
      </c>
      <c r="P115" s="63">
        <v>5</v>
      </c>
      <c r="Q115" s="62">
        <f>SUM(K115:P115)</f>
        <v>80</v>
      </c>
      <c r="R115" s="61">
        <f>SUM(J115,Q115)</f>
        <v>105</v>
      </c>
    </row>
    <row r="116" spans="2:18" s="14" customFormat="1" ht="17.100000000000001" customHeight="1">
      <c r="B116" s="72"/>
      <c r="C116" s="72"/>
      <c r="D116" s="133" t="s">
        <v>76</v>
      </c>
      <c r="E116" s="132"/>
      <c r="F116" s="132"/>
      <c r="G116" s="131"/>
      <c r="H116" s="130">
        <v>19</v>
      </c>
      <c r="I116" s="126">
        <v>16</v>
      </c>
      <c r="J116" s="129">
        <f>SUM(H116:I116)</f>
        <v>35</v>
      </c>
      <c r="K116" s="128">
        <v>0</v>
      </c>
      <c r="L116" s="127">
        <v>34</v>
      </c>
      <c r="M116" s="127">
        <v>21</v>
      </c>
      <c r="N116" s="127">
        <v>13</v>
      </c>
      <c r="O116" s="127">
        <v>4</v>
      </c>
      <c r="P116" s="126">
        <v>0</v>
      </c>
      <c r="Q116" s="125">
        <f>SUM(K116:P116)</f>
        <v>72</v>
      </c>
      <c r="R116" s="124">
        <f>SUM(J116,Q116)</f>
        <v>107</v>
      </c>
    </row>
    <row r="117" spans="2:18" s="14" customFormat="1" ht="17.100000000000001" customHeight="1">
      <c r="B117" s="72"/>
      <c r="C117" s="122" t="s">
        <v>75</v>
      </c>
      <c r="D117" s="121"/>
      <c r="E117" s="121"/>
      <c r="F117" s="121"/>
      <c r="G117" s="120"/>
      <c r="H117" s="45">
        <v>30</v>
      </c>
      <c r="I117" s="44">
        <v>15</v>
      </c>
      <c r="J117" s="43">
        <f>SUM(H117:I117)</f>
        <v>45</v>
      </c>
      <c r="K117" s="42">
        <v>0</v>
      </c>
      <c r="L117" s="41">
        <v>153</v>
      </c>
      <c r="M117" s="41">
        <v>134</v>
      </c>
      <c r="N117" s="41">
        <v>127</v>
      </c>
      <c r="O117" s="41">
        <v>105</v>
      </c>
      <c r="P117" s="40">
        <v>41</v>
      </c>
      <c r="Q117" s="39">
        <f>SUM(K117:P117)</f>
        <v>560</v>
      </c>
      <c r="R117" s="38">
        <f>SUM(J117,Q117)</f>
        <v>605</v>
      </c>
    </row>
    <row r="118" spans="2:18" s="14" customFormat="1" ht="17.100000000000001" customHeight="1">
      <c r="B118" s="123"/>
      <c r="C118" s="122" t="s">
        <v>74</v>
      </c>
      <c r="D118" s="121"/>
      <c r="E118" s="121"/>
      <c r="F118" s="121"/>
      <c r="G118" s="120"/>
      <c r="H118" s="45">
        <v>891</v>
      </c>
      <c r="I118" s="44">
        <v>1373</v>
      </c>
      <c r="J118" s="43">
        <f>SUM(H118:I118)</f>
        <v>2264</v>
      </c>
      <c r="K118" s="42">
        <v>0</v>
      </c>
      <c r="L118" s="41">
        <v>3537</v>
      </c>
      <c r="M118" s="41">
        <v>2071</v>
      </c>
      <c r="N118" s="41">
        <v>1237</v>
      </c>
      <c r="O118" s="41">
        <v>765</v>
      </c>
      <c r="P118" s="40">
        <v>369</v>
      </c>
      <c r="Q118" s="39">
        <f>SUM(K118:P118)</f>
        <v>7979</v>
      </c>
      <c r="R118" s="38">
        <f>SUM(J118,Q118)</f>
        <v>10243</v>
      </c>
    </row>
    <row r="119" spans="2:18" s="14" customFormat="1" ht="17.100000000000001" customHeight="1">
      <c r="B119" s="86" t="s">
        <v>73</v>
      </c>
      <c r="C119" s="85"/>
      <c r="D119" s="85"/>
      <c r="E119" s="85"/>
      <c r="F119" s="85"/>
      <c r="G119" s="84"/>
      <c r="H119" s="45">
        <f t="shared" ref="H119:R119" si="19">SUM(H120:H128)</f>
        <v>12</v>
      </c>
      <c r="I119" s="44">
        <f t="shared" si="19"/>
        <v>12</v>
      </c>
      <c r="J119" s="43">
        <f t="shared" si="19"/>
        <v>24</v>
      </c>
      <c r="K119" s="42">
        <f>SUM(K120:K128)</f>
        <v>0</v>
      </c>
      <c r="L119" s="41">
        <f>SUM(L120:L128)</f>
        <v>1542</v>
      </c>
      <c r="M119" s="41">
        <f>SUM(M120:M128)</f>
        <v>1065</v>
      </c>
      <c r="N119" s="41">
        <f t="shared" si="19"/>
        <v>897</v>
      </c>
      <c r="O119" s="41">
        <f t="shared" si="19"/>
        <v>578</v>
      </c>
      <c r="P119" s="40">
        <f t="shared" si="19"/>
        <v>314</v>
      </c>
      <c r="Q119" s="39">
        <f t="shared" si="19"/>
        <v>4396</v>
      </c>
      <c r="R119" s="38">
        <f t="shared" si="19"/>
        <v>4420</v>
      </c>
    </row>
    <row r="120" spans="2:18" s="14" customFormat="1" ht="17.100000000000001" customHeight="1">
      <c r="B120" s="72"/>
      <c r="C120" s="82" t="s">
        <v>99</v>
      </c>
      <c r="D120" s="81"/>
      <c r="E120" s="81"/>
      <c r="F120" s="81"/>
      <c r="G120" s="80"/>
      <c r="H120" s="79">
        <v>0</v>
      </c>
      <c r="I120" s="75">
        <v>0</v>
      </c>
      <c r="J120" s="78">
        <f>SUM(H120:I120)</f>
        <v>0</v>
      </c>
      <c r="K120" s="77"/>
      <c r="L120" s="76">
        <v>76</v>
      </c>
      <c r="M120" s="76">
        <v>46</v>
      </c>
      <c r="N120" s="76">
        <v>59</v>
      </c>
      <c r="O120" s="76">
        <v>61</v>
      </c>
      <c r="P120" s="75">
        <v>38</v>
      </c>
      <c r="Q120" s="74">
        <f t="shared" ref="Q120:Q128" si="20">SUM(K120:P120)</f>
        <v>280</v>
      </c>
      <c r="R120" s="73">
        <f t="shared" ref="R120:R128" si="21">SUM(J120,Q120)</f>
        <v>280</v>
      </c>
    </row>
    <row r="121" spans="2:18" s="14" customFormat="1" ht="17.100000000000001" customHeight="1">
      <c r="B121" s="72"/>
      <c r="C121" s="152" t="s">
        <v>71</v>
      </c>
      <c r="D121" s="151"/>
      <c r="E121" s="151"/>
      <c r="F121" s="151"/>
      <c r="G121" s="150"/>
      <c r="H121" s="67">
        <v>0</v>
      </c>
      <c r="I121" s="63">
        <v>0</v>
      </c>
      <c r="J121" s="66">
        <f t="shared" ref="J121:J128" si="22">SUM(H121:I121)</f>
        <v>0</v>
      </c>
      <c r="K121" s="149"/>
      <c r="L121" s="148">
        <v>0</v>
      </c>
      <c r="M121" s="148">
        <v>0</v>
      </c>
      <c r="N121" s="148">
        <v>0</v>
      </c>
      <c r="O121" s="148">
        <v>0</v>
      </c>
      <c r="P121" s="147">
        <v>0</v>
      </c>
      <c r="Q121" s="146">
        <f>SUM(K121:P121)</f>
        <v>0</v>
      </c>
      <c r="R121" s="145">
        <f>SUM(J121,Q121)</f>
        <v>0</v>
      </c>
    </row>
    <row r="122" spans="2:18" s="49" customFormat="1" ht="17.100000000000001" customHeight="1">
      <c r="B122" s="111"/>
      <c r="C122" s="110" t="s">
        <v>70</v>
      </c>
      <c r="D122" s="109"/>
      <c r="E122" s="109"/>
      <c r="F122" s="109"/>
      <c r="G122" s="108"/>
      <c r="H122" s="107">
        <v>0</v>
      </c>
      <c r="I122" s="104">
        <v>0</v>
      </c>
      <c r="J122" s="106">
        <f t="shared" si="22"/>
        <v>0</v>
      </c>
      <c r="K122" s="65"/>
      <c r="L122" s="105">
        <v>996</v>
      </c>
      <c r="M122" s="105">
        <v>586</v>
      </c>
      <c r="N122" s="105">
        <v>359</v>
      </c>
      <c r="O122" s="105">
        <v>211</v>
      </c>
      <c r="P122" s="104">
        <v>94</v>
      </c>
      <c r="Q122" s="103">
        <f>SUM(K122:P122)</f>
        <v>2246</v>
      </c>
      <c r="R122" s="102">
        <f>SUM(J122,Q122)</f>
        <v>2246</v>
      </c>
    </row>
    <row r="123" spans="2:18" s="14" customFormat="1" ht="17.100000000000001" customHeight="1">
      <c r="B123" s="72"/>
      <c r="C123" s="70" t="s">
        <v>69</v>
      </c>
      <c r="D123" s="69"/>
      <c r="E123" s="69"/>
      <c r="F123" s="69"/>
      <c r="G123" s="68"/>
      <c r="H123" s="67">
        <v>1</v>
      </c>
      <c r="I123" s="63">
        <v>0</v>
      </c>
      <c r="J123" s="66">
        <f t="shared" si="22"/>
        <v>1</v>
      </c>
      <c r="K123" s="101">
        <v>0</v>
      </c>
      <c r="L123" s="64">
        <v>124</v>
      </c>
      <c r="M123" s="64">
        <v>86</v>
      </c>
      <c r="N123" s="64">
        <v>76</v>
      </c>
      <c r="O123" s="64">
        <v>43</v>
      </c>
      <c r="P123" s="63">
        <v>19</v>
      </c>
      <c r="Q123" s="62">
        <f t="shared" si="20"/>
        <v>348</v>
      </c>
      <c r="R123" s="61">
        <f t="shared" si="21"/>
        <v>349</v>
      </c>
    </row>
    <row r="124" spans="2:18" s="14" customFormat="1" ht="17.100000000000001" customHeight="1">
      <c r="B124" s="72"/>
      <c r="C124" s="70" t="s">
        <v>68</v>
      </c>
      <c r="D124" s="69"/>
      <c r="E124" s="69"/>
      <c r="F124" s="69"/>
      <c r="G124" s="68"/>
      <c r="H124" s="67">
        <v>11</v>
      </c>
      <c r="I124" s="63">
        <v>12</v>
      </c>
      <c r="J124" s="66">
        <f t="shared" si="22"/>
        <v>23</v>
      </c>
      <c r="K124" s="101">
        <v>0</v>
      </c>
      <c r="L124" s="64">
        <v>86</v>
      </c>
      <c r="M124" s="64">
        <v>78</v>
      </c>
      <c r="N124" s="64">
        <v>80</v>
      </c>
      <c r="O124" s="64">
        <v>71</v>
      </c>
      <c r="P124" s="63">
        <v>31</v>
      </c>
      <c r="Q124" s="62">
        <f t="shared" si="20"/>
        <v>346</v>
      </c>
      <c r="R124" s="61">
        <f t="shared" si="21"/>
        <v>369</v>
      </c>
    </row>
    <row r="125" spans="2:18" s="14" customFormat="1" ht="17.100000000000001" customHeight="1">
      <c r="B125" s="72"/>
      <c r="C125" s="70" t="s">
        <v>67</v>
      </c>
      <c r="D125" s="69"/>
      <c r="E125" s="69"/>
      <c r="F125" s="69"/>
      <c r="G125" s="68"/>
      <c r="H125" s="67">
        <v>0</v>
      </c>
      <c r="I125" s="63">
        <v>0</v>
      </c>
      <c r="J125" s="66">
        <f t="shared" si="22"/>
        <v>0</v>
      </c>
      <c r="K125" s="65"/>
      <c r="L125" s="64">
        <v>212</v>
      </c>
      <c r="M125" s="64">
        <v>202</v>
      </c>
      <c r="N125" s="64">
        <v>233</v>
      </c>
      <c r="O125" s="64">
        <v>121</v>
      </c>
      <c r="P125" s="63">
        <v>68</v>
      </c>
      <c r="Q125" s="62">
        <f t="shared" si="20"/>
        <v>836</v>
      </c>
      <c r="R125" s="61">
        <f t="shared" si="21"/>
        <v>836</v>
      </c>
    </row>
    <row r="126" spans="2:18" s="14" customFormat="1" ht="17.100000000000001" customHeight="1">
      <c r="B126" s="72"/>
      <c r="C126" s="100" t="s">
        <v>66</v>
      </c>
      <c r="D126" s="98"/>
      <c r="E126" s="98"/>
      <c r="F126" s="98"/>
      <c r="G126" s="97"/>
      <c r="H126" s="67">
        <v>0</v>
      </c>
      <c r="I126" s="63">
        <v>0</v>
      </c>
      <c r="J126" s="66">
        <f t="shared" si="22"/>
        <v>0</v>
      </c>
      <c r="K126" s="65"/>
      <c r="L126" s="64">
        <v>30</v>
      </c>
      <c r="M126" s="64">
        <v>30</v>
      </c>
      <c r="N126" s="64">
        <v>42</v>
      </c>
      <c r="O126" s="64">
        <v>19</v>
      </c>
      <c r="P126" s="63">
        <v>14</v>
      </c>
      <c r="Q126" s="62">
        <f t="shared" si="20"/>
        <v>135</v>
      </c>
      <c r="R126" s="61">
        <f t="shared" si="21"/>
        <v>135</v>
      </c>
    </row>
    <row r="127" spans="2:18" s="14" customFormat="1" ht="17.100000000000001" customHeight="1">
      <c r="B127" s="71"/>
      <c r="C127" s="99" t="s">
        <v>65</v>
      </c>
      <c r="D127" s="98"/>
      <c r="E127" s="98"/>
      <c r="F127" s="98"/>
      <c r="G127" s="97"/>
      <c r="H127" s="67">
        <v>0</v>
      </c>
      <c r="I127" s="63">
        <v>0</v>
      </c>
      <c r="J127" s="66">
        <f t="shared" si="22"/>
        <v>0</v>
      </c>
      <c r="K127" s="65"/>
      <c r="L127" s="64">
        <v>0</v>
      </c>
      <c r="M127" s="64">
        <v>0</v>
      </c>
      <c r="N127" s="64">
        <v>8</v>
      </c>
      <c r="O127" s="64">
        <v>23</v>
      </c>
      <c r="P127" s="63">
        <v>20</v>
      </c>
      <c r="Q127" s="62">
        <f>SUM(K127:P127)</f>
        <v>51</v>
      </c>
      <c r="R127" s="61">
        <f>SUM(J127,Q127)</f>
        <v>51</v>
      </c>
    </row>
    <row r="128" spans="2:18" s="14" customFormat="1" ht="17.100000000000001" customHeight="1">
      <c r="B128" s="96"/>
      <c r="C128" s="95" t="s">
        <v>64</v>
      </c>
      <c r="D128" s="94"/>
      <c r="E128" s="94"/>
      <c r="F128" s="94"/>
      <c r="G128" s="93"/>
      <c r="H128" s="92">
        <v>0</v>
      </c>
      <c r="I128" s="89">
        <v>0</v>
      </c>
      <c r="J128" s="91">
        <f t="shared" si="22"/>
        <v>0</v>
      </c>
      <c r="K128" s="54"/>
      <c r="L128" s="90">
        <v>18</v>
      </c>
      <c r="M128" s="90">
        <v>37</v>
      </c>
      <c r="N128" s="90">
        <v>40</v>
      </c>
      <c r="O128" s="90">
        <v>29</v>
      </c>
      <c r="P128" s="89">
        <v>30</v>
      </c>
      <c r="Q128" s="88">
        <f t="shared" si="20"/>
        <v>154</v>
      </c>
      <c r="R128" s="87">
        <f t="shared" si="21"/>
        <v>154</v>
      </c>
    </row>
    <row r="129" spans="1:18" s="14" customFormat="1" ht="17.100000000000001" customHeight="1">
      <c r="B129" s="86" t="s">
        <v>63</v>
      </c>
      <c r="C129" s="85"/>
      <c r="D129" s="85"/>
      <c r="E129" s="85"/>
      <c r="F129" s="85"/>
      <c r="G129" s="84"/>
      <c r="H129" s="45">
        <f>SUM(H130:H133)</f>
        <v>0</v>
      </c>
      <c r="I129" s="44">
        <f>SUM(I130:I133)</f>
        <v>0</v>
      </c>
      <c r="J129" s="43">
        <f>SUM(J130:J133)</f>
        <v>0</v>
      </c>
      <c r="K129" s="83"/>
      <c r="L129" s="41">
        <f t="shared" ref="L129:R129" si="23">SUM(L130:L133)</f>
        <v>47</v>
      </c>
      <c r="M129" s="41">
        <f t="shared" si="23"/>
        <v>68</v>
      </c>
      <c r="N129" s="41">
        <f t="shared" si="23"/>
        <v>357</v>
      </c>
      <c r="O129" s="41">
        <f t="shared" si="23"/>
        <v>1088</v>
      </c>
      <c r="P129" s="40">
        <f t="shared" si="23"/>
        <v>886</v>
      </c>
      <c r="Q129" s="39">
        <f t="shared" si="23"/>
        <v>2446</v>
      </c>
      <c r="R129" s="38">
        <f t="shared" si="23"/>
        <v>2446</v>
      </c>
    </row>
    <row r="130" spans="1:18" s="14" customFormat="1" ht="17.100000000000001" customHeight="1">
      <c r="B130" s="72"/>
      <c r="C130" s="82" t="s">
        <v>62</v>
      </c>
      <c r="D130" s="81"/>
      <c r="E130" s="81"/>
      <c r="F130" s="81"/>
      <c r="G130" s="80"/>
      <c r="H130" s="79">
        <v>0</v>
      </c>
      <c r="I130" s="75">
        <v>0</v>
      </c>
      <c r="J130" s="78">
        <f>SUM(H130:I130)</f>
        <v>0</v>
      </c>
      <c r="K130" s="77"/>
      <c r="L130" s="76">
        <v>1</v>
      </c>
      <c r="M130" s="76">
        <v>2</v>
      </c>
      <c r="N130" s="76">
        <v>189</v>
      </c>
      <c r="O130" s="76">
        <v>583</v>
      </c>
      <c r="P130" s="75">
        <v>412</v>
      </c>
      <c r="Q130" s="74">
        <f>SUM(K130:P130)</f>
        <v>1187</v>
      </c>
      <c r="R130" s="73">
        <f>SUM(J130,Q130)</f>
        <v>1187</v>
      </c>
    </row>
    <row r="131" spans="1:18" s="14" customFormat="1" ht="17.100000000000001" customHeight="1">
      <c r="B131" s="72"/>
      <c r="C131" s="70" t="s">
        <v>61</v>
      </c>
      <c r="D131" s="69"/>
      <c r="E131" s="69"/>
      <c r="F131" s="69"/>
      <c r="G131" s="68"/>
      <c r="H131" s="67">
        <v>0</v>
      </c>
      <c r="I131" s="63">
        <v>0</v>
      </c>
      <c r="J131" s="66">
        <f>SUM(H131:I131)</f>
        <v>0</v>
      </c>
      <c r="K131" s="65"/>
      <c r="L131" s="64">
        <v>46</v>
      </c>
      <c r="M131" s="64">
        <v>61</v>
      </c>
      <c r="N131" s="64">
        <v>132</v>
      </c>
      <c r="O131" s="64">
        <v>168</v>
      </c>
      <c r="P131" s="63">
        <v>86</v>
      </c>
      <c r="Q131" s="62">
        <f>SUM(K131:P131)</f>
        <v>493</v>
      </c>
      <c r="R131" s="61">
        <f>SUM(J131,Q131)</f>
        <v>493</v>
      </c>
    </row>
    <row r="132" spans="1:18" s="14" customFormat="1" ht="16.5" customHeight="1">
      <c r="B132" s="71"/>
      <c r="C132" s="70" t="s">
        <v>60</v>
      </c>
      <c r="D132" s="69"/>
      <c r="E132" s="69"/>
      <c r="F132" s="69"/>
      <c r="G132" s="68"/>
      <c r="H132" s="67">
        <v>0</v>
      </c>
      <c r="I132" s="63">
        <v>0</v>
      </c>
      <c r="J132" s="66">
        <f>SUM(H132:I132)</f>
        <v>0</v>
      </c>
      <c r="K132" s="65"/>
      <c r="L132" s="64">
        <v>0</v>
      </c>
      <c r="M132" s="64">
        <v>0</v>
      </c>
      <c r="N132" s="64">
        <v>2</v>
      </c>
      <c r="O132" s="64">
        <v>14</v>
      </c>
      <c r="P132" s="63">
        <v>14</v>
      </c>
      <c r="Q132" s="62">
        <f>SUM(K132:P132)</f>
        <v>30</v>
      </c>
      <c r="R132" s="61">
        <f>SUM(J132,Q132)</f>
        <v>30</v>
      </c>
    </row>
    <row r="133" spans="1:18" s="49" customFormat="1" ht="17.100000000000001" customHeight="1">
      <c r="B133" s="60"/>
      <c r="C133" s="59" t="s">
        <v>59</v>
      </c>
      <c r="D133" s="58"/>
      <c r="E133" s="58"/>
      <c r="F133" s="58"/>
      <c r="G133" s="57"/>
      <c r="H133" s="56">
        <v>0</v>
      </c>
      <c r="I133" s="52">
        <v>0</v>
      </c>
      <c r="J133" s="55">
        <f>SUM(H133:I133)</f>
        <v>0</v>
      </c>
      <c r="K133" s="54"/>
      <c r="L133" s="53">
        <v>0</v>
      </c>
      <c r="M133" s="53">
        <v>5</v>
      </c>
      <c r="N133" s="53">
        <v>34</v>
      </c>
      <c r="O133" s="53">
        <v>323</v>
      </c>
      <c r="P133" s="52">
        <v>374</v>
      </c>
      <c r="Q133" s="51">
        <f>SUM(K133:P133)</f>
        <v>736</v>
      </c>
      <c r="R133" s="50">
        <f>SUM(J133,Q133)</f>
        <v>736</v>
      </c>
    </row>
    <row r="134" spans="1:18" s="14" customFormat="1" ht="17.100000000000001" customHeight="1">
      <c r="B134" s="48" t="s">
        <v>58</v>
      </c>
      <c r="C134" s="47"/>
      <c r="D134" s="47"/>
      <c r="E134" s="47"/>
      <c r="F134" s="47"/>
      <c r="G134" s="46"/>
      <c r="H134" s="45">
        <f t="shared" ref="H134:R134" si="24">SUM(H98,H119,H129)</f>
        <v>2003</v>
      </c>
      <c r="I134" s="44">
        <f t="shared" si="24"/>
        <v>3146</v>
      </c>
      <c r="J134" s="43">
        <f t="shared" si="24"/>
        <v>5149</v>
      </c>
      <c r="K134" s="42">
        <f t="shared" si="24"/>
        <v>0</v>
      </c>
      <c r="L134" s="41">
        <f t="shared" si="24"/>
        <v>11858</v>
      </c>
      <c r="M134" s="41">
        <f t="shared" si="24"/>
        <v>8221</v>
      </c>
      <c r="N134" s="41">
        <f t="shared" si="24"/>
        <v>6255</v>
      </c>
      <c r="O134" s="41">
        <f t="shared" si="24"/>
        <v>5027</v>
      </c>
      <c r="P134" s="40">
        <f t="shared" si="24"/>
        <v>3083</v>
      </c>
      <c r="Q134" s="39">
        <f t="shared" si="24"/>
        <v>34444</v>
      </c>
      <c r="R134" s="38">
        <f t="shared" si="24"/>
        <v>39593</v>
      </c>
    </row>
    <row r="135" spans="1:18" s="14" customFormat="1" ht="17.100000000000001" customHeight="1">
      <c r="B135" s="37"/>
      <c r="C135" s="37"/>
      <c r="D135" s="37"/>
      <c r="E135" s="37"/>
      <c r="F135" s="37"/>
      <c r="G135" s="37"/>
      <c r="H135" s="36"/>
      <c r="I135" s="36"/>
      <c r="J135" s="36"/>
      <c r="K135" s="36"/>
      <c r="L135" s="36"/>
      <c r="M135" s="36"/>
      <c r="N135" s="36"/>
      <c r="O135" s="36"/>
      <c r="P135" s="36"/>
      <c r="Q135" s="36"/>
      <c r="R135" s="36"/>
    </row>
    <row r="136" spans="1:18" s="14" customFormat="1" ht="17.100000000000001" customHeight="1">
      <c r="A136" s="26" t="s">
        <v>98</v>
      </c>
      <c r="H136" s="25"/>
      <c r="I136" s="25"/>
      <c r="J136" s="25"/>
      <c r="K136" s="25"/>
    </row>
    <row r="137" spans="1:18" s="14" customFormat="1" ht="17.100000000000001" customHeight="1">
      <c r="B137" s="144"/>
      <c r="C137" s="144"/>
      <c r="D137" s="144"/>
      <c r="E137" s="144"/>
      <c r="F137" s="143"/>
      <c r="G137" s="143"/>
      <c r="H137" s="143"/>
      <c r="I137" s="862" t="s">
        <v>97</v>
      </c>
      <c r="J137" s="862"/>
      <c r="K137" s="862"/>
      <c r="L137" s="862"/>
      <c r="M137" s="862"/>
      <c r="N137" s="862"/>
      <c r="O137" s="862"/>
      <c r="P137" s="862"/>
      <c r="Q137" s="862"/>
      <c r="R137" s="862"/>
    </row>
    <row r="138" spans="1:18" s="14" customFormat="1" ht="17.100000000000001" customHeight="1">
      <c r="B138" s="863" t="str">
        <f>"令和" &amp; DBCS($A$2) &amp; "年（" &amp; DBCS($B$2) &amp; "年）" &amp; DBCS($C$2) &amp; "月"</f>
        <v>令和５年（２０２３年）１１月</v>
      </c>
      <c r="C138" s="864"/>
      <c r="D138" s="864"/>
      <c r="E138" s="864"/>
      <c r="F138" s="864"/>
      <c r="G138" s="865"/>
      <c r="H138" s="869" t="s">
        <v>96</v>
      </c>
      <c r="I138" s="870"/>
      <c r="J138" s="870"/>
      <c r="K138" s="871" t="s">
        <v>95</v>
      </c>
      <c r="L138" s="872"/>
      <c r="M138" s="872"/>
      <c r="N138" s="872"/>
      <c r="O138" s="872"/>
      <c r="P138" s="872"/>
      <c r="Q138" s="873"/>
      <c r="R138" s="874" t="s">
        <v>48</v>
      </c>
    </row>
    <row r="139" spans="1:18" s="14" customFormat="1" ht="17.100000000000001" customHeight="1">
      <c r="B139" s="866"/>
      <c r="C139" s="867"/>
      <c r="D139" s="867"/>
      <c r="E139" s="867"/>
      <c r="F139" s="867"/>
      <c r="G139" s="868"/>
      <c r="H139" s="142" t="s">
        <v>57</v>
      </c>
      <c r="I139" s="141" t="s">
        <v>56</v>
      </c>
      <c r="J139" s="140" t="s">
        <v>49</v>
      </c>
      <c r="K139" s="139" t="s">
        <v>55</v>
      </c>
      <c r="L139" s="138" t="s">
        <v>54</v>
      </c>
      <c r="M139" s="138" t="s">
        <v>53</v>
      </c>
      <c r="N139" s="138" t="s">
        <v>52</v>
      </c>
      <c r="O139" s="138" t="s">
        <v>51</v>
      </c>
      <c r="P139" s="137" t="s">
        <v>50</v>
      </c>
      <c r="Q139" s="348" t="s">
        <v>49</v>
      </c>
      <c r="R139" s="875"/>
    </row>
    <row r="140" spans="1:18" s="14" customFormat="1" ht="17.100000000000001" customHeight="1">
      <c r="B140" s="86" t="s">
        <v>94</v>
      </c>
      <c r="C140" s="85"/>
      <c r="D140" s="85"/>
      <c r="E140" s="85"/>
      <c r="F140" s="85"/>
      <c r="G140" s="84"/>
      <c r="H140" s="45">
        <f t="shared" ref="H140:R140" si="25">SUM(H141,H147,H150,H155,H159:H160)</f>
        <v>17055814</v>
      </c>
      <c r="I140" s="44">
        <f t="shared" si="25"/>
        <v>33440669</v>
      </c>
      <c r="J140" s="43">
        <f t="shared" si="25"/>
        <v>50496483</v>
      </c>
      <c r="K140" s="42">
        <f t="shared" si="25"/>
        <v>0</v>
      </c>
      <c r="L140" s="41">
        <f t="shared" si="25"/>
        <v>260196461</v>
      </c>
      <c r="M140" s="41">
        <f t="shared" si="25"/>
        <v>215912144</v>
      </c>
      <c r="N140" s="41">
        <f t="shared" si="25"/>
        <v>190002032</v>
      </c>
      <c r="O140" s="41">
        <f t="shared" si="25"/>
        <v>142762888</v>
      </c>
      <c r="P140" s="40">
        <f t="shared" si="25"/>
        <v>82074964</v>
      </c>
      <c r="Q140" s="39">
        <f t="shared" si="25"/>
        <v>890948489</v>
      </c>
      <c r="R140" s="38">
        <f t="shared" si="25"/>
        <v>941444972</v>
      </c>
    </row>
    <row r="141" spans="1:18" s="14" customFormat="1" ht="17.100000000000001" customHeight="1">
      <c r="B141" s="72"/>
      <c r="C141" s="86" t="s">
        <v>93</v>
      </c>
      <c r="D141" s="85"/>
      <c r="E141" s="85"/>
      <c r="F141" s="85"/>
      <c r="G141" s="84"/>
      <c r="H141" s="45">
        <f t="shared" ref="H141:Q141" si="26">SUM(H142:H146)</f>
        <v>2056864</v>
      </c>
      <c r="I141" s="44">
        <f t="shared" si="26"/>
        <v>6726387</v>
      </c>
      <c r="J141" s="43">
        <f t="shared" si="26"/>
        <v>8783251</v>
      </c>
      <c r="K141" s="42">
        <f t="shared" si="26"/>
        <v>0</v>
      </c>
      <c r="L141" s="41">
        <f t="shared" si="26"/>
        <v>60214546</v>
      </c>
      <c r="M141" s="41">
        <f t="shared" si="26"/>
        <v>48616097</v>
      </c>
      <c r="N141" s="41">
        <f t="shared" si="26"/>
        <v>45195186</v>
      </c>
      <c r="O141" s="41">
        <f t="shared" si="26"/>
        <v>36355351</v>
      </c>
      <c r="P141" s="40">
        <f t="shared" si="26"/>
        <v>27442457</v>
      </c>
      <c r="Q141" s="39">
        <f t="shared" si="26"/>
        <v>217823637</v>
      </c>
      <c r="R141" s="38">
        <f t="shared" ref="R141:R146" si="27">SUM(J141,Q141)</f>
        <v>226606888</v>
      </c>
    </row>
    <row r="142" spans="1:18" s="14" customFormat="1" ht="17.100000000000001" customHeight="1">
      <c r="B142" s="72"/>
      <c r="C142" s="72"/>
      <c r="D142" s="82" t="s">
        <v>92</v>
      </c>
      <c r="E142" s="81"/>
      <c r="F142" s="81"/>
      <c r="G142" s="80"/>
      <c r="H142" s="79">
        <v>0</v>
      </c>
      <c r="I142" s="75">
        <v>0</v>
      </c>
      <c r="J142" s="74">
        <f>SUM(H142:I142)</f>
        <v>0</v>
      </c>
      <c r="K142" s="134">
        <v>0</v>
      </c>
      <c r="L142" s="76">
        <v>36158705</v>
      </c>
      <c r="M142" s="76">
        <v>27902230</v>
      </c>
      <c r="N142" s="76">
        <v>29033160</v>
      </c>
      <c r="O142" s="76">
        <v>21252934</v>
      </c>
      <c r="P142" s="75">
        <v>15911052</v>
      </c>
      <c r="Q142" s="74">
        <f>SUM(K142:P142)</f>
        <v>130258081</v>
      </c>
      <c r="R142" s="73">
        <f t="shared" si="27"/>
        <v>130258081</v>
      </c>
    </row>
    <row r="143" spans="1:18" s="14" customFormat="1" ht="17.100000000000001" customHeight="1">
      <c r="B143" s="72"/>
      <c r="C143" s="72"/>
      <c r="D143" s="70" t="s">
        <v>91</v>
      </c>
      <c r="E143" s="69"/>
      <c r="F143" s="69"/>
      <c r="G143" s="68"/>
      <c r="H143" s="67">
        <v>0</v>
      </c>
      <c r="I143" s="63">
        <v>0</v>
      </c>
      <c r="J143" s="62">
        <f>SUM(H143:I143)</f>
        <v>0</v>
      </c>
      <c r="K143" s="101">
        <v>0</v>
      </c>
      <c r="L143" s="64">
        <v>0</v>
      </c>
      <c r="M143" s="64">
        <v>0</v>
      </c>
      <c r="N143" s="64">
        <v>35516</v>
      </c>
      <c r="O143" s="64">
        <v>689634</v>
      </c>
      <c r="P143" s="63">
        <v>1200452</v>
      </c>
      <c r="Q143" s="62">
        <f>SUM(K143:P143)</f>
        <v>1925602</v>
      </c>
      <c r="R143" s="61">
        <f t="shared" si="27"/>
        <v>1925602</v>
      </c>
    </row>
    <row r="144" spans="1:18" s="14" customFormat="1" ht="17.100000000000001" customHeight="1">
      <c r="B144" s="72"/>
      <c r="C144" s="72"/>
      <c r="D144" s="70" t="s">
        <v>90</v>
      </c>
      <c r="E144" s="69"/>
      <c r="F144" s="69"/>
      <c r="G144" s="68"/>
      <c r="H144" s="67">
        <v>1324169</v>
      </c>
      <c r="I144" s="63">
        <v>4462644</v>
      </c>
      <c r="J144" s="62">
        <f>SUM(H144:I144)</f>
        <v>5786813</v>
      </c>
      <c r="K144" s="101">
        <v>0</v>
      </c>
      <c r="L144" s="64">
        <v>15845568</v>
      </c>
      <c r="M144" s="64">
        <v>13609325</v>
      </c>
      <c r="N144" s="64">
        <v>8830625</v>
      </c>
      <c r="O144" s="64">
        <v>8481352</v>
      </c>
      <c r="P144" s="63">
        <v>6947047</v>
      </c>
      <c r="Q144" s="62">
        <f>SUM(K144:P144)</f>
        <v>53713917</v>
      </c>
      <c r="R144" s="61">
        <f t="shared" si="27"/>
        <v>59500730</v>
      </c>
    </row>
    <row r="145" spans="2:18" s="14" customFormat="1" ht="17.100000000000001" customHeight="1">
      <c r="B145" s="72"/>
      <c r="C145" s="72"/>
      <c r="D145" s="70" t="s">
        <v>89</v>
      </c>
      <c r="E145" s="69"/>
      <c r="F145" s="69"/>
      <c r="G145" s="68"/>
      <c r="H145" s="67">
        <v>225016</v>
      </c>
      <c r="I145" s="63">
        <v>1749307</v>
      </c>
      <c r="J145" s="62">
        <f>SUM(H145:I145)</f>
        <v>1974323</v>
      </c>
      <c r="K145" s="101">
        <v>0</v>
      </c>
      <c r="L145" s="64">
        <v>2800323</v>
      </c>
      <c r="M145" s="64">
        <v>2857774</v>
      </c>
      <c r="N145" s="64">
        <v>2380277</v>
      </c>
      <c r="O145" s="64">
        <v>2139279</v>
      </c>
      <c r="P145" s="63">
        <v>522821</v>
      </c>
      <c r="Q145" s="62">
        <f>SUM(K145:P145)</f>
        <v>10700474</v>
      </c>
      <c r="R145" s="61">
        <f t="shared" si="27"/>
        <v>12674797</v>
      </c>
    </row>
    <row r="146" spans="2:18" s="14" customFormat="1" ht="17.100000000000001" customHeight="1">
      <c r="B146" s="72"/>
      <c r="C146" s="72"/>
      <c r="D146" s="133" t="s">
        <v>88</v>
      </c>
      <c r="E146" s="132"/>
      <c r="F146" s="132"/>
      <c r="G146" s="131"/>
      <c r="H146" s="130">
        <v>507679</v>
      </c>
      <c r="I146" s="126">
        <v>514436</v>
      </c>
      <c r="J146" s="125">
        <f>SUM(H146:I146)</f>
        <v>1022115</v>
      </c>
      <c r="K146" s="128">
        <v>0</v>
      </c>
      <c r="L146" s="127">
        <v>5409950</v>
      </c>
      <c r="M146" s="127">
        <v>4246768</v>
      </c>
      <c r="N146" s="127">
        <v>4915608</v>
      </c>
      <c r="O146" s="127">
        <v>3792152</v>
      </c>
      <c r="P146" s="126">
        <v>2861085</v>
      </c>
      <c r="Q146" s="125">
        <f>SUM(K146:P146)</f>
        <v>21225563</v>
      </c>
      <c r="R146" s="124">
        <f t="shared" si="27"/>
        <v>22247678</v>
      </c>
    </row>
    <row r="147" spans="2:18" s="14" customFormat="1" ht="17.100000000000001" customHeight="1">
      <c r="B147" s="72"/>
      <c r="C147" s="86" t="s">
        <v>87</v>
      </c>
      <c r="D147" s="85"/>
      <c r="E147" s="85"/>
      <c r="F147" s="85"/>
      <c r="G147" s="84"/>
      <c r="H147" s="45">
        <f t="shared" ref="H147:R147" si="28">SUM(H148:H149)</f>
        <v>2654750</v>
      </c>
      <c r="I147" s="44">
        <f t="shared" si="28"/>
        <v>7048061</v>
      </c>
      <c r="J147" s="43">
        <f t="shared" si="28"/>
        <v>9702811</v>
      </c>
      <c r="K147" s="42">
        <f t="shared" si="28"/>
        <v>0</v>
      </c>
      <c r="L147" s="41">
        <f t="shared" si="28"/>
        <v>101474211</v>
      </c>
      <c r="M147" s="41">
        <f t="shared" si="28"/>
        <v>82653812</v>
      </c>
      <c r="N147" s="41">
        <f t="shared" si="28"/>
        <v>70055967</v>
      </c>
      <c r="O147" s="41">
        <f t="shared" si="28"/>
        <v>47211640</v>
      </c>
      <c r="P147" s="40">
        <f t="shared" si="28"/>
        <v>24303488</v>
      </c>
      <c r="Q147" s="39">
        <f t="shared" si="28"/>
        <v>325699118</v>
      </c>
      <c r="R147" s="38">
        <f t="shared" si="28"/>
        <v>335401929</v>
      </c>
    </row>
    <row r="148" spans="2:18" s="14" customFormat="1" ht="17.100000000000001" customHeight="1">
      <c r="B148" s="72"/>
      <c r="C148" s="72"/>
      <c r="D148" s="82" t="s">
        <v>86</v>
      </c>
      <c r="E148" s="81"/>
      <c r="F148" s="81"/>
      <c r="G148" s="80"/>
      <c r="H148" s="79">
        <v>0</v>
      </c>
      <c r="I148" s="75">
        <v>0</v>
      </c>
      <c r="J148" s="78">
        <f>SUM(H148:I148)</f>
        <v>0</v>
      </c>
      <c r="K148" s="134">
        <v>0</v>
      </c>
      <c r="L148" s="76">
        <v>77672188</v>
      </c>
      <c r="M148" s="76">
        <v>61237571</v>
      </c>
      <c r="N148" s="76">
        <v>54538852</v>
      </c>
      <c r="O148" s="76">
        <v>36443115</v>
      </c>
      <c r="P148" s="75">
        <v>18314327</v>
      </c>
      <c r="Q148" s="74">
        <f>SUM(K148:P148)</f>
        <v>248206053</v>
      </c>
      <c r="R148" s="73">
        <f>SUM(J148,Q148)</f>
        <v>248206053</v>
      </c>
    </row>
    <row r="149" spans="2:18" s="14" customFormat="1" ht="17.100000000000001" customHeight="1">
      <c r="B149" s="72"/>
      <c r="C149" s="72"/>
      <c r="D149" s="133" t="s">
        <v>85</v>
      </c>
      <c r="E149" s="132"/>
      <c r="F149" s="132"/>
      <c r="G149" s="131"/>
      <c r="H149" s="130">
        <v>2654750</v>
      </c>
      <c r="I149" s="126">
        <v>7048061</v>
      </c>
      <c r="J149" s="129">
        <f>SUM(H149:I149)</f>
        <v>9702811</v>
      </c>
      <c r="K149" s="128">
        <v>0</v>
      </c>
      <c r="L149" s="127">
        <v>23802023</v>
      </c>
      <c r="M149" s="127">
        <v>21416241</v>
      </c>
      <c r="N149" s="127">
        <v>15517115</v>
      </c>
      <c r="O149" s="127">
        <v>10768525</v>
      </c>
      <c r="P149" s="126">
        <v>5989161</v>
      </c>
      <c r="Q149" s="125">
        <f>SUM(K149:P149)</f>
        <v>77493065</v>
      </c>
      <c r="R149" s="124">
        <f>SUM(J149,Q149)</f>
        <v>87195876</v>
      </c>
    </row>
    <row r="150" spans="2:18" s="14" customFormat="1" ht="17.100000000000001" customHeight="1">
      <c r="B150" s="72"/>
      <c r="C150" s="86" t="s">
        <v>84</v>
      </c>
      <c r="D150" s="85"/>
      <c r="E150" s="85"/>
      <c r="F150" s="85"/>
      <c r="G150" s="84"/>
      <c r="H150" s="45">
        <f>SUM(H151:H154)</f>
        <v>151271</v>
      </c>
      <c r="I150" s="44">
        <f t="shared" ref="I150:Q150" si="29">SUM(I151:I154)</f>
        <v>203598</v>
      </c>
      <c r="J150" s="43">
        <f>SUM(J151:J154)</f>
        <v>354869</v>
      </c>
      <c r="K150" s="42">
        <f t="shared" si="29"/>
        <v>0</v>
      </c>
      <c r="L150" s="41">
        <f t="shared" si="29"/>
        <v>8493214</v>
      </c>
      <c r="M150" s="41">
        <f>SUM(M151:M154)</f>
        <v>11644961</v>
      </c>
      <c r="N150" s="41">
        <f t="shared" si="29"/>
        <v>11869499</v>
      </c>
      <c r="O150" s="41">
        <f t="shared" si="29"/>
        <v>11242074</v>
      </c>
      <c r="P150" s="40">
        <f>SUM(P151:P154)</f>
        <v>6406643</v>
      </c>
      <c r="Q150" s="39">
        <f t="shared" si="29"/>
        <v>49656391</v>
      </c>
      <c r="R150" s="38">
        <f>SUM(R151:R154)</f>
        <v>50011260</v>
      </c>
    </row>
    <row r="151" spans="2:18" s="14" customFormat="1" ht="17.100000000000001" customHeight="1">
      <c r="B151" s="72"/>
      <c r="C151" s="72"/>
      <c r="D151" s="82" t="s">
        <v>83</v>
      </c>
      <c r="E151" s="81"/>
      <c r="F151" s="81"/>
      <c r="G151" s="80"/>
      <c r="H151" s="79">
        <v>151271</v>
      </c>
      <c r="I151" s="75">
        <v>203598</v>
      </c>
      <c r="J151" s="78">
        <f>SUM(H151:I151)</f>
        <v>354869</v>
      </c>
      <c r="K151" s="134">
        <v>0</v>
      </c>
      <c r="L151" s="76">
        <v>8003663</v>
      </c>
      <c r="M151" s="76">
        <v>10671275</v>
      </c>
      <c r="N151" s="76">
        <v>10625417</v>
      </c>
      <c r="O151" s="76">
        <v>10568607</v>
      </c>
      <c r="P151" s="75">
        <v>5830454</v>
      </c>
      <c r="Q151" s="74">
        <f>SUM(K151:P151)</f>
        <v>45699416</v>
      </c>
      <c r="R151" s="73">
        <f>SUM(J151,Q151)</f>
        <v>46054285</v>
      </c>
    </row>
    <row r="152" spans="2:18" s="14" customFormat="1" ht="17.100000000000001" customHeight="1">
      <c r="B152" s="72"/>
      <c r="C152" s="72"/>
      <c r="D152" s="70" t="s">
        <v>82</v>
      </c>
      <c r="E152" s="69"/>
      <c r="F152" s="69"/>
      <c r="G152" s="68"/>
      <c r="H152" s="67">
        <v>0</v>
      </c>
      <c r="I152" s="63">
        <v>0</v>
      </c>
      <c r="J152" s="66">
        <f>SUM(H152:I152)</f>
        <v>0</v>
      </c>
      <c r="K152" s="101">
        <v>0</v>
      </c>
      <c r="L152" s="64">
        <v>489551</v>
      </c>
      <c r="M152" s="64">
        <v>973686</v>
      </c>
      <c r="N152" s="64">
        <v>1244082</v>
      </c>
      <c r="O152" s="64">
        <v>673467</v>
      </c>
      <c r="P152" s="63">
        <v>576189</v>
      </c>
      <c r="Q152" s="62">
        <f>SUM(K152:P152)</f>
        <v>3956975</v>
      </c>
      <c r="R152" s="61">
        <f>SUM(J152,Q152)</f>
        <v>3956975</v>
      </c>
    </row>
    <row r="153" spans="2:18" s="14" customFormat="1" ht="16.5" customHeight="1">
      <c r="B153" s="72"/>
      <c r="C153" s="71"/>
      <c r="D153" s="70" t="s">
        <v>81</v>
      </c>
      <c r="E153" s="69"/>
      <c r="F153" s="69"/>
      <c r="G153" s="68"/>
      <c r="H153" s="67">
        <v>0</v>
      </c>
      <c r="I153" s="63">
        <v>0</v>
      </c>
      <c r="J153" s="66">
        <f>SUM(H153:I153)</f>
        <v>0</v>
      </c>
      <c r="K153" s="101">
        <v>0</v>
      </c>
      <c r="L153" s="64">
        <v>0</v>
      </c>
      <c r="M153" s="64">
        <v>0</v>
      </c>
      <c r="N153" s="64">
        <v>0</v>
      </c>
      <c r="O153" s="64">
        <v>0</v>
      </c>
      <c r="P153" s="63">
        <v>0</v>
      </c>
      <c r="Q153" s="62">
        <f>SUM(K153:P153)</f>
        <v>0</v>
      </c>
      <c r="R153" s="61">
        <f>SUM(J153,Q153)</f>
        <v>0</v>
      </c>
    </row>
    <row r="154" spans="2:18" s="49" customFormat="1" ht="16.5" customHeight="1">
      <c r="B154" s="111"/>
      <c r="C154" s="136"/>
      <c r="D154" s="59" t="s">
        <v>80</v>
      </c>
      <c r="E154" s="58"/>
      <c r="F154" s="58"/>
      <c r="G154" s="57"/>
      <c r="H154" s="56">
        <v>0</v>
      </c>
      <c r="I154" s="52">
        <v>0</v>
      </c>
      <c r="J154" s="55">
        <f>SUM(H154:I154)</f>
        <v>0</v>
      </c>
      <c r="K154" s="135">
        <v>0</v>
      </c>
      <c r="L154" s="53">
        <v>0</v>
      </c>
      <c r="M154" s="53">
        <v>0</v>
      </c>
      <c r="N154" s="53">
        <v>0</v>
      </c>
      <c r="O154" s="53">
        <v>0</v>
      </c>
      <c r="P154" s="52">
        <v>0</v>
      </c>
      <c r="Q154" s="51">
        <f>SUM(K154:P154)</f>
        <v>0</v>
      </c>
      <c r="R154" s="50">
        <f>SUM(J154,Q154)</f>
        <v>0</v>
      </c>
    </row>
    <row r="155" spans="2:18" s="14" customFormat="1" ht="17.100000000000001" customHeight="1">
      <c r="B155" s="72"/>
      <c r="C155" s="86" t="s">
        <v>79</v>
      </c>
      <c r="D155" s="85"/>
      <c r="E155" s="85"/>
      <c r="F155" s="85"/>
      <c r="G155" s="84"/>
      <c r="H155" s="45">
        <f t="shared" ref="H155:R155" si="30">SUM(H156:H158)</f>
        <v>6342929</v>
      </c>
      <c r="I155" s="44">
        <f t="shared" si="30"/>
        <v>11710143</v>
      </c>
      <c r="J155" s="43">
        <f t="shared" si="30"/>
        <v>18053072</v>
      </c>
      <c r="K155" s="42">
        <f t="shared" si="30"/>
        <v>0</v>
      </c>
      <c r="L155" s="41">
        <f t="shared" si="30"/>
        <v>17357683</v>
      </c>
      <c r="M155" s="41">
        <f t="shared" si="30"/>
        <v>21779136</v>
      </c>
      <c r="N155" s="41">
        <f t="shared" si="30"/>
        <v>17316636</v>
      </c>
      <c r="O155" s="41">
        <f t="shared" si="30"/>
        <v>13322995</v>
      </c>
      <c r="P155" s="40">
        <f t="shared" si="30"/>
        <v>8660177</v>
      </c>
      <c r="Q155" s="39">
        <f t="shared" si="30"/>
        <v>78436627</v>
      </c>
      <c r="R155" s="38">
        <f t="shared" si="30"/>
        <v>96489699</v>
      </c>
    </row>
    <row r="156" spans="2:18" s="14" customFormat="1" ht="17.100000000000001" customHeight="1">
      <c r="B156" s="72"/>
      <c r="C156" s="72"/>
      <c r="D156" s="82" t="s">
        <v>78</v>
      </c>
      <c r="E156" s="81"/>
      <c r="F156" s="81"/>
      <c r="G156" s="80"/>
      <c r="H156" s="79">
        <v>5075582</v>
      </c>
      <c r="I156" s="75">
        <v>10538860</v>
      </c>
      <c r="J156" s="78">
        <f>SUM(H156:I156)</f>
        <v>15614442</v>
      </c>
      <c r="K156" s="134">
        <v>0</v>
      </c>
      <c r="L156" s="76">
        <v>14535970</v>
      </c>
      <c r="M156" s="76">
        <v>20282882</v>
      </c>
      <c r="N156" s="76">
        <v>16288952</v>
      </c>
      <c r="O156" s="76">
        <v>12873211</v>
      </c>
      <c r="P156" s="75">
        <v>8554544</v>
      </c>
      <c r="Q156" s="74">
        <f>SUM(K156:P156)</f>
        <v>72535559</v>
      </c>
      <c r="R156" s="73">
        <f>SUM(J156,Q156)</f>
        <v>88150001</v>
      </c>
    </row>
    <row r="157" spans="2:18" s="14" customFormat="1" ht="17.100000000000001" customHeight="1">
      <c r="B157" s="72"/>
      <c r="C157" s="72"/>
      <c r="D157" s="70" t="s">
        <v>77</v>
      </c>
      <c r="E157" s="69"/>
      <c r="F157" s="69"/>
      <c r="G157" s="68"/>
      <c r="H157" s="67">
        <v>256741</v>
      </c>
      <c r="I157" s="63">
        <v>337256</v>
      </c>
      <c r="J157" s="66">
        <f>SUM(H157:I157)</f>
        <v>593997</v>
      </c>
      <c r="K157" s="101">
        <v>0</v>
      </c>
      <c r="L157" s="64">
        <v>723704</v>
      </c>
      <c r="M157" s="64">
        <v>439132</v>
      </c>
      <c r="N157" s="64">
        <v>478773</v>
      </c>
      <c r="O157" s="64">
        <v>174081</v>
      </c>
      <c r="P157" s="63">
        <v>105633</v>
      </c>
      <c r="Q157" s="62">
        <f>SUM(K157:P157)</f>
        <v>1921323</v>
      </c>
      <c r="R157" s="61">
        <f>SUM(J157,Q157)</f>
        <v>2515320</v>
      </c>
    </row>
    <row r="158" spans="2:18" s="14" customFormat="1" ht="17.100000000000001" customHeight="1">
      <c r="B158" s="72"/>
      <c r="C158" s="72"/>
      <c r="D158" s="133" t="s">
        <v>76</v>
      </c>
      <c r="E158" s="132"/>
      <c r="F158" s="132"/>
      <c r="G158" s="131"/>
      <c r="H158" s="130">
        <v>1010606</v>
      </c>
      <c r="I158" s="126">
        <v>834027</v>
      </c>
      <c r="J158" s="129">
        <f>SUM(H158:I158)</f>
        <v>1844633</v>
      </c>
      <c r="K158" s="128">
        <v>0</v>
      </c>
      <c r="L158" s="127">
        <v>2098009</v>
      </c>
      <c r="M158" s="127">
        <v>1057122</v>
      </c>
      <c r="N158" s="127">
        <v>548911</v>
      </c>
      <c r="O158" s="127">
        <v>275703</v>
      </c>
      <c r="P158" s="126">
        <v>0</v>
      </c>
      <c r="Q158" s="125">
        <f>SUM(K158:P158)</f>
        <v>3979745</v>
      </c>
      <c r="R158" s="124">
        <f>SUM(J158,Q158)</f>
        <v>5824378</v>
      </c>
    </row>
    <row r="159" spans="2:18" s="14" customFormat="1" ht="17.100000000000001" customHeight="1">
      <c r="B159" s="72"/>
      <c r="C159" s="122" t="s">
        <v>75</v>
      </c>
      <c r="D159" s="121"/>
      <c r="E159" s="121"/>
      <c r="F159" s="121"/>
      <c r="G159" s="120"/>
      <c r="H159" s="45">
        <v>1758420</v>
      </c>
      <c r="I159" s="44">
        <v>1456740</v>
      </c>
      <c r="J159" s="43">
        <f>SUM(H159:I159)</f>
        <v>3215160</v>
      </c>
      <c r="K159" s="42">
        <v>0</v>
      </c>
      <c r="L159" s="41">
        <v>24726816</v>
      </c>
      <c r="M159" s="41">
        <v>23448287</v>
      </c>
      <c r="N159" s="41">
        <v>25085460</v>
      </c>
      <c r="O159" s="41">
        <v>21960498</v>
      </c>
      <c r="P159" s="40">
        <v>9099407</v>
      </c>
      <c r="Q159" s="39">
        <f>SUM(K159:P159)</f>
        <v>104320468</v>
      </c>
      <c r="R159" s="38">
        <f>SUM(J159,Q159)</f>
        <v>107535628</v>
      </c>
    </row>
    <row r="160" spans="2:18" s="14" customFormat="1" ht="17.100000000000001" customHeight="1">
      <c r="B160" s="123"/>
      <c r="C160" s="122" t="s">
        <v>74</v>
      </c>
      <c r="D160" s="121"/>
      <c r="E160" s="121"/>
      <c r="F160" s="121"/>
      <c r="G160" s="120"/>
      <c r="H160" s="45">
        <v>4091580</v>
      </c>
      <c r="I160" s="44">
        <v>6295740</v>
      </c>
      <c r="J160" s="43">
        <f>SUM(H160:I160)</f>
        <v>10387320</v>
      </c>
      <c r="K160" s="42">
        <v>0</v>
      </c>
      <c r="L160" s="41">
        <v>47929991</v>
      </c>
      <c r="M160" s="41">
        <v>27769851</v>
      </c>
      <c r="N160" s="41">
        <v>20479284</v>
      </c>
      <c r="O160" s="41">
        <v>12670330</v>
      </c>
      <c r="P160" s="40">
        <v>6162792</v>
      </c>
      <c r="Q160" s="39">
        <f>SUM(K160:P160)</f>
        <v>115012248</v>
      </c>
      <c r="R160" s="38">
        <f>SUM(J160,Q160)</f>
        <v>125399568</v>
      </c>
    </row>
    <row r="161" spans="2:18" s="14" customFormat="1" ht="17.100000000000001" customHeight="1">
      <c r="B161" s="86" t="s">
        <v>73</v>
      </c>
      <c r="C161" s="85"/>
      <c r="D161" s="85"/>
      <c r="E161" s="85"/>
      <c r="F161" s="85"/>
      <c r="G161" s="84"/>
      <c r="H161" s="45">
        <f t="shared" ref="H161:R161" si="31">SUM(H162:H170)</f>
        <v>525474</v>
      </c>
      <c r="I161" s="44">
        <f t="shared" si="31"/>
        <v>961941</v>
      </c>
      <c r="J161" s="43">
        <f t="shared" si="31"/>
        <v>1487415</v>
      </c>
      <c r="K161" s="42">
        <f t="shared" si="31"/>
        <v>0</v>
      </c>
      <c r="L161" s="41">
        <f t="shared" si="31"/>
        <v>161277139</v>
      </c>
      <c r="M161" s="41">
        <f t="shared" si="31"/>
        <v>146125666</v>
      </c>
      <c r="N161" s="41">
        <f t="shared" si="31"/>
        <v>162666514</v>
      </c>
      <c r="O161" s="41">
        <f t="shared" si="31"/>
        <v>114716486</v>
      </c>
      <c r="P161" s="40">
        <f t="shared" si="31"/>
        <v>71384473</v>
      </c>
      <c r="Q161" s="39">
        <f>SUM(Q162:Q170)</f>
        <v>656170278</v>
      </c>
      <c r="R161" s="38">
        <f t="shared" si="31"/>
        <v>657657693</v>
      </c>
    </row>
    <row r="162" spans="2:18" s="14" customFormat="1" ht="17.100000000000001" customHeight="1">
      <c r="B162" s="72"/>
      <c r="C162" s="119" t="s">
        <v>72</v>
      </c>
      <c r="D162" s="118"/>
      <c r="E162" s="118"/>
      <c r="F162" s="118"/>
      <c r="G162" s="117"/>
      <c r="H162" s="79">
        <v>0</v>
      </c>
      <c r="I162" s="75">
        <v>0</v>
      </c>
      <c r="J162" s="78">
        <f t="shared" ref="J162:J170" si="32">SUM(H162:I162)</f>
        <v>0</v>
      </c>
      <c r="K162" s="116"/>
      <c r="L162" s="115">
        <v>5508809</v>
      </c>
      <c r="M162" s="115">
        <v>5010246</v>
      </c>
      <c r="N162" s="115">
        <v>10037216</v>
      </c>
      <c r="O162" s="115">
        <v>12707980</v>
      </c>
      <c r="P162" s="114">
        <v>9666140</v>
      </c>
      <c r="Q162" s="113">
        <f>SUM(K162:P162)</f>
        <v>42930391</v>
      </c>
      <c r="R162" s="112">
        <f>SUM(J162,Q162)</f>
        <v>42930391</v>
      </c>
    </row>
    <row r="163" spans="2:18" s="14" customFormat="1" ht="17.100000000000001" customHeight="1">
      <c r="B163" s="72"/>
      <c r="C163" s="70" t="s">
        <v>71</v>
      </c>
      <c r="D163" s="69"/>
      <c r="E163" s="69"/>
      <c r="F163" s="69"/>
      <c r="G163" s="68"/>
      <c r="H163" s="67">
        <v>0</v>
      </c>
      <c r="I163" s="63">
        <v>0</v>
      </c>
      <c r="J163" s="66">
        <f t="shared" si="32"/>
        <v>0</v>
      </c>
      <c r="K163" s="65"/>
      <c r="L163" s="64">
        <v>0</v>
      </c>
      <c r="M163" s="64">
        <v>0</v>
      </c>
      <c r="N163" s="64">
        <v>0</v>
      </c>
      <c r="O163" s="64">
        <v>0</v>
      </c>
      <c r="P163" s="63">
        <v>0</v>
      </c>
      <c r="Q163" s="62">
        <f t="shared" ref="Q163:Q170" si="33">SUM(K163:P163)</f>
        <v>0</v>
      </c>
      <c r="R163" s="61">
        <f t="shared" ref="R163:R170" si="34">SUM(J163,Q163)</f>
        <v>0</v>
      </c>
    </row>
    <row r="164" spans="2:18" s="49" customFormat="1" ht="17.100000000000001" customHeight="1">
      <c r="B164" s="111"/>
      <c r="C164" s="110" t="s">
        <v>70</v>
      </c>
      <c r="D164" s="109"/>
      <c r="E164" s="109"/>
      <c r="F164" s="109"/>
      <c r="G164" s="108"/>
      <c r="H164" s="107">
        <v>0</v>
      </c>
      <c r="I164" s="104">
        <v>0</v>
      </c>
      <c r="J164" s="106">
        <f>SUM(H164:I164)</f>
        <v>0</v>
      </c>
      <c r="K164" s="65"/>
      <c r="L164" s="105">
        <v>73238146</v>
      </c>
      <c r="M164" s="105">
        <v>53315548</v>
      </c>
      <c r="N164" s="105">
        <v>40557263</v>
      </c>
      <c r="O164" s="105">
        <v>27785070</v>
      </c>
      <c r="P164" s="104">
        <v>13895216</v>
      </c>
      <c r="Q164" s="103">
        <f>SUM(K164:P164)</f>
        <v>208791243</v>
      </c>
      <c r="R164" s="102">
        <f>SUM(J164,Q164)</f>
        <v>208791243</v>
      </c>
    </row>
    <row r="165" spans="2:18" s="14" customFormat="1" ht="17.100000000000001" customHeight="1">
      <c r="B165" s="72"/>
      <c r="C165" s="70" t="s">
        <v>69</v>
      </c>
      <c r="D165" s="69"/>
      <c r="E165" s="69"/>
      <c r="F165" s="69"/>
      <c r="G165" s="68"/>
      <c r="H165" s="67">
        <v>33606</v>
      </c>
      <c r="I165" s="63">
        <v>0</v>
      </c>
      <c r="J165" s="66">
        <f t="shared" si="32"/>
        <v>33606</v>
      </c>
      <c r="K165" s="101">
        <v>0</v>
      </c>
      <c r="L165" s="64">
        <v>13054430</v>
      </c>
      <c r="M165" s="64">
        <v>11074682</v>
      </c>
      <c r="N165" s="64">
        <v>12759812</v>
      </c>
      <c r="O165" s="64">
        <v>7356330</v>
      </c>
      <c r="P165" s="63">
        <v>4074859</v>
      </c>
      <c r="Q165" s="62">
        <f t="shared" si="33"/>
        <v>48320113</v>
      </c>
      <c r="R165" s="61">
        <f t="shared" si="34"/>
        <v>48353719</v>
      </c>
    </row>
    <row r="166" spans="2:18" s="14" customFormat="1" ht="17.100000000000001" customHeight="1">
      <c r="B166" s="72"/>
      <c r="C166" s="70" t="s">
        <v>68</v>
      </c>
      <c r="D166" s="69"/>
      <c r="E166" s="69"/>
      <c r="F166" s="69"/>
      <c r="G166" s="68"/>
      <c r="H166" s="67">
        <v>491868</v>
      </c>
      <c r="I166" s="63">
        <v>961941</v>
      </c>
      <c r="J166" s="66">
        <f t="shared" si="32"/>
        <v>1453809</v>
      </c>
      <c r="K166" s="101">
        <v>0</v>
      </c>
      <c r="L166" s="64">
        <v>11238114</v>
      </c>
      <c r="M166" s="64">
        <v>13570002</v>
      </c>
      <c r="N166" s="64">
        <v>19319446</v>
      </c>
      <c r="O166" s="64">
        <v>18037913</v>
      </c>
      <c r="P166" s="63">
        <v>8544156</v>
      </c>
      <c r="Q166" s="62">
        <f t="shared" si="33"/>
        <v>70709631</v>
      </c>
      <c r="R166" s="61">
        <f t="shared" si="34"/>
        <v>72163440</v>
      </c>
    </row>
    <row r="167" spans="2:18" s="14" customFormat="1" ht="17.100000000000001" customHeight="1">
      <c r="B167" s="72"/>
      <c r="C167" s="70" t="s">
        <v>67</v>
      </c>
      <c r="D167" s="69"/>
      <c r="E167" s="69"/>
      <c r="F167" s="69"/>
      <c r="G167" s="68"/>
      <c r="H167" s="67">
        <v>0</v>
      </c>
      <c r="I167" s="63">
        <v>0</v>
      </c>
      <c r="J167" s="66">
        <f t="shared" si="32"/>
        <v>0</v>
      </c>
      <c r="K167" s="65"/>
      <c r="L167" s="64">
        <v>50922536</v>
      </c>
      <c r="M167" s="64">
        <v>51443122</v>
      </c>
      <c r="N167" s="64">
        <v>59875491</v>
      </c>
      <c r="O167" s="64">
        <v>30805830</v>
      </c>
      <c r="P167" s="63">
        <v>16234428</v>
      </c>
      <c r="Q167" s="62">
        <f t="shared" si="33"/>
        <v>209281407</v>
      </c>
      <c r="R167" s="61">
        <f t="shared" si="34"/>
        <v>209281407</v>
      </c>
    </row>
    <row r="168" spans="2:18" s="14" customFormat="1" ht="17.100000000000001" customHeight="1">
      <c r="B168" s="72"/>
      <c r="C168" s="100" t="s">
        <v>66</v>
      </c>
      <c r="D168" s="98"/>
      <c r="E168" s="98"/>
      <c r="F168" s="98"/>
      <c r="G168" s="97"/>
      <c r="H168" s="67">
        <v>0</v>
      </c>
      <c r="I168" s="63">
        <v>0</v>
      </c>
      <c r="J168" s="66">
        <f t="shared" si="32"/>
        <v>0</v>
      </c>
      <c r="K168" s="65"/>
      <c r="L168" s="64">
        <v>4807924</v>
      </c>
      <c r="M168" s="64">
        <v>5141286</v>
      </c>
      <c r="N168" s="64">
        <v>7816211</v>
      </c>
      <c r="O168" s="64">
        <v>4284387</v>
      </c>
      <c r="P168" s="63">
        <v>3189157</v>
      </c>
      <c r="Q168" s="62">
        <f t="shared" si="33"/>
        <v>25238965</v>
      </c>
      <c r="R168" s="61">
        <f t="shared" si="34"/>
        <v>25238965</v>
      </c>
    </row>
    <row r="169" spans="2:18" s="14" customFormat="1" ht="17.100000000000001" customHeight="1">
      <c r="B169" s="71"/>
      <c r="C169" s="99" t="s">
        <v>65</v>
      </c>
      <c r="D169" s="98"/>
      <c r="E169" s="98"/>
      <c r="F169" s="98"/>
      <c r="G169" s="97"/>
      <c r="H169" s="67">
        <v>0</v>
      </c>
      <c r="I169" s="63">
        <v>0</v>
      </c>
      <c r="J169" s="66">
        <f t="shared" si="32"/>
        <v>0</v>
      </c>
      <c r="K169" s="65"/>
      <c r="L169" s="64">
        <v>0</v>
      </c>
      <c r="M169" s="64">
        <v>0</v>
      </c>
      <c r="N169" s="64">
        <v>2234768</v>
      </c>
      <c r="O169" s="64">
        <v>5938386</v>
      </c>
      <c r="P169" s="63">
        <v>6415841</v>
      </c>
      <c r="Q169" s="62">
        <f>SUM(K169:P169)</f>
        <v>14588995</v>
      </c>
      <c r="R169" s="61">
        <f>SUM(J169,Q169)</f>
        <v>14588995</v>
      </c>
    </row>
    <row r="170" spans="2:18" s="14" customFormat="1" ht="17.100000000000001" customHeight="1">
      <c r="B170" s="96"/>
      <c r="C170" s="95" t="s">
        <v>64</v>
      </c>
      <c r="D170" s="94"/>
      <c r="E170" s="94"/>
      <c r="F170" s="94"/>
      <c r="G170" s="93"/>
      <c r="H170" s="92">
        <v>0</v>
      </c>
      <c r="I170" s="89">
        <v>0</v>
      </c>
      <c r="J170" s="91">
        <f t="shared" si="32"/>
        <v>0</v>
      </c>
      <c r="K170" s="54"/>
      <c r="L170" s="90">
        <v>2507180</v>
      </c>
      <c r="M170" s="90">
        <v>6570780</v>
      </c>
      <c r="N170" s="90">
        <v>10066307</v>
      </c>
      <c r="O170" s="90">
        <v>7800590</v>
      </c>
      <c r="P170" s="89">
        <v>9364676</v>
      </c>
      <c r="Q170" s="88">
        <f t="shared" si="33"/>
        <v>36309533</v>
      </c>
      <c r="R170" s="87">
        <f t="shared" si="34"/>
        <v>36309533</v>
      </c>
    </row>
    <row r="171" spans="2:18" s="14" customFormat="1" ht="17.100000000000001" customHeight="1">
      <c r="B171" s="86" t="s">
        <v>63</v>
      </c>
      <c r="C171" s="85"/>
      <c r="D171" s="85"/>
      <c r="E171" s="85"/>
      <c r="F171" s="85"/>
      <c r="G171" s="84"/>
      <c r="H171" s="45">
        <f>SUM(H172:H175)</f>
        <v>0</v>
      </c>
      <c r="I171" s="44">
        <f>SUM(I172:I175)</f>
        <v>0</v>
      </c>
      <c r="J171" s="43">
        <f>SUM(J172:J175)</f>
        <v>0</v>
      </c>
      <c r="K171" s="83"/>
      <c r="L171" s="41">
        <f t="shared" ref="L171:R171" si="35">SUM(L172:L175)</f>
        <v>11782384</v>
      </c>
      <c r="M171" s="41">
        <f t="shared" si="35"/>
        <v>17999078</v>
      </c>
      <c r="N171" s="41">
        <f t="shared" si="35"/>
        <v>92468974</v>
      </c>
      <c r="O171" s="41">
        <f t="shared" si="35"/>
        <v>318186021</v>
      </c>
      <c r="P171" s="40">
        <f t="shared" si="35"/>
        <v>286752183</v>
      </c>
      <c r="Q171" s="39">
        <f t="shared" si="35"/>
        <v>727188640</v>
      </c>
      <c r="R171" s="38">
        <f t="shared" si="35"/>
        <v>727188640</v>
      </c>
    </row>
    <row r="172" spans="2:18" s="14" customFormat="1" ht="17.100000000000001" customHeight="1">
      <c r="B172" s="72"/>
      <c r="C172" s="82" t="s">
        <v>62</v>
      </c>
      <c r="D172" s="81"/>
      <c r="E172" s="81"/>
      <c r="F172" s="81"/>
      <c r="G172" s="80"/>
      <c r="H172" s="79">
        <v>0</v>
      </c>
      <c r="I172" s="75">
        <v>0</v>
      </c>
      <c r="J172" s="78">
        <f>SUM(H172:I172)</f>
        <v>0</v>
      </c>
      <c r="K172" s="77"/>
      <c r="L172" s="76">
        <v>191835</v>
      </c>
      <c r="M172" s="76">
        <v>400086</v>
      </c>
      <c r="N172" s="76">
        <v>45565604</v>
      </c>
      <c r="O172" s="76">
        <v>147440929</v>
      </c>
      <c r="P172" s="75">
        <v>109903808</v>
      </c>
      <c r="Q172" s="74">
        <f>SUM(K172:P172)</f>
        <v>303502262</v>
      </c>
      <c r="R172" s="73">
        <f>SUM(J172,Q172)</f>
        <v>303502262</v>
      </c>
    </row>
    <row r="173" spans="2:18" s="14" customFormat="1" ht="17.100000000000001" customHeight="1">
      <c r="B173" s="72"/>
      <c r="C173" s="70" t="s">
        <v>61</v>
      </c>
      <c r="D173" s="69"/>
      <c r="E173" s="69"/>
      <c r="F173" s="69"/>
      <c r="G173" s="68"/>
      <c r="H173" s="67">
        <v>0</v>
      </c>
      <c r="I173" s="63">
        <v>0</v>
      </c>
      <c r="J173" s="66">
        <f>SUM(H173:I173)</f>
        <v>0</v>
      </c>
      <c r="K173" s="65"/>
      <c r="L173" s="64">
        <v>11590549</v>
      </c>
      <c r="M173" s="64">
        <v>16458008</v>
      </c>
      <c r="N173" s="64">
        <v>35447644</v>
      </c>
      <c r="O173" s="64">
        <v>48604892</v>
      </c>
      <c r="P173" s="63">
        <v>26681561</v>
      </c>
      <c r="Q173" s="62">
        <f>SUM(K173:P173)</f>
        <v>138782654</v>
      </c>
      <c r="R173" s="61">
        <f>SUM(J173,Q173)</f>
        <v>138782654</v>
      </c>
    </row>
    <row r="174" spans="2:18" s="14" customFormat="1" ht="17.100000000000001" customHeight="1">
      <c r="B174" s="71"/>
      <c r="C174" s="70" t="s">
        <v>60</v>
      </c>
      <c r="D174" s="69"/>
      <c r="E174" s="69"/>
      <c r="F174" s="69"/>
      <c r="G174" s="68"/>
      <c r="H174" s="67">
        <v>0</v>
      </c>
      <c r="I174" s="63">
        <v>0</v>
      </c>
      <c r="J174" s="66">
        <f>SUM(H174:I174)</f>
        <v>0</v>
      </c>
      <c r="K174" s="65"/>
      <c r="L174" s="64">
        <v>0</v>
      </c>
      <c r="M174" s="64">
        <v>0</v>
      </c>
      <c r="N174" s="64">
        <v>340821</v>
      </c>
      <c r="O174" s="64">
        <v>4367542</v>
      </c>
      <c r="P174" s="63">
        <v>4481586</v>
      </c>
      <c r="Q174" s="62">
        <f>SUM(K174:P174)</f>
        <v>9189949</v>
      </c>
      <c r="R174" s="61">
        <f>SUM(J174,Q174)</f>
        <v>9189949</v>
      </c>
    </row>
    <row r="175" spans="2:18" s="49" customFormat="1" ht="17.100000000000001" customHeight="1">
      <c r="B175" s="60"/>
      <c r="C175" s="59" t="s">
        <v>59</v>
      </c>
      <c r="D175" s="58"/>
      <c r="E175" s="58"/>
      <c r="F175" s="58"/>
      <c r="G175" s="57"/>
      <c r="H175" s="56">
        <v>0</v>
      </c>
      <c r="I175" s="52">
        <v>0</v>
      </c>
      <c r="J175" s="55">
        <f>SUM(H175:I175)</f>
        <v>0</v>
      </c>
      <c r="K175" s="54"/>
      <c r="L175" s="53">
        <v>0</v>
      </c>
      <c r="M175" s="53">
        <v>1140984</v>
      </c>
      <c r="N175" s="53">
        <v>11114905</v>
      </c>
      <c r="O175" s="53">
        <v>117772658</v>
      </c>
      <c r="P175" s="52">
        <v>145685228</v>
      </c>
      <c r="Q175" s="51">
        <f>SUM(K175:P175)</f>
        <v>275713775</v>
      </c>
      <c r="R175" s="50">
        <f>SUM(J175,Q175)</f>
        <v>275713775</v>
      </c>
    </row>
    <row r="176" spans="2:18" s="14" customFormat="1" ht="17.100000000000001" customHeight="1">
      <c r="B176" s="48" t="s">
        <v>58</v>
      </c>
      <c r="C176" s="47"/>
      <c r="D176" s="47"/>
      <c r="E176" s="47"/>
      <c r="F176" s="47"/>
      <c r="G176" s="46"/>
      <c r="H176" s="45">
        <f t="shared" ref="H176:R176" si="36">SUM(H140,H161,H171)</f>
        <v>17581288</v>
      </c>
      <c r="I176" s="44">
        <f t="shared" si="36"/>
        <v>34402610</v>
      </c>
      <c r="J176" s="43">
        <f t="shared" si="36"/>
        <v>51983898</v>
      </c>
      <c r="K176" s="42">
        <f t="shared" si="36"/>
        <v>0</v>
      </c>
      <c r="L176" s="41">
        <f t="shared" si="36"/>
        <v>433255984</v>
      </c>
      <c r="M176" s="41">
        <f t="shared" si="36"/>
        <v>380036888</v>
      </c>
      <c r="N176" s="41">
        <f t="shared" si="36"/>
        <v>445137520</v>
      </c>
      <c r="O176" s="41">
        <f t="shared" si="36"/>
        <v>575665395</v>
      </c>
      <c r="P176" s="40">
        <f t="shared" si="36"/>
        <v>440211620</v>
      </c>
      <c r="Q176" s="39">
        <f t="shared" si="36"/>
        <v>2274307407</v>
      </c>
      <c r="R176" s="38">
        <f t="shared" si="36"/>
        <v>2326291305</v>
      </c>
    </row>
  </sheetData>
  <mergeCells count="54">
    <mergeCell ref="I137:R137"/>
    <mergeCell ref="B138:G139"/>
    <mergeCell ref="H138:J138"/>
    <mergeCell ref="K138:Q138"/>
    <mergeCell ref="R138:R139"/>
    <mergeCell ref="B96:G97"/>
    <mergeCell ref="H96:J96"/>
    <mergeCell ref="K96:Q96"/>
    <mergeCell ref="R96:R97"/>
    <mergeCell ref="J79:Q79"/>
    <mergeCell ref="B80:G81"/>
    <mergeCell ref="H80:J80"/>
    <mergeCell ref="K80:P80"/>
    <mergeCell ref="Q80:Q81"/>
    <mergeCell ref="J87:Q87"/>
    <mergeCell ref="B88:G89"/>
    <mergeCell ref="H88:J88"/>
    <mergeCell ref="K88:P88"/>
    <mergeCell ref="Q88:Q89"/>
    <mergeCell ref="I95:R95"/>
    <mergeCell ref="B72:G73"/>
    <mergeCell ref="H72:J72"/>
    <mergeCell ref="K72:P72"/>
    <mergeCell ref="Q72:Q73"/>
    <mergeCell ref="K54:R54"/>
    <mergeCell ref="B55:G56"/>
    <mergeCell ref="H55:J55"/>
    <mergeCell ref="K55:Q55"/>
    <mergeCell ref="R55:R56"/>
    <mergeCell ref="J63:Q63"/>
    <mergeCell ref="B64:G65"/>
    <mergeCell ref="H64:J64"/>
    <mergeCell ref="K64:P64"/>
    <mergeCell ref="Q64:Q65"/>
    <mergeCell ref="J71:Q71"/>
    <mergeCell ref="B33:B42"/>
    <mergeCell ref="C42:G42"/>
    <mergeCell ref="K46:R46"/>
    <mergeCell ref="B47:G48"/>
    <mergeCell ref="H47:J47"/>
    <mergeCell ref="K47:Q47"/>
    <mergeCell ref="R47:R48"/>
    <mergeCell ref="Q12:R12"/>
    <mergeCell ref="B13:B22"/>
    <mergeCell ref="C13:G13"/>
    <mergeCell ref="C22:G22"/>
    <mergeCell ref="B23:B32"/>
    <mergeCell ref="C32:G32"/>
    <mergeCell ref="R6:R7"/>
    <mergeCell ref="J1:O1"/>
    <mergeCell ref="P1:Q1"/>
    <mergeCell ref="H4:I4"/>
    <mergeCell ref="B5:G5"/>
    <mergeCell ref="H5:I5"/>
  </mergeCells>
  <phoneticPr fontId="9"/>
  <pageMargins left="0.35433070866141736" right="0.78740157480314965" top="0.59055118110236227" bottom="0.39370078740157483" header="0.39370078740157483" footer="0.39370078740157483"/>
  <pageSetup paperSize="9" scale="67" fitToHeight="0" orientation="landscape" r:id="rId1"/>
  <headerFooter alignWithMargins="0">
    <oddFooter>&amp;P ページ</oddFooter>
  </headerFooter>
  <rowBreaks count="3" manualBreakCount="3">
    <brk id="44" max="17" man="1"/>
    <brk id="93" max="16383" man="1"/>
    <brk id="135"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6"/>
  <sheetViews>
    <sheetView view="pageBreakPreview" zoomScaleNormal="55" zoomScaleSheetLayoutView="100" workbookViewId="0">
      <selection activeCell="P2" sqref="P2"/>
    </sheetView>
  </sheetViews>
  <sheetFormatPr defaultColWidth="7.6640625" defaultRowHeight="17.100000000000001" customHeight="1"/>
  <cols>
    <col min="1" max="2" width="2.6640625" style="1" customWidth="1"/>
    <col min="3" max="3" width="5.6640625" style="1" customWidth="1"/>
    <col min="4" max="4" width="7.6640625" style="1" customWidth="1"/>
    <col min="5" max="5" width="3.33203125" style="1" customWidth="1"/>
    <col min="6" max="6" width="6.6640625" style="1" customWidth="1"/>
    <col min="7" max="7" width="10.44140625" style="1" customWidth="1"/>
    <col min="8" max="11" width="10.6640625" style="1" customWidth="1"/>
    <col min="12" max="16" width="12.33203125" style="1" customWidth="1"/>
    <col min="17" max="18" width="12.6640625" style="1" customWidth="1"/>
    <col min="19" max="19" width="7.6640625" style="1" customWidth="1"/>
    <col min="20" max="22" width="9.33203125" style="1" customWidth="1"/>
    <col min="23" max="256" width="7.6640625" style="1"/>
    <col min="257" max="258" width="2.6640625" style="1" customWidth="1"/>
    <col min="259" max="259" width="5.6640625" style="1" customWidth="1"/>
    <col min="260" max="260" width="7.6640625" style="1" customWidth="1"/>
    <col min="261" max="261" width="3.33203125" style="1" customWidth="1"/>
    <col min="262" max="262" width="6.6640625" style="1" customWidth="1"/>
    <col min="263" max="263" width="10.44140625" style="1" customWidth="1"/>
    <col min="264" max="267" width="10.6640625" style="1" customWidth="1"/>
    <col min="268" max="272" width="12.33203125" style="1" customWidth="1"/>
    <col min="273" max="274" width="12.6640625" style="1" customWidth="1"/>
    <col min="275" max="275" width="7.6640625" style="1" customWidth="1"/>
    <col min="276" max="278" width="9.33203125" style="1" customWidth="1"/>
    <col min="279" max="512" width="7.6640625" style="1"/>
    <col min="513" max="514" width="2.6640625" style="1" customWidth="1"/>
    <col min="515" max="515" width="5.6640625" style="1" customWidth="1"/>
    <col min="516" max="516" width="7.6640625" style="1" customWidth="1"/>
    <col min="517" max="517" width="3.33203125" style="1" customWidth="1"/>
    <col min="518" max="518" width="6.6640625" style="1" customWidth="1"/>
    <col min="519" max="519" width="10.44140625" style="1" customWidth="1"/>
    <col min="520" max="523" width="10.6640625" style="1" customWidth="1"/>
    <col min="524" max="528" width="12.33203125" style="1" customWidth="1"/>
    <col min="529" max="530" width="12.6640625" style="1" customWidth="1"/>
    <col min="531" max="531" width="7.6640625" style="1" customWidth="1"/>
    <col min="532" max="534" width="9.33203125" style="1" customWidth="1"/>
    <col min="535" max="768" width="7.6640625" style="1"/>
    <col min="769" max="770" width="2.6640625" style="1" customWidth="1"/>
    <col min="771" max="771" width="5.6640625" style="1" customWidth="1"/>
    <col min="772" max="772" width="7.6640625" style="1" customWidth="1"/>
    <col min="773" max="773" width="3.33203125" style="1" customWidth="1"/>
    <col min="774" max="774" width="6.6640625" style="1" customWidth="1"/>
    <col min="775" max="775" width="10.44140625" style="1" customWidth="1"/>
    <col min="776" max="779" width="10.6640625" style="1" customWidth="1"/>
    <col min="780" max="784" width="12.33203125" style="1" customWidth="1"/>
    <col min="785" max="786" width="12.6640625" style="1" customWidth="1"/>
    <col min="787" max="787" width="7.6640625" style="1" customWidth="1"/>
    <col min="788" max="790" width="9.33203125" style="1" customWidth="1"/>
    <col min="791" max="1024" width="7.6640625" style="1"/>
    <col min="1025" max="1026" width="2.6640625" style="1" customWidth="1"/>
    <col min="1027" max="1027" width="5.6640625" style="1" customWidth="1"/>
    <col min="1028" max="1028" width="7.6640625" style="1" customWidth="1"/>
    <col min="1029" max="1029" width="3.33203125" style="1" customWidth="1"/>
    <col min="1030" max="1030" width="6.6640625" style="1" customWidth="1"/>
    <col min="1031" max="1031" width="10.44140625" style="1" customWidth="1"/>
    <col min="1032" max="1035" width="10.6640625" style="1" customWidth="1"/>
    <col min="1036" max="1040" width="12.33203125" style="1" customWidth="1"/>
    <col min="1041" max="1042" width="12.6640625" style="1" customWidth="1"/>
    <col min="1043" max="1043" width="7.6640625" style="1" customWidth="1"/>
    <col min="1044" max="1046" width="9.33203125" style="1" customWidth="1"/>
    <col min="1047" max="1280" width="7.6640625" style="1"/>
    <col min="1281" max="1282" width="2.6640625" style="1" customWidth="1"/>
    <col min="1283" max="1283" width="5.6640625" style="1" customWidth="1"/>
    <col min="1284" max="1284" width="7.6640625" style="1" customWidth="1"/>
    <col min="1285" max="1285" width="3.33203125" style="1" customWidth="1"/>
    <col min="1286" max="1286" width="6.6640625" style="1" customWidth="1"/>
    <col min="1287" max="1287" width="10.44140625" style="1" customWidth="1"/>
    <col min="1288" max="1291" width="10.6640625" style="1" customWidth="1"/>
    <col min="1292" max="1296" width="12.33203125" style="1" customWidth="1"/>
    <col min="1297" max="1298" width="12.6640625" style="1" customWidth="1"/>
    <col min="1299" max="1299" width="7.6640625" style="1" customWidth="1"/>
    <col min="1300" max="1302" width="9.33203125" style="1" customWidth="1"/>
    <col min="1303" max="1536" width="7.6640625" style="1"/>
    <col min="1537" max="1538" width="2.6640625" style="1" customWidth="1"/>
    <col min="1539" max="1539" width="5.6640625" style="1" customWidth="1"/>
    <col min="1540" max="1540" width="7.6640625" style="1" customWidth="1"/>
    <col min="1541" max="1541" width="3.33203125" style="1" customWidth="1"/>
    <col min="1542" max="1542" width="6.6640625" style="1" customWidth="1"/>
    <col min="1543" max="1543" width="10.44140625" style="1" customWidth="1"/>
    <col min="1544" max="1547" width="10.6640625" style="1" customWidth="1"/>
    <col min="1548" max="1552" width="12.33203125" style="1" customWidth="1"/>
    <col min="1553" max="1554" width="12.6640625" style="1" customWidth="1"/>
    <col min="1555" max="1555" width="7.6640625" style="1" customWidth="1"/>
    <col min="1556" max="1558" width="9.33203125" style="1" customWidth="1"/>
    <col min="1559" max="1792" width="7.6640625" style="1"/>
    <col min="1793" max="1794" width="2.6640625" style="1" customWidth="1"/>
    <col min="1795" max="1795" width="5.6640625" style="1" customWidth="1"/>
    <col min="1796" max="1796" width="7.6640625" style="1" customWidth="1"/>
    <col min="1797" max="1797" width="3.33203125" style="1" customWidth="1"/>
    <col min="1798" max="1798" width="6.6640625" style="1" customWidth="1"/>
    <col min="1799" max="1799" width="10.44140625" style="1" customWidth="1"/>
    <col min="1800" max="1803" width="10.6640625" style="1" customWidth="1"/>
    <col min="1804" max="1808" width="12.33203125" style="1" customWidth="1"/>
    <col min="1809" max="1810" width="12.6640625" style="1" customWidth="1"/>
    <col min="1811" max="1811" width="7.6640625" style="1" customWidth="1"/>
    <col min="1812" max="1814" width="9.33203125" style="1" customWidth="1"/>
    <col min="1815" max="2048" width="7.6640625" style="1"/>
    <col min="2049" max="2050" width="2.6640625" style="1" customWidth="1"/>
    <col min="2051" max="2051" width="5.6640625" style="1" customWidth="1"/>
    <col min="2052" max="2052" width="7.6640625" style="1" customWidth="1"/>
    <col min="2053" max="2053" width="3.33203125" style="1" customWidth="1"/>
    <col min="2054" max="2054" width="6.6640625" style="1" customWidth="1"/>
    <col min="2055" max="2055" width="10.44140625" style="1" customWidth="1"/>
    <col min="2056" max="2059" width="10.6640625" style="1" customWidth="1"/>
    <col min="2060" max="2064" width="12.33203125" style="1" customWidth="1"/>
    <col min="2065" max="2066" width="12.6640625" style="1" customWidth="1"/>
    <col min="2067" max="2067" width="7.6640625" style="1" customWidth="1"/>
    <col min="2068" max="2070" width="9.33203125" style="1" customWidth="1"/>
    <col min="2071" max="2304" width="7.6640625" style="1"/>
    <col min="2305" max="2306" width="2.6640625" style="1" customWidth="1"/>
    <col min="2307" max="2307" width="5.6640625" style="1" customWidth="1"/>
    <col min="2308" max="2308" width="7.6640625" style="1" customWidth="1"/>
    <col min="2309" max="2309" width="3.33203125" style="1" customWidth="1"/>
    <col min="2310" max="2310" width="6.6640625" style="1" customWidth="1"/>
    <col min="2311" max="2311" width="10.44140625" style="1" customWidth="1"/>
    <col min="2312" max="2315" width="10.6640625" style="1" customWidth="1"/>
    <col min="2316" max="2320" width="12.33203125" style="1" customWidth="1"/>
    <col min="2321" max="2322" width="12.6640625" style="1" customWidth="1"/>
    <col min="2323" max="2323" width="7.6640625" style="1" customWidth="1"/>
    <col min="2324" max="2326" width="9.33203125" style="1" customWidth="1"/>
    <col min="2327" max="2560" width="7.6640625" style="1"/>
    <col min="2561" max="2562" width="2.6640625" style="1" customWidth="1"/>
    <col min="2563" max="2563" width="5.6640625" style="1" customWidth="1"/>
    <col min="2564" max="2564" width="7.6640625" style="1" customWidth="1"/>
    <col min="2565" max="2565" width="3.33203125" style="1" customWidth="1"/>
    <col min="2566" max="2566" width="6.6640625" style="1" customWidth="1"/>
    <col min="2567" max="2567" width="10.44140625" style="1" customWidth="1"/>
    <col min="2568" max="2571" width="10.6640625" style="1" customWidth="1"/>
    <col min="2572" max="2576" width="12.33203125" style="1" customWidth="1"/>
    <col min="2577" max="2578" width="12.6640625" style="1" customWidth="1"/>
    <col min="2579" max="2579" width="7.6640625" style="1" customWidth="1"/>
    <col min="2580" max="2582" width="9.33203125" style="1" customWidth="1"/>
    <col min="2583" max="2816" width="7.6640625" style="1"/>
    <col min="2817" max="2818" width="2.6640625" style="1" customWidth="1"/>
    <col min="2819" max="2819" width="5.6640625" style="1" customWidth="1"/>
    <col min="2820" max="2820" width="7.6640625" style="1" customWidth="1"/>
    <col min="2821" max="2821" width="3.33203125" style="1" customWidth="1"/>
    <col min="2822" max="2822" width="6.6640625" style="1" customWidth="1"/>
    <col min="2823" max="2823" width="10.44140625" style="1" customWidth="1"/>
    <col min="2824" max="2827" width="10.6640625" style="1" customWidth="1"/>
    <col min="2828" max="2832" width="12.33203125" style="1" customWidth="1"/>
    <col min="2833" max="2834" width="12.6640625" style="1" customWidth="1"/>
    <col min="2835" max="2835" width="7.6640625" style="1" customWidth="1"/>
    <col min="2836" max="2838" width="9.33203125" style="1" customWidth="1"/>
    <col min="2839" max="3072" width="7.6640625" style="1"/>
    <col min="3073" max="3074" width="2.6640625" style="1" customWidth="1"/>
    <col min="3075" max="3075" width="5.6640625" style="1" customWidth="1"/>
    <col min="3076" max="3076" width="7.6640625" style="1" customWidth="1"/>
    <col min="3077" max="3077" width="3.33203125" style="1" customWidth="1"/>
    <col min="3078" max="3078" width="6.6640625" style="1" customWidth="1"/>
    <col min="3079" max="3079" width="10.44140625" style="1" customWidth="1"/>
    <col min="3080" max="3083" width="10.6640625" style="1" customWidth="1"/>
    <col min="3084" max="3088" width="12.33203125" style="1" customWidth="1"/>
    <col min="3089" max="3090" width="12.6640625" style="1" customWidth="1"/>
    <col min="3091" max="3091" width="7.6640625" style="1" customWidth="1"/>
    <col min="3092" max="3094" width="9.33203125" style="1" customWidth="1"/>
    <col min="3095" max="3328" width="7.6640625" style="1"/>
    <col min="3329" max="3330" width="2.6640625" style="1" customWidth="1"/>
    <col min="3331" max="3331" width="5.6640625" style="1" customWidth="1"/>
    <col min="3332" max="3332" width="7.6640625" style="1" customWidth="1"/>
    <col min="3333" max="3333" width="3.33203125" style="1" customWidth="1"/>
    <col min="3334" max="3334" width="6.6640625" style="1" customWidth="1"/>
    <col min="3335" max="3335" width="10.44140625" style="1" customWidth="1"/>
    <col min="3336" max="3339" width="10.6640625" style="1" customWidth="1"/>
    <col min="3340" max="3344" width="12.33203125" style="1" customWidth="1"/>
    <col min="3345" max="3346" width="12.6640625" style="1" customWidth="1"/>
    <col min="3347" max="3347" width="7.6640625" style="1" customWidth="1"/>
    <col min="3348" max="3350" width="9.33203125" style="1" customWidth="1"/>
    <col min="3351" max="3584" width="7.6640625" style="1"/>
    <col min="3585" max="3586" width="2.6640625" style="1" customWidth="1"/>
    <col min="3587" max="3587" width="5.6640625" style="1" customWidth="1"/>
    <col min="3588" max="3588" width="7.6640625" style="1" customWidth="1"/>
    <col min="3589" max="3589" width="3.33203125" style="1" customWidth="1"/>
    <col min="3590" max="3590" width="6.6640625" style="1" customWidth="1"/>
    <col min="3591" max="3591" width="10.44140625" style="1" customWidth="1"/>
    <col min="3592" max="3595" width="10.6640625" style="1" customWidth="1"/>
    <col min="3596" max="3600" width="12.33203125" style="1" customWidth="1"/>
    <col min="3601" max="3602" width="12.6640625" style="1" customWidth="1"/>
    <col min="3603" max="3603" width="7.6640625" style="1" customWidth="1"/>
    <col min="3604" max="3606" width="9.33203125" style="1" customWidth="1"/>
    <col min="3607" max="3840" width="7.6640625" style="1"/>
    <col min="3841" max="3842" width="2.6640625" style="1" customWidth="1"/>
    <col min="3843" max="3843" width="5.6640625" style="1" customWidth="1"/>
    <col min="3844" max="3844" width="7.6640625" style="1" customWidth="1"/>
    <col min="3845" max="3845" width="3.33203125" style="1" customWidth="1"/>
    <col min="3846" max="3846" width="6.6640625" style="1" customWidth="1"/>
    <col min="3847" max="3847" width="10.44140625" style="1" customWidth="1"/>
    <col min="3848" max="3851" width="10.6640625" style="1" customWidth="1"/>
    <col min="3852" max="3856" width="12.33203125" style="1" customWidth="1"/>
    <col min="3857" max="3858" width="12.6640625" style="1" customWidth="1"/>
    <col min="3859" max="3859" width="7.6640625" style="1" customWidth="1"/>
    <col min="3860" max="3862" width="9.33203125" style="1" customWidth="1"/>
    <col min="3863" max="4096" width="7.6640625" style="1"/>
    <col min="4097" max="4098" width="2.6640625" style="1" customWidth="1"/>
    <col min="4099" max="4099" width="5.6640625" style="1" customWidth="1"/>
    <col min="4100" max="4100" width="7.6640625" style="1" customWidth="1"/>
    <col min="4101" max="4101" width="3.33203125" style="1" customWidth="1"/>
    <col min="4102" max="4102" width="6.6640625" style="1" customWidth="1"/>
    <col min="4103" max="4103" width="10.44140625" style="1" customWidth="1"/>
    <col min="4104" max="4107" width="10.6640625" style="1" customWidth="1"/>
    <col min="4108" max="4112" width="12.33203125" style="1" customWidth="1"/>
    <col min="4113" max="4114" width="12.6640625" style="1" customWidth="1"/>
    <col min="4115" max="4115" width="7.6640625" style="1" customWidth="1"/>
    <col min="4116" max="4118" width="9.33203125" style="1" customWidth="1"/>
    <col min="4119" max="4352" width="7.6640625" style="1"/>
    <col min="4353" max="4354" width="2.6640625" style="1" customWidth="1"/>
    <col min="4355" max="4355" width="5.6640625" style="1" customWidth="1"/>
    <col min="4356" max="4356" width="7.6640625" style="1" customWidth="1"/>
    <col min="4357" max="4357" width="3.33203125" style="1" customWidth="1"/>
    <col min="4358" max="4358" width="6.6640625" style="1" customWidth="1"/>
    <col min="4359" max="4359" width="10.44140625" style="1" customWidth="1"/>
    <col min="4360" max="4363" width="10.6640625" style="1" customWidth="1"/>
    <col min="4364" max="4368" width="12.33203125" style="1" customWidth="1"/>
    <col min="4369" max="4370" width="12.6640625" style="1" customWidth="1"/>
    <col min="4371" max="4371" width="7.6640625" style="1" customWidth="1"/>
    <col min="4372" max="4374" width="9.33203125" style="1" customWidth="1"/>
    <col min="4375" max="4608" width="7.6640625" style="1"/>
    <col min="4609" max="4610" width="2.6640625" style="1" customWidth="1"/>
    <col min="4611" max="4611" width="5.6640625" style="1" customWidth="1"/>
    <col min="4612" max="4612" width="7.6640625" style="1" customWidth="1"/>
    <col min="4613" max="4613" width="3.33203125" style="1" customWidth="1"/>
    <col min="4614" max="4614" width="6.6640625" style="1" customWidth="1"/>
    <col min="4615" max="4615" width="10.44140625" style="1" customWidth="1"/>
    <col min="4616" max="4619" width="10.6640625" style="1" customWidth="1"/>
    <col min="4620" max="4624" width="12.33203125" style="1" customWidth="1"/>
    <col min="4625" max="4626" width="12.6640625" style="1" customWidth="1"/>
    <col min="4627" max="4627" width="7.6640625" style="1" customWidth="1"/>
    <col min="4628" max="4630" width="9.33203125" style="1" customWidth="1"/>
    <col min="4631" max="4864" width="7.6640625" style="1"/>
    <col min="4865" max="4866" width="2.6640625" style="1" customWidth="1"/>
    <col min="4867" max="4867" width="5.6640625" style="1" customWidth="1"/>
    <col min="4868" max="4868" width="7.6640625" style="1" customWidth="1"/>
    <col min="4869" max="4869" width="3.33203125" style="1" customWidth="1"/>
    <col min="4870" max="4870" width="6.6640625" style="1" customWidth="1"/>
    <col min="4871" max="4871" width="10.44140625" style="1" customWidth="1"/>
    <col min="4872" max="4875" width="10.6640625" style="1" customWidth="1"/>
    <col min="4876" max="4880" width="12.33203125" style="1" customWidth="1"/>
    <col min="4881" max="4882" width="12.6640625" style="1" customWidth="1"/>
    <col min="4883" max="4883" width="7.6640625" style="1" customWidth="1"/>
    <col min="4884" max="4886" width="9.33203125" style="1" customWidth="1"/>
    <col min="4887" max="5120" width="7.6640625" style="1"/>
    <col min="5121" max="5122" width="2.6640625" style="1" customWidth="1"/>
    <col min="5123" max="5123" width="5.6640625" style="1" customWidth="1"/>
    <col min="5124" max="5124" width="7.6640625" style="1" customWidth="1"/>
    <col min="5125" max="5125" width="3.33203125" style="1" customWidth="1"/>
    <col min="5126" max="5126" width="6.6640625" style="1" customWidth="1"/>
    <col min="5127" max="5127" width="10.44140625" style="1" customWidth="1"/>
    <col min="5128" max="5131" width="10.6640625" style="1" customWidth="1"/>
    <col min="5132" max="5136" width="12.33203125" style="1" customWidth="1"/>
    <col min="5137" max="5138" width="12.6640625" style="1" customWidth="1"/>
    <col min="5139" max="5139" width="7.6640625" style="1" customWidth="1"/>
    <col min="5140" max="5142" width="9.33203125" style="1" customWidth="1"/>
    <col min="5143" max="5376" width="7.6640625" style="1"/>
    <col min="5377" max="5378" width="2.6640625" style="1" customWidth="1"/>
    <col min="5379" max="5379" width="5.6640625" style="1" customWidth="1"/>
    <col min="5380" max="5380" width="7.6640625" style="1" customWidth="1"/>
    <col min="5381" max="5381" width="3.33203125" style="1" customWidth="1"/>
    <col min="5382" max="5382" width="6.6640625" style="1" customWidth="1"/>
    <col min="5383" max="5383" width="10.44140625" style="1" customWidth="1"/>
    <col min="5384" max="5387" width="10.6640625" style="1" customWidth="1"/>
    <col min="5388" max="5392" width="12.33203125" style="1" customWidth="1"/>
    <col min="5393" max="5394" width="12.6640625" style="1" customWidth="1"/>
    <col min="5395" max="5395" width="7.6640625" style="1" customWidth="1"/>
    <col min="5396" max="5398" width="9.33203125" style="1" customWidth="1"/>
    <col min="5399" max="5632" width="7.6640625" style="1"/>
    <col min="5633" max="5634" width="2.6640625" style="1" customWidth="1"/>
    <col min="5635" max="5635" width="5.6640625" style="1" customWidth="1"/>
    <col min="5636" max="5636" width="7.6640625" style="1" customWidth="1"/>
    <col min="5637" max="5637" width="3.33203125" style="1" customWidth="1"/>
    <col min="5638" max="5638" width="6.6640625" style="1" customWidth="1"/>
    <col min="5639" max="5639" width="10.44140625" style="1" customWidth="1"/>
    <col min="5640" max="5643" width="10.6640625" style="1" customWidth="1"/>
    <col min="5644" max="5648" width="12.33203125" style="1" customWidth="1"/>
    <col min="5649" max="5650" width="12.6640625" style="1" customWidth="1"/>
    <col min="5651" max="5651" width="7.6640625" style="1" customWidth="1"/>
    <col min="5652" max="5654" width="9.33203125" style="1" customWidth="1"/>
    <col min="5655" max="5888" width="7.6640625" style="1"/>
    <col min="5889" max="5890" width="2.6640625" style="1" customWidth="1"/>
    <col min="5891" max="5891" width="5.6640625" style="1" customWidth="1"/>
    <col min="5892" max="5892" width="7.6640625" style="1" customWidth="1"/>
    <col min="5893" max="5893" width="3.33203125" style="1" customWidth="1"/>
    <col min="5894" max="5894" width="6.6640625" style="1" customWidth="1"/>
    <col min="5895" max="5895" width="10.44140625" style="1" customWidth="1"/>
    <col min="5896" max="5899" width="10.6640625" style="1" customWidth="1"/>
    <col min="5900" max="5904" width="12.33203125" style="1" customWidth="1"/>
    <col min="5905" max="5906" width="12.6640625" style="1" customWidth="1"/>
    <col min="5907" max="5907" width="7.6640625" style="1" customWidth="1"/>
    <col min="5908" max="5910" width="9.33203125" style="1" customWidth="1"/>
    <col min="5911" max="6144" width="7.6640625" style="1"/>
    <col min="6145" max="6146" width="2.6640625" style="1" customWidth="1"/>
    <col min="6147" max="6147" width="5.6640625" style="1" customWidth="1"/>
    <col min="6148" max="6148" width="7.6640625" style="1" customWidth="1"/>
    <col min="6149" max="6149" width="3.33203125" style="1" customWidth="1"/>
    <col min="6150" max="6150" width="6.6640625" style="1" customWidth="1"/>
    <col min="6151" max="6151" width="10.44140625" style="1" customWidth="1"/>
    <col min="6152" max="6155" width="10.6640625" style="1" customWidth="1"/>
    <col min="6156" max="6160" width="12.33203125" style="1" customWidth="1"/>
    <col min="6161" max="6162" width="12.6640625" style="1" customWidth="1"/>
    <col min="6163" max="6163" width="7.6640625" style="1" customWidth="1"/>
    <col min="6164" max="6166" width="9.33203125" style="1" customWidth="1"/>
    <col min="6167" max="6400" width="7.6640625" style="1"/>
    <col min="6401" max="6402" width="2.6640625" style="1" customWidth="1"/>
    <col min="6403" max="6403" width="5.6640625" style="1" customWidth="1"/>
    <col min="6404" max="6404" width="7.6640625" style="1" customWidth="1"/>
    <col min="6405" max="6405" width="3.33203125" style="1" customWidth="1"/>
    <col min="6406" max="6406" width="6.6640625" style="1" customWidth="1"/>
    <col min="6407" max="6407" width="10.44140625" style="1" customWidth="1"/>
    <col min="6408" max="6411" width="10.6640625" style="1" customWidth="1"/>
    <col min="6412" max="6416" width="12.33203125" style="1" customWidth="1"/>
    <col min="6417" max="6418" width="12.6640625" style="1" customWidth="1"/>
    <col min="6419" max="6419" width="7.6640625" style="1" customWidth="1"/>
    <col min="6420" max="6422" width="9.33203125" style="1" customWidth="1"/>
    <col min="6423" max="6656" width="7.6640625" style="1"/>
    <col min="6657" max="6658" width="2.6640625" style="1" customWidth="1"/>
    <col min="6659" max="6659" width="5.6640625" style="1" customWidth="1"/>
    <col min="6660" max="6660" width="7.6640625" style="1" customWidth="1"/>
    <col min="6661" max="6661" width="3.33203125" style="1" customWidth="1"/>
    <col min="6662" max="6662" width="6.6640625" style="1" customWidth="1"/>
    <col min="6663" max="6663" width="10.44140625" style="1" customWidth="1"/>
    <col min="6664" max="6667" width="10.6640625" style="1" customWidth="1"/>
    <col min="6668" max="6672" width="12.33203125" style="1" customWidth="1"/>
    <col min="6673" max="6674" width="12.6640625" style="1" customWidth="1"/>
    <col min="6675" max="6675" width="7.6640625" style="1" customWidth="1"/>
    <col min="6676" max="6678" width="9.33203125" style="1" customWidth="1"/>
    <col min="6679" max="6912" width="7.6640625" style="1"/>
    <col min="6913" max="6914" width="2.6640625" style="1" customWidth="1"/>
    <col min="6915" max="6915" width="5.6640625" style="1" customWidth="1"/>
    <col min="6916" max="6916" width="7.6640625" style="1" customWidth="1"/>
    <col min="6917" max="6917" width="3.33203125" style="1" customWidth="1"/>
    <col min="6918" max="6918" width="6.6640625" style="1" customWidth="1"/>
    <col min="6919" max="6919" width="10.44140625" style="1" customWidth="1"/>
    <col min="6920" max="6923" width="10.6640625" style="1" customWidth="1"/>
    <col min="6924" max="6928" width="12.33203125" style="1" customWidth="1"/>
    <col min="6929" max="6930" width="12.6640625" style="1" customWidth="1"/>
    <col min="6931" max="6931" width="7.6640625" style="1" customWidth="1"/>
    <col min="6932" max="6934" width="9.33203125" style="1" customWidth="1"/>
    <col min="6935" max="7168" width="7.6640625" style="1"/>
    <col min="7169" max="7170" width="2.6640625" style="1" customWidth="1"/>
    <col min="7171" max="7171" width="5.6640625" style="1" customWidth="1"/>
    <col min="7172" max="7172" width="7.6640625" style="1" customWidth="1"/>
    <col min="7173" max="7173" width="3.33203125" style="1" customWidth="1"/>
    <col min="7174" max="7174" width="6.6640625" style="1" customWidth="1"/>
    <col min="7175" max="7175" width="10.44140625" style="1" customWidth="1"/>
    <col min="7176" max="7179" width="10.6640625" style="1" customWidth="1"/>
    <col min="7180" max="7184" width="12.33203125" style="1" customWidth="1"/>
    <col min="7185" max="7186" width="12.6640625" style="1" customWidth="1"/>
    <col min="7187" max="7187" width="7.6640625" style="1" customWidth="1"/>
    <col min="7188" max="7190" width="9.33203125" style="1" customWidth="1"/>
    <col min="7191" max="7424" width="7.6640625" style="1"/>
    <col min="7425" max="7426" width="2.6640625" style="1" customWidth="1"/>
    <col min="7427" max="7427" width="5.6640625" style="1" customWidth="1"/>
    <col min="7428" max="7428" width="7.6640625" style="1" customWidth="1"/>
    <col min="7429" max="7429" width="3.33203125" style="1" customWidth="1"/>
    <col min="7430" max="7430" width="6.6640625" style="1" customWidth="1"/>
    <col min="7431" max="7431" width="10.44140625" style="1" customWidth="1"/>
    <col min="7432" max="7435" width="10.6640625" style="1" customWidth="1"/>
    <col min="7436" max="7440" width="12.33203125" style="1" customWidth="1"/>
    <col min="7441" max="7442" width="12.6640625" style="1" customWidth="1"/>
    <col min="7443" max="7443" width="7.6640625" style="1" customWidth="1"/>
    <col min="7444" max="7446" width="9.33203125" style="1" customWidth="1"/>
    <col min="7447" max="7680" width="7.6640625" style="1"/>
    <col min="7681" max="7682" width="2.6640625" style="1" customWidth="1"/>
    <col min="7683" max="7683" width="5.6640625" style="1" customWidth="1"/>
    <col min="7684" max="7684" width="7.6640625" style="1" customWidth="1"/>
    <col min="7685" max="7685" width="3.33203125" style="1" customWidth="1"/>
    <col min="7686" max="7686" width="6.6640625" style="1" customWidth="1"/>
    <col min="7687" max="7687" width="10.44140625" style="1" customWidth="1"/>
    <col min="7688" max="7691" width="10.6640625" style="1" customWidth="1"/>
    <col min="7692" max="7696" width="12.33203125" style="1" customWidth="1"/>
    <col min="7697" max="7698" width="12.6640625" style="1" customWidth="1"/>
    <col min="7699" max="7699" width="7.6640625" style="1" customWidth="1"/>
    <col min="7700" max="7702" width="9.33203125" style="1" customWidth="1"/>
    <col min="7703" max="7936" width="7.6640625" style="1"/>
    <col min="7937" max="7938" width="2.6640625" style="1" customWidth="1"/>
    <col min="7939" max="7939" width="5.6640625" style="1" customWidth="1"/>
    <col min="7940" max="7940" width="7.6640625" style="1" customWidth="1"/>
    <col min="7941" max="7941" width="3.33203125" style="1" customWidth="1"/>
    <col min="7942" max="7942" width="6.6640625" style="1" customWidth="1"/>
    <col min="7943" max="7943" width="10.44140625" style="1" customWidth="1"/>
    <col min="7944" max="7947" width="10.6640625" style="1" customWidth="1"/>
    <col min="7948" max="7952" width="12.33203125" style="1" customWidth="1"/>
    <col min="7953" max="7954" width="12.6640625" style="1" customWidth="1"/>
    <col min="7955" max="7955" width="7.6640625" style="1" customWidth="1"/>
    <col min="7956" max="7958" width="9.33203125" style="1" customWidth="1"/>
    <col min="7959" max="8192" width="7.6640625" style="1"/>
    <col min="8193" max="8194" width="2.6640625" style="1" customWidth="1"/>
    <col min="8195" max="8195" width="5.6640625" style="1" customWidth="1"/>
    <col min="8196" max="8196" width="7.6640625" style="1" customWidth="1"/>
    <col min="8197" max="8197" width="3.33203125" style="1" customWidth="1"/>
    <col min="8198" max="8198" width="6.6640625" style="1" customWidth="1"/>
    <col min="8199" max="8199" width="10.44140625" style="1" customWidth="1"/>
    <col min="8200" max="8203" width="10.6640625" style="1" customWidth="1"/>
    <col min="8204" max="8208" width="12.33203125" style="1" customWidth="1"/>
    <col min="8209" max="8210" width="12.6640625" style="1" customWidth="1"/>
    <col min="8211" max="8211" width="7.6640625" style="1" customWidth="1"/>
    <col min="8212" max="8214" width="9.33203125" style="1" customWidth="1"/>
    <col min="8215" max="8448" width="7.6640625" style="1"/>
    <col min="8449" max="8450" width="2.6640625" style="1" customWidth="1"/>
    <col min="8451" max="8451" width="5.6640625" style="1" customWidth="1"/>
    <col min="8452" max="8452" width="7.6640625" style="1" customWidth="1"/>
    <col min="8453" max="8453" width="3.33203125" style="1" customWidth="1"/>
    <col min="8454" max="8454" width="6.6640625" style="1" customWidth="1"/>
    <col min="8455" max="8455" width="10.44140625" style="1" customWidth="1"/>
    <col min="8456" max="8459" width="10.6640625" style="1" customWidth="1"/>
    <col min="8460" max="8464" width="12.33203125" style="1" customWidth="1"/>
    <col min="8465" max="8466" width="12.6640625" style="1" customWidth="1"/>
    <col min="8467" max="8467" width="7.6640625" style="1" customWidth="1"/>
    <col min="8468" max="8470" width="9.33203125" style="1" customWidth="1"/>
    <col min="8471" max="8704" width="7.6640625" style="1"/>
    <col min="8705" max="8706" width="2.6640625" style="1" customWidth="1"/>
    <col min="8707" max="8707" width="5.6640625" style="1" customWidth="1"/>
    <col min="8708" max="8708" width="7.6640625" style="1" customWidth="1"/>
    <col min="8709" max="8709" width="3.33203125" style="1" customWidth="1"/>
    <col min="8710" max="8710" width="6.6640625" style="1" customWidth="1"/>
    <col min="8711" max="8711" width="10.44140625" style="1" customWidth="1"/>
    <col min="8712" max="8715" width="10.6640625" style="1" customWidth="1"/>
    <col min="8716" max="8720" width="12.33203125" style="1" customWidth="1"/>
    <col min="8721" max="8722" width="12.6640625" style="1" customWidth="1"/>
    <col min="8723" max="8723" width="7.6640625" style="1" customWidth="1"/>
    <col min="8724" max="8726" width="9.33203125" style="1" customWidth="1"/>
    <col min="8727" max="8960" width="7.6640625" style="1"/>
    <col min="8961" max="8962" width="2.6640625" style="1" customWidth="1"/>
    <col min="8963" max="8963" width="5.6640625" style="1" customWidth="1"/>
    <col min="8964" max="8964" width="7.6640625" style="1" customWidth="1"/>
    <col min="8965" max="8965" width="3.33203125" style="1" customWidth="1"/>
    <col min="8966" max="8966" width="6.6640625" style="1" customWidth="1"/>
    <col min="8967" max="8967" width="10.44140625" style="1" customWidth="1"/>
    <col min="8968" max="8971" width="10.6640625" style="1" customWidth="1"/>
    <col min="8972" max="8976" width="12.33203125" style="1" customWidth="1"/>
    <col min="8977" max="8978" width="12.6640625" style="1" customWidth="1"/>
    <col min="8979" max="8979" width="7.6640625" style="1" customWidth="1"/>
    <col min="8980" max="8982" width="9.33203125" style="1" customWidth="1"/>
    <col min="8983" max="9216" width="7.6640625" style="1"/>
    <col min="9217" max="9218" width="2.6640625" style="1" customWidth="1"/>
    <col min="9219" max="9219" width="5.6640625" style="1" customWidth="1"/>
    <col min="9220" max="9220" width="7.6640625" style="1" customWidth="1"/>
    <col min="9221" max="9221" width="3.33203125" style="1" customWidth="1"/>
    <col min="9222" max="9222" width="6.6640625" style="1" customWidth="1"/>
    <col min="9223" max="9223" width="10.44140625" style="1" customWidth="1"/>
    <col min="9224" max="9227" width="10.6640625" style="1" customWidth="1"/>
    <col min="9228" max="9232" width="12.33203125" style="1" customWidth="1"/>
    <col min="9233" max="9234" width="12.6640625" style="1" customWidth="1"/>
    <col min="9235" max="9235" width="7.6640625" style="1" customWidth="1"/>
    <col min="9236" max="9238" width="9.33203125" style="1" customWidth="1"/>
    <col min="9239" max="9472" width="7.6640625" style="1"/>
    <col min="9473" max="9474" width="2.6640625" style="1" customWidth="1"/>
    <col min="9475" max="9475" width="5.6640625" style="1" customWidth="1"/>
    <col min="9476" max="9476" width="7.6640625" style="1" customWidth="1"/>
    <col min="9477" max="9477" width="3.33203125" style="1" customWidth="1"/>
    <col min="9478" max="9478" width="6.6640625" style="1" customWidth="1"/>
    <col min="9479" max="9479" width="10.44140625" style="1" customWidth="1"/>
    <col min="9480" max="9483" width="10.6640625" style="1" customWidth="1"/>
    <col min="9484" max="9488" width="12.33203125" style="1" customWidth="1"/>
    <col min="9489" max="9490" width="12.6640625" style="1" customWidth="1"/>
    <col min="9491" max="9491" width="7.6640625" style="1" customWidth="1"/>
    <col min="9492" max="9494" width="9.33203125" style="1" customWidth="1"/>
    <col min="9495" max="9728" width="7.6640625" style="1"/>
    <col min="9729" max="9730" width="2.6640625" style="1" customWidth="1"/>
    <col min="9731" max="9731" width="5.6640625" style="1" customWidth="1"/>
    <col min="9732" max="9732" width="7.6640625" style="1" customWidth="1"/>
    <col min="9733" max="9733" width="3.33203125" style="1" customWidth="1"/>
    <col min="9734" max="9734" width="6.6640625" style="1" customWidth="1"/>
    <col min="9735" max="9735" width="10.44140625" style="1" customWidth="1"/>
    <col min="9736" max="9739" width="10.6640625" style="1" customWidth="1"/>
    <col min="9740" max="9744" width="12.33203125" style="1" customWidth="1"/>
    <col min="9745" max="9746" width="12.6640625" style="1" customWidth="1"/>
    <col min="9747" max="9747" width="7.6640625" style="1" customWidth="1"/>
    <col min="9748" max="9750" width="9.33203125" style="1" customWidth="1"/>
    <col min="9751" max="9984" width="7.6640625" style="1"/>
    <col min="9985" max="9986" width="2.6640625" style="1" customWidth="1"/>
    <col min="9987" max="9987" width="5.6640625" style="1" customWidth="1"/>
    <col min="9988" max="9988" width="7.6640625" style="1" customWidth="1"/>
    <col min="9989" max="9989" width="3.33203125" style="1" customWidth="1"/>
    <col min="9990" max="9990" width="6.6640625" style="1" customWidth="1"/>
    <col min="9991" max="9991" width="10.44140625" style="1" customWidth="1"/>
    <col min="9992" max="9995" width="10.6640625" style="1" customWidth="1"/>
    <col min="9996" max="10000" width="12.33203125" style="1" customWidth="1"/>
    <col min="10001" max="10002" width="12.6640625" style="1" customWidth="1"/>
    <col min="10003" max="10003" width="7.6640625" style="1" customWidth="1"/>
    <col min="10004" max="10006" width="9.33203125" style="1" customWidth="1"/>
    <col min="10007" max="10240" width="7.6640625" style="1"/>
    <col min="10241" max="10242" width="2.6640625" style="1" customWidth="1"/>
    <col min="10243" max="10243" width="5.6640625" style="1" customWidth="1"/>
    <col min="10244" max="10244" width="7.6640625" style="1" customWidth="1"/>
    <col min="10245" max="10245" width="3.33203125" style="1" customWidth="1"/>
    <col min="10246" max="10246" width="6.6640625" style="1" customWidth="1"/>
    <col min="10247" max="10247" width="10.44140625" style="1" customWidth="1"/>
    <col min="10248" max="10251" width="10.6640625" style="1" customWidth="1"/>
    <col min="10252" max="10256" width="12.33203125" style="1" customWidth="1"/>
    <col min="10257" max="10258" width="12.6640625" style="1" customWidth="1"/>
    <col min="10259" max="10259" width="7.6640625" style="1" customWidth="1"/>
    <col min="10260" max="10262" width="9.33203125" style="1" customWidth="1"/>
    <col min="10263" max="10496" width="7.6640625" style="1"/>
    <col min="10497" max="10498" width="2.6640625" style="1" customWidth="1"/>
    <col min="10499" max="10499" width="5.6640625" style="1" customWidth="1"/>
    <col min="10500" max="10500" width="7.6640625" style="1" customWidth="1"/>
    <col min="10501" max="10501" width="3.33203125" style="1" customWidth="1"/>
    <col min="10502" max="10502" width="6.6640625" style="1" customWidth="1"/>
    <col min="10503" max="10503" width="10.44140625" style="1" customWidth="1"/>
    <col min="10504" max="10507" width="10.6640625" style="1" customWidth="1"/>
    <col min="10508" max="10512" width="12.33203125" style="1" customWidth="1"/>
    <col min="10513" max="10514" width="12.6640625" style="1" customWidth="1"/>
    <col min="10515" max="10515" width="7.6640625" style="1" customWidth="1"/>
    <col min="10516" max="10518" width="9.33203125" style="1" customWidth="1"/>
    <col min="10519" max="10752" width="7.6640625" style="1"/>
    <col min="10753" max="10754" width="2.6640625" style="1" customWidth="1"/>
    <col min="10755" max="10755" width="5.6640625" style="1" customWidth="1"/>
    <col min="10756" max="10756" width="7.6640625" style="1" customWidth="1"/>
    <col min="10757" max="10757" width="3.33203125" style="1" customWidth="1"/>
    <col min="10758" max="10758" width="6.6640625" style="1" customWidth="1"/>
    <col min="10759" max="10759" width="10.44140625" style="1" customWidth="1"/>
    <col min="10760" max="10763" width="10.6640625" style="1" customWidth="1"/>
    <col min="10764" max="10768" width="12.33203125" style="1" customWidth="1"/>
    <col min="10769" max="10770" width="12.6640625" style="1" customWidth="1"/>
    <col min="10771" max="10771" width="7.6640625" style="1" customWidth="1"/>
    <col min="10772" max="10774" width="9.33203125" style="1" customWidth="1"/>
    <col min="10775" max="11008" width="7.6640625" style="1"/>
    <col min="11009" max="11010" width="2.6640625" style="1" customWidth="1"/>
    <col min="11011" max="11011" width="5.6640625" style="1" customWidth="1"/>
    <col min="11012" max="11012" width="7.6640625" style="1" customWidth="1"/>
    <col min="11013" max="11013" width="3.33203125" style="1" customWidth="1"/>
    <col min="11014" max="11014" width="6.6640625" style="1" customWidth="1"/>
    <col min="11015" max="11015" width="10.44140625" style="1" customWidth="1"/>
    <col min="11016" max="11019" width="10.6640625" style="1" customWidth="1"/>
    <col min="11020" max="11024" width="12.33203125" style="1" customWidth="1"/>
    <col min="11025" max="11026" width="12.6640625" style="1" customWidth="1"/>
    <col min="11027" max="11027" width="7.6640625" style="1" customWidth="1"/>
    <col min="11028" max="11030" width="9.33203125" style="1" customWidth="1"/>
    <col min="11031" max="11264" width="7.6640625" style="1"/>
    <col min="11265" max="11266" width="2.6640625" style="1" customWidth="1"/>
    <col min="11267" max="11267" width="5.6640625" style="1" customWidth="1"/>
    <col min="11268" max="11268" width="7.6640625" style="1" customWidth="1"/>
    <col min="11269" max="11269" width="3.33203125" style="1" customWidth="1"/>
    <col min="11270" max="11270" width="6.6640625" style="1" customWidth="1"/>
    <col min="11271" max="11271" width="10.44140625" style="1" customWidth="1"/>
    <col min="11272" max="11275" width="10.6640625" style="1" customWidth="1"/>
    <col min="11276" max="11280" width="12.33203125" style="1" customWidth="1"/>
    <col min="11281" max="11282" width="12.6640625" style="1" customWidth="1"/>
    <col min="11283" max="11283" width="7.6640625" style="1" customWidth="1"/>
    <col min="11284" max="11286" width="9.33203125" style="1" customWidth="1"/>
    <col min="11287" max="11520" width="7.6640625" style="1"/>
    <col min="11521" max="11522" width="2.6640625" style="1" customWidth="1"/>
    <col min="11523" max="11523" width="5.6640625" style="1" customWidth="1"/>
    <col min="11524" max="11524" width="7.6640625" style="1" customWidth="1"/>
    <col min="11525" max="11525" width="3.33203125" style="1" customWidth="1"/>
    <col min="11526" max="11526" width="6.6640625" style="1" customWidth="1"/>
    <col min="11527" max="11527" width="10.44140625" style="1" customWidth="1"/>
    <col min="11528" max="11531" width="10.6640625" style="1" customWidth="1"/>
    <col min="11532" max="11536" width="12.33203125" style="1" customWidth="1"/>
    <col min="11537" max="11538" width="12.6640625" style="1" customWidth="1"/>
    <col min="11539" max="11539" width="7.6640625" style="1" customWidth="1"/>
    <col min="11540" max="11542" width="9.33203125" style="1" customWidth="1"/>
    <col min="11543" max="11776" width="7.6640625" style="1"/>
    <col min="11777" max="11778" width="2.6640625" style="1" customWidth="1"/>
    <col min="11779" max="11779" width="5.6640625" style="1" customWidth="1"/>
    <col min="11780" max="11780" width="7.6640625" style="1" customWidth="1"/>
    <col min="11781" max="11781" width="3.33203125" style="1" customWidth="1"/>
    <col min="11782" max="11782" width="6.6640625" style="1" customWidth="1"/>
    <col min="11783" max="11783" width="10.44140625" style="1" customWidth="1"/>
    <col min="11784" max="11787" width="10.6640625" style="1" customWidth="1"/>
    <col min="11788" max="11792" width="12.33203125" style="1" customWidth="1"/>
    <col min="11793" max="11794" width="12.6640625" style="1" customWidth="1"/>
    <col min="11795" max="11795" width="7.6640625" style="1" customWidth="1"/>
    <col min="11796" max="11798" width="9.33203125" style="1" customWidth="1"/>
    <col min="11799" max="12032" width="7.6640625" style="1"/>
    <col min="12033" max="12034" width="2.6640625" style="1" customWidth="1"/>
    <col min="12035" max="12035" width="5.6640625" style="1" customWidth="1"/>
    <col min="12036" max="12036" width="7.6640625" style="1" customWidth="1"/>
    <col min="12037" max="12037" width="3.33203125" style="1" customWidth="1"/>
    <col min="12038" max="12038" width="6.6640625" style="1" customWidth="1"/>
    <col min="12039" max="12039" width="10.44140625" style="1" customWidth="1"/>
    <col min="12040" max="12043" width="10.6640625" style="1" customWidth="1"/>
    <col min="12044" max="12048" width="12.33203125" style="1" customWidth="1"/>
    <col min="12049" max="12050" width="12.6640625" style="1" customWidth="1"/>
    <col min="12051" max="12051" width="7.6640625" style="1" customWidth="1"/>
    <col min="12052" max="12054" width="9.33203125" style="1" customWidth="1"/>
    <col min="12055" max="12288" width="7.6640625" style="1"/>
    <col min="12289" max="12290" width="2.6640625" style="1" customWidth="1"/>
    <col min="12291" max="12291" width="5.6640625" style="1" customWidth="1"/>
    <col min="12292" max="12292" width="7.6640625" style="1" customWidth="1"/>
    <col min="12293" max="12293" width="3.33203125" style="1" customWidth="1"/>
    <col min="12294" max="12294" width="6.6640625" style="1" customWidth="1"/>
    <col min="12295" max="12295" width="10.44140625" style="1" customWidth="1"/>
    <col min="12296" max="12299" width="10.6640625" style="1" customWidth="1"/>
    <col min="12300" max="12304" width="12.33203125" style="1" customWidth="1"/>
    <col min="12305" max="12306" width="12.6640625" style="1" customWidth="1"/>
    <col min="12307" max="12307" width="7.6640625" style="1" customWidth="1"/>
    <col min="12308" max="12310" width="9.33203125" style="1" customWidth="1"/>
    <col min="12311" max="12544" width="7.6640625" style="1"/>
    <col min="12545" max="12546" width="2.6640625" style="1" customWidth="1"/>
    <col min="12547" max="12547" width="5.6640625" style="1" customWidth="1"/>
    <col min="12548" max="12548" width="7.6640625" style="1" customWidth="1"/>
    <col min="12549" max="12549" width="3.33203125" style="1" customWidth="1"/>
    <col min="12550" max="12550" width="6.6640625" style="1" customWidth="1"/>
    <col min="12551" max="12551" width="10.44140625" style="1" customWidth="1"/>
    <col min="12552" max="12555" width="10.6640625" style="1" customWidth="1"/>
    <col min="12556" max="12560" width="12.33203125" style="1" customWidth="1"/>
    <col min="12561" max="12562" width="12.6640625" style="1" customWidth="1"/>
    <col min="12563" max="12563" width="7.6640625" style="1" customWidth="1"/>
    <col min="12564" max="12566" width="9.33203125" style="1" customWidth="1"/>
    <col min="12567" max="12800" width="7.6640625" style="1"/>
    <col min="12801" max="12802" width="2.6640625" style="1" customWidth="1"/>
    <col min="12803" max="12803" width="5.6640625" style="1" customWidth="1"/>
    <col min="12804" max="12804" width="7.6640625" style="1" customWidth="1"/>
    <col min="12805" max="12805" width="3.33203125" style="1" customWidth="1"/>
    <col min="12806" max="12806" width="6.6640625" style="1" customWidth="1"/>
    <col min="12807" max="12807" width="10.44140625" style="1" customWidth="1"/>
    <col min="12808" max="12811" width="10.6640625" style="1" customWidth="1"/>
    <col min="12812" max="12816" width="12.33203125" style="1" customWidth="1"/>
    <col min="12817" max="12818" width="12.6640625" style="1" customWidth="1"/>
    <col min="12819" max="12819" width="7.6640625" style="1" customWidth="1"/>
    <col min="12820" max="12822" width="9.33203125" style="1" customWidth="1"/>
    <col min="12823" max="13056" width="7.6640625" style="1"/>
    <col min="13057" max="13058" width="2.6640625" style="1" customWidth="1"/>
    <col min="13059" max="13059" width="5.6640625" style="1" customWidth="1"/>
    <col min="13060" max="13060" width="7.6640625" style="1" customWidth="1"/>
    <col min="13061" max="13061" width="3.33203125" style="1" customWidth="1"/>
    <col min="13062" max="13062" width="6.6640625" style="1" customWidth="1"/>
    <col min="13063" max="13063" width="10.44140625" style="1" customWidth="1"/>
    <col min="13064" max="13067" width="10.6640625" style="1" customWidth="1"/>
    <col min="13068" max="13072" width="12.33203125" style="1" customWidth="1"/>
    <col min="13073" max="13074" width="12.6640625" style="1" customWidth="1"/>
    <col min="13075" max="13075" width="7.6640625" style="1" customWidth="1"/>
    <col min="13076" max="13078" width="9.33203125" style="1" customWidth="1"/>
    <col min="13079" max="13312" width="7.6640625" style="1"/>
    <col min="13313" max="13314" width="2.6640625" style="1" customWidth="1"/>
    <col min="13315" max="13315" width="5.6640625" style="1" customWidth="1"/>
    <col min="13316" max="13316" width="7.6640625" style="1" customWidth="1"/>
    <col min="13317" max="13317" width="3.33203125" style="1" customWidth="1"/>
    <col min="13318" max="13318" width="6.6640625" style="1" customWidth="1"/>
    <col min="13319" max="13319" width="10.44140625" style="1" customWidth="1"/>
    <col min="13320" max="13323" width="10.6640625" style="1" customWidth="1"/>
    <col min="13324" max="13328" width="12.33203125" style="1" customWidth="1"/>
    <col min="13329" max="13330" width="12.6640625" style="1" customWidth="1"/>
    <col min="13331" max="13331" width="7.6640625" style="1" customWidth="1"/>
    <col min="13332" max="13334" width="9.33203125" style="1" customWidth="1"/>
    <col min="13335" max="13568" width="7.6640625" style="1"/>
    <col min="13569" max="13570" width="2.6640625" style="1" customWidth="1"/>
    <col min="13571" max="13571" width="5.6640625" style="1" customWidth="1"/>
    <col min="13572" max="13572" width="7.6640625" style="1" customWidth="1"/>
    <col min="13573" max="13573" width="3.33203125" style="1" customWidth="1"/>
    <col min="13574" max="13574" width="6.6640625" style="1" customWidth="1"/>
    <col min="13575" max="13575" width="10.44140625" style="1" customWidth="1"/>
    <col min="13576" max="13579" width="10.6640625" style="1" customWidth="1"/>
    <col min="13580" max="13584" width="12.33203125" style="1" customWidth="1"/>
    <col min="13585" max="13586" width="12.6640625" style="1" customWidth="1"/>
    <col min="13587" max="13587" width="7.6640625" style="1" customWidth="1"/>
    <col min="13588" max="13590" width="9.33203125" style="1" customWidth="1"/>
    <col min="13591" max="13824" width="7.6640625" style="1"/>
    <col min="13825" max="13826" width="2.6640625" style="1" customWidth="1"/>
    <col min="13827" max="13827" width="5.6640625" style="1" customWidth="1"/>
    <col min="13828" max="13828" width="7.6640625" style="1" customWidth="1"/>
    <col min="13829" max="13829" width="3.33203125" style="1" customWidth="1"/>
    <col min="13830" max="13830" width="6.6640625" style="1" customWidth="1"/>
    <col min="13831" max="13831" width="10.44140625" style="1" customWidth="1"/>
    <col min="13832" max="13835" width="10.6640625" style="1" customWidth="1"/>
    <col min="13836" max="13840" width="12.33203125" style="1" customWidth="1"/>
    <col min="13841" max="13842" width="12.6640625" style="1" customWidth="1"/>
    <col min="13843" max="13843" width="7.6640625" style="1" customWidth="1"/>
    <col min="13844" max="13846" width="9.33203125" style="1" customWidth="1"/>
    <col min="13847" max="14080" width="7.6640625" style="1"/>
    <col min="14081" max="14082" width="2.6640625" style="1" customWidth="1"/>
    <col min="14083" max="14083" width="5.6640625" style="1" customWidth="1"/>
    <col min="14084" max="14084" width="7.6640625" style="1" customWidth="1"/>
    <col min="14085" max="14085" width="3.33203125" style="1" customWidth="1"/>
    <col min="14086" max="14086" width="6.6640625" style="1" customWidth="1"/>
    <col min="14087" max="14087" width="10.44140625" style="1" customWidth="1"/>
    <col min="14088" max="14091" width="10.6640625" style="1" customWidth="1"/>
    <col min="14092" max="14096" width="12.33203125" style="1" customWidth="1"/>
    <col min="14097" max="14098" width="12.6640625" style="1" customWidth="1"/>
    <col min="14099" max="14099" width="7.6640625" style="1" customWidth="1"/>
    <col min="14100" max="14102" width="9.33203125" style="1" customWidth="1"/>
    <col min="14103" max="14336" width="7.6640625" style="1"/>
    <col min="14337" max="14338" width="2.6640625" style="1" customWidth="1"/>
    <col min="14339" max="14339" width="5.6640625" style="1" customWidth="1"/>
    <col min="14340" max="14340" width="7.6640625" style="1" customWidth="1"/>
    <col min="14341" max="14341" width="3.33203125" style="1" customWidth="1"/>
    <col min="14342" max="14342" width="6.6640625" style="1" customWidth="1"/>
    <col min="14343" max="14343" width="10.44140625" style="1" customWidth="1"/>
    <col min="14344" max="14347" width="10.6640625" style="1" customWidth="1"/>
    <col min="14348" max="14352" width="12.33203125" style="1" customWidth="1"/>
    <col min="14353" max="14354" width="12.6640625" style="1" customWidth="1"/>
    <col min="14355" max="14355" width="7.6640625" style="1" customWidth="1"/>
    <col min="14356" max="14358" width="9.33203125" style="1" customWidth="1"/>
    <col min="14359" max="14592" width="7.6640625" style="1"/>
    <col min="14593" max="14594" width="2.6640625" style="1" customWidth="1"/>
    <col min="14595" max="14595" width="5.6640625" style="1" customWidth="1"/>
    <col min="14596" max="14596" width="7.6640625" style="1" customWidth="1"/>
    <col min="14597" max="14597" width="3.33203125" style="1" customWidth="1"/>
    <col min="14598" max="14598" width="6.6640625" style="1" customWidth="1"/>
    <col min="14599" max="14599" width="10.44140625" style="1" customWidth="1"/>
    <col min="14600" max="14603" width="10.6640625" style="1" customWidth="1"/>
    <col min="14604" max="14608" width="12.33203125" style="1" customWidth="1"/>
    <col min="14609" max="14610" width="12.6640625" style="1" customWidth="1"/>
    <col min="14611" max="14611" width="7.6640625" style="1" customWidth="1"/>
    <col min="14612" max="14614" width="9.33203125" style="1" customWidth="1"/>
    <col min="14615" max="14848" width="7.6640625" style="1"/>
    <col min="14849" max="14850" width="2.6640625" style="1" customWidth="1"/>
    <col min="14851" max="14851" width="5.6640625" style="1" customWidth="1"/>
    <col min="14852" max="14852" width="7.6640625" style="1" customWidth="1"/>
    <col min="14853" max="14853" width="3.33203125" style="1" customWidth="1"/>
    <col min="14854" max="14854" width="6.6640625" style="1" customWidth="1"/>
    <col min="14855" max="14855" width="10.44140625" style="1" customWidth="1"/>
    <col min="14856" max="14859" width="10.6640625" style="1" customWidth="1"/>
    <col min="14860" max="14864" width="12.33203125" style="1" customWidth="1"/>
    <col min="14865" max="14866" width="12.6640625" style="1" customWidth="1"/>
    <col min="14867" max="14867" width="7.6640625" style="1" customWidth="1"/>
    <col min="14868" max="14870" width="9.33203125" style="1" customWidth="1"/>
    <col min="14871" max="15104" width="7.6640625" style="1"/>
    <col min="15105" max="15106" width="2.6640625" style="1" customWidth="1"/>
    <col min="15107" max="15107" width="5.6640625" style="1" customWidth="1"/>
    <col min="15108" max="15108" width="7.6640625" style="1" customWidth="1"/>
    <col min="15109" max="15109" width="3.33203125" style="1" customWidth="1"/>
    <col min="15110" max="15110" width="6.6640625" style="1" customWidth="1"/>
    <col min="15111" max="15111" width="10.44140625" style="1" customWidth="1"/>
    <col min="15112" max="15115" width="10.6640625" style="1" customWidth="1"/>
    <col min="15116" max="15120" width="12.33203125" style="1" customWidth="1"/>
    <col min="15121" max="15122" width="12.6640625" style="1" customWidth="1"/>
    <col min="15123" max="15123" width="7.6640625" style="1" customWidth="1"/>
    <col min="15124" max="15126" width="9.33203125" style="1" customWidth="1"/>
    <col min="15127" max="15360" width="7.6640625" style="1"/>
    <col min="15361" max="15362" width="2.6640625" style="1" customWidth="1"/>
    <col min="15363" max="15363" width="5.6640625" style="1" customWidth="1"/>
    <col min="15364" max="15364" width="7.6640625" style="1" customWidth="1"/>
    <col min="15365" max="15365" width="3.33203125" style="1" customWidth="1"/>
    <col min="15366" max="15366" width="6.6640625" style="1" customWidth="1"/>
    <col min="15367" max="15367" width="10.44140625" style="1" customWidth="1"/>
    <col min="15368" max="15371" width="10.6640625" style="1" customWidth="1"/>
    <col min="15372" max="15376" width="12.33203125" style="1" customWidth="1"/>
    <col min="15377" max="15378" width="12.6640625" style="1" customWidth="1"/>
    <col min="15379" max="15379" width="7.6640625" style="1" customWidth="1"/>
    <col min="15380" max="15382" width="9.33203125" style="1" customWidth="1"/>
    <col min="15383" max="15616" width="7.6640625" style="1"/>
    <col min="15617" max="15618" width="2.6640625" style="1" customWidth="1"/>
    <col min="15619" max="15619" width="5.6640625" style="1" customWidth="1"/>
    <col min="15620" max="15620" width="7.6640625" style="1" customWidth="1"/>
    <col min="15621" max="15621" width="3.33203125" style="1" customWidth="1"/>
    <col min="15622" max="15622" width="6.6640625" style="1" customWidth="1"/>
    <col min="15623" max="15623" width="10.44140625" style="1" customWidth="1"/>
    <col min="15624" max="15627" width="10.6640625" style="1" customWidth="1"/>
    <col min="15628" max="15632" width="12.33203125" style="1" customWidth="1"/>
    <col min="15633" max="15634" width="12.6640625" style="1" customWidth="1"/>
    <col min="15635" max="15635" width="7.6640625" style="1" customWidth="1"/>
    <col min="15636" max="15638" width="9.33203125" style="1" customWidth="1"/>
    <col min="15639" max="15872" width="7.6640625" style="1"/>
    <col min="15873" max="15874" width="2.6640625" style="1" customWidth="1"/>
    <col min="15875" max="15875" width="5.6640625" style="1" customWidth="1"/>
    <col min="15876" max="15876" width="7.6640625" style="1" customWidth="1"/>
    <col min="15877" max="15877" width="3.33203125" style="1" customWidth="1"/>
    <col min="15878" max="15878" width="6.6640625" style="1" customWidth="1"/>
    <col min="15879" max="15879" width="10.44140625" style="1" customWidth="1"/>
    <col min="15880" max="15883" width="10.6640625" style="1" customWidth="1"/>
    <col min="15884" max="15888" width="12.33203125" style="1" customWidth="1"/>
    <col min="15889" max="15890" width="12.6640625" style="1" customWidth="1"/>
    <col min="15891" max="15891" width="7.6640625" style="1" customWidth="1"/>
    <col min="15892" max="15894" width="9.33203125" style="1" customWidth="1"/>
    <col min="15895" max="16128" width="7.6640625" style="1"/>
    <col min="16129" max="16130" width="2.6640625" style="1" customWidth="1"/>
    <col min="16131" max="16131" width="5.6640625" style="1" customWidth="1"/>
    <col min="16132" max="16132" width="7.6640625" style="1" customWidth="1"/>
    <col min="16133" max="16133" width="3.33203125" style="1" customWidth="1"/>
    <col min="16134" max="16134" width="6.6640625" style="1" customWidth="1"/>
    <col min="16135" max="16135" width="10.44140625" style="1" customWidth="1"/>
    <col min="16136" max="16139" width="10.6640625" style="1" customWidth="1"/>
    <col min="16140" max="16144" width="12.33203125" style="1" customWidth="1"/>
    <col min="16145" max="16146" width="12.6640625" style="1" customWidth="1"/>
    <col min="16147" max="16147" width="7.6640625" style="1" customWidth="1"/>
    <col min="16148" max="16150" width="9.33203125" style="1" customWidth="1"/>
    <col min="16151" max="16384" width="7.6640625" style="1"/>
  </cols>
  <sheetData>
    <row r="1" spans="1:18" ht="17.100000000000001" customHeight="1" thickTop="1" thickBot="1">
      <c r="A1" s="4" t="str">
        <f>"介護保険事業状況報告　令和" &amp; DBCS($A$2) &amp; "年（" &amp; DBCS($B$2) &amp; "年）" &amp; DBCS($C$2) &amp; "月※"</f>
        <v>介護保険事業状況報告　令和５年（２０２３年）１２月※</v>
      </c>
      <c r="J1" s="933" t="s">
        <v>135</v>
      </c>
      <c r="K1" s="934"/>
      <c r="L1" s="934"/>
      <c r="M1" s="934"/>
      <c r="N1" s="934"/>
      <c r="O1" s="935"/>
      <c r="P1" s="936">
        <v>45382</v>
      </c>
      <c r="Q1" s="937"/>
      <c r="R1" s="336" t="s">
        <v>134</v>
      </c>
    </row>
    <row r="2" spans="1:18" ht="17.100000000000001" customHeight="1" thickTop="1">
      <c r="A2" s="312">
        <v>5</v>
      </c>
      <c r="B2" s="312">
        <v>2023</v>
      </c>
      <c r="C2" s="312">
        <v>12</v>
      </c>
      <c r="D2" s="312">
        <v>1</v>
      </c>
      <c r="E2" s="312">
        <v>31</v>
      </c>
      <c r="Q2" s="336"/>
    </row>
    <row r="3" spans="1:18" ht="17.100000000000001" customHeight="1">
      <c r="A3" s="4" t="s">
        <v>133</v>
      </c>
    </row>
    <row r="4" spans="1:18" ht="17.100000000000001" customHeight="1">
      <c r="B4" s="23"/>
      <c r="C4" s="23"/>
      <c r="D4" s="23"/>
      <c r="E4" s="143"/>
      <c r="F4" s="143"/>
      <c r="G4" s="143"/>
      <c r="H4" s="862" t="s">
        <v>122</v>
      </c>
      <c r="I4" s="862"/>
    </row>
    <row r="5" spans="1:18" ht="17.100000000000001" customHeight="1">
      <c r="B5" s="938" t="str">
        <f>"令和" &amp; DBCS($A$2) &amp; "年（" &amp; DBCS($B$2) &amp; "年）" &amp; DBCS($C$2) &amp; "月末日現在"</f>
        <v>令和５年（２０２３年）１２月末日現在</v>
      </c>
      <c r="C5" s="939"/>
      <c r="D5" s="939"/>
      <c r="E5" s="939"/>
      <c r="F5" s="939"/>
      <c r="G5" s="940"/>
      <c r="H5" s="941" t="s">
        <v>132</v>
      </c>
      <c r="I5" s="942"/>
      <c r="L5" s="352" t="s">
        <v>122</v>
      </c>
      <c r="Q5" s="24" t="s">
        <v>131</v>
      </c>
    </row>
    <row r="6" spans="1:18" ht="17.100000000000001" customHeight="1">
      <c r="B6" s="3" t="s">
        <v>130</v>
      </c>
      <c r="C6" s="335"/>
      <c r="D6" s="335"/>
      <c r="E6" s="335"/>
      <c r="F6" s="335"/>
      <c r="G6" s="235"/>
      <c r="H6" s="334"/>
      <c r="I6" s="333">
        <v>42451</v>
      </c>
      <c r="K6" s="332" t="s">
        <v>129</v>
      </c>
      <c r="L6" s="331">
        <f>(I7+I8)-I6</f>
        <v>12329</v>
      </c>
      <c r="Q6" s="330">
        <f>R42</f>
        <v>20005</v>
      </c>
      <c r="R6" s="932">
        <f>Q6/Q7</f>
        <v>0.20574713825837437</v>
      </c>
    </row>
    <row r="7" spans="1:18" s="189" customFormat="1" ht="17.100000000000001" customHeight="1">
      <c r="B7" s="329" t="s">
        <v>128</v>
      </c>
      <c r="C7" s="328"/>
      <c r="D7" s="328"/>
      <c r="E7" s="328"/>
      <c r="F7" s="328"/>
      <c r="G7" s="327"/>
      <c r="H7" s="326"/>
      <c r="I7" s="325">
        <v>36327</v>
      </c>
      <c r="K7" s="189" t="s">
        <v>127</v>
      </c>
      <c r="Q7" s="324">
        <f>I9</f>
        <v>97231</v>
      </c>
      <c r="R7" s="932"/>
    </row>
    <row r="8" spans="1:18" s="189" customFormat="1" ht="17.100000000000001" customHeight="1">
      <c r="B8" s="323" t="s">
        <v>126</v>
      </c>
      <c r="C8" s="322"/>
      <c r="D8" s="322"/>
      <c r="E8" s="322"/>
      <c r="F8" s="322"/>
      <c r="G8" s="225"/>
      <c r="H8" s="321"/>
      <c r="I8" s="320">
        <v>18453</v>
      </c>
      <c r="K8" s="189" t="s">
        <v>125</v>
      </c>
      <c r="Q8" s="319"/>
      <c r="R8" s="318"/>
    </row>
    <row r="9" spans="1:18" ht="17.100000000000001" customHeight="1">
      <c r="B9" s="13" t="s">
        <v>124</v>
      </c>
      <c r="C9" s="12"/>
      <c r="D9" s="12"/>
      <c r="E9" s="12"/>
      <c r="F9" s="12"/>
      <c r="G9" s="317"/>
      <c r="H9" s="316"/>
      <c r="I9" s="315">
        <f>I6+I7+I8</f>
        <v>97231</v>
      </c>
    </row>
    <row r="11" spans="1:18" ht="17.100000000000001" customHeight="1">
      <c r="A11" s="4" t="s">
        <v>123</v>
      </c>
    </row>
    <row r="12" spans="1:18" ht="17.100000000000001" customHeight="1" thickBot="1">
      <c r="B12" s="5"/>
      <c r="C12" s="5"/>
      <c r="D12" s="5"/>
      <c r="E12" s="314"/>
      <c r="F12" s="314"/>
      <c r="G12" s="314"/>
      <c r="H12" s="314"/>
      <c r="I12" s="314"/>
      <c r="J12" s="314"/>
      <c r="K12" s="314"/>
      <c r="L12" s="314"/>
      <c r="M12" s="314"/>
      <c r="P12" s="314"/>
      <c r="Q12" s="922" t="s">
        <v>122</v>
      </c>
      <c r="R12" s="922"/>
    </row>
    <row r="13" spans="1:18" ht="17.100000000000001" customHeight="1">
      <c r="A13" s="313" t="s">
        <v>121</v>
      </c>
      <c r="B13" s="923" t="s">
        <v>120</v>
      </c>
      <c r="C13" s="926" t="str">
        <f>"令和" &amp; DBCS($A$2) &amp; "年（" &amp; DBCS($B$2) &amp; "年）" &amp; DBCS($C$2) &amp; "月末日現在"</f>
        <v>令和５年（２０２３年）１２月末日現在</v>
      </c>
      <c r="D13" s="927"/>
      <c r="E13" s="927"/>
      <c r="F13" s="927"/>
      <c r="G13" s="928"/>
      <c r="H13" s="299" t="s">
        <v>57</v>
      </c>
      <c r="I13" s="298" t="s">
        <v>56</v>
      </c>
      <c r="J13" s="297" t="s">
        <v>49</v>
      </c>
      <c r="K13" s="296" t="s">
        <v>55</v>
      </c>
      <c r="L13" s="295" t="s">
        <v>54</v>
      </c>
      <c r="M13" s="295" t="s">
        <v>53</v>
      </c>
      <c r="N13" s="295" t="s">
        <v>52</v>
      </c>
      <c r="O13" s="295" t="s">
        <v>51</v>
      </c>
      <c r="P13" s="294" t="s">
        <v>50</v>
      </c>
      <c r="Q13" s="293" t="s">
        <v>49</v>
      </c>
      <c r="R13" s="292" t="s">
        <v>48</v>
      </c>
    </row>
    <row r="14" spans="1:18" ht="17.100000000000001" customHeight="1">
      <c r="A14" s="312">
        <v>875</v>
      </c>
      <c r="B14" s="924"/>
      <c r="C14" s="291" t="s">
        <v>103</v>
      </c>
      <c r="D14" s="47"/>
      <c r="E14" s="47"/>
      <c r="F14" s="47"/>
      <c r="G14" s="46"/>
      <c r="H14" s="263">
        <f>H15+H16+H17+H18+H19+H20</f>
        <v>842</v>
      </c>
      <c r="I14" s="264">
        <f>I15+I16+I17+I18+I19+I20</f>
        <v>705</v>
      </c>
      <c r="J14" s="290">
        <f t="shared" ref="J14:J22" si="0">SUM(H14:I14)</f>
        <v>1547</v>
      </c>
      <c r="K14" s="289" t="s">
        <v>203</v>
      </c>
      <c r="L14" s="33">
        <f>L15+L16+L17+L18+L19+L20</f>
        <v>1482</v>
      </c>
      <c r="M14" s="33">
        <f>M15+M16+M17+M18+M19+M20</f>
        <v>974</v>
      </c>
      <c r="N14" s="33">
        <f>N15+N16+N17+N18+N19+N20</f>
        <v>725</v>
      </c>
      <c r="O14" s="33">
        <f>O15+O16+O17+O18+O19+O20</f>
        <v>701</v>
      </c>
      <c r="P14" s="33">
        <f>P15+P16+P17+P18+P19+P20</f>
        <v>439</v>
      </c>
      <c r="Q14" s="261">
        <f t="shared" ref="Q14:Q22" si="1">SUM(K14:P14)</f>
        <v>4321</v>
      </c>
      <c r="R14" s="287">
        <f t="shared" ref="R14:R22" si="2">SUM(J14,Q14)</f>
        <v>5868</v>
      </c>
    </row>
    <row r="15" spans="1:18" ht="17.100000000000001" customHeight="1">
      <c r="A15" s="312">
        <v>156</v>
      </c>
      <c r="B15" s="924"/>
      <c r="C15" s="82"/>
      <c r="D15" s="151" t="s">
        <v>118</v>
      </c>
      <c r="E15" s="151"/>
      <c r="F15" s="151"/>
      <c r="G15" s="151"/>
      <c r="H15" s="311">
        <v>55</v>
      </c>
      <c r="I15" s="308">
        <v>43</v>
      </c>
      <c r="J15" s="275">
        <f t="shared" si="0"/>
        <v>98</v>
      </c>
      <c r="K15" s="310" t="s">
        <v>204</v>
      </c>
      <c r="L15" s="309">
        <v>73</v>
      </c>
      <c r="M15" s="309">
        <v>53</v>
      </c>
      <c r="N15" s="309">
        <v>34</v>
      </c>
      <c r="O15" s="309">
        <v>32</v>
      </c>
      <c r="P15" s="308">
        <v>32</v>
      </c>
      <c r="Q15" s="275">
        <f t="shared" si="1"/>
        <v>224</v>
      </c>
      <c r="R15" s="281">
        <f t="shared" si="2"/>
        <v>322</v>
      </c>
    </row>
    <row r="16" spans="1:18" ht="17.100000000000001" customHeight="1">
      <c r="A16" s="312"/>
      <c r="B16" s="924"/>
      <c r="C16" s="152"/>
      <c r="D16" s="69" t="s">
        <v>117</v>
      </c>
      <c r="E16" s="69"/>
      <c r="F16" s="69"/>
      <c r="G16" s="69"/>
      <c r="H16" s="311">
        <v>101</v>
      </c>
      <c r="I16" s="308">
        <v>99</v>
      </c>
      <c r="J16" s="275">
        <f t="shared" si="0"/>
        <v>200</v>
      </c>
      <c r="K16" s="310" t="s">
        <v>203</v>
      </c>
      <c r="L16" s="309">
        <v>154</v>
      </c>
      <c r="M16" s="309">
        <v>122</v>
      </c>
      <c r="N16" s="309">
        <v>81</v>
      </c>
      <c r="O16" s="309">
        <v>82</v>
      </c>
      <c r="P16" s="308">
        <v>56</v>
      </c>
      <c r="Q16" s="275">
        <f t="shared" si="1"/>
        <v>495</v>
      </c>
      <c r="R16" s="274">
        <f t="shared" si="2"/>
        <v>695</v>
      </c>
    </row>
    <row r="17" spans="1:18" ht="17.100000000000001" customHeight="1">
      <c r="A17" s="312"/>
      <c r="B17" s="924"/>
      <c r="C17" s="152"/>
      <c r="D17" s="69" t="s">
        <v>116</v>
      </c>
      <c r="E17" s="69"/>
      <c r="F17" s="69"/>
      <c r="G17" s="69"/>
      <c r="H17" s="311">
        <v>138</v>
      </c>
      <c r="I17" s="308">
        <v>153</v>
      </c>
      <c r="J17" s="275">
        <f t="shared" si="0"/>
        <v>291</v>
      </c>
      <c r="K17" s="310" t="s">
        <v>203</v>
      </c>
      <c r="L17" s="309">
        <v>259</v>
      </c>
      <c r="M17" s="309">
        <v>173</v>
      </c>
      <c r="N17" s="309">
        <v>134</v>
      </c>
      <c r="O17" s="309">
        <v>124</v>
      </c>
      <c r="P17" s="308">
        <v>90</v>
      </c>
      <c r="Q17" s="275">
        <f t="shared" si="1"/>
        <v>780</v>
      </c>
      <c r="R17" s="274">
        <f t="shared" si="2"/>
        <v>1071</v>
      </c>
    </row>
    <row r="18" spans="1:18" ht="17.100000000000001" customHeight="1">
      <c r="A18" s="312"/>
      <c r="B18" s="924"/>
      <c r="C18" s="152"/>
      <c r="D18" s="69" t="s">
        <v>115</v>
      </c>
      <c r="E18" s="69"/>
      <c r="F18" s="69"/>
      <c r="G18" s="69"/>
      <c r="H18" s="311">
        <v>206</v>
      </c>
      <c r="I18" s="308">
        <v>157</v>
      </c>
      <c r="J18" s="275">
        <f t="shared" si="0"/>
        <v>363</v>
      </c>
      <c r="K18" s="310" t="s">
        <v>203</v>
      </c>
      <c r="L18" s="309">
        <v>347</v>
      </c>
      <c r="M18" s="309">
        <v>215</v>
      </c>
      <c r="N18" s="309">
        <v>160</v>
      </c>
      <c r="O18" s="309">
        <v>166</v>
      </c>
      <c r="P18" s="308">
        <v>79</v>
      </c>
      <c r="Q18" s="275">
        <f t="shared" si="1"/>
        <v>967</v>
      </c>
      <c r="R18" s="274">
        <f t="shared" si="2"/>
        <v>1330</v>
      </c>
    </row>
    <row r="19" spans="1:18" ht="17.100000000000001" customHeight="1">
      <c r="A19" s="312"/>
      <c r="B19" s="924"/>
      <c r="C19" s="152"/>
      <c r="D19" s="69" t="s">
        <v>114</v>
      </c>
      <c r="E19" s="69"/>
      <c r="F19" s="69"/>
      <c r="G19" s="69"/>
      <c r="H19" s="311">
        <v>204</v>
      </c>
      <c r="I19" s="308">
        <v>126</v>
      </c>
      <c r="J19" s="275">
        <f t="shared" si="0"/>
        <v>330</v>
      </c>
      <c r="K19" s="310" t="s">
        <v>204</v>
      </c>
      <c r="L19" s="309">
        <v>362</v>
      </c>
      <c r="M19" s="309">
        <v>211</v>
      </c>
      <c r="N19" s="309">
        <v>155</v>
      </c>
      <c r="O19" s="309">
        <v>134</v>
      </c>
      <c r="P19" s="308">
        <v>87</v>
      </c>
      <c r="Q19" s="275">
        <f t="shared" si="1"/>
        <v>949</v>
      </c>
      <c r="R19" s="274">
        <f t="shared" si="2"/>
        <v>1279</v>
      </c>
    </row>
    <row r="20" spans="1:18" ht="17.100000000000001" customHeight="1">
      <c r="A20" s="312">
        <v>719</v>
      </c>
      <c r="B20" s="924"/>
      <c r="C20" s="133"/>
      <c r="D20" s="132" t="s">
        <v>113</v>
      </c>
      <c r="E20" s="132"/>
      <c r="F20" s="132"/>
      <c r="G20" s="132"/>
      <c r="H20" s="273">
        <v>138</v>
      </c>
      <c r="I20" s="305">
        <v>127</v>
      </c>
      <c r="J20" s="271">
        <f t="shared" si="0"/>
        <v>265</v>
      </c>
      <c r="K20" s="307" t="s">
        <v>136</v>
      </c>
      <c r="L20" s="306">
        <v>287</v>
      </c>
      <c r="M20" s="306">
        <v>200</v>
      </c>
      <c r="N20" s="306">
        <v>161</v>
      </c>
      <c r="O20" s="306">
        <v>163</v>
      </c>
      <c r="P20" s="305">
        <v>95</v>
      </c>
      <c r="Q20" s="275">
        <f t="shared" si="1"/>
        <v>906</v>
      </c>
      <c r="R20" s="266">
        <f t="shared" si="2"/>
        <v>1171</v>
      </c>
    </row>
    <row r="21" spans="1:18" ht="17.100000000000001" customHeight="1">
      <c r="A21" s="312">
        <v>25</v>
      </c>
      <c r="B21" s="924"/>
      <c r="C21" s="265" t="s">
        <v>102</v>
      </c>
      <c r="D21" s="265"/>
      <c r="E21" s="265"/>
      <c r="F21" s="265"/>
      <c r="G21" s="265"/>
      <c r="H21" s="263">
        <v>26</v>
      </c>
      <c r="I21" s="304">
        <v>29</v>
      </c>
      <c r="J21" s="290">
        <f t="shared" si="0"/>
        <v>55</v>
      </c>
      <c r="K21" s="289" t="s">
        <v>203</v>
      </c>
      <c r="L21" s="33">
        <v>38</v>
      </c>
      <c r="M21" s="33">
        <v>24</v>
      </c>
      <c r="N21" s="33">
        <v>17</v>
      </c>
      <c r="O21" s="33">
        <v>9</v>
      </c>
      <c r="P21" s="32">
        <v>20</v>
      </c>
      <c r="Q21" s="303">
        <f t="shared" si="1"/>
        <v>108</v>
      </c>
      <c r="R21" s="302">
        <f t="shared" si="2"/>
        <v>163</v>
      </c>
    </row>
    <row r="22" spans="1:18" ht="17.100000000000001" customHeight="1" thickBot="1">
      <c r="A22" s="312">
        <v>900</v>
      </c>
      <c r="B22" s="925"/>
      <c r="C22" s="919" t="s">
        <v>112</v>
      </c>
      <c r="D22" s="920"/>
      <c r="E22" s="920"/>
      <c r="F22" s="920"/>
      <c r="G22" s="921"/>
      <c r="H22" s="259">
        <f>H14+H21</f>
        <v>868</v>
      </c>
      <c r="I22" s="256">
        <f>I14+I21</f>
        <v>734</v>
      </c>
      <c r="J22" s="255">
        <f t="shared" si="0"/>
        <v>1602</v>
      </c>
      <c r="K22" s="258" t="s">
        <v>203</v>
      </c>
      <c r="L22" s="257">
        <f>L14+L21</f>
        <v>1520</v>
      </c>
      <c r="M22" s="257">
        <f>M14+M21</f>
        <v>998</v>
      </c>
      <c r="N22" s="257">
        <f>N14+N21</f>
        <v>742</v>
      </c>
      <c r="O22" s="257">
        <f>O14+O21</f>
        <v>710</v>
      </c>
      <c r="P22" s="256">
        <f>P14+P21</f>
        <v>459</v>
      </c>
      <c r="Q22" s="255">
        <f t="shared" si="1"/>
        <v>4429</v>
      </c>
      <c r="R22" s="254">
        <f t="shared" si="2"/>
        <v>6031</v>
      </c>
    </row>
    <row r="23" spans="1:18" ht="17.100000000000001" customHeight="1">
      <c r="B23" s="929" t="s">
        <v>119</v>
      </c>
      <c r="C23" s="301"/>
      <c r="D23" s="301"/>
      <c r="E23" s="301"/>
      <c r="F23" s="301"/>
      <c r="G23" s="300"/>
      <c r="H23" s="299" t="s">
        <v>57</v>
      </c>
      <c r="I23" s="298" t="s">
        <v>56</v>
      </c>
      <c r="J23" s="297" t="s">
        <v>49</v>
      </c>
      <c r="K23" s="296" t="s">
        <v>55</v>
      </c>
      <c r="L23" s="295" t="s">
        <v>54</v>
      </c>
      <c r="M23" s="295" t="s">
        <v>53</v>
      </c>
      <c r="N23" s="295" t="s">
        <v>52</v>
      </c>
      <c r="O23" s="295" t="s">
        <v>51</v>
      </c>
      <c r="P23" s="294" t="s">
        <v>50</v>
      </c>
      <c r="Q23" s="293" t="s">
        <v>49</v>
      </c>
      <c r="R23" s="292" t="s">
        <v>48</v>
      </c>
    </row>
    <row r="24" spans="1:18" ht="17.100000000000001" customHeight="1">
      <c r="B24" s="930"/>
      <c r="C24" s="291" t="s">
        <v>103</v>
      </c>
      <c r="D24" s="47"/>
      <c r="E24" s="47"/>
      <c r="F24" s="47"/>
      <c r="G24" s="46"/>
      <c r="H24" s="263">
        <f>H25+H26+H27+H28+H29+H30</f>
        <v>1926</v>
      </c>
      <c r="I24" s="264">
        <f>I25+I26+I27+I28+I29+I30</f>
        <v>1746</v>
      </c>
      <c r="J24" s="290">
        <f t="shared" ref="J24:J32" si="3">SUM(H24:I24)</f>
        <v>3672</v>
      </c>
      <c r="K24" s="289" t="s">
        <v>136</v>
      </c>
      <c r="L24" s="33">
        <f>L25+L26+L27+L28+L29+L30</f>
        <v>3312</v>
      </c>
      <c r="M24" s="33">
        <f>M25+M26+M27+M28+M29+M30</f>
        <v>1911</v>
      </c>
      <c r="N24" s="33">
        <f>N25+N26+N27+N28+N29+N30</f>
        <v>1640</v>
      </c>
      <c r="O24" s="33">
        <f>O25+O26+O27+O28+O29+O30</f>
        <v>1945</v>
      </c>
      <c r="P24" s="33">
        <f>P25+P26+P27+P28+P29+P30</f>
        <v>1358</v>
      </c>
      <c r="Q24" s="261">
        <f t="shared" ref="Q24:Q32" si="4">SUM(K24:P24)</f>
        <v>10166</v>
      </c>
      <c r="R24" s="287">
        <f t="shared" ref="R24:R32" si="5">SUM(J24,Q24)</f>
        <v>13838</v>
      </c>
    </row>
    <row r="25" spans="1:18" ht="17.100000000000001" customHeight="1">
      <c r="B25" s="930"/>
      <c r="C25" s="81"/>
      <c r="D25" s="151" t="s">
        <v>118</v>
      </c>
      <c r="E25" s="151"/>
      <c r="F25" s="151"/>
      <c r="G25" s="151"/>
      <c r="H25" s="311">
        <v>46</v>
      </c>
      <c r="I25" s="308">
        <v>38</v>
      </c>
      <c r="J25" s="275">
        <f t="shared" si="3"/>
        <v>84</v>
      </c>
      <c r="K25" s="310" t="s">
        <v>136</v>
      </c>
      <c r="L25" s="309">
        <v>62</v>
      </c>
      <c r="M25" s="309">
        <v>39</v>
      </c>
      <c r="N25" s="309">
        <v>30</v>
      </c>
      <c r="O25" s="309">
        <v>32</v>
      </c>
      <c r="P25" s="308">
        <v>18</v>
      </c>
      <c r="Q25" s="275">
        <f t="shared" si="4"/>
        <v>181</v>
      </c>
      <c r="R25" s="281">
        <f t="shared" si="5"/>
        <v>265</v>
      </c>
    </row>
    <row r="26" spans="1:18" ht="17.100000000000001" customHeight="1">
      <c r="B26" s="930"/>
      <c r="C26" s="151"/>
      <c r="D26" s="69" t="s">
        <v>117</v>
      </c>
      <c r="E26" s="69"/>
      <c r="F26" s="69"/>
      <c r="G26" s="69"/>
      <c r="H26" s="311">
        <v>130</v>
      </c>
      <c r="I26" s="308">
        <v>123</v>
      </c>
      <c r="J26" s="275">
        <f t="shared" si="3"/>
        <v>253</v>
      </c>
      <c r="K26" s="310" t="s">
        <v>204</v>
      </c>
      <c r="L26" s="309">
        <v>158</v>
      </c>
      <c r="M26" s="309">
        <v>92</v>
      </c>
      <c r="N26" s="309">
        <v>63</v>
      </c>
      <c r="O26" s="309">
        <v>81</v>
      </c>
      <c r="P26" s="308">
        <v>56</v>
      </c>
      <c r="Q26" s="275">
        <f t="shared" si="4"/>
        <v>450</v>
      </c>
      <c r="R26" s="274">
        <f t="shared" si="5"/>
        <v>703</v>
      </c>
    </row>
    <row r="27" spans="1:18" ht="17.100000000000001" customHeight="1">
      <c r="B27" s="930"/>
      <c r="C27" s="151"/>
      <c r="D27" s="69" t="s">
        <v>116</v>
      </c>
      <c r="E27" s="69"/>
      <c r="F27" s="69"/>
      <c r="G27" s="69"/>
      <c r="H27" s="311">
        <v>273</v>
      </c>
      <c r="I27" s="308">
        <v>267</v>
      </c>
      <c r="J27" s="275">
        <f t="shared" si="3"/>
        <v>540</v>
      </c>
      <c r="K27" s="310" t="s">
        <v>203</v>
      </c>
      <c r="L27" s="309">
        <v>355</v>
      </c>
      <c r="M27" s="309">
        <v>177</v>
      </c>
      <c r="N27" s="309">
        <v>138</v>
      </c>
      <c r="O27" s="309">
        <v>164</v>
      </c>
      <c r="P27" s="308">
        <v>133</v>
      </c>
      <c r="Q27" s="275">
        <f t="shared" si="4"/>
        <v>967</v>
      </c>
      <c r="R27" s="274">
        <f t="shared" si="5"/>
        <v>1507</v>
      </c>
    </row>
    <row r="28" spans="1:18" ht="17.100000000000001" customHeight="1">
      <c r="B28" s="930"/>
      <c r="C28" s="151"/>
      <c r="D28" s="69" t="s">
        <v>115</v>
      </c>
      <c r="E28" s="69"/>
      <c r="F28" s="69"/>
      <c r="G28" s="69"/>
      <c r="H28" s="311">
        <v>536</v>
      </c>
      <c r="I28" s="308">
        <v>382</v>
      </c>
      <c r="J28" s="275">
        <f t="shared" si="3"/>
        <v>918</v>
      </c>
      <c r="K28" s="310" t="s">
        <v>205</v>
      </c>
      <c r="L28" s="309">
        <v>664</v>
      </c>
      <c r="M28" s="309">
        <v>358</v>
      </c>
      <c r="N28" s="309">
        <v>261</v>
      </c>
      <c r="O28" s="309">
        <v>276</v>
      </c>
      <c r="P28" s="308">
        <v>198</v>
      </c>
      <c r="Q28" s="275">
        <f t="shared" si="4"/>
        <v>1757</v>
      </c>
      <c r="R28" s="274">
        <f t="shared" si="5"/>
        <v>2675</v>
      </c>
    </row>
    <row r="29" spans="1:18" ht="17.100000000000001" customHeight="1">
      <c r="B29" s="930"/>
      <c r="C29" s="151"/>
      <c r="D29" s="69" t="s">
        <v>114</v>
      </c>
      <c r="E29" s="69"/>
      <c r="F29" s="69"/>
      <c r="G29" s="69"/>
      <c r="H29" s="311">
        <v>552</v>
      </c>
      <c r="I29" s="308">
        <v>454</v>
      </c>
      <c r="J29" s="275">
        <f t="shared" si="3"/>
        <v>1006</v>
      </c>
      <c r="K29" s="310" t="s">
        <v>204</v>
      </c>
      <c r="L29" s="309">
        <v>953</v>
      </c>
      <c r="M29" s="309">
        <v>474</v>
      </c>
      <c r="N29" s="309">
        <v>424</v>
      </c>
      <c r="O29" s="309">
        <v>402</v>
      </c>
      <c r="P29" s="308">
        <v>329</v>
      </c>
      <c r="Q29" s="275">
        <f t="shared" si="4"/>
        <v>2582</v>
      </c>
      <c r="R29" s="274">
        <f t="shared" si="5"/>
        <v>3588</v>
      </c>
    </row>
    <row r="30" spans="1:18" ht="17.100000000000001" customHeight="1">
      <c r="B30" s="930"/>
      <c r="C30" s="132"/>
      <c r="D30" s="132" t="s">
        <v>113</v>
      </c>
      <c r="E30" s="132"/>
      <c r="F30" s="132"/>
      <c r="G30" s="132"/>
      <c r="H30" s="273">
        <v>389</v>
      </c>
      <c r="I30" s="305">
        <v>482</v>
      </c>
      <c r="J30" s="271">
        <f t="shared" si="3"/>
        <v>871</v>
      </c>
      <c r="K30" s="307" t="s">
        <v>205</v>
      </c>
      <c r="L30" s="306">
        <v>1120</v>
      </c>
      <c r="M30" s="306">
        <v>771</v>
      </c>
      <c r="N30" s="306">
        <v>724</v>
      </c>
      <c r="O30" s="306">
        <v>990</v>
      </c>
      <c r="P30" s="305">
        <v>624</v>
      </c>
      <c r="Q30" s="271">
        <f t="shared" si="4"/>
        <v>4229</v>
      </c>
      <c r="R30" s="266">
        <f t="shared" si="5"/>
        <v>5100</v>
      </c>
    </row>
    <row r="31" spans="1:18" ht="17.100000000000001" customHeight="1">
      <c r="B31" s="930"/>
      <c r="C31" s="265" t="s">
        <v>102</v>
      </c>
      <c r="D31" s="265"/>
      <c r="E31" s="265"/>
      <c r="F31" s="265"/>
      <c r="G31" s="265"/>
      <c r="H31" s="263">
        <v>20</v>
      </c>
      <c r="I31" s="304">
        <v>30</v>
      </c>
      <c r="J31" s="290">
        <f t="shared" si="3"/>
        <v>50</v>
      </c>
      <c r="K31" s="289" t="s">
        <v>204</v>
      </c>
      <c r="L31" s="33">
        <v>26</v>
      </c>
      <c r="M31" s="33">
        <v>19</v>
      </c>
      <c r="N31" s="33">
        <v>12</v>
      </c>
      <c r="O31" s="33">
        <v>15</v>
      </c>
      <c r="P31" s="32">
        <v>14</v>
      </c>
      <c r="Q31" s="303">
        <f t="shared" si="4"/>
        <v>86</v>
      </c>
      <c r="R31" s="302">
        <f t="shared" si="5"/>
        <v>136</v>
      </c>
    </row>
    <row r="32" spans="1:18" ht="17.100000000000001" customHeight="1" thickBot="1">
      <c r="B32" s="931"/>
      <c r="C32" s="919" t="s">
        <v>112</v>
      </c>
      <c r="D32" s="920"/>
      <c r="E32" s="920"/>
      <c r="F32" s="920"/>
      <c r="G32" s="921"/>
      <c r="H32" s="259">
        <f>H24+H31</f>
        <v>1946</v>
      </c>
      <c r="I32" s="256">
        <f>I24+I31</f>
        <v>1776</v>
      </c>
      <c r="J32" s="255">
        <f t="shared" si="3"/>
        <v>3722</v>
      </c>
      <c r="K32" s="258" t="s">
        <v>205</v>
      </c>
      <c r="L32" s="257">
        <f>L24+L31</f>
        <v>3338</v>
      </c>
      <c r="M32" s="257">
        <f>M24+M31</f>
        <v>1930</v>
      </c>
      <c r="N32" s="257">
        <f>N24+N31</f>
        <v>1652</v>
      </c>
      <c r="O32" s="257">
        <f>O24+O31</f>
        <v>1960</v>
      </c>
      <c r="P32" s="256">
        <f>P24+P31</f>
        <v>1372</v>
      </c>
      <c r="Q32" s="255">
        <f t="shared" si="4"/>
        <v>10252</v>
      </c>
      <c r="R32" s="254">
        <f t="shared" si="5"/>
        <v>13974</v>
      </c>
    </row>
    <row r="33" spans="1:18" ht="17.100000000000001" customHeight="1">
      <c r="B33" s="916" t="s">
        <v>49</v>
      </c>
      <c r="C33" s="301"/>
      <c r="D33" s="301"/>
      <c r="E33" s="301"/>
      <c r="F33" s="301"/>
      <c r="G33" s="300"/>
      <c r="H33" s="299" t="s">
        <v>57</v>
      </c>
      <c r="I33" s="298" t="s">
        <v>56</v>
      </c>
      <c r="J33" s="297" t="s">
        <v>49</v>
      </c>
      <c r="K33" s="296" t="s">
        <v>55</v>
      </c>
      <c r="L33" s="295" t="s">
        <v>54</v>
      </c>
      <c r="M33" s="295" t="s">
        <v>53</v>
      </c>
      <c r="N33" s="295" t="s">
        <v>52</v>
      </c>
      <c r="O33" s="295" t="s">
        <v>51</v>
      </c>
      <c r="P33" s="294" t="s">
        <v>50</v>
      </c>
      <c r="Q33" s="293" t="s">
        <v>49</v>
      </c>
      <c r="R33" s="292" t="s">
        <v>48</v>
      </c>
    </row>
    <row r="34" spans="1:18" ht="17.100000000000001" customHeight="1">
      <c r="B34" s="917"/>
      <c r="C34" s="291" t="s">
        <v>103</v>
      </c>
      <c r="D34" s="47"/>
      <c r="E34" s="47"/>
      <c r="F34" s="47"/>
      <c r="G34" s="46"/>
      <c r="H34" s="263">
        <f t="shared" ref="H34:I41" si="6">H14+H24</f>
        <v>2768</v>
      </c>
      <c r="I34" s="264">
        <f t="shared" si="6"/>
        <v>2451</v>
      </c>
      <c r="J34" s="290">
        <f>SUM(H34:I34)</f>
        <v>5219</v>
      </c>
      <c r="K34" s="289" t="s">
        <v>204</v>
      </c>
      <c r="L34" s="288">
        <f>L14+L24</f>
        <v>4794</v>
      </c>
      <c r="M34" s="288">
        <f>M14+M24</f>
        <v>2885</v>
      </c>
      <c r="N34" s="288">
        <f>N14+N24</f>
        <v>2365</v>
      </c>
      <c r="O34" s="288">
        <f>O14+O24</f>
        <v>2646</v>
      </c>
      <c r="P34" s="288">
        <f>P14+P24</f>
        <v>1797</v>
      </c>
      <c r="Q34" s="261">
        <f t="shared" ref="Q34:Q42" si="7">SUM(K34:P34)</f>
        <v>14487</v>
      </c>
      <c r="R34" s="287">
        <f t="shared" ref="R34:R42" si="8">SUM(J34,Q34)</f>
        <v>19706</v>
      </c>
    </row>
    <row r="35" spans="1:18" ht="17.100000000000001" customHeight="1">
      <c r="B35" s="917"/>
      <c r="C35" s="82"/>
      <c r="D35" s="151" t="s">
        <v>118</v>
      </c>
      <c r="E35" s="151"/>
      <c r="F35" s="151"/>
      <c r="G35" s="151"/>
      <c r="H35" s="286">
        <f t="shared" si="6"/>
        <v>101</v>
      </c>
      <c r="I35" s="285">
        <f t="shared" si="6"/>
        <v>81</v>
      </c>
      <c r="J35" s="275">
        <f>SUM(H35:I35)</f>
        <v>182</v>
      </c>
      <c r="K35" s="284" t="s">
        <v>206</v>
      </c>
      <c r="L35" s="283">
        <f t="shared" ref="L35:P41" si="9">L15+L25</f>
        <v>135</v>
      </c>
      <c r="M35" s="283">
        <f t="shared" si="9"/>
        <v>92</v>
      </c>
      <c r="N35" s="283">
        <f t="shared" si="9"/>
        <v>64</v>
      </c>
      <c r="O35" s="283">
        <f t="shared" si="9"/>
        <v>64</v>
      </c>
      <c r="P35" s="282">
        <f>P15+P25</f>
        <v>50</v>
      </c>
      <c r="Q35" s="275">
        <f>SUM(K35:P35)</f>
        <v>405</v>
      </c>
      <c r="R35" s="281">
        <f>SUM(J35,Q35)</f>
        <v>587</v>
      </c>
    </row>
    <row r="36" spans="1:18" ht="17.100000000000001" customHeight="1">
      <c r="B36" s="917"/>
      <c r="C36" s="152"/>
      <c r="D36" s="69" t="s">
        <v>117</v>
      </c>
      <c r="E36" s="69"/>
      <c r="F36" s="69"/>
      <c r="G36" s="69"/>
      <c r="H36" s="280">
        <f t="shared" si="6"/>
        <v>231</v>
      </c>
      <c r="I36" s="279">
        <f t="shared" si="6"/>
        <v>222</v>
      </c>
      <c r="J36" s="275">
        <f t="shared" ref="J36:J42" si="10">SUM(H36:I36)</f>
        <v>453</v>
      </c>
      <c r="K36" s="278" t="s">
        <v>203</v>
      </c>
      <c r="L36" s="277">
        <f t="shared" si="9"/>
        <v>312</v>
      </c>
      <c r="M36" s="277">
        <f t="shared" si="9"/>
        <v>214</v>
      </c>
      <c r="N36" s="277">
        <f t="shared" si="9"/>
        <v>144</v>
      </c>
      <c r="O36" s="277">
        <f t="shared" si="9"/>
        <v>163</v>
      </c>
      <c r="P36" s="276">
        <f t="shared" si="9"/>
        <v>112</v>
      </c>
      <c r="Q36" s="275">
        <f t="shared" si="7"/>
        <v>945</v>
      </c>
      <c r="R36" s="274">
        <f t="shared" si="8"/>
        <v>1398</v>
      </c>
    </row>
    <row r="37" spans="1:18" ht="17.100000000000001" customHeight="1">
      <c r="B37" s="917"/>
      <c r="C37" s="152"/>
      <c r="D37" s="69" t="s">
        <v>116</v>
      </c>
      <c r="E37" s="69"/>
      <c r="F37" s="69"/>
      <c r="G37" s="69"/>
      <c r="H37" s="280">
        <f t="shared" si="6"/>
        <v>411</v>
      </c>
      <c r="I37" s="279">
        <f t="shared" si="6"/>
        <v>420</v>
      </c>
      <c r="J37" s="275">
        <f t="shared" si="10"/>
        <v>831</v>
      </c>
      <c r="K37" s="278" t="s">
        <v>204</v>
      </c>
      <c r="L37" s="277">
        <f t="shared" si="9"/>
        <v>614</v>
      </c>
      <c r="M37" s="277">
        <f t="shared" si="9"/>
        <v>350</v>
      </c>
      <c r="N37" s="277">
        <f t="shared" si="9"/>
        <v>272</v>
      </c>
      <c r="O37" s="277">
        <f t="shared" si="9"/>
        <v>288</v>
      </c>
      <c r="P37" s="276">
        <f t="shared" si="9"/>
        <v>223</v>
      </c>
      <c r="Q37" s="275">
        <f t="shared" si="7"/>
        <v>1747</v>
      </c>
      <c r="R37" s="274">
        <f>SUM(J37,Q37)</f>
        <v>2578</v>
      </c>
    </row>
    <row r="38" spans="1:18" ht="17.100000000000001" customHeight="1">
      <c r="B38" s="917"/>
      <c r="C38" s="152"/>
      <c r="D38" s="69" t="s">
        <v>115</v>
      </c>
      <c r="E38" s="69"/>
      <c r="F38" s="69"/>
      <c r="G38" s="69"/>
      <c r="H38" s="280">
        <f t="shared" si="6"/>
        <v>742</v>
      </c>
      <c r="I38" s="279">
        <f t="shared" si="6"/>
        <v>539</v>
      </c>
      <c r="J38" s="275">
        <f t="shared" si="10"/>
        <v>1281</v>
      </c>
      <c r="K38" s="278" t="s">
        <v>204</v>
      </c>
      <c r="L38" s="277">
        <f t="shared" si="9"/>
        <v>1011</v>
      </c>
      <c r="M38" s="277">
        <f t="shared" si="9"/>
        <v>573</v>
      </c>
      <c r="N38" s="277">
        <f t="shared" si="9"/>
        <v>421</v>
      </c>
      <c r="O38" s="277">
        <f t="shared" si="9"/>
        <v>442</v>
      </c>
      <c r="P38" s="276">
        <f t="shared" si="9"/>
        <v>277</v>
      </c>
      <c r="Q38" s="275">
        <f t="shared" si="7"/>
        <v>2724</v>
      </c>
      <c r="R38" s="274">
        <f t="shared" si="8"/>
        <v>4005</v>
      </c>
    </row>
    <row r="39" spans="1:18" ht="17.100000000000001" customHeight="1">
      <c r="B39" s="917"/>
      <c r="C39" s="152"/>
      <c r="D39" s="69" t="s">
        <v>114</v>
      </c>
      <c r="E39" s="69"/>
      <c r="F39" s="69"/>
      <c r="G39" s="69"/>
      <c r="H39" s="280">
        <f t="shared" si="6"/>
        <v>756</v>
      </c>
      <c r="I39" s="279">
        <f t="shared" si="6"/>
        <v>580</v>
      </c>
      <c r="J39" s="275">
        <f t="shared" si="10"/>
        <v>1336</v>
      </c>
      <c r="K39" s="278" t="s">
        <v>136</v>
      </c>
      <c r="L39" s="277">
        <f t="shared" si="9"/>
        <v>1315</v>
      </c>
      <c r="M39" s="277">
        <f t="shared" si="9"/>
        <v>685</v>
      </c>
      <c r="N39" s="277">
        <f t="shared" si="9"/>
        <v>579</v>
      </c>
      <c r="O39" s="277">
        <f t="shared" si="9"/>
        <v>536</v>
      </c>
      <c r="P39" s="276">
        <f t="shared" si="9"/>
        <v>416</v>
      </c>
      <c r="Q39" s="275">
        <f t="shared" si="7"/>
        <v>3531</v>
      </c>
      <c r="R39" s="274">
        <f t="shared" si="8"/>
        <v>4867</v>
      </c>
    </row>
    <row r="40" spans="1:18" ht="17.100000000000001" customHeight="1">
      <c r="B40" s="917"/>
      <c r="C40" s="133"/>
      <c r="D40" s="132" t="s">
        <v>113</v>
      </c>
      <c r="E40" s="132"/>
      <c r="F40" s="132"/>
      <c r="G40" s="132"/>
      <c r="H40" s="273">
        <f t="shared" si="6"/>
        <v>527</v>
      </c>
      <c r="I40" s="272">
        <f t="shared" si="6"/>
        <v>609</v>
      </c>
      <c r="J40" s="271">
        <f t="shared" si="10"/>
        <v>1136</v>
      </c>
      <c r="K40" s="270" t="s">
        <v>204</v>
      </c>
      <c r="L40" s="269">
        <f t="shared" si="9"/>
        <v>1407</v>
      </c>
      <c r="M40" s="269">
        <f t="shared" si="9"/>
        <v>971</v>
      </c>
      <c r="N40" s="269">
        <f t="shared" si="9"/>
        <v>885</v>
      </c>
      <c r="O40" s="269">
        <f t="shared" si="9"/>
        <v>1153</v>
      </c>
      <c r="P40" s="268">
        <f t="shared" si="9"/>
        <v>719</v>
      </c>
      <c r="Q40" s="267">
        <f t="shared" si="7"/>
        <v>5135</v>
      </c>
      <c r="R40" s="266">
        <f t="shared" si="8"/>
        <v>6271</v>
      </c>
    </row>
    <row r="41" spans="1:18" ht="17.100000000000001" customHeight="1">
      <c r="B41" s="917"/>
      <c r="C41" s="265" t="s">
        <v>102</v>
      </c>
      <c r="D41" s="265"/>
      <c r="E41" s="265"/>
      <c r="F41" s="265"/>
      <c r="G41" s="265"/>
      <c r="H41" s="263">
        <f t="shared" si="6"/>
        <v>46</v>
      </c>
      <c r="I41" s="264">
        <f t="shared" si="6"/>
        <v>59</v>
      </c>
      <c r="J41" s="263">
        <f>SUM(H41:I41)</f>
        <v>105</v>
      </c>
      <c r="K41" s="262" t="s">
        <v>136</v>
      </c>
      <c r="L41" s="35">
        <f>L21+L31</f>
        <v>64</v>
      </c>
      <c r="M41" s="35">
        <f t="shared" si="9"/>
        <v>43</v>
      </c>
      <c r="N41" s="35">
        <f t="shared" si="9"/>
        <v>29</v>
      </c>
      <c r="O41" s="35">
        <f t="shared" si="9"/>
        <v>24</v>
      </c>
      <c r="P41" s="34">
        <f t="shared" si="9"/>
        <v>34</v>
      </c>
      <c r="Q41" s="261">
        <f t="shared" si="7"/>
        <v>194</v>
      </c>
      <c r="R41" s="260">
        <f t="shared" si="8"/>
        <v>299</v>
      </c>
    </row>
    <row r="42" spans="1:18" ht="17.100000000000001" customHeight="1" thickBot="1">
      <c r="B42" s="918"/>
      <c r="C42" s="919" t="s">
        <v>112</v>
      </c>
      <c r="D42" s="920"/>
      <c r="E42" s="920"/>
      <c r="F42" s="920"/>
      <c r="G42" s="921"/>
      <c r="H42" s="259">
        <f>H34+H41</f>
        <v>2814</v>
      </c>
      <c r="I42" s="256">
        <f>I34+I41</f>
        <v>2510</v>
      </c>
      <c r="J42" s="255">
        <f t="shared" si="10"/>
        <v>5324</v>
      </c>
      <c r="K42" s="258" t="s">
        <v>204</v>
      </c>
      <c r="L42" s="257">
        <f>L34+L41</f>
        <v>4858</v>
      </c>
      <c r="M42" s="257">
        <f>M34+M41</f>
        <v>2928</v>
      </c>
      <c r="N42" s="257">
        <f>N34+N41</f>
        <v>2394</v>
      </c>
      <c r="O42" s="257">
        <f>O34+O41</f>
        <v>2670</v>
      </c>
      <c r="P42" s="256">
        <f>P34+P41</f>
        <v>1831</v>
      </c>
      <c r="Q42" s="255">
        <f t="shared" si="7"/>
        <v>14681</v>
      </c>
      <c r="R42" s="254">
        <f t="shared" si="8"/>
        <v>20005</v>
      </c>
    </row>
    <row r="45" spans="1:18" ht="17.100000000000001" customHeight="1">
      <c r="A45" s="4" t="s">
        <v>111</v>
      </c>
    </row>
    <row r="46" spans="1:18" ht="17.100000000000001" customHeight="1">
      <c r="B46" s="23"/>
      <c r="C46" s="23"/>
      <c r="D46" s="23"/>
      <c r="E46" s="143"/>
      <c r="F46" s="143"/>
      <c r="G46" s="143"/>
      <c r="H46" s="143"/>
      <c r="I46" s="143"/>
      <c r="J46" s="143"/>
      <c r="K46" s="862" t="s">
        <v>104</v>
      </c>
      <c r="L46" s="862"/>
      <c r="M46" s="862"/>
      <c r="N46" s="862"/>
      <c r="O46" s="862"/>
      <c r="P46" s="862"/>
      <c r="Q46" s="862"/>
      <c r="R46" s="862"/>
    </row>
    <row r="47" spans="1:18" ht="17.100000000000001" customHeight="1">
      <c r="B47" s="863" t="str">
        <f>"令和" &amp; DBCS($A$2) &amp; "年（" &amp; DBCS($B$2) &amp; "年）" &amp; DBCS($C$2) &amp; "月"</f>
        <v>令和５年（２０２３年）１２月</v>
      </c>
      <c r="C47" s="864"/>
      <c r="D47" s="864"/>
      <c r="E47" s="864"/>
      <c r="F47" s="864"/>
      <c r="G47" s="865"/>
      <c r="H47" s="869" t="s">
        <v>96</v>
      </c>
      <c r="I47" s="870"/>
      <c r="J47" s="870"/>
      <c r="K47" s="871" t="s">
        <v>95</v>
      </c>
      <c r="L47" s="872"/>
      <c r="M47" s="872"/>
      <c r="N47" s="872"/>
      <c r="O47" s="872"/>
      <c r="P47" s="872"/>
      <c r="Q47" s="873"/>
      <c r="R47" s="874" t="s">
        <v>48</v>
      </c>
    </row>
    <row r="48" spans="1:18" ht="17.100000000000001" customHeight="1">
      <c r="B48" s="866"/>
      <c r="C48" s="867"/>
      <c r="D48" s="867"/>
      <c r="E48" s="867"/>
      <c r="F48" s="867"/>
      <c r="G48" s="868"/>
      <c r="H48" s="142" t="s">
        <v>57</v>
      </c>
      <c r="I48" s="141" t="s">
        <v>56</v>
      </c>
      <c r="J48" s="140" t="s">
        <v>49</v>
      </c>
      <c r="K48" s="139" t="s">
        <v>55</v>
      </c>
      <c r="L48" s="138" t="s">
        <v>54</v>
      </c>
      <c r="M48" s="138" t="s">
        <v>53</v>
      </c>
      <c r="N48" s="138" t="s">
        <v>52</v>
      </c>
      <c r="O48" s="138" t="s">
        <v>51</v>
      </c>
      <c r="P48" s="137" t="s">
        <v>50</v>
      </c>
      <c r="Q48" s="353" t="s">
        <v>49</v>
      </c>
      <c r="R48" s="875"/>
    </row>
    <row r="49" spans="1:18" ht="17.100000000000001" customHeight="1">
      <c r="B49" s="3" t="s">
        <v>103</v>
      </c>
      <c r="C49" s="235"/>
      <c r="D49" s="235"/>
      <c r="E49" s="235"/>
      <c r="F49" s="235"/>
      <c r="G49" s="235"/>
      <c r="H49" s="22">
        <v>945</v>
      </c>
      <c r="I49" s="21">
        <v>1363</v>
      </c>
      <c r="J49" s="20">
        <f>SUM(H49:I49)</f>
        <v>2308</v>
      </c>
      <c r="K49" s="19">
        <v>0</v>
      </c>
      <c r="L49" s="31">
        <v>3802</v>
      </c>
      <c r="M49" s="31">
        <v>2349</v>
      </c>
      <c r="N49" s="31">
        <v>1573</v>
      </c>
      <c r="O49" s="31">
        <v>1009</v>
      </c>
      <c r="P49" s="30">
        <v>473</v>
      </c>
      <c r="Q49" s="253">
        <f>SUM(K49:P49)</f>
        <v>9206</v>
      </c>
      <c r="R49" s="252">
        <f>SUM(J49,Q49)</f>
        <v>11514</v>
      </c>
    </row>
    <row r="50" spans="1:18" ht="17.100000000000001" customHeight="1">
      <c r="B50" s="2" t="s">
        <v>102</v>
      </c>
      <c r="C50" s="29"/>
      <c r="D50" s="29"/>
      <c r="E50" s="29"/>
      <c r="F50" s="29"/>
      <c r="G50" s="29"/>
      <c r="H50" s="18">
        <v>13</v>
      </c>
      <c r="I50" s="17">
        <v>33</v>
      </c>
      <c r="J50" s="16">
        <f>SUM(H50:I50)</f>
        <v>46</v>
      </c>
      <c r="K50" s="15">
        <v>0</v>
      </c>
      <c r="L50" s="28">
        <v>51</v>
      </c>
      <c r="M50" s="28">
        <v>37</v>
      </c>
      <c r="N50" s="28">
        <v>25</v>
      </c>
      <c r="O50" s="28">
        <v>11</v>
      </c>
      <c r="P50" s="27">
        <v>17</v>
      </c>
      <c r="Q50" s="251">
        <f>SUM(K50:P50)</f>
        <v>141</v>
      </c>
      <c r="R50" s="250">
        <f>SUM(J50,Q50)</f>
        <v>187</v>
      </c>
    </row>
    <row r="51" spans="1:18" ht="17.100000000000001" customHeight="1">
      <c r="B51" s="13" t="s">
        <v>47</v>
      </c>
      <c r="C51" s="12"/>
      <c r="D51" s="12"/>
      <c r="E51" s="12"/>
      <c r="F51" s="12"/>
      <c r="G51" s="12"/>
      <c r="H51" s="11">
        <f t="shared" ref="H51:P51" si="11">H49+H50</f>
        <v>958</v>
      </c>
      <c r="I51" s="8">
        <f t="shared" si="11"/>
        <v>1396</v>
      </c>
      <c r="J51" s="7">
        <f t="shared" si="11"/>
        <v>2354</v>
      </c>
      <c r="K51" s="10">
        <f t="shared" si="11"/>
        <v>0</v>
      </c>
      <c r="L51" s="9">
        <f t="shared" si="11"/>
        <v>3853</v>
      </c>
      <c r="M51" s="9">
        <f t="shared" si="11"/>
        <v>2386</v>
      </c>
      <c r="N51" s="9">
        <f t="shared" si="11"/>
        <v>1598</v>
      </c>
      <c r="O51" s="9">
        <f t="shared" si="11"/>
        <v>1020</v>
      </c>
      <c r="P51" s="8">
        <f t="shared" si="11"/>
        <v>490</v>
      </c>
      <c r="Q51" s="7">
        <f>SUM(K51:P51)</f>
        <v>9347</v>
      </c>
      <c r="R51" s="6">
        <f>SUM(J51,Q51)</f>
        <v>11701</v>
      </c>
    </row>
    <row r="53" spans="1:18" ht="17.100000000000001" customHeight="1">
      <c r="A53" s="4" t="s">
        <v>110</v>
      </c>
    </row>
    <row r="54" spans="1:18" ht="17.100000000000001" customHeight="1">
      <c r="B54" s="23"/>
      <c r="C54" s="23"/>
      <c r="D54" s="23"/>
      <c r="E54" s="143"/>
      <c r="F54" s="143"/>
      <c r="G54" s="143"/>
      <c r="H54" s="143"/>
      <c r="I54" s="143"/>
      <c r="J54" s="143"/>
      <c r="K54" s="862" t="s">
        <v>104</v>
      </c>
      <c r="L54" s="862"/>
      <c r="M54" s="862"/>
      <c r="N54" s="862"/>
      <c r="O54" s="862"/>
      <c r="P54" s="862"/>
      <c r="Q54" s="862"/>
      <c r="R54" s="862"/>
    </row>
    <row r="55" spans="1:18" ht="17.100000000000001" customHeight="1">
      <c r="B55" s="863" t="str">
        <f>"令和" &amp; DBCS($A$2) &amp; "年（" &amp; DBCS($B$2) &amp; "年）" &amp; DBCS($C$2) &amp; "月"</f>
        <v>令和５年（２０２３年）１２月</v>
      </c>
      <c r="C55" s="864"/>
      <c r="D55" s="864"/>
      <c r="E55" s="864"/>
      <c r="F55" s="864"/>
      <c r="G55" s="865"/>
      <c r="H55" s="869" t="s">
        <v>96</v>
      </c>
      <c r="I55" s="870"/>
      <c r="J55" s="870"/>
      <c r="K55" s="871" t="s">
        <v>95</v>
      </c>
      <c r="L55" s="872"/>
      <c r="M55" s="872"/>
      <c r="N55" s="872"/>
      <c r="O55" s="872"/>
      <c r="P55" s="872"/>
      <c r="Q55" s="873"/>
      <c r="R55" s="865" t="s">
        <v>48</v>
      </c>
    </row>
    <row r="56" spans="1:18" ht="17.100000000000001" customHeight="1">
      <c r="B56" s="866"/>
      <c r="C56" s="867"/>
      <c r="D56" s="867"/>
      <c r="E56" s="867"/>
      <c r="F56" s="867"/>
      <c r="G56" s="868"/>
      <c r="H56" s="142" t="s">
        <v>57</v>
      </c>
      <c r="I56" s="141" t="s">
        <v>56</v>
      </c>
      <c r="J56" s="140" t="s">
        <v>49</v>
      </c>
      <c r="K56" s="139" t="s">
        <v>55</v>
      </c>
      <c r="L56" s="138" t="s">
        <v>54</v>
      </c>
      <c r="M56" s="138" t="s">
        <v>53</v>
      </c>
      <c r="N56" s="138" t="s">
        <v>52</v>
      </c>
      <c r="O56" s="138" t="s">
        <v>51</v>
      </c>
      <c r="P56" s="137" t="s">
        <v>50</v>
      </c>
      <c r="Q56" s="248" t="s">
        <v>49</v>
      </c>
      <c r="R56" s="868"/>
    </row>
    <row r="57" spans="1:18" ht="17.100000000000001" customHeight="1">
      <c r="B57" s="3" t="s">
        <v>103</v>
      </c>
      <c r="C57" s="235"/>
      <c r="D57" s="235"/>
      <c r="E57" s="235"/>
      <c r="F57" s="235"/>
      <c r="G57" s="235"/>
      <c r="H57" s="22">
        <v>12</v>
      </c>
      <c r="I57" s="21">
        <v>12</v>
      </c>
      <c r="J57" s="20">
        <f>SUM(H57:I57)</f>
        <v>24</v>
      </c>
      <c r="K57" s="19">
        <v>0</v>
      </c>
      <c r="L57" s="31">
        <v>1502</v>
      </c>
      <c r="M57" s="31">
        <v>983</v>
      </c>
      <c r="N57" s="31">
        <v>805</v>
      </c>
      <c r="O57" s="31">
        <v>540</v>
      </c>
      <c r="P57" s="30">
        <v>264</v>
      </c>
      <c r="Q57" s="233">
        <f>SUM(K57:P57)</f>
        <v>4094</v>
      </c>
      <c r="R57" s="232">
        <f>SUM(J57,Q57)</f>
        <v>4118</v>
      </c>
    </row>
    <row r="58" spans="1:18" ht="17.100000000000001" customHeight="1">
      <c r="B58" s="2" t="s">
        <v>102</v>
      </c>
      <c r="C58" s="29"/>
      <c r="D58" s="29"/>
      <c r="E58" s="29"/>
      <c r="F58" s="29"/>
      <c r="G58" s="29"/>
      <c r="H58" s="18">
        <v>0</v>
      </c>
      <c r="I58" s="17">
        <v>0</v>
      </c>
      <c r="J58" s="16">
        <f>SUM(H58:I58)</f>
        <v>0</v>
      </c>
      <c r="K58" s="15">
        <v>0</v>
      </c>
      <c r="L58" s="28">
        <v>3</v>
      </c>
      <c r="M58" s="28">
        <v>7</v>
      </c>
      <c r="N58" s="28">
        <v>6</v>
      </c>
      <c r="O58" s="28">
        <v>3</v>
      </c>
      <c r="P58" s="27">
        <v>4</v>
      </c>
      <c r="Q58" s="230">
        <f>SUM(K58:P58)</f>
        <v>23</v>
      </c>
      <c r="R58" s="229">
        <f>SUM(J58,Q58)</f>
        <v>23</v>
      </c>
    </row>
    <row r="59" spans="1:18" ht="17.100000000000001" customHeight="1">
      <c r="B59" s="13" t="s">
        <v>47</v>
      </c>
      <c r="C59" s="12"/>
      <c r="D59" s="12"/>
      <c r="E59" s="12"/>
      <c r="F59" s="12"/>
      <c r="G59" s="12"/>
      <c r="H59" s="11">
        <f>H57+H58</f>
        <v>12</v>
      </c>
      <c r="I59" s="8">
        <f>I57+I58</f>
        <v>12</v>
      </c>
      <c r="J59" s="7">
        <f>SUM(H59:I59)</f>
        <v>24</v>
      </c>
      <c r="K59" s="10">
        <f t="shared" ref="K59:P59" si="12">K57+K58</f>
        <v>0</v>
      </c>
      <c r="L59" s="9">
        <f t="shared" si="12"/>
        <v>1505</v>
      </c>
      <c r="M59" s="9">
        <f t="shared" si="12"/>
        <v>990</v>
      </c>
      <c r="N59" s="9">
        <f t="shared" si="12"/>
        <v>811</v>
      </c>
      <c r="O59" s="9">
        <f t="shared" si="12"/>
        <v>543</v>
      </c>
      <c r="P59" s="8">
        <f t="shared" si="12"/>
        <v>268</v>
      </c>
      <c r="Q59" s="227">
        <f>SUM(K59:P59)</f>
        <v>4117</v>
      </c>
      <c r="R59" s="226">
        <f>SUM(J59,Q59)</f>
        <v>4141</v>
      </c>
    </row>
    <row r="61" spans="1:18" ht="17.100000000000001" customHeight="1">
      <c r="A61" s="4" t="s">
        <v>109</v>
      </c>
    </row>
    <row r="62" spans="1:18" ht="17.100000000000001" customHeight="1">
      <c r="A62" s="4" t="s">
        <v>108</v>
      </c>
    </row>
    <row r="63" spans="1:18" ht="17.100000000000001" customHeight="1">
      <c r="B63" s="23"/>
      <c r="C63" s="23"/>
      <c r="D63" s="23"/>
      <c r="E63" s="143"/>
      <c r="F63" s="143"/>
      <c r="G63" s="143"/>
      <c r="H63" s="143"/>
      <c r="I63" s="143"/>
      <c r="J63" s="862" t="s">
        <v>104</v>
      </c>
      <c r="K63" s="862"/>
      <c r="L63" s="862"/>
      <c r="M63" s="862"/>
      <c r="N63" s="862"/>
      <c r="O63" s="862"/>
      <c r="P63" s="862"/>
      <c r="Q63" s="862"/>
    </row>
    <row r="64" spans="1:18" ht="17.100000000000001" customHeight="1">
      <c r="B64" s="863" t="str">
        <f>"令和" &amp; DBCS($A$2) &amp; "年（" &amp; DBCS($B$2) &amp; "年）" &amp; DBCS($C$2) &amp; "月"</f>
        <v>令和５年（２０２３年）１２月</v>
      </c>
      <c r="C64" s="864"/>
      <c r="D64" s="864"/>
      <c r="E64" s="864"/>
      <c r="F64" s="864"/>
      <c r="G64" s="865"/>
      <c r="H64" s="869" t="s">
        <v>96</v>
      </c>
      <c r="I64" s="870"/>
      <c r="J64" s="870"/>
      <c r="K64" s="871" t="s">
        <v>95</v>
      </c>
      <c r="L64" s="872"/>
      <c r="M64" s="872"/>
      <c r="N64" s="872"/>
      <c r="O64" s="872"/>
      <c r="P64" s="873"/>
      <c r="Q64" s="865" t="s">
        <v>48</v>
      </c>
    </row>
    <row r="65" spans="1:17" ht="17.100000000000001" customHeight="1">
      <c r="B65" s="866"/>
      <c r="C65" s="867"/>
      <c r="D65" s="867"/>
      <c r="E65" s="867"/>
      <c r="F65" s="867"/>
      <c r="G65" s="868"/>
      <c r="H65" s="142" t="s">
        <v>57</v>
      </c>
      <c r="I65" s="141" t="s">
        <v>56</v>
      </c>
      <c r="J65" s="140" t="s">
        <v>49</v>
      </c>
      <c r="K65" s="249" t="s">
        <v>54</v>
      </c>
      <c r="L65" s="138" t="s">
        <v>53</v>
      </c>
      <c r="M65" s="138" t="s">
        <v>52</v>
      </c>
      <c r="N65" s="138" t="s">
        <v>51</v>
      </c>
      <c r="O65" s="137" t="s">
        <v>50</v>
      </c>
      <c r="P65" s="248" t="s">
        <v>49</v>
      </c>
      <c r="Q65" s="868"/>
    </row>
    <row r="66" spans="1:17" ht="17.100000000000001" customHeight="1">
      <c r="B66" s="3" t="s">
        <v>103</v>
      </c>
      <c r="C66" s="235"/>
      <c r="D66" s="235"/>
      <c r="E66" s="235"/>
      <c r="F66" s="235"/>
      <c r="G66" s="235"/>
      <c r="H66" s="22">
        <v>0</v>
      </c>
      <c r="I66" s="21">
        <v>0</v>
      </c>
      <c r="J66" s="20">
        <f>SUM(H66:I66)</f>
        <v>0</v>
      </c>
      <c r="K66" s="234">
        <v>0</v>
      </c>
      <c r="L66" s="31">
        <v>2</v>
      </c>
      <c r="M66" s="31">
        <v>191</v>
      </c>
      <c r="N66" s="31">
        <v>586</v>
      </c>
      <c r="O66" s="30">
        <v>387</v>
      </c>
      <c r="P66" s="233">
        <f>SUM(K66:O66)</f>
        <v>1166</v>
      </c>
      <c r="Q66" s="232">
        <f>SUM(J66,P66)</f>
        <v>1166</v>
      </c>
    </row>
    <row r="67" spans="1:17" ht="17.100000000000001" customHeight="1">
      <c r="B67" s="2" t="s">
        <v>102</v>
      </c>
      <c r="C67" s="29"/>
      <c r="D67" s="29"/>
      <c r="E67" s="29"/>
      <c r="F67" s="29"/>
      <c r="G67" s="29"/>
      <c r="H67" s="18">
        <v>0</v>
      </c>
      <c r="I67" s="17">
        <v>0</v>
      </c>
      <c r="J67" s="16">
        <f>SUM(H67:I67)</f>
        <v>0</v>
      </c>
      <c r="K67" s="231">
        <v>0</v>
      </c>
      <c r="L67" s="28">
        <v>0</v>
      </c>
      <c r="M67" s="28">
        <v>1</v>
      </c>
      <c r="N67" s="28">
        <v>1</v>
      </c>
      <c r="O67" s="27">
        <v>2</v>
      </c>
      <c r="P67" s="230">
        <f>SUM(K67:O67)</f>
        <v>4</v>
      </c>
      <c r="Q67" s="229">
        <f>SUM(J67,P67)</f>
        <v>4</v>
      </c>
    </row>
    <row r="68" spans="1:17" ht="17.100000000000001" customHeight="1">
      <c r="B68" s="13" t="s">
        <v>47</v>
      </c>
      <c r="C68" s="12"/>
      <c r="D68" s="12"/>
      <c r="E68" s="12"/>
      <c r="F68" s="12"/>
      <c r="G68" s="12"/>
      <c r="H68" s="11">
        <f>H66+H67</f>
        <v>0</v>
      </c>
      <c r="I68" s="8">
        <f>I66+I67</f>
        <v>0</v>
      </c>
      <c r="J68" s="7">
        <f>SUM(H68:I68)</f>
        <v>0</v>
      </c>
      <c r="K68" s="228">
        <f>K66+K67</f>
        <v>0</v>
      </c>
      <c r="L68" s="9">
        <f>L66+L67</f>
        <v>2</v>
      </c>
      <c r="M68" s="9">
        <f>M66+M67</f>
        <v>192</v>
      </c>
      <c r="N68" s="9">
        <f>N66+N67</f>
        <v>587</v>
      </c>
      <c r="O68" s="8">
        <f>O66+O67</f>
        <v>389</v>
      </c>
      <c r="P68" s="227">
        <f>SUM(K68:O68)</f>
        <v>1170</v>
      </c>
      <c r="Q68" s="226">
        <f>SUM(J68,P68)</f>
        <v>1170</v>
      </c>
    </row>
    <row r="70" spans="1:17" ht="17.100000000000001" customHeight="1">
      <c r="A70" s="4" t="s">
        <v>107</v>
      </c>
    </row>
    <row r="71" spans="1:17" ht="17.100000000000001" customHeight="1">
      <c r="B71" s="23"/>
      <c r="C71" s="23"/>
      <c r="D71" s="23"/>
      <c r="E71" s="143"/>
      <c r="F71" s="143"/>
      <c r="G71" s="143"/>
      <c r="H71" s="143"/>
      <c r="I71" s="143"/>
      <c r="J71" s="862" t="s">
        <v>104</v>
      </c>
      <c r="K71" s="862"/>
      <c r="L71" s="862"/>
      <c r="M71" s="862"/>
      <c r="N71" s="862"/>
      <c r="O71" s="862"/>
      <c r="P71" s="862"/>
      <c r="Q71" s="862"/>
    </row>
    <row r="72" spans="1:17" ht="17.100000000000001" customHeight="1">
      <c r="B72" s="863" t="str">
        <f>"令和" &amp; DBCS($A$2) &amp; "年（" &amp; DBCS($B$2) &amp; "年）" &amp; DBCS($C$2) &amp; "月"</f>
        <v>令和５年（２０２３年）１２月</v>
      </c>
      <c r="C72" s="864"/>
      <c r="D72" s="864"/>
      <c r="E72" s="864"/>
      <c r="F72" s="864"/>
      <c r="G72" s="865"/>
      <c r="H72" s="910" t="s">
        <v>96</v>
      </c>
      <c r="I72" s="911"/>
      <c r="J72" s="911"/>
      <c r="K72" s="912" t="s">
        <v>95</v>
      </c>
      <c r="L72" s="911"/>
      <c r="M72" s="911"/>
      <c r="N72" s="911"/>
      <c r="O72" s="911"/>
      <c r="P72" s="913"/>
      <c r="Q72" s="914" t="s">
        <v>48</v>
      </c>
    </row>
    <row r="73" spans="1:17" ht="17.100000000000001" customHeight="1">
      <c r="B73" s="866"/>
      <c r="C73" s="867"/>
      <c r="D73" s="867"/>
      <c r="E73" s="867"/>
      <c r="F73" s="867"/>
      <c r="G73" s="868"/>
      <c r="H73" s="247" t="s">
        <v>57</v>
      </c>
      <c r="I73" s="246" t="s">
        <v>56</v>
      </c>
      <c r="J73" s="245" t="s">
        <v>49</v>
      </c>
      <c r="K73" s="244" t="s">
        <v>54</v>
      </c>
      <c r="L73" s="243" t="s">
        <v>53</v>
      </c>
      <c r="M73" s="243" t="s">
        <v>52</v>
      </c>
      <c r="N73" s="243" t="s">
        <v>51</v>
      </c>
      <c r="O73" s="242" t="s">
        <v>50</v>
      </c>
      <c r="P73" s="241" t="s">
        <v>49</v>
      </c>
      <c r="Q73" s="915"/>
    </row>
    <row r="74" spans="1:17" ht="17.100000000000001" customHeight="1">
      <c r="B74" s="3" t="s">
        <v>103</v>
      </c>
      <c r="C74" s="235"/>
      <c r="D74" s="235"/>
      <c r="E74" s="235"/>
      <c r="F74" s="235"/>
      <c r="G74" s="235"/>
      <c r="H74" s="22">
        <v>0</v>
      </c>
      <c r="I74" s="21">
        <v>0</v>
      </c>
      <c r="J74" s="20">
        <f>SUM(H74:I74)</f>
        <v>0</v>
      </c>
      <c r="K74" s="234">
        <v>48</v>
      </c>
      <c r="L74" s="31">
        <v>60</v>
      </c>
      <c r="M74" s="31">
        <v>119</v>
      </c>
      <c r="N74" s="31">
        <v>169</v>
      </c>
      <c r="O74" s="30">
        <v>85</v>
      </c>
      <c r="P74" s="233">
        <f>SUM(K74:O74)</f>
        <v>481</v>
      </c>
      <c r="Q74" s="232">
        <f>SUM(J74,P74)</f>
        <v>481</v>
      </c>
    </row>
    <row r="75" spans="1:17" ht="17.100000000000001" customHeight="1">
      <c r="B75" s="2" t="s">
        <v>102</v>
      </c>
      <c r="C75" s="29"/>
      <c r="D75" s="29"/>
      <c r="E75" s="29"/>
      <c r="F75" s="29"/>
      <c r="G75" s="29"/>
      <c r="H75" s="18">
        <v>0</v>
      </c>
      <c r="I75" s="17">
        <v>0</v>
      </c>
      <c r="J75" s="16">
        <f>SUM(H75:I75)</f>
        <v>0</v>
      </c>
      <c r="K75" s="231">
        <v>0</v>
      </c>
      <c r="L75" s="28">
        <v>0</v>
      </c>
      <c r="M75" s="28">
        <v>0</v>
      </c>
      <c r="N75" s="28">
        <v>0</v>
      </c>
      <c r="O75" s="27">
        <v>1</v>
      </c>
      <c r="P75" s="230">
        <f>SUM(K75:O75)</f>
        <v>1</v>
      </c>
      <c r="Q75" s="229">
        <f>SUM(J75,P75)</f>
        <v>1</v>
      </c>
    </row>
    <row r="76" spans="1:17" ht="17.100000000000001" customHeight="1">
      <c r="B76" s="13" t="s">
        <v>47</v>
      </c>
      <c r="C76" s="12"/>
      <c r="D76" s="12"/>
      <c r="E76" s="12"/>
      <c r="F76" s="12"/>
      <c r="G76" s="12"/>
      <c r="H76" s="11">
        <f>H74+H75</f>
        <v>0</v>
      </c>
      <c r="I76" s="8">
        <f>I74+I75</f>
        <v>0</v>
      </c>
      <c r="J76" s="7">
        <f>SUM(H76:I76)</f>
        <v>0</v>
      </c>
      <c r="K76" s="228">
        <f>K74+K75</f>
        <v>48</v>
      </c>
      <c r="L76" s="9">
        <f>L74+L75</f>
        <v>60</v>
      </c>
      <c r="M76" s="9">
        <f>M74+M75</f>
        <v>119</v>
      </c>
      <c r="N76" s="9">
        <f>N74+N75</f>
        <v>169</v>
      </c>
      <c r="O76" s="8">
        <f>O74+O75</f>
        <v>86</v>
      </c>
      <c r="P76" s="227">
        <f>SUM(K76:O76)</f>
        <v>482</v>
      </c>
      <c r="Q76" s="226">
        <f>SUM(J76,P76)</f>
        <v>482</v>
      </c>
    </row>
    <row r="78" spans="1:17" ht="17.100000000000001" customHeight="1">
      <c r="A78" s="4" t="s">
        <v>106</v>
      </c>
    </row>
    <row r="79" spans="1:17" ht="17.100000000000001" customHeight="1">
      <c r="B79" s="23"/>
      <c r="C79" s="23"/>
      <c r="D79" s="23"/>
      <c r="E79" s="143"/>
      <c r="F79" s="143"/>
      <c r="G79" s="143"/>
      <c r="H79" s="143"/>
      <c r="I79" s="143"/>
      <c r="J79" s="862" t="s">
        <v>104</v>
      </c>
      <c r="K79" s="862"/>
      <c r="L79" s="862"/>
      <c r="M79" s="862"/>
      <c r="N79" s="862"/>
      <c r="O79" s="862"/>
      <c r="P79" s="862"/>
      <c r="Q79" s="862"/>
    </row>
    <row r="80" spans="1:17" ht="17.100000000000001" customHeight="1">
      <c r="B80" s="889" t="str">
        <f>"令和" &amp; DBCS($A$2) &amp; "年（" &amp; DBCS($B$2) &amp; "年）" &amp; DBCS($C$2) &amp; "月"</f>
        <v>令和５年（２０２３年）１２月</v>
      </c>
      <c r="C80" s="890"/>
      <c r="D80" s="890"/>
      <c r="E80" s="890"/>
      <c r="F80" s="890"/>
      <c r="G80" s="891"/>
      <c r="H80" s="895" t="s">
        <v>96</v>
      </c>
      <c r="I80" s="896"/>
      <c r="J80" s="896"/>
      <c r="K80" s="897" t="s">
        <v>95</v>
      </c>
      <c r="L80" s="896"/>
      <c r="M80" s="896"/>
      <c r="N80" s="896"/>
      <c r="O80" s="896"/>
      <c r="P80" s="898"/>
      <c r="Q80" s="891" t="s">
        <v>48</v>
      </c>
    </row>
    <row r="81" spans="1:18" ht="17.100000000000001" customHeight="1">
      <c r="B81" s="892"/>
      <c r="C81" s="893"/>
      <c r="D81" s="893"/>
      <c r="E81" s="893"/>
      <c r="F81" s="893"/>
      <c r="G81" s="894"/>
      <c r="H81" s="240" t="s">
        <v>57</v>
      </c>
      <c r="I81" s="237" t="s">
        <v>56</v>
      </c>
      <c r="J81" s="355" t="s">
        <v>49</v>
      </c>
      <c r="K81" s="239" t="s">
        <v>54</v>
      </c>
      <c r="L81" s="238" t="s">
        <v>53</v>
      </c>
      <c r="M81" s="238" t="s">
        <v>52</v>
      </c>
      <c r="N81" s="238" t="s">
        <v>51</v>
      </c>
      <c r="O81" s="237" t="s">
        <v>50</v>
      </c>
      <c r="P81" s="236" t="s">
        <v>49</v>
      </c>
      <c r="Q81" s="894"/>
    </row>
    <row r="82" spans="1:18" ht="17.100000000000001" customHeight="1">
      <c r="B82" s="3" t="s">
        <v>103</v>
      </c>
      <c r="C82" s="235"/>
      <c r="D82" s="235"/>
      <c r="E82" s="235"/>
      <c r="F82" s="235"/>
      <c r="G82" s="235"/>
      <c r="H82" s="22">
        <v>0</v>
      </c>
      <c r="I82" s="21">
        <v>0</v>
      </c>
      <c r="J82" s="20">
        <f>SUM(H82:I82)</f>
        <v>0</v>
      </c>
      <c r="K82" s="234">
        <v>0</v>
      </c>
      <c r="L82" s="31">
        <v>0</v>
      </c>
      <c r="M82" s="31">
        <v>3</v>
      </c>
      <c r="N82" s="31">
        <v>14</v>
      </c>
      <c r="O82" s="30">
        <v>13</v>
      </c>
      <c r="P82" s="233">
        <f>SUM(K82:O82)</f>
        <v>30</v>
      </c>
      <c r="Q82" s="232">
        <f>SUM(J82,P82)</f>
        <v>30</v>
      </c>
    </row>
    <row r="83" spans="1:18" ht="17.100000000000001" customHeight="1">
      <c r="B83" s="2" t="s">
        <v>102</v>
      </c>
      <c r="C83" s="29"/>
      <c r="D83" s="29"/>
      <c r="E83" s="29"/>
      <c r="F83" s="29"/>
      <c r="G83" s="29"/>
      <c r="H83" s="18">
        <v>0</v>
      </c>
      <c r="I83" s="17">
        <v>0</v>
      </c>
      <c r="J83" s="16">
        <f>SUM(H83:I83)</f>
        <v>0</v>
      </c>
      <c r="K83" s="231">
        <v>0</v>
      </c>
      <c r="L83" s="28">
        <v>0</v>
      </c>
      <c r="M83" s="28">
        <v>0</v>
      </c>
      <c r="N83" s="28">
        <v>0</v>
      </c>
      <c r="O83" s="27">
        <v>0</v>
      </c>
      <c r="P83" s="230">
        <f>SUM(K83:O83)</f>
        <v>0</v>
      </c>
      <c r="Q83" s="229">
        <f>SUM(J83,P83)</f>
        <v>0</v>
      </c>
    </row>
    <row r="84" spans="1:18" ht="17.100000000000001" customHeight="1">
      <c r="B84" s="13" t="s">
        <v>47</v>
      </c>
      <c r="C84" s="12"/>
      <c r="D84" s="12"/>
      <c r="E84" s="12"/>
      <c r="F84" s="12"/>
      <c r="G84" s="12"/>
      <c r="H84" s="11">
        <f>H82+H83</f>
        <v>0</v>
      </c>
      <c r="I84" s="8">
        <f>I82+I83</f>
        <v>0</v>
      </c>
      <c r="J84" s="7">
        <f>SUM(H84:I84)</f>
        <v>0</v>
      </c>
      <c r="K84" s="228">
        <f>K82+K83</f>
        <v>0</v>
      </c>
      <c r="L84" s="9">
        <f>L82+L83</f>
        <v>0</v>
      </c>
      <c r="M84" s="9">
        <f>M82+M83</f>
        <v>3</v>
      </c>
      <c r="N84" s="9">
        <f>N82+N83</f>
        <v>14</v>
      </c>
      <c r="O84" s="8">
        <f>O82+O83</f>
        <v>13</v>
      </c>
      <c r="P84" s="227">
        <f>SUM(K84:O84)</f>
        <v>30</v>
      </c>
      <c r="Q84" s="226">
        <f>SUM(J84,P84)</f>
        <v>30</v>
      </c>
    </row>
    <row r="86" spans="1:18" s="189" customFormat="1" ht="17.100000000000001" customHeight="1">
      <c r="A86" s="4" t="s">
        <v>105</v>
      </c>
    </row>
    <row r="87" spans="1:18" s="189" customFormat="1" ht="17.100000000000001" customHeight="1">
      <c r="B87" s="225"/>
      <c r="C87" s="225"/>
      <c r="D87" s="225"/>
      <c r="E87" s="187"/>
      <c r="F87" s="187"/>
      <c r="G87" s="187"/>
      <c r="H87" s="187"/>
      <c r="I87" s="187"/>
      <c r="J87" s="899" t="s">
        <v>104</v>
      </c>
      <c r="K87" s="899"/>
      <c r="L87" s="899"/>
      <c r="M87" s="899"/>
      <c r="N87" s="899"/>
      <c r="O87" s="899"/>
      <c r="P87" s="899"/>
      <c r="Q87" s="899"/>
    </row>
    <row r="88" spans="1:18" s="189" customFormat="1" ht="17.100000000000001" customHeight="1">
      <c r="B88" s="900" t="str">
        <f>"令和" &amp; DBCS($A$2) &amp; "年（" &amp; DBCS($B$2) &amp; "年）" &amp; DBCS($C$2) &amp; "月"</f>
        <v>令和５年（２０２３年）１２月</v>
      </c>
      <c r="C88" s="901"/>
      <c r="D88" s="901"/>
      <c r="E88" s="901"/>
      <c r="F88" s="901"/>
      <c r="G88" s="902"/>
      <c r="H88" s="906" t="s">
        <v>96</v>
      </c>
      <c r="I88" s="907"/>
      <c r="J88" s="907"/>
      <c r="K88" s="908" t="s">
        <v>95</v>
      </c>
      <c r="L88" s="907"/>
      <c r="M88" s="907"/>
      <c r="N88" s="907"/>
      <c r="O88" s="907"/>
      <c r="P88" s="909"/>
      <c r="Q88" s="902" t="s">
        <v>48</v>
      </c>
    </row>
    <row r="89" spans="1:18" s="189" customFormat="1" ht="17.100000000000001" customHeight="1">
      <c r="B89" s="903"/>
      <c r="C89" s="904"/>
      <c r="D89" s="904"/>
      <c r="E89" s="904"/>
      <c r="F89" s="904"/>
      <c r="G89" s="905"/>
      <c r="H89" s="224" t="s">
        <v>57</v>
      </c>
      <c r="I89" s="221" t="s">
        <v>56</v>
      </c>
      <c r="J89" s="356" t="s">
        <v>49</v>
      </c>
      <c r="K89" s="223" t="s">
        <v>54</v>
      </c>
      <c r="L89" s="222" t="s">
        <v>53</v>
      </c>
      <c r="M89" s="222" t="s">
        <v>52</v>
      </c>
      <c r="N89" s="222" t="s">
        <v>51</v>
      </c>
      <c r="O89" s="221" t="s">
        <v>50</v>
      </c>
      <c r="P89" s="220" t="s">
        <v>49</v>
      </c>
      <c r="Q89" s="905"/>
    </row>
    <row r="90" spans="1:18" s="189" customFormat="1" ht="17.100000000000001" customHeight="1">
      <c r="B90" s="219" t="s">
        <v>103</v>
      </c>
      <c r="C90" s="218"/>
      <c r="D90" s="218"/>
      <c r="E90" s="218"/>
      <c r="F90" s="218"/>
      <c r="G90" s="218"/>
      <c r="H90" s="217">
        <v>0</v>
      </c>
      <c r="I90" s="216">
        <v>0</v>
      </c>
      <c r="J90" s="215">
        <f>SUM(H90:I90)</f>
        <v>0</v>
      </c>
      <c r="K90" s="214">
        <v>0</v>
      </c>
      <c r="L90" s="213">
        <v>2</v>
      </c>
      <c r="M90" s="213">
        <v>34</v>
      </c>
      <c r="N90" s="213">
        <v>320</v>
      </c>
      <c r="O90" s="212">
        <v>364</v>
      </c>
      <c r="P90" s="211">
        <f>SUM(K90:O90)</f>
        <v>720</v>
      </c>
      <c r="Q90" s="210">
        <f>SUM(J90,P90)</f>
        <v>720</v>
      </c>
    </row>
    <row r="91" spans="1:18" s="189" customFormat="1" ht="17.100000000000001" customHeight="1">
      <c r="B91" s="209" t="s">
        <v>102</v>
      </c>
      <c r="C91" s="208"/>
      <c r="D91" s="208"/>
      <c r="E91" s="208"/>
      <c r="F91" s="208"/>
      <c r="G91" s="208"/>
      <c r="H91" s="207">
        <v>0</v>
      </c>
      <c r="I91" s="206">
        <v>0</v>
      </c>
      <c r="J91" s="205">
        <f>SUM(H91:I91)</f>
        <v>0</v>
      </c>
      <c r="K91" s="204">
        <v>0</v>
      </c>
      <c r="L91" s="203">
        <v>0</v>
      </c>
      <c r="M91" s="203">
        <v>0</v>
      </c>
      <c r="N91" s="203">
        <v>1</v>
      </c>
      <c r="O91" s="202">
        <v>6</v>
      </c>
      <c r="P91" s="201">
        <f>SUM(K91:O91)</f>
        <v>7</v>
      </c>
      <c r="Q91" s="200">
        <f>SUM(J91,P91)</f>
        <v>7</v>
      </c>
    </row>
    <row r="92" spans="1:18" s="189" customFormat="1" ht="17.100000000000001" customHeight="1">
      <c r="B92" s="199" t="s">
        <v>47</v>
      </c>
      <c r="C92" s="198"/>
      <c r="D92" s="198"/>
      <c r="E92" s="198"/>
      <c r="F92" s="198"/>
      <c r="G92" s="198"/>
      <c r="H92" s="197">
        <f>H90+H91</f>
        <v>0</v>
      </c>
      <c r="I92" s="193">
        <f>I90+I91</f>
        <v>0</v>
      </c>
      <c r="J92" s="196">
        <f>SUM(H92:I92)</f>
        <v>0</v>
      </c>
      <c r="K92" s="195">
        <f>K90+K91</f>
        <v>0</v>
      </c>
      <c r="L92" s="194">
        <f>L90+L91</f>
        <v>2</v>
      </c>
      <c r="M92" s="194">
        <f>M90+M91</f>
        <v>34</v>
      </c>
      <c r="N92" s="194">
        <f>N90+N91</f>
        <v>321</v>
      </c>
      <c r="O92" s="193">
        <f>O90+O91</f>
        <v>370</v>
      </c>
      <c r="P92" s="192">
        <f>SUM(K92:O92)</f>
        <v>727</v>
      </c>
      <c r="Q92" s="191">
        <f>SUM(J92,P92)</f>
        <v>727</v>
      </c>
    </row>
    <row r="93" spans="1:18" s="189" customFormat="1" ht="17.100000000000001" customHeight="1"/>
    <row r="94" spans="1:18" s="49" customFormat="1" ht="17.100000000000001" customHeight="1">
      <c r="A94" s="26" t="s">
        <v>101</v>
      </c>
      <c r="J94" s="190"/>
      <c r="K94" s="190"/>
    </row>
    <row r="95" spans="1:18" s="49" customFormat="1" ht="17.100000000000001" customHeight="1">
      <c r="B95" s="189"/>
      <c r="C95" s="188"/>
      <c r="D95" s="188"/>
      <c r="E95" s="188"/>
      <c r="F95" s="187"/>
      <c r="G95" s="187"/>
      <c r="H95" s="187"/>
      <c r="I95" s="899" t="s">
        <v>100</v>
      </c>
      <c r="J95" s="899"/>
      <c r="K95" s="899"/>
      <c r="L95" s="899"/>
      <c r="M95" s="899"/>
      <c r="N95" s="899"/>
      <c r="O95" s="899"/>
      <c r="P95" s="899"/>
      <c r="Q95" s="899"/>
      <c r="R95" s="899"/>
    </row>
    <row r="96" spans="1:18" s="49" customFormat="1" ht="17.100000000000001" customHeight="1">
      <c r="B96" s="876" t="str">
        <f>"令和" &amp; DBCS($A$2) &amp; "年（" &amp; DBCS($B$2) &amp; "年）" &amp; DBCS($C$2) &amp; "月"</f>
        <v>令和５年（２０２３年）１２月</v>
      </c>
      <c r="C96" s="877"/>
      <c r="D96" s="877"/>
      <c r="E96" s="877"/>
      <c r="F96" s="877"/>
      <c r="G96" s="878"/>
      <c r="H96" s="882" t="s">
        <v>96</v>
      </c>
      <c r="I96" s="883"/>
      <c r="J96" s="883"/>
      <c r="K96" s="884" t="s">
        <v>95</v>
      </c>
      <c r="L96" s="885"/>
      <c r="M96" s="885"/>
      <c r="N96" s="885"/>
      <c r="O96" s="885"/>
      <c r="P96" s="885"/>
      <c r="Q96" s="886"/>
      <c r="R96" s="887" t="s">
        <v>48</v>
      </c>
    </row>
    <row r="97" spans="2:18" s="49" customFormat="1" ht="17.100000000000001" customHeight="1">
      <c r="B97" s="879"/>
      <c r="C97" s="880"/>
      <c r="D97" s="880"/>
      <c r="E97" s="880"/>
      <c r="F97" s="880"/>
      <c r="G97" s="881"/>
      <c r="H97" s="186" t="s">
        <v>57</v>
      </c>
      <c r="I97" s="185" t="s">
        <v>56</v>
      </c>
      <c r="J97" s="184" t="s">
        <v>49</v>
      </c>
      <c r="K97" s="139" t="s">
        <v>55</v>
      </c>
      <c r="L97" s="183" t="s">
        <v>54</v>
      </c>
      <c r="M97" s="183" t="s">
        <v>53</v>
      </c>
      <c r="N97" s="183" t="s">
        <v>52</v>
      </c>
      <c r="O97" s="183" t="s">
        <v>51</v>
      </c>
      <c r="P97" s="182" t="s">
        <v>50</v>
      </c>
      <c r="Q97" s="354" t="s">
        <v>49</v>
      </c>
      <c r="R97" s="888"/>
    </row>
    <row r="98" spans="2:18" s="49" customFormat="1" ht="17.100000000000001" customHeight="1">
      <c r="B98" s="162" t="s">
        <v>94</v>
      </c>
      <c r="C98" s="161"/>
      <c r="D98" s="161"/>
      <c r="E98" s="161"/>
      <c r="F98" s="161"/>
      <c r="G98" s="160"/>
      <c r="H98" s="159">
        <f t="shared" ref="H98:R98" si="13">SUM(H99,H105,H108,H113,H117:H118)</f>
        <v>2008</v>
      </c>
      <c r="I98" s="158">
        <f t="shared" si="13"/>
        <v>3140</v>
      </c>
      <c r="J98" s="157">
        <f t="shared" si="13"/>
        <v>5148</v>
      </c>
      <c r="K98" s="42">
        <f t="shared" si="13"/>
        <v>0</v>
      </c>
      <c r="L98" s="156">
        <f t="shared" si="13"/>
        <v>10352</v>
      </c>
      <c r="M98" s="156">
        <f t="shared" si="13"/>
        <v>7175</v>
      </c>
      <c r="N98" s="156">
        <f t="shared" si="13"/>
        <v>5134</v>
      </c>
      <c r="O98" s="156">
        <f t="shared" si="13"/>
        <v>3415</v>
      </c>
      <c r="P98" s="155">
        <f t="shared" si="13"/>
        <v>1846</v>
      </c>
      <c r="Q98" s="154">
        <f t="shared" si="13"/>
        <v>27922</v>
      </c>
      <c r="R98" s="153">
        <f t="shared" si="13"/>
        <v>33070</v>
      </c>
    </row>
    <row r="99" spans="2:18" s="49" customFormat="1" ht="17.100000000000001" customHeight="1">
      <c r="B99" s="111"/>
      <c r="C99" s="162" t="s">
        <v>93</v>
      </c>
      <c r="D99" s="161"/>
      <c r="E99" s="161"/>
      <c r="F99" s="161"/>
      <c r="G99" s="160"/>
      <c r="H99" s="159">
        <f t="shared" ref="H99:Q99" si="14">SUM(H100:H104)</f>
        <v>132</v>
      </c>
      <c r="I99" s="158">
        <f t="shared" si="14"/>
        <v>265</v>
      </c>
      <c r="J99" s="157">
        <f t="shared" si="14"/>
        <v>397</v>
      </c>
      <c r="K99" s="42">
        <f t="shared" si="14"/>
        <v>0</v>
      </c>
      <c r="L99" s="156">
        <f t="shared" si="14"/>
        <v>2757</v>
      </c>
      <c r="M99" s="156">
        <f t="shared" si="14"/>
        <v>1967</v>
      </c>
      <c r="N99" s="156">
        <f t="shared" si="14"/>
        <v>1672</v>
      </c>
      <c r="O99" s="156">
        <f t="shared" si="14"/>
        <v>1233</v>
      </c>
      <c r="P99" s="155">
        <f t="shared" si="14"/>
        <v>812</v>
      </c>
      <c r="Q99" s="154">
        <f t="shared" si="14"/>
        <v>8441</v>
      </c>
      <c r="R99" s="153">
        <f t="shared" ref="R99:R104" si="15">SUM(J99,Q99)</f>
        <v>8838</v>
      </c>
    </row>
    <row r="100" spans="2:18" s="49" customFormat="1" ht="17.100000000000001" customHeight="1">
      <c r="B100" s="111"/>
      <c r="C100" s="111"/>
      <c r="D100" s="172" t="s">
        <v>92</v>
      </c>
      <c r="E100" s="171"/>
      <c r="F100" s="171"/>
      <c r="G100" s="170"/>
      <c r="H100" s="169">
        <v>0</v>
      </c>
      <c r="I100" s="166">
        <v>0</v>
      </c>
      <c r="J100" s="165">
        <f>SUM(H100:I100)</f>
        <v>0</v>
      </c>
      <c r="K100" s="134">
        <v>0</v>
      </c>
      <c r="L100" s="167">
        <v>1373</v>
      </c>
      <c r="M100" s="167">
        <v>809</v>
      </c>
      <c r="N100" s="167">
        <v>535</v>
      </c>
      <c r="O100" s="167">
        <v>302</v>
      </c>
      <c r="P100" s="166">
        <v>167</v>
      </c>
      <c r="Q100" s="165">
        <f>SUM(K100:P100)</f>
        <v>3186</v>
      </c>
      <c r="R100" s="164">
        <f t="shared" si="15"/>
        <v>3186</v>
      </c>
    </row>
    <row r="101" spans="2:18" s="49" customFormat="1" ht="17.100000000000001" customHeight="1">
      <c r="B101" s="111"/>
      <c r="C101" s="111"/>
      <c r="D101" s="110" t="s">
        <v>91</v>
      </c>
      <c r="E101" s="109"/>
      <c r="F101" s="109"/>
      <c r="G101" s="108"/>
      <c r="H101" s="107">
        <v>0</v>
      </c>
      <c r="I101" s="104">
        <v>0</v>
      </c>
      <c r="J101" s="103">
        <f>SUM(H101:I101)</f>
        <v>0</v>
      </c>
      <c r="K101" s="101">
        <v>0</v>
      </c>
      <c r="L101" s="105">
        <v>0</v>
      </c>
      <c r="M101" s="105">
        <v>0</v>
      </c>
      <c r="N101" s="105">
        <v>1</v>
      </c>
      <c r="O101" s="105">
        <v>11</v>
      </c>
      <c r="P101" s="104">
        <v>28</v>
      </c>
      <c r="Q101" s="103">
        <f>SUM(K101:P101)</f>
        <v>40</v>
      </c>
      <c r="R101" s="102">
        <f t="shared" si="15"/>
        <v>40</v>
      </c>
    </row>
    <row r="102" spans="2:18" s="49" customFormat="1" ht="17.100000000000001" customHeight="1">
      <c r="B102" s="111"/>
      <c r="C102" s="111"/>
      <c r="D102" s="110" t="s">
        <v>90</v>
      </c>
      <c r="E102" s="109"/>
      <c r="F102" s="109"/>
      <c r="G102" s="108"/>
      <c r="H102" s="107">
        <v>57</v>
      </c>
      <c r="I102" s="104">
        <v>129</v>
      </c>
      <c r="J102" s="103">
        <f>SUM(H102:I102)</f>
        <v>186</v>
      </c>
      <c r="K102" s="101">
        <v>0</v>
      </c>
      <c r="L102" s="105">
        <v>421</v>
      </c>
      <c r="M102" s="105">
        <v>363</v>
      </c>
      <c r="N102" s="105">
        <v>240</v>
      </c>
      <c r="O102" s="105">
        <v>183</v>
      </c>
      <c r="P102" s="104">
        <v>132</v>
      </c>
      <c r="Q102" s="103">
        <f>SUM(K102:P102)</f>
        <v>1339</v>
      </c>
      <c r="R102" s="102">
        <f t="shared" si="15"/>
        <v>1525</v>
      </c>
    </row>
    <row r="103" spans="2:18" s="49" customFormat="1" ht="17.100000000000001" customHeight="1">
      <c r="B103" s="111"/>
      <c r="C103" s="111"/>
      <c r="D103" s="110" t="s">
        <v>89</v>
      </c>
      <c r="E103" s="109"/>
      <c r="F103" s="109"/>
      <c r="G103" s="108"/>
      <c r="H103" s="107">
        <v>9</v>
      </c>
      <c r="I103" s="104">
        <v>51</v>
      </c>
      <c r="J103" s="103">
        <f>SUM(H103:I103)</f>
        <v>60</v>
      </c>
      <c r="K103" s="101">
        <v>0</v>
      </c>
      <c r="L103" s="105">
        <v>78</v>
      </c>
      <c r="M103" s="105">
        <v>78</v>
      </c>
      <c r="N103" s="105">
        <v>63</v>
      </c>
      <c r="O103" s="105">
        <v>58</v>
      </c>
      <c r="P103" s="104">
        <v>18</v>
      </c>
      <c r="Q103" s="103">
        <f>SUM(K103:P103)</f>
        <v>295</v>
      </c>
      <c r="R103" s="102">
        <f t="shared" si="15"/>
        <v>355</v>
      </c>
    </row>
    <row r="104" spans="2:18" s="49" customFormat="1" ht="17.100000000000001" customHeight="1">
      <c r="B104" s="111"/>
      <c r="C104" s="111"/>
      <c r="D104" s="181" t="s">
        <v>88</v>
      </c>
      <c r="E104" s="180"/>
      <c r="F104" s="180"/>
      <c r="G104" s="179"/>
      <c r="H104" s="178">
        <v>66</v>
      </c>
      <c r="I104" s="175">
        <v>85</v>
      </c>
      <c r="J104" s="174">
        <f>SUM(H104:I104)</f>
        <v>151</v>
      </c>
      <c r="K104" s="128">
        <v>0</v>
      </c>
      <c r="L104" s="176">
        <v>885</v>
      </c>
      <c r="M104" s="176">
        <v>717</v>
      </c>
      <c r="N104" s="176">
        <v>833</v>
      </c>
      <c r="O104" s="176">
        <v>679</v>
      </c>
      <c r="P104" s="175">
        <v>467</v>
      </c>
      <c r="Q104" s="174">
        <f>SUM(K104:P104)</f>
        <v>3581</v>
      </c>
      <c r="R104" s="173">
        <f t="shared" si="15"/>
        <v>3732</v>
      </c>
    </row>
    <row r="105" spans="2:18" s="49" customFormat="1" ht="17.100000000000001" customHeight="1">
      <c r="B105" s="111"/>
      <c r="C105" s="162" t="s">
        <v>87</v>
      </c>
      <c r="D105" s="161"/>
      <c r="E105" s="161"/>
      <c r="F105" s="161"/>
      <c r="G105" s="160"/>
      <c r="H105" s="159">
        <f t="shared" ref="H105:R105" si="16">SUM(H106:H107)</f>
        <v>124</v>
      </c>
      <c r="I105" s="158">
        <f t="shared" si="16"/>
        <v>179</v>
      </c>
      <c r="J105" s="157">
        <f t="shared" si="16"/>
        <v>303</v>
      </c>
      <c r="K105" s="42">
        <f t="shared" si="16"/>
        <v>0</v>
      </c>
      <c r="L105" s="156">
        <f t="shared" si="16"/>
        <v>1800</v>
      </c>
      <c r="M105" s="156">
        <f t="shared" si="16"/>
        <v>1112</v>
      </c>
      <c r="N105" s="156">
        <f t="shared" si="16"/>
        <v>716</v>
      </c>
      <c r="O105" s="156">
        <f t="shared" si="16"/>
        <v>381</v>
      </c>
      <c r="P105" s="155">
        <f t="shared" si="16"/>
        <v>170</v>
      </c>
      <c r="Q105" s="154">
        <f t="shared" si="16"/>
        <v>4179</v>
      </c>
      <c r="R105" s="153">
        <f t="shared" si="16"/>
        <v>4482</v>
      </c>
    </row>
    <row r="106" spans="2:18" s="49" customFormat="1" ht="17.100000000000001" customHeight="1">
      <c r="B106" s="111"/>
      <c r="C106" s="111"/>
      <c r="D106" s="172" t="s">
        <v>86</v>
      </c>
      <c r="E106" s="171"/>
      <c r="F106" s="171"/>
      <c r="G106" s="170"/>
      <c r="H106" s="169">
        <v>0</v>
      </c>
      <c r="I106" s="166">
        <v>0</v>
      </c>
      <c r="J106" s="168">
        <f>SUM(H106:I106)</f>
        <v>0</v>
      </c>
      <c r="K106" s="134">
        <v>0</v>
      </c>
      <c r="L106" s="167">
        <v>1379</v>
      </c>
      <c r="M106" s="167">
        <v>809</v>
      </c>
      <c r="N106" s="167">
        <v>533</v>
      </c>
      <c r="O106" s="167">
        <v>285</v>
      </c>
      <c r="P106" s="166">
        <v>129</v>
      </c>
      <c r="Q106" s="165">
        <f>SUM(K106:P106)</f>
        <v>3135</v>
      </c>
      <c r="R106" s="164">
        <f>SUM(J106,Q106)</f>
        <v>3135</v>
      </c>
    </row>
    <row r="107" spans="2:18" s="49" customFormat="1" ht="17.100000000000001" customHeight="1">
      <c r="B107" s="111"/>
      <c r="C107" s="111"/>
      <c r="D107" s="181" t="s">
        <v>85</v>
      </c>
      <c r="E107" s="180"/>
      <c r="F107" s="180"/>
      <c r="G107" s="179"/>
      <c r="H107" s="178">
        <v>124</v>
      </c>
      <c r="I107" s="175">
        <v>179</v>
      </c>
      <c r="J107" s="177">
        <f>SUM(H107:I107)</f>
        <v>303</v>
      </c>
      <c r="K107" s="128">
        <v>0</v>
      </c>
      <c r="L107" s="176">
        <v>421</v>
      </c>
      <c r="M107" s="176">
        <v>303</v>
      </c>
      <c r="N107" s="176">
        <v>183</v>
      </c>
      <c r="O107" s="176">
        <v>96</v>
      </c>
      <c r="P107" s="175">
        <v>41</v>
      </c>
      <c r="Q107" s="174">
        <f>SUM(K107:P107)</f>
        <v>1044</v>
      </c>
      <c r="R107" s="173">
        <f>SUM(J107,Q107)</f>
        <v>1347</v>
      </c>
    </row>
    <row r="108" spans="2:18" s="49" customFormat="1" ht="17.100000000000001" customHeight="1">
      <c r="B108" s="111"/>
      <c r="C108" s="162" t="s">
        <v>84</v>
      </c>
      <c r="D108" s="161"/>
      <c r="E108" s="161"/>
      <c r="F108" s="161"/>
      <c r="G108" s="160"/>
      <c r="H108" s="159">
        <f t="shared" ref="H108:R108" si="17">SUM(H109:H112)</f>
        <v>1</v>
      </c>
      <c r="I108" s="158">
        <f t="shared" si="17"/>
        <v>9</v>
      </c>
      <c r="J108" s="157">
        <f t="shared" si="17"/>
        <v>10</v>
      </c>
      <c r="K108" s="42">
        <f t="shared" si="17"/>
        <v>0</v>
      </c>
      <c r="L108" s="156">
        <f t="shared" si="17"/>
        <v>180</v>
      </c>
      <c r="M108" s="156">
        <f t="shared" si="17"/>
        <v>203</v>
      </c>
      <c r="N108" s="156">
        <f t="shared" si="17"/>
        <v>185</v>
      </c>
      <c r="O108" s="156">
        <f t="shared" si="17"/>
        <v>142</v>
      </c>
      <c r="P108" s="155">
        <f t="shared" si="17"/>
        <v>76</v>
      </c>
      <c r="Q108" s="154">
        <f t="shared" si="17"/>
        <v>786</v>
      </c>
      <c r="R108" s="153">
        <f t="shared" si="17"/>
        <v>796</v>
      </c>
    </row>
    <row r="109" spans="2:18" s="49" customFormat="1" ht="17.100000000000001" customHeight="1">
      <c r="B109" s="111"/>
      <c r="C109" s="111"/>
      <c r="D109" s="172" t="s">
        <v>83</v>
      </c>
      <c r="E109" s="171"/>
      <c r="F109" s="171"/>
      <c r="G109" s="170"/>
      <c r="H109" s="169">
        <v>1</v>
      </c>
      <c r="I109" s="166">
        <v>8</v>
      </c>
      <c r="J109" s="168">
        <f>SUM(H109:I109)</f>
        <v>9</v>
      </c>
      <c r="K109" s="134">
        <v>0</v>
      </c>
      <c r="L109" s="167">
        <v>168</v>
      </c>
      <c r="M109" s="167">
        <v>188</v>
      </c>
      <c r="N109" s="167">
        <v>174</v>
      </c>
      <c r="O109" s="167">
        <v>127</v>
      </c>
      <c r="P109" s="166">
        <v>68</v>
      </c>
      <c r="Q109" s="165">
        <f>SUM(K109:P109)</f>
        <v>725</v>
      </c>
      <c r="R109" s="164">
        <f>SUM(J109,Q109)</f>
        <v>734</v>
      </c>
    </row>
    <row r="110" spans="2:18" s="49" customFormat="1" ht="17.100000000000001" customHeight="1">
      <c r="B110" s="111"/>
      <c r="C110" s="111"/>
      <c r="D110" s="110" t="s">
        <v>82</v>
      </c>
      <c r="E110" s="109"/>
      <c r="F110" s="109"/>
      <c r="G110" s="108"/>
      <c r="H110" s="107">
        <v>0</v>
      </c>
      <c r="I110" s="104">
        <v>1</v>
      </c>
      <c r="J110" s="106">
        <f>SUM(H110:I110)</f>
        <v>1</v>
      </c>
      <c r="K110" s="101">
        <v>0</v>
      </c>
      <c r="L110" s="105">
        <v>12</v>
      </c>
      <c r="M110" s="105">
        <v>15</v>
      </c>
      <c r="N110" s="105">
        <v>10</v>
      </c>
      <c r="O110" s="105">
        <v>15</v>
      </c>
      <c r="P110" s="104">
        <v>8</v>
      </c>
      <c r="Q110" s="103">
        <f>SUM(K110:P110)</f>
        <v>60</v>
      </c>
      <c r="R110" s="102">
        <f>SUM(J110,Q110)</f>
        <v>61</v>
      </c>
    </row>
    <row r="111" spans="2:18" s="49" customFormat="1" ht="17.100000000000001" customHeight="1">
      <c r="B111" s="111"/>
      <c r="C111" s="163"/>
      <c r="D111" s="110" t="s">
        <v>81</v>
      </c>
      <c r="E111" s="109"/>
      <c r="F111" s="109"/>
      <c r="G111" s="108"/>
      <c r="H111" s="107">
        <v>0</v>
      </c>
      <c r="I111" s="104">
        <v>0</v>
      </c>
      <c r="J111" s="106">
        <f>SUM(H111:I111)</f>
        <v>0</v>
      </c>
      <c r="K111" s="101">
        <v>0</v>
      </c>
      <c r="L111" s="105">
        <v>0</v>
      </c>
      <c r="M111" s="105">
        <v>0</v>
      </c>
      <c r="N111" s="105">
        <v>1</v>
      </c>
      <c r="O111" s="105">
        <v>0</v>
      </c>
      <c r="P111" s="104">
        <v>0</v>
      </c>
      <c r="Q111" s="103">
        <f>SUM(K111:P111)</f>
        <v>1</v>
      </c>
      <c r="R111" s="102">
        <f>SUM(J111,Q111)</f>
        <v>1</v>
      </c>
    </row>
    <row r="112" spans="2:18" s="49" customFormat="1" ht="16.5" customHeight="1">
      <c r="B112" s="111"/>
      <c r="C112" s="136"/>
      <c r="D112" s="59" t="s">
        <v>80</v>
      </c>
      <c r="E112" s="58"/>
      <c r="F112" s="58"/>
      <c r="G112" s="57"/>
      <c r="H112" s="56">
        <v>0</v>
      </c>
      <c r="I112" s="52">
        <v>0</v>
      </c>
      <c r="J112" s="55">
        <f>SUM(H112:I112)</f>
        <v>0</v>
      </c>
      <c r="K112" s="135">
        <v>0</v>
      </c>
      <c r="L112" s="53">
        <v>0</v>
      </c>
      <c r="M112" s="53">
        <v>0</v>
      </c>
      <c r="N112" s="53">
        <v>0</v>
      </c>
      <c r="O112" s="53">
        <v>0</v>
      </c>
      <c r="P112" s="52">
        <v>0</v>
      </c>
      <c r="Q112" s="51">
        <f>SUM(K112:P112)</f>
        <v>0</v>
      </c>
      <c r="R112" s="50">
        <f>SUM(J112,Q112)</f>
        <v>0</v>
      </c>
    </row>
    <row r="113" spans="2:18" s="49" customFormat="1" ht="17.100000000000001" customHeight="1">
      <c r="B113" s="111"/>
      <c r="C113" s="162" t="s">
        <v>79</v>
      </c>
      <c r="D113" s="161"/>
      <c r="E113" s="161"/>
      <c r="F113" s="161"/>
      <c r="G113" s="160"/>
      <c r="H113" s="159">
        <f t="shared" ref="H113:R113" si="18">SUM(H114:H116)</f>
        <v>822</v>
      </c>
      <c r="I113" s="158">
        <f t="shared" si="18"/>
        <v>1316</v>
      </c>
      <c r="J113" s="157">
        <f t="shared" si="18"/>
        <v>2138</v>
      </c>
      <c r="K113" s="42">
        <f t="shared" si="18"/>
        <v>0</v>
      </c>
      <c r="L113" s="156">
        <f t="shared" si="18"/>
        <v>1929</v>
      </c>
      <c r="M113" s="156">
        <f t="shared" si="18"/>
        <v>1661</v>
      </c>
      <c r="N113" s="156">
        <f t="shared" si="18"/>
        <v>1176</v>
      </c>
      <c r="O113" s="156">
        <f t="shared" si="18"/>
        <v>790</v>
      </c>
      <c r="P113" s="155">
        <f t="shared" si="18"/>
        <v>391</v>
      </c>
      <c r="Q113" s="154">
        <f t="shared" si="18"/>
        <v>5947</v>
      </c>
      <c r="R113" s="153">
        <f t="shared" si="18"/>
        <v>8085</v>
      </c>
    </row>
    <row r="114" spans="2:18" s="14" customFormat="1" ht="17.100000000000001" customHeight="1">
      <c r="B114" s="72"/>
      <c r="C114" s="72"/>
      <c r="D114" s="82" t="s">
        <v>78</v>
      </c>
      <c r="E114" s="81"/>
      <c r="F114" s="81"/>
      <c r="G114" s="80"/>
      <c r="H114" s="79">
        <v>781</v>
      </c>
      <c r="I114" s="75">
        <v>1256</v>
      </c>
      <c r="J114" s="78">
        <f>SUM(H114:I114)</f>
        <v>2037</v>
      </c>
      <c r="K114" s="134">
        <v>0</v>
      </c>
      <c r="L114" s="76">
        <v>1865</v>
      </c>
      <c r="M114" s="76">
        <v>1619</v>
      </c>
      <c r="N114" s="76">
        <v>1148</v>
      </c>
      <c r="O114" s="76">
        <v>768</v>
      </c>
      <c r="P114" s="75">
        <v>385</v>
      </c>
      <c r="Q114" s="74">
        <f>SUM(K114:P114)</f>
        <v>5785</v>
      </c>
      <c r="R114" s="73">
        <f>SUM(J114,Q114)</f>
        <v>7822</v>
      </c>
    </row>
    <row r="115" spans="2:18" s="14" customFormat="1" ht="17.100000000000001" customHeight="1">
      <c r="B115" s="72"/>
      <c r="C115" s="72"/>
      <c r="D115" s="70" t="s">
        <v>77</v>
      </c>
      <c r="E115" s="69"/>
      <c r="F115" s="69"/>
      <c r="G115" s="68"/>
      <c r="H115" s="67">
        <v>23</v>
      </c>
      <c r="I115" s="63">
        <v>31</v>
      </c>
      <c r="J115" s="66">
        <f>SUM(H115:I115)</f>
        <v>54</v>
      </c>
      <c r="K115" s="101">
        <v>0</v>
      </c>
      <c r="L115" s="64">
        <v>41</v>
      </c>
      <c r="M115" s="64">
        <v>20</v>
      </c>
      <c r="N115" s="64">
        <v>15</v>
      </c>
      <c r="O115" s="64">
        <v>13</v>
      </c>
      <c r="P115" s="63">
        <v>4</v>
      </c>
      <c r="Q115" s="62">
        <f>SUM(K115:P115)</f>
        <v>93</v>
      </c>
      <c r="R115" s="61">
        <f>SUM(J115,Q115)</f>
        <v>147</v>
      </c>
    </row>
    <row r="116" spans="2:18" s="14" customFormat="1" ht="17.100000000000001" customHeight="1">
      <c r="B116" s="72"/>
      <c r="C116" s="72"/>
      <c r="D116" s="133" t="s">
        <v>76</v>
      </c>
      <c r="E116" s="132"/>
      <c r="F116" s="132"/>
      <c r="G116" s="131"/>
      <c r="H116" s="130">
        <v>18</v>
      </c>
      <c r="I116" s="126">
        <v>29</v>
      </c>
      <c r="J116" s="129">
        <f>SUM(H116:I116)</f>
        <v>47</v>
      </c>
      <c r="K116" s="128">
        <v>0</v>
      </c>
      <c r="L116" s="127">
        <v>23</v>
      </c>
      <c r="M116" s="127">
        <v>22</v>
      </c>
      <c r="N116" s="127">
        <v>13</v>
      </c>
      <c r="O116" s="127">
        <v>9</v>
      </c>
      <c r="P116" s="126">
        <v>2</v>
      </c>
      <c r="Q116" s="125">
        <f>SUM(K116:P116)</f>
        <v>69</v>
      </c>
      <c r="R116" s="124">
        <f>SUM(J116,Q116)</f>
        <v>116</v>
      </c>
    </row>
    <row r="117" spans="2:18" s="14" customFormat="1" ht="17.100000000000001" customHeight="1">
      <c r="B117" s="72"/>
      <c r="C117" s="122" t="s">
        <v>75</v>
      </c>
      <c r="D117" s="121"/>
      <c r="E117" s="121"/>
      <c r="F117" s="121"/>
      <c r="G117" s="120"/>
      <c r="H117" s="45">
        <v>29</v>
      </c>
      <c r="I117" s="44">
        <v>14</v>
      </c>
      <c r="J117" s="43">
        <f>SUM(H117:I117)</f>
        <v>43</v>
      </c>
      <c r="K117" s="42">
        <v>0</v>
      </c>
      <c r="L117" s="41">
        <v>145</v>
      </c>
      <c r="M117" s="41">
        <v>133</v>
      </c>
      <c r="N117" s="41">
        <v>132</v>
      </c>
      <c r="O117" s="41">
        <v>101</v>
      </c>
      <c r="P117" s="40">
        <v>38</v>
      </c>
      <c r="Q117" s="39">
        <f>SUM(K117:P117)</f>
        <v>549</v>
      </c>
      <c r="R117" s="38">
        <f>SUM(J117,Q117)</f>
        <v>592</v>
      </c>
    </row>
    <row r="118" spans="2:18" s="14" customFormat="1" ht="17.100000000000001" customHeight="1">
      <c r="B118" s="123"/>
      <c r="C118" s="122" t="s">
        <v>74</v>
      </c>
      <c r="D118" s="121"/>
      <c r="E118" s="121"/>
      <c r="F118" s="121"/>
      <c r="G118" s="120"/>
      <c r="H118" s="45">
        <v>900</v>
      </c>
      <c r="I118" s="44">
        <v>1357</v>
      </c>
      <c r="J118" s="43">
        <f>SUM(H118:I118)</f>
        <v>2257</v>
      </c>
      <c r="K118" s="42">
        <v>0</v>
      </c>
      <c r="L118" s="41">
        <v>3541</v>
      </c>
      <c r="M118" s="41">
        <v>2099</v>
      </c>
      <c r="N118" s="41">
        <v>1253</v>
      </c>
      <c r="O118" s="41">
        <v>768</v>
      </c>
      <c r="P118" s="40">
        <v>359</v>
      </c>
      <c r="Q118" s="39">
        <f>SUM(K118:P118)</f>
        <v>8020</v>
      </c>
      <c r="R118" s="38">
        <f>SUM(J118,Q118)</f>
        <v>10277</v>
      </c>
    </row>
    <row r="119" spans="2:18" s="14" customFormat="1" ht="17.100000000000001" customHeight="1">
      <c r="B119" s="86" t="s">
        <v>73</v>
      </c>
      <c r="C119" s="85"/>
      <c r="D119" s="85"/>
      <c r="E119" s="85"/>
      <c r="F119" s="85"/>
      <c r="G119" s="84"/>
      <c r="H119" s="45">
        <f t="shared" ref="H119:R119" si="19">SUM(H120:H128)</f>
        <v>12</v>
      </c>
      <c r="I119" s="44">
        <f t="shared" si="19"/>
        <v>12</v>
      </c>
      <c r="J119" s="43">
        <f t="shared" si="19"/>
        <v>24</v>
      </c>
      <c r="K119" s="42">
        <f>SUM(K120:K128)</f>
        <v>0</v>
      </c>
      <c r="L119" s="41">
        <f>SUM(L120:L128)</f>
        <v>1589</v>
      </c>
      <c r="M119" s="41">
        <f>SUM(M120:M128)</f>
        <v>1062</v>
      </c>
      <c r="N119" s="41">
        <f t="shared" si="19"/>
        <v>882</v>
      </c>
      <c r="O119" s="41">
        <f t="shared" si="19"/>
        <v>592</v>
      </c>
      <c r="P119" s="40">
        <f t="shared" si="19"/>
        <v>303</v>
      </c>
      <c r="Q119" s="39">
        <f t="shared" si="19"/>
        <v>4428</v>
      </c>
      <c r="R119" s="38">
        <f t="shared" si="19"/>
        <v>4452</v>
      </c>
    </row>
    <row r="120" spans="2:18" s="14" customFormat="1" ht="17.100000000000001" customHeight="1">
      <c r="B120" s="72"/>
      <c r="C120" s="82" t="s">
        <v>99</v>
      </c>
      <c r="D120" s="81"/>
      <c r="E120" s="81"/>
      <c r="F120" s="81"/>
      <c r="G120" s="80"/>
      <c r="H120" s="79">
        <v>0</v>
      </c>
      <c r="I120" s="75">
        <v>0</v>
      </c>
      <c r="J120" s="78">
        <f>SUM(H120:I120)</f>
        <v>0</v>
      </c>
      <c r="K120" s="77"/>
      <c r="L120" s="76">
        <v>81</v>
      </c>
      <c r="M120" s="76">
        <v>43</v>
      </c>
      <c r="N120" s="76">
        <v>57</v>
      </c>
      <c r="O120" s="76">
        <v>66</v>
      </c>
      <c r="P120" s="75">
        <v>39</v>
      </c>
      <c r="Q120" s="74">
        <f t="shared" ref="Q120:Q128" si="20">SUM(K120:P120)</f>
        <v>286</v>
      </c>
      <c r="R120" s="73">
        <f t="shared" ref="R120:R128" si="21">SUM(J120,Q120)</f>
        <v>286</v>
      </c>
    </row>
    <row r="121" spans="2:18" s="14" customFormat="1" ht="17.100000000000001" customHeight="1">
      <c r="B121" s="72"/>
      <c r="C121" s="152" t="s">
        <v>71</v>
      </c>
      <c r="D121" s="151"/>
      <c r="E121" s="151"/>
      <c r="F121" s="151"/>
      <c r="G121" s="150"/>
      <c r="H121" s="67">
        <v>0</v>
      </c>
      <c r="I121" s="63">
        <v>0</v>
      </c>
      <c r="J121" s="66">
        <f t="shared" ref="J121:J128" si="22">SUM(H121:I121)</f>
        <v>0</v>
      </c>
      <c r="K121" s="149"/>
      <c r="L121" s="148">
        <v>0</v>
      </c>
      <c r="M121" s="148">
        <v>0</v>
      </c>
      <c r="N121" s="148">
        <v>0</v>
      </c>
      <c r="O121" s="148">
        <v>0</v>
      </c>
      <c r="P121" s="147">
        <v>0</v>
      </c>
      <c r="Q121" s="146">
        <f>SUM(K121:P121)</f>
        <v>0</v>
      </c>
      <c r="R121" s="145">
        <f>SUM(J121,Q121)</f>
        <v>0</v>
      </c>
    </row>
    <row r="122" spans="2:18" s="49" customFormat="1" ht="17.100000000000001" customHeight="1">
      <c r="B122" s="111"/>
      <c r="C122" s="110" t="s">
        <v>70</v>
      </c>
      <c r="D122" s="109"/>
      <c r="E122" s="109"/>
      <c r="F122" s="109"/>
      <c r="G122" s="108"/>
      <c r="H122" s="107">
        <v>1</v>
      </c>
      <c r="I122" s="104">
        <v>0</v>
      </c>
      <c r="J122" s="106">
        <f t="shared" si="22"/>
        <v>1</v>
      </c>
      <c r="K122" s="65"/>
      <c r="L122" s="105">
        <v>1034</v>
      </c>
      <c r="M122" s="105">
        <v>597</v>
      </c>
      <c r="N122" s="105">
        <v>350</v>
      </c>
      <c r="O122" s="105">
        <v>218</v>
      </c>
      <c r="P122" s="104">
        <v>91</v>
      </c>
      <c r="Q122" s="103">
        <f>SUM(K122:P122)</f>
        <v>2290</v>
      </c>
      <c r="R122" s="102">
        <f>SUM(J122,Q122)</f>
        <v>2291</v>
      </c>
    </row>
    <row r="123" spans="2:18" s="14" customFormat="1" ht="17.100000000000001" customHeight="1">
      <c r="B123" s="72"/>
      <c r="C123" s="70" t="s">
        <v>69</v>
      </c>
      <c r="D123" s="69"/>
      <c r="E123" s="69"/>
      <c r="F123" s="69"/>
      <c r="G123" s="68"/>
      <c r="H123" s="67">
        <v>1</v>
      </c>
      <c r="I123" s="63">
        <v>0</v>
      </c>
      <c r="J123" s="66">
        <f t="shared" si="22"/>
        <v>1</v>
      </c>
      <c r="K123" s="101">
        <v>0</v>
      </c>
      <c r="L123" s="64">
        <v>128</v>
      </c>
      <c r="M123" s="64">
        <v>97</v>
      </c>
      <c r="N123" s="64">
        <v>83</v>
      </c>
      <c r="O123" s="64">
        <v>45</v>
      </c>
      <c r="P123" s="63">
        <v>18</v>
      </c>
      <c r="Q123" s="62">
        <f t="shared" si="20"/>
        <v>371</v>
      </c>
      <c r="R123" s="61">
        <f t="shared" si="21"/>
        <v>372</v>
      </c>
    </row>
    <row r="124" spans="2:18" s="14" customFormat="1" ht="17.100000000000001" customHeight="1">
      <c r="B124" s="72"/>
      <c r="C124" s="70" t="s">
        <v>68</v>
      </c>
      <c r="D124" s="69"/>
      <c r="E124" s="69"/>
      <c r="F124" s="69"/>
      <c r="G124" s="68"/>
      <c r="H124" s="67">
        <v>10</v>
      </c>
      <c r="I124" s="63">
        <v>12</v>
      </c>
      <c r="J124" s="66">
        <f t="shared" si="22"/>
        <v>22</v>
      </c>
      <c r="K124" s="101">
        <v>0</v>
      </c>
      <c r="L124" s="64">
        <v>79</v>
      </c>
      <c r="M124" s="64">
        <v>73</v>
      </c>
      <c r="N124" s="64">
        <v>80</v>
      </c>
      <c r="O124" s="64">
        <v>69</v>
      </c>
      <c r="P124" s="63">
        <v>25</v>
      </c>
      <c r="Q124" s="62">
        <f t="shared" si="20"/>
        <v>326</v>
      </c>
      <c r="R124" s="61">
        <f t="shared" si="21"/>
        <v>348</v>
      </c>
    </row>
    <row r="125" spans="2:18" s="14" customFormat="1" ht="17.100000000000001" customHeight="1">
      <c r="B125" s="72"/>
      <c r="C125" s="70" t="s">
        <v>67</v>
      </c>
      <c r="D125" s="69"/>
      <c r="E125" s="69"/>
      <c r="F125" s="69"/>
      <c r="G125" s="68"/>
      <c r="H125" s="67">
        <v>0</v>
      </c>
      <c r="I125" s="63">
        <v>0</v>
      </c>
      <c r="J125" s="66">
        <f t="shared" si="22"/>
        <v>0</v>
      </c>
      <c r="K125" s="65"/>
      <c r="L125" s="64">
        <v>218</v>
      </c>
      <c r="M125" s="64">
        <v>190</v>
      </c>
      <c r="N125" s="64">
        <v>226</v>
      </c>
      <c r="O125" s="64">
        <v>116</v>
      </c>
      <c r="P125" s="63">
        <v>70</v>
      </c>
      <c r="Q125" s="62">
        <f t="shared" si="20"/>
        <v>820</v>
      </c>
      <c r="R125" s="61">
        <f t="shared" si="21"/>
        <v>820</v>
      </c>
    </row>
    <row r="126" spans="2:18" s="14" customFormat="1" ht="17.100000000000001" customHeight="1">
      <c r="B126" s="72"/>
      <c r="C126" s="100" t="s">
        <v>66</v>
      </c>
      <c r="D126" s="98"/>
      <c r="E126" s="98"/>
      <c r="F126" s="98"/>
      <c r="G126" s="97"/>
      <c r="H126" s="67">
        <v>0</v>
      </c>
      <c r="I126" s="63">
        <v>0</v>
      </c>
      <c r="J126" s="66">
        <f t="shared" si="22"/>
        <v>0</v>
      </c>
      <c r="K126" s="65"/>
      <c r="L126" s="64">
        <v>30</v>
      </c>
      <c r="M126" s="64">
        <v>28</v>
      </c>
      <c r="N126" s="64">
        <v>41</v>
      </c>
      <c r="O126" s="64">
        <v>23</v>
      </c>
      <c r="P126" s="63">
        <v>16</v>
      </c>
      <c r="Q126" s="62">
        <f t="shared" si="20"/>
        <v>138</v>
      </c>
      <c r="R126" s="61">
        <f t="shared" si="21"/>
        <v>138</v>
      </c>
    </row>
    <row r="127" spans="2:18" s="14" customFormat="1" ht="17.100000000000001" customHeight="1">
      <c r="B127" s="71"/>
      <c r="C127" s="99" t="s">
        <v>65</v>
      </c>
      <c r="D127" s="98"/>
      <c r="E127" s="98"/>
      <c r="F127" s="98"/>
      <c r="G127" s="97"/>
      <c r="H127" s="67">
        <v>0</v>
      </c>
      <c r="I127" s="63">
        <v>0</v>
      </c>
      <c r="J127" s="66">
        <f t="shared" si="22"/>
        <v>0</v>
      </c>
      <c r="K127" s="65"/>
      <c r="L127" s="64">
        <v>0</v>
      </c>
      <c r="M127" s="64">
        <v>0</v>
      </c>
      <c r="N127" s="64">
        <v>8</v>
      </c>
      <c r="O127" s="64">
        <v>24</v>
      </c>
      <c r="P127" s="63">
        <v>18</v>
      </c>
      <c r="Q127" s="62">
        <f>SUM(K127:P127)</f>
        <v>50</v>
      </c>
      <c r="R127" s="61">
        <f>SUM(J127,Q127)</f>
        <v>50</v>
      </c>
    </row>
    <row r="128" spans="2:18" s="14" customFormat="1" ht="17.100000000000001" customHeight="1">
      <c r="B128" s="96"/>
      <c r="C128" s="95" t="s">
        <v>64</v>
      </c>
      <c r="D128" s="94"/>
      <c r="E128" s="94"/>
      <c r="F128" s="94"/>
      <c r="G128" s="93"/>
      <c r="H128" s="92">
        <v>0</v>
      </c>
      <c r="I128" s="89">
        <v>0</v>
      </c>
      <c r="J128" s="91">
        <f t="shared" si="22"/>
        <v>0</v>
      </c>
      <c r="K128" s="54"/>
      <c r="L128" s="90">
        <v>19</v>
      </c>
      <c r="M128" s="90">
        <v>34</v>
      </c>
      <c r="N128" s="90">
        <v>37</v>
      </c>
      <c r="O128" s="90">
        <v>31</v>
      </c>
      <c r="P128" s="89">
        <v>26</v>
      </c>
      <c r="Q128" s="88">
        <f t="shared" si="20"/>
        <v>147</v>
      </c>
      <c r="R128" s="87">
        <f t="shared" si="21"/>
        <v>147</v>
      </c>
    </row>
    <row r="129" spans="1:18" s="14" customFormat="1" ht="17.100000000000001" customHeight="1">
      <c r="B129" s="86" t="s">
        <v>63</v>
      </c>
      <c r="C129" s="85"/>
      <c r="D129" s="85"/>
      <c r="E129" s="85"/>
      <c r="F129" s="85"/>
      <c r="G129" s="84"/>
      <c r="H129" s="45">
        <f>SUM(H130:H133)</f>
        <v>0</v>
      </c>
      <c r="I129" s="44">
        <f>SUM(I130:I133)</f>
        <v>0</v>
      </c>
      <c r="J129" s="43">
        <f>SUM(J130:J133)</f>
        <v>0</v>
      </c>
      <c r="K129" s="83"/>
      <c r="L129" s="41">
        <f t="shared" ref="L129:R129" si="23">SUM(L130:L133)</f>
        <v>48</v>
      </c>
      <c r="M129" s="41">
        <f t="shared" si="23"/>
        <v>65</v>
      </c>
      <c r="N129" s="41">
        <f t="shared" si="23"/>
        <v>355</v>
      </c>
      <c r="O129" s="41">
        <f t="shared" si="23"/>
        <v>1109</v>
      </c>
      <c r="P129" s="40">
        <f t="shared" si="23"/>
        <v>882</v>
      </c>
      <c r="Q129" s="39">
        <f t="shared" si="23"/>
        <v>2459</v>
      </c>
      <c r="R129" s="38">
        <f t="shared" si="23"/>
        <v>2459</v>
      </c>
    </row>
    <row r="130" spans="1:18" s="14" customFormat="1" ht="17.100000000000001" customHeight="1">
      <c r="B130" s="72"/>
      <c r="C130" s="82" t="s">
        <v>62</v>
      </c>
      <c r="D130" s="81"/>
      <c r="E130" s="81"/>
      <c r="F130" s="81"/>
      <c r="G130" s="80"/>
      <c r="H130" s="79">
        <v>0</v>
      </c>
      <c r="I130" s="75">
        <v>0</v>
      </c>
      <c r="J130" s="78">
        <f>SUM(H130:I130)</f>
        <v>0</v>
      </c>
      <c r="K130" s="77"/>
      <c r="L130" s="76">
        <v>0</v>
      </c>
      <c r="M130" s="76">
        <v>2</v>
      </c>
      <c r="N130" s="76">
        <v>198</v>
      </c>
      <c r="O130" s="76">
        <v>595</v>
      </c>
      <c r="P130" s="75">
        <v>396</v>
      </c>
      <c r="Q130" s="74">
        <f>SUM(K130:P130)</f>
        <v>1191</v>
      </c>
      <c r="R130" s="73">
        <f>SUM(J130,Q130)</f>
        <v>1191</v>
      </c>
    </row>
    <row r="131" spans="1:18" s="14" customFormat="1" ht="17.100000000000001" customHeight="1">
      <c r="B131" s="72"/>
      <c r="C131" s="70" t="s">
        <v>61</v>
      </c>
      <c r="D131" s="69"/>
      <c r="E131" s="69"/>
      <c r="F131" s="69"/>
      <c r="G131" s="68"/>
      <c r="H131" s="67">
        <v>0</v>
      </c>
      <c r="I131" s="63">
        <v>0</v>
      </c>
      <c r="J131" s="66">
        <f>SUM(H131:I131)</f>
        <v>0</v>
      </c>
      <c r="K131" s="65"/>
      <c r="L131" s="64">
        <v>48</v>
      </c>
      <c r="M131" s="64">
        <v>61</v>
      </c>
      <c r="N131" s="64">
        <v>119</v>
      </c>
      <c r="O131" s="64">
        <v>177</v>
      </c>
      <c r="P131" s="63">
        <v>93</v>
      </c>
      <c r="Q131" s="62">
        <f>SUM(K131:P131)</f>
        <v>498</v>
      </c>
      <c r="R131" s="61">
        <f>SUM(J131,Q131)</f>
        <v>498</v>
      </c>
    </row>
    <row r="132" spans="1:18" s="14" customFormat="1" ht="16.5" customHeight="1">
      <c r="B132" s="71"/>
      <c r="C132" s="70" t="s">
        <v>60</v>
      </c>
      <c r="D132" s="69"/>
      <c r="E132" s="69"/>
      <c r="F132" s="69"/>
      <c r="G132" s="68"/>
      <c r="H132" s="67">
        <v>0</v>
      </c>
      <c r="I132" s="63">
        <v>0</v>
      </c>
      <c r="J132" s="66">
        <f>SUM(H132:I132)</f>
        <v>0</v>
      </c>
      <c r="K132" s="65"/>
      <c r="L132" s="64">
        <v>0</v>
      </c>
      <c r="M132" s="64">
        <v>0</v>
      </c>
      <c r="N132" s="64">
        <v>3</v>
      </c>
      <c r="O132" s="64">
        <v>15</v>
      </c>
      <c r="P132" s="63">
        <v>15</v>
      </c>
      <c r="Q132" s="62">
        <f>SUM(K132:P132)</f>
        <v>33</v>
      </c>
      <c r="R132" s="61">
        <f>SUM(J132,Q132)</f>
        <v>33</v>
      </c>
    </row>
    <row r="133" spans="1:18" s="49" customFormat="1" ht="17.100000000000001" customHeight="1">
      <c r="B133" s="60"/>
      <c r="C133" s="59" t="s">
        <v>59</v>
      </c>
      <c r="D133" s="58"/>
      <c r="E133" s="58"/>
      <c r="F133" s="58"/>
      <c r="G133" s="57"/>
      <c r="H133" s="56">
        <v>0</v>
      </c>
      <c r="I133" s="52">
        <v>0</v>
      </c>
      <c r="J133" s="55">
        <f>SUM(H133:I133)</f>
        <v>0</v>
      </c>
      <c r="K133" s="54"/>
      <c r="L133" s="53">
        <v>0</v>
      </c>
      <c r="M133" s="53">
        <v>2</v>
      </c>
      <c r="N133" s="53">
        <v>35</v>
      </c>
      <c r="O133" s="53">
        <v>322</v>
      </c>
      <c r="P133" s="52">
        <v>378</v>
      </c>
      <c r="Q133" s="51">
        <f>SUM(K133:P133)</f>
        <v>737</v>
      </c>
      <c r="R133" s="50">
        <f>SUM(J133,Q133)</f>
        <v>737</v>
      </c>
    </row>
    <row r="134" spans="1:18" s="14" customFormat="1" ht="17.100000000000001" customHeight="1">
      <c r="B134" s="48" t="s">
        <v>58</v>
      </c>
      <c r="C134" s="47"/>
      <c r="D134" s="47"/>
      <c r="E134" s="47"/>
      <c r="F134" s="47"/>
      <c r="G134" s="46"/>
      <c r="H134" s="45">
        <f t="shared" ref="H134:R134" si="24">SUM(H98,H119,H129)</f>
        <v>2020</v>
      </c>
      <c r="I134" s="44">
        <f t="shared" si="24"/>
        <v>3152</v>
      </c>
      <c r="J134" s="43">
        <f t="shared" si="24"/>
        <v>5172</v>
      </c>
      <c r="K134" s="42">
        <f t="shared" si="24"/>
        <v>0</v>
      </c>
      <c r="L134" s="41">
        <f t="shared" si="24"/>
        <v>11989</v>
      </c>
      <c r="M134" s="41">
        <f t="shared" si="24"/>
        <v>8302</v>
      </c>
      <c r="N134" s="41">
        <f t="shared" si="24"/>
        <v>6371</v>
      </c>
      <c r="O134" s="41">
        <f t="shared" si="24"/>
        <v>5116</v>
      </c>
      <c r="P134" s="40">
        <f t="shared" si="24"/>
        <v>3031</v>
      </c>
      <c r="Q134" s="39">
        <f t="shared" si="24"/>
        <v>34809</v>
      </c>
      <c r="R134" s="38">
        <f t="shared" si="24"/>
        <v>39981</v>
      </c>
    </row>
    <row r="135" spans="1:18" s="14" customFormat="1" ht="17.100000000000001" customHeight="1">
      <c r="B135" s="37"/>
      <c r="C135" s="37"/>
      <c r="D135" s="37"/>
      <c r="E135" s="37"/>
      <c r="F135" s="37"/>
      <c r="G135" s="37"/>
      <c r="H135" s="36"/>
      <c r="I135" s="36"/>
      <c r="J135" s="36"/>
      <c r="K135" s="36"/>
      <c r="L135" s="36"/>
      <c r="M135" s="36"/>
      <c r="N135" s="36"/>
      <c r="O135" s="36"/>
      <c r="P135" s="36"/>
      <c r="Q135" s="36"/>
      <c r="R135" s="36"/>
    </row>
    <row r="136" spans="1:18" s="14" customFormat="1" ht="17.100000000000001" customHeight="1">
      <c r="A136" s="26" t="s">
        <v>98</v>
      </c>
      <c r="H136" s="25"/>
      <c r="I136" s="25"/>
      <c r="J136" s="25"/>
      <c r="K136" s="25"/>
    </row>
    <row r="137" spans="1:18" s="14" customFormat="1" ht="17.100000000000001" customHeight="1">
      <c r="B137" s="144"/>
      <c r="C137" s="144"/>
      <c r="D137" s="144"/>
      <c r="E137" s="144"/>
      <c r="F137" s="143"/>
      <c r="G137" s="143"/>
      <c r="H137" s="143"/>
      <c r="I137" s="862" t="s">
        <v>97</v>
      </c>
      <c r="J137" s="862"/>
      <c r="K137" s="862"/>
      <c r="L137" s="862"/>
      <c r="M137" s="862"/>
      <c r="N137" s="862"/>
      <c r="O137" s="862"/>
      <c r="P137" s="862"/>
      <c r="Q137" s="862"/>
      <c r="R137" s="862"/>
    </row>
    <row r="138" spans="1:18" s="14" customFormat="1" ht="17.100000000000001" customHeight="1">
      <c r="B138" s="863" t="str">
        <f>"令和" &amp; DBCS($A$2) &amp; "年（" &amp; DBCS($B$2) &amp; "年）" &amp; DBCS($C$2) &amp; "月"</f>
        <v>令和５年（２０２３年）１２月</v>
      </c>
      <c r="C138" s="864"/>
      <c r="D138" s="864"/>
      <c r="E138" s="864"/>
      <c r="F138" s="864"/>
      <c r="G138" s="865"/>
      <c r="H138" s="869" t="s">
        <v>96</v>
      </c>
      <c r="I138" s="870"/>
      <c r="J138" s="870"/>
      <c r="K138" s="871" t="s">
        <v>95</v>
      </c>
      <c r="L138" s="872"/>
      <c r="M138" s="872"/>
      <c r="N138" s="872"/>
      <c r="O138" s="872"/>
      <c r="P138" s="872"/>
      <c r="Q138" s="873"/>
      <c r="R138" s="874" t="s">
        <v>48</v>
      </c>
    </row>
    <row r="139" spans="1:18" s="14" customFormat="1" ht="17.100000000000001" customHeight="1">
      <c r="B139" s="866"/>
      <c r="C139" s="867"/>
      <c r="D139" s="867"/>
      <c r="E139" s="867"/>
      <c r="F139" s="867"/>
      <c r="G139" s="868"/>
      <c r="H139" s="142" t="s">
        <v>57</v>
      </c>
      <c r="I139" s="141" t="s">
        <v>56</v>
      </c>
      <c r="J139" s="140" t="s">
        <v>49</v>
      </c>
      <c r="K139" s="139" t="s">
        <v>55</v>
      </c>
      <c r="L139" s="138" t="s">
        <v>54</v>
      </c>
      <c r="M139" s="138" t="s">
        <v>53</v>
      </c>
      <c r="N139" s="138" t="s">
        <v>52</v>
      </c>
      <c r="O139" s="138" t="s">
        <v>51</v>
      </c>
      <c r="P139" s="137" t="s">
        <v>50</v>
      </c>
      <c r="Q139" s="353" t="s">
        <v>49</v>
      </c>
      <c r="R139" s="875"/>
    </row>
    <row r="140" spans="1:18" s="14" customFormat="1" ht="17.100000000000001" customHeight="1">
      <c r="B140" s="86" t="s">
        <v>94</v>
      </c>
      <c r="C140" s="85"/>
      <c r="D140" s="85"/>
      <c r="E140" s="85"/>
      <c r="F140" s="85"/>
      <c r="G140" s="84"/>
      <c r="H140" s="45">
        <f t="shared" ref="H140:R140" si="25">SUM(H141,H147,H150,H155,H159:H160)</f>
        <v>17816076</v>
      </c>
      <c r="I140" s="44">
        <f t="shared" si="25"/>
        <v>35362510</v>
      </c>
      <c r="J140" s="43">
        <f t="shared" si="25"/>
        <v>53178586</v>
      </c>
      <c r="K140" s="42">
        <f t="shared" si="25"/>
        <v>0</v>
      </c>
      <c r="L140" s="41">
        <f t="shared" si="25"/>
        <v>264764546</v>
      </c>
      <c r="M140" s="41">
        <f t="shared" si="25"/>
        <v>223097449</v>
      </c>
      <c r="N140" s="41">
        <f t="shared" si="25"/>
        <v>196375912</v>
      </c>
      <c r="O140" s="41">
        <f t="shared" si="25"/>
        <v>145958755</v>
      </c>
      <c r="P140" s="40">
        <f t="shared" si="25"/>
        <v>82396965</v>
      </c>
      <c r="Q140" s="39">
        <f t="shared" si="25"/>
        <v>912593627</v>
      </c>
      <c r="R140" s="38">
        <f t="shared" si="25"/>
        <v>965772213</v>
      </c>
    </row>
    <row r="141" spans="1:18" s="14" customFormat="1" ht="17.100000000000001" customHeight="1">
      <c r="B141" s="72"/>
      <c r="C141" s="86" t="s">
        <v>93</v>
      </c>
      <c r="D141" s="85"/>
      <c r="E141" s="85"/>
      <c r="F141" s="85"/>
      <c r="G141" s="84"/>
      <c r="H141" s="45">
        <f t="shared" ref="H141:Q141" si="26">SUM(H142:H146)</f>
        <v>2047419</v>
      </c>
      <c r="I141" s="44">
        <f t="shared" si="26"/>
        <v>6826040</v>
      </c>
      <c r="J141" s="43">
        <f t="shared" si="26"/>
        <v>8873459</v>
      </c>
      <c r="K141" s="42">
        <f t="shared" si="26"/>
        <v>0</v>
      </c>
      <c r="L141" s="41">
        <f t="shared" si="26"/>
        <v>61785688</v>
      </c>
      <c r="M141" s="41">
        <f t="shared" si="26"/>
        <v>52172258</v>
      </c>
      <c r="N141" s="41">
        <f t="shared" si="26"/>
        <v>47664414</v>
      </c>
      <c r="O141" s="41">
        <f t="shared" si="26"/>
        <v>39107298</v>
      </c>
      <c r="P141" s="40">
        <f t="shared" si="26"/>
        <v>28092273</v>
      </c>
      <c r="Q141" s="39">
        <f t="shared" si="26"/>
        <v>228821931</v>
      </c>
      <c r="R141" s="38">
        <f t="shared" ref="R141:R146" si="27">SUM(J141,Q141)</f>
        <v>237695390</v>
      </c>
    </row>
    <row r="142" spans="1:18" s="14" customFormat="1" ht="17.100000000000001" customHeight="1">
      <c r="B142" s="72"/>
      <c r="C142" s="72"/>
      <c r="D142" s="82" t="s">
        <v>92</v>
      </c>
      <c r="E142" s="81"/>
      <c r="F142" s="81"/>
      <c r="G142" s="80"/>
      <c r="H142" s="79">
        <v>0</v>
      </c>
      <c r="I142" s="75">
        <v>0</v>
      </c>
      <c r="J142" s="74">
        <f>SUM(H142:I142)</f>
        <v>0</v>
      </c>
      <c r="K142" s="134">
        <v>0</v>
      </c>
      <c r="L142" s="76">
        <v>37091240</v>
      </c>
      <c r="M142" s="76">
        <v>29710095</v>
      </c>
      <c r="N142" s="76">
        <v>29568760</v>
      </c>
      <c r="O142" s="76">
        <v>23410747</v>
      </c>
      <c r="P142" s="75">
        <v>16475190</v>
      </c>
      <c r="Q142" s="74">
        <f>SUM(K142:P142)</f>
        <v>136256032</v>
      </c>
      <c r="R142" s="73">
        <f t="shared" si="27"/>
        <v>136256032</v>
      </c>
    </row>
    <row r="143" spans="1:18" s="14" customFormat="1" ht="17.100000000000001" customHeight="1">
      <c r="B143" s="72"/>
      <c r="C143" s="72"/>
      <c r="D143" s="70" t="s">
        <v>91</v>
      </c>
      <c r="E143" s="69"/>
      <c r="F143" s="69"/>
      <c r="G143" s="68"/>
      <c r="H143" s="67">
        <v>0</v>
      </c>
      <c r="I143" s="63">
        <v>0</v>
      </c>
      <c r="J143" s="62">
        <f>SUM(H143:I143)</f>
        <v>0</v>
      </c>
      <c r="K143" s="101">
        <v>0</v>
      </c>
      <c r="L143" s="64">
        <v>0</v>
      </c>
      <c r="M143" s="64">
        <v>0</v>
      </c>
      <c r="N143" s="64">
        <v>63423</v>
      </c>
      <c r="O143" s="64">
        <v>631298</v>
      </c>
      <c r="P143" s="63">
        <v>1362220</v>
      </c>
      <c r="Q143" s="62">
        <f>SUM(K143:P143)</f>
        <v>2056941</v>
      </c>
      <c r="R143" s="61">
        <f t="shared" si="27"/>
        <v>2056941</v>
      </c>
    </row>
    <row r="144" spans="1:18" s="14" customFormat="1" ht="17.100000000000001" customHeight="1">
      <c r="B144" s="72"/>
      <c r="C144" s="72"/>
      <c r="D144" s="70" t="s">
        <v>90</v>
      </c>
      <c r="E144" s="69"/>
      <c r="F144" s="69"/>
      <c r="G144" s="68"/>
      <c r="H144" s="67">
        <v>1368396</v>
      </c>
      <c r="I144" s="63">
        <v>4477380</v>
      </c>
      <c r="J144" s="62">
        <f>SUM(H144:I144)</f>
        <v>5845776</v>
      </c>
      <c r="K144" s="101">
        <v>0</v>
      </c>
      <c r="L144" s="64">
        <v>16090815</v>
      </c>
      <c r="M144" s="64">
        <v>15168880</v>
      </c>
      <c r="N144" s="64">
        <v>10512820</v>
      </c>
      <c r="O144" s="64">
        <v>8657992</v>
      </c>
      <c r="P144" s="63">
        <v>6786915</v>
      </c>
      <c r="Q144" s="62">
        <f>SUM(K144:P144)</f>
        <v>57217422</v>
      </c>
      <c r="R144" s="61">
        <f t="shared" si="27"/>
        <v>63063198</v>
      </c>
    </row>
    <row r="145" spans="2:18" s="14" customFormat="1" ht="17.100000000000001" customHeight="1">
      <c r="B145" s="72"/>
      <c r="C145" s="72"/>
      <c r="D145" s="70" t="s">
        <v>89</v>
      </c>
      <c r="E145" s="69"/>
      <c r="F145" s="69"/>
      <c r="G145" s="68"/>
      <c r="H145" s="67">
        <v>243615</v>
      </c>
      <c r="I145" s="63">
        <v>1813445</v>
      </c>
      <c r="J145" s="62">
        <f>SUM(H145:I145)</f>
        <v>2057060</v>
      </c>
      <c r="K145" s="101">
        <v>0</v>
      </c>
      <c r="L145" s="64">
        <v>3019877</v>
      </c>
      <c r="M145" s="64">
        <v>2853276</v>
      </c>
      <c r="N145" s="64">
        <v>2405938</v>
      </c>
      <c r="O145" s="64">
        <v>2423142</v>
      </c>
      <c r="P145" s="63">
        <v>574821</v>
      </c>
      <c r="Q145" s="62">
        <f>SUM(K145:P145)</f>
        <v>11277054</v>
      </c>
      <c r="R145" s="61">
        <f t="shared" si="27"/>
        <v>13334114</v>
      </c>
    </row>
    <row r="146" spans="2:18" s="14" customFormat="1" ht="17.100000000000001" customHeight="1">
      <c r="B146" s="72"/>
      <c r="C146" s="72"/>
      <c r="D146" s="133" t="s">
        <v>88</v>
      </c>
      <c r="E146" s="132"/>
      <c r="F146" s="132"/>
      <c r="G146" s="131"/>
      <c r="H146" s="130">
        <v>435408</v>
      </c>
      <c r="I146" s="126">
        <v>535215</v>
      </c>
      <c r="J146" s="125">
        <f>SUM(H146:I146)</f>
        <v>970623</v>
      </c>
      <c r="K146" s="128">
        <v>0</v>
      </c>
      <c r="L146" s="127">
        <v>5583756</v>
      </c>
      <c r="M146" s="127">
        <v>4440007</v>
      </c>
      <c r="N146" s="127">
        <v>5113473</v>
      </c>
      <c r="O146" s="127">
        <v>3984119</v>
      </c>
      <c r="P146" s="126">
        <v>2893127</v>
      </c>
      <c r="Q146" s="125">
        <f>SUM(K146:P146)</f>
        <v>22014482</v>
      </c>
      <c r="R146" s="124">
        <f t="shared" si="27"/>
        <v>22985105</v>
      </c>
    </row>
    <row r="147" spans="2:18" s="14" customFormat="1" ht="17.100000000000001" customHeight="1">
      <c r="B147" s="72"/>
      <c r="C147" s="86" t="s">
        <v>87</v>
      </c>
      <c r="D147" s="85"/>
      <c r="E147" s="85"/>
      <c r="F147" s="85"/>
      <c r="G147" s="84"/>
      <c r="H147" s="45">
        <f t="shared" ref="H147:R147" si="28">SUM(H148:H149)</f>
        <v>2738400</v>
      </c>
      <c r="I147" s="44">
        <f t="shared" si="28"/>
        <v>7240678</v>
      </c>
      <c r="J147" s="43">
        <f t="shared" si="28"/>
        <v>9979078</v>
      </c>
      <c r="K147" s="42">
        <f t="shared" si="28"/>
        <v>0</v>
      </c>
      <c r="L147" s="41">
        <f t="shared" si="28"/>
        <v>104082291</v>
      </c>
      <c r="M147" s="41">
        <f t="shared" si="28"/>
        <v>85440622</v>
      </c>
      <c r="N147" s="41">
        <f t="shared" si="28"/>
        <v>70047874</v>
      </c>
      <c r="O147" s="41">
        <f t="shared" si="28"/>
        <v>46534851</v>
      </c>
      <c r="P147" s="40">
        <f t="shared" si="28"/>
        <v>23810132</v>
      </c>
      <c r="Q147" s="39">
        <f t="shared" si="28"/>
        <v>329915770</v>
      </c>
      <c r="R147" s="38">
        <f t="shared" si="28"/>
        <v>339894848</v>
      </c>
    </row>
    <row r="148" spans="2:18" s="14" customFormat="1" ht="17.100000000000001" customHeight="1">
      <c r="B148" s="72"/>
      <c r="C148" s="72"/>
      <c r="D148" s="82" t="s">
        <v>86</v>
      </c>
      <c r="E148" s="81"/>
      <c r="F148" s="81"/>
      <c r="G148" s="80"/>
      <c r="H148" s="79">
        <v>0</v>
      </c>
      <c r="I148" s="75">
        <v>0</v>
      </c>
      <c r="J148" s="78">
        <f>SUM(H148:I148)</f>
        <v>0</v>
      </c>
      <c r="K148" s="134">
        <v>0</v>
      </c>
      <c r="L148" s="76">
        <v>80102956</v>
      </c>
      <c r="M148" s="76">
        <v>63352670</v>
      </c>
      <c r="N148" s="76">
        <v>54535675</v>
      </c>
      <c r="O148" s="76">
        <v>35337523</v>
      </c>
      <c r="P148" s="75">
        <v>18251325</v>
      </c>
      <c r="Q148" s="74">
        <f>SUM(K148:P148)</f>
        <v>251580149</v>
      </c>
      <c r="R148" s="73">
        <f>SUM(J148,Q148)</f>
        <v>251580149</v>
      </c>
    </row>
    <row r="149" spans="2:18" s="14" customFormat="1" ht="17.100000000000001" customHeight="1">
      <c r="B149" s="72"/>
      <c r="C149" s="72"/>
      <c r="D149" s="133" t="s">
        <v>85</v>
      </c>
      <c r="E149" s="132"/>
      <c r="F149" s="132"/>
      <c r="G149" s="131"/>
      <c r="H149" s="130">
        <v>2738400</v>
      </c>
      <c r="I149" s="126">
        <v>7240678</v>
      </c>
      <c r="J149" s="129">
        <f>SUM(H149:I149)</f>
        <v>9979078</v>
      </c>
      <c r="K149" s="128">
        <v>0</v>
      </c>
      <c r="L149" s="127">
        <v>23979335</v>
      </c>
      <c r="M149" s="127">
        <v>22087952</v>
      </c>
      <c r="N149" s="127">
        <v>15512199</v>
      </c>
      <c r="O149" s="127">
        <v>11197328</v>
      </c>
      <c r="P149" s="126">
        <v>5558807</v>
      </c>
      <c r="Q149" s="125">
        <f>SUM(K149:P149)</f>
        <v>78335621</v>
      </c>
      <c r="R149" s="124">
        <f>SUM(J149,Q149)</f>
        <v>88314699</v>
      </c>
    </row>
    <row r="150" spans="2:18" s="14" customFormat="1" ht="17.100000000000001" customHeight="1">
      <c r="B150" s="72"/>
      <c r="C150" s="86" t="s">
        <v>84</v>
      </c>
      <c r="D150" s="85"/>
      <c r="E150" s="85"/>
      <c r="F150" s="85"/>
      <c r="G150" s="84"/>
      <c r="H150" s="45">
        <f>SUM(H151:H154)</f>
        <v>50823</v>
      </c>
      <c r="I150" s="44">
        <f t="shared" ref="I150:Q150" si="29">SUM(I151:I154)</f>
        <v>361719</v>
      </c>
      <c r="J150" s="43">
        <f>SUM(J151:J154)</f>
        <v>412542</v>
      </c>
      <c r="K150" s="42">
        <f t="shared" si="29"/>
        <v>0</v>
      </c>
      <c r="L150" s="41">
        <f t="shared" si="29"/>
        <v>8690578</v>
      </c>
      <c r="M150" s="41">
        <f>SUM(M151:M154)</f>
        <v>11902442</v>
      </c>
      <c r="N150" s="41">
        <f t="shared" si="29"/>
        <v>13352524</v>
      </c>
      <c r="O150" s="41">
        <f t="shared" si="29"/>
        <v>11162247</v>
      </c>
      <c r="P150" s="40">
        <f>SUM(P151:P154)</f>
        <v>7425294</v>
      </c>
      <c r="Q150" s="39">
        <f t="shared" si="29"/>
        <v>52533085</v>
      </c>
      <c r="R150" s="38">
        <f>SUM(R151:R154)</f>
        <v>52945627</v>
      </c>
    </row>
    <row r="151" spans="2:18" s="14" customFormat="1" ht="17.100000000000001" customHeight="1">
      <c r="B151" s="72"/>
      <c r="C151" s="72"/>
      <c r="D151" s="82" t="s">
        <v>83</v>
      </c>
      <c r="E151" s="81"/>
      <c r="F151" s="81"/>
      <c r="G151" s="80"/>
      <c r="H151" s="79">
        <v>50823</v>
      </c>
      <c r="I151" s="75">
        <v>330210</v>
      </c>
      <c r="J151" s="78">
        <f>SUM(H151:I151)</f>
        <v>381033</v>
      </c>
      <c r="K151" s="134">
        <v>0</v>
      </c>
      <c r="L151" s="76">
        <v>7842380</v>
      </c>
      <c r="M151" s="76">
        <v>11045939</v>
      </c>
      <c r="N151" s="76">
        <v>12415171</v>
      </c>
      <c r="O151" s="76">
        <v>9990369</v>
      </c>
      <c r="P151" s="75">
        <v>6668617</v>
      </c>
      <c r="Q151" s="74">
        <f>SUM(K151:P151)</f>
        <v>47962476</v>
      </c>
      <c r="R151" s="73">
        <f>SUM(J151,Q151)</f>
        <v>48343509</v>
      </c>
    </row>
    <row r="152" spans="2:18" s="14" customFormat="1" ht="17.100000000000001" customHeight="1">
      <c r="B152" s="72"/>
      <c r="C152" s="72"/>
      <c r="D152" s="70" t="s">
        <v>82</v>
      </c>
      <c r="E152" s="69"/>
      <c r="F152" s="69"/>
      <c r="G152" s="68"/>
      <c r="H152" s="67">
        <v>0</v>
      </c>
      <c r="I152" s="63">
        <v>31509</v>
      </c>
      <c r="J152" s="66">
        <f>SUM(H152:I152)</f>
        <v>31509</v>
      </c>
      <c r="K152" s="101">
        <v>0</v>
      </c>
      <c r="L152" s="64">
        <v>848198</v>
      </c>
      <c r="M152" s="64">
        <v>856503</v>
      </c>
      <c r="N152" s="64">
        <v>919623</v>
      </c>
      <c r="O152" s="64">
        <v>1171878</v>
      </c>
      <c r="P152" s="63">
        <v>756677</v>
      </c>
      <c r="Q152" s="62">
        <f>SUM(K152:P152)</f>
        <v>4552879</v>
      </c>
      <c r="R152" s="61">
        <f>SUM(J152,Q152)</f>
        <v>4584388</v>
      </c>
    </row>
    <row r="153" spans="2:18" s="14" customFormat="1" ht="16.5" customHeight="1">
      <c r="B153" s="72"/>
      <c r="C153" s="71"/>
      <c r="D153" s="70" t="s">
        <v>81</v>
      </c>
      <c r="E153" s="69"/>
      <c r="F153" s="69"/>
      <c r="G153" s="68"/>
      <c r="H153" s="67">
        <v>0</v>
      </c>
      <c r="I153" s="63">
        <v>0</v>
      </c>
      <c r="J153" s="66">
        <f>SUM(H153:I153)</f>
        <v>0</v>
      </c>
      <c r="K153" s="101">
        <v>0</v>
      </c>
      <c r="L153" s="64">
        <v>0</v>
      </c>
      <c r="M153" s="64">
        <v>0</v>
      </c>
      <c r="N153" s="64">
        <v>17730</v>
      </c>
      <c r="O153" s="64">
        <v>0</v>
      </c>
      <c r="P153" s="63">
        <v>0</v>
      </c>
      <c r="Q153" s="62">
        <f>SUM(K153:P153)</f>
        <v>17730</v>
      </c>
      <c r="R153" s="61">
        <f>SUM(J153,Q153)</f>
        <v>17730</v>
      </c>
    </row>
    <row r="154" spans="2:18" s="49" customFormat="1" ht="16.5" customHeight="1">
      <c r="B154" s="111"/>
      <c r="C154" s="136"/>
      <c r="D154" s="59" t="s">
        <v>80</v>
      </c>
      <c r="E154" s="58"/>
      <c r="F154" s="58"/>
      <c r="G154" s="57"/>
      <c r="H154" s="56">
        <v>0</v>
      </c>
      <c r="I154" s="52">
        <v>0</v>
      </c>
      <c r="J154" s="55">
        <f>SUM(H154:I154)</f>
        <v>0</v>
      </c>
      <c r="K154" s="135">
        <v>0</v>
      </c>
      <c r="L154" s="53">
        <v>0</v>
      </c>
      <c r="M154" s="53">
        <v>0</v>
      </c>
      <c r="N154" s="53">
        <v>0</v>
      </c>
      <c r="O154" s="53">
        <v>0</v>
      </c>
      <c r="P154" s="52">
        <v>0</v>
      </c>
      <c r="Q154" s="51">
        <f>SUM(K154:P154)</f>
        <v>0</v>
      </c>
      <c r="R154" s="50">
        <f>SUM(J154,Q154)</f>
        <v>0</v>
      </c>
    </row>
    <row r="155" spans="2:18" s="14" customFormat="1" ht="17.100000000000001" customHeight="1">
      <c r="B155" s="72"/>
      <c r="C155" s="86" t="s">
        <v>79</v>
      </c>
      <c r="D155" s="85"/>
      <c r="E155" s="85"/>
      <c r="F155" s="85"/>
      <c r="G155" s="84"/>
      <c r="H155" s="45">
        <f t="shared" ref="H155:R155" si="30">SUM(H156:H158)</f>
        <v>7115506</v>
      </c>
      <c r="I155" s="44">
        <f t="shared" si="30"/>
        <v>13434768</v>
      </c>
      <c r="J155" s="43">
        <f t="shared" si="30"/>
        <v>20550274</v>
      </c>
      <c r="K155" s="42">
        <f t="shared" si="30"/>
        <v>0</v>
      </c>
      <c r="L155" s="41">
        <f t="shared" si="30"/>
        <v>17795757</v>
      </c>
      <c r="M155" s="41">
        <f t="shared" si="30"/>
        <v>21789332</v>
      </c>
      <c r="N155" s="41">
        <f t="shared" si="30"/>
        <v>17774447</v>
      </c>
      <c r="O155" s="41">
        <f t="shared" si="30"/>
        <v>14221653</v>
      </c>
      <c r="P155" s="40">
        <f t="shared" si="30"/>
        <v>8485279</v>
      </c>
      <c r="Q155" s="39">
        <f t="shared" si="30"/>
        <v>80066468</v>
      </c>
      <c r="R155" s="38">
        <f t="shared" si="30"/>
        <v>100616742</v>
      </c>
    </row>
    <row r="156" spans="2:18" s="14" customFormat="1" ht="17.100000000000001" customHeight="1">
      <c r="B156" s="72"/>
      <c r="C156" s="72"/>
      <c r="D156" s="82" t="s">
        <v>78</v>
      </c>
      <c r="E156" s="81"/>
      <c r="F156" s="81"/>
      <c r="G156" s="80"/>
      <c r="H156" s="79">
        <v>5157290</v>
      </c>
      <c r="I156" s="75">
        <v>10528197</v>
      </c>
      <c r="J156" s="78">
        <f>SUM(H156:I156)</f>
        <v>15685487</v>
      </c>
      <c r="K156" s="134">
        <v>0</v>
      </c>
      <c r="L156" s="76">
        <v>15022950</v>
      </c>
      <c r="M156" s="76">
        <v>20114040</v>
      </c>
      <c r="N156" s="76">
        <v>16545413</v>
      </c>
      <c r="O156" s="76">
        <v>13207781</v>
      </c>
      <c r="P156" s="75">
        <v>8343830</v>
      </c>
      <c r="Q156" s="74">
        <f>SUM(K156:P156)</f>
        <v>73234014</v>
      </c>
      <c r="R156" s="73">
        <f>SUM(J156,Q156)</f>
        <v>88919501</v>
      </c>
    </row>
    <row r="157" spans="2:18" s="14" customFormat="1" ht="17.100000000000001" customHeight="1">
      <c r="B157" s="72"/>
      <c r="C157" s="72"/>
      <c r="D157" s="70" t="s">
        <v>77</v>
      </c>
      <c r="E157" s="69"/>
      <c r="F157" s="69"/>
      <c r="G157" s="68"/>
      <c r="H157" s="67">
        <v>481008</v>
      </c>
      <c r="I157" s="63">
        <v>798120</v>
      </c>
      <c r="J157" s="66">
        <f>SUM(H157:I157)</f>
        <v>1279128</v>
      </c>
      <c r="K157" s="101">
        <v>0</v>
      </c>
      <c r="L157" s="64">
        <v>1019277</v>
      </c>
      <c r="M157" s="64">
        <v>554152</v>
      </c>
      <c r="N157" s="64">
        <v>476985</v>
      </c>
      <c r="O157" s="64">
        <v>329289</v>
      </c>
      <c r="P157" s="63">
        <v>95639</v>
      </c>
      <c r="Q157" s="62">
        <f>SUM(K157:P157)</f>
        <v>2475342</v>
      </c>
      <c r="R157" s="61">
        <f>SUM(J157,Q157)</f>
        <v>3754470</v>
      </c>
    </row>
    <row r="158" spans="2:18" s="14" customFormat="1" ht="17.100000000000001" customHeight="1">
      <c r="B158" s="72"/>
      <c r="C158" s="72"/>
      <c r="D158" s="133" t="s">
        <v>76</v>
      </c>
      <c r="E158" s="132"/>
      <c r="F158" s="132"/>
      <c r="G158" s="131"/>
      <c r="H158" s="130">
        <v>1477208</v>
      </c>
      <c r="I158" s="126">
        <v>2108451</v>
      </c>
      <c r="J158" s="129">
        <f>SUM(H158:I158)</f>
        <v>3585659</v>
      </c>
      <c r="K158" s="128">
        <v>0</v>
      </c>
      <c r="L158" s="127">
        <v>1753530</v>
      </c>
      <c r="M158" s="127">
        <v>1121140</v>
      </c>
      <c r="N158" s="127">
        <v>752049</v>
      </c>
      <c r="O158" s="127">
        <v>684583</v>
      </c>
      <c r="P158" s="126">
        <v>45810</v>
      </c>
      <c r="Q158" s="125">
        <f>SUM(K158:P158)</f>
        <v>4357112</v>
      </c>
      <c r="R158" s="124">
        <f>SUM(J158,Q158)</f>
        <v>7942771</v>
      </c>
    </row>
    <row r="159" spans="2:18" s="14" customFormat="1" ht="17.100000000000001" customHeight="1">
      <c r="B159" s="72"/>
      <c r="C159" s="122" t="s">
        <v>75</v>
      </c>
      <c r="D159" s="121"/>
      <c r="E159" s="121"/>
      <c r="F159" s="121"/>
      <c r="G159" s="120"/>
      <c r="H159" s="45">
        <v>1786928</v>
      </c>
      <c r="I159" s="44">
        <v>1324645</v>
      </c>
      <c r="J159" s="43">
        <f>SUM(H159:I159)</f>
        <v>3111573</v>
      </c>
      <c r="K159" s="42">
        <v>0</v>
      </c>
      <c r="L159" s="41">
        <v>24508507</v>
      </c>
      <c r="M159" s="41">
        <v>23738144</v>
      </c>
      <c r="N159" s="41">
        <v>26849242</v>
      </c>
      <c r="O159" s="41">
        <v>22240007</v>
      </c>
      <c r="P159" s="40">
        <v>8629540</v>
      </c>
      <c r="Q159" s="39">
        <f>SUM(K159:P159)</f>
        <v>105965440</v>
      </c>
      <c r="R159" s="38">
        <f>SUM(J159,Q159)</f>
        <v>109077013</v>
      </c>
    </row>
    <row r="160" spans="2:18" s="14" customFormat="1" ht="17.100000000000001" customHeight="1">
      <c r="B160" s="123"/>
      <c r="C160" s="122" t="s">
        <v>74</v>
      </c>
      <c r="D160" s="121"/>
      <c r="E160" s="121"/>
      <c r="F160" s="121"/>
      <c r="G160" s="120"/>
      <c r="H160" s="45">
        <v>4077000</v>
      </c>
      <c r="I160" s="44">
        <v>6174660</v>
      </c>
      <c r="J160" s="43">
        <f>SUM(H160:I160)</f>
        <v>10251660</v>
      </c>
      <c r="K160" s="42">
        <v>0</v>
      </c>
      <c r="L160" s="41">
        <v>47901725</v>
      </c>
      <c r="M160" s="41">
        <v>28054651</v>
      </c>
      <c r="N160" s="41">
        <v>20687411</v>
      </c>
      <c r="O160" s="41">
        <v>12692699</v>
      </c>
      <c r="P160" s="40">
        <v>5954447</v>
      </c>
      <c r="Q160" s="39">
        <f>SUM(K160:P160)</f>
        <v>115290933</v>
      </c>
      <c r="R160" s="38">
        <f>SUM(J160,Q160)</f>
        <v>125542593</v>
      </c>
    </row>
    <row r="161" spans="2:18" s="14" customFormat="1" ht="17.100000000000001" customHeight="1">
      <c r="B161" s="86" t="s">
        <v>73</v>
      </c>
      <c r="C161" s="85"/>
      <c r="D161" s="85"/>
      <c r="E161" s="85"/>
      <c r="F161" s="85"/>
      <c r="G161" s="84"/>
      <c r="H161" s="45">
        <f t="shared" ref="H161:R161" si="31">SUM(H162:H170)</f>
        <v>496809</v>
      </c>
      <c r="I161" s="44">
        <f t="shared" si="31"/>
        <v>960791</v>
      </c>
      <c r="J161" s="43">
        <f t="shared" si="31"/>
        <v>1457600</v>
      </c>
      <c r="K161" s="42">
        <f t="shared" si="31"/>
        <v>0</v>
      </c>
      <c r="L161" s="41">
        <f t="shared" si="31"/>
        <v>168389880</v>
      </c>
      <c r="M161" s="41">
        <f t="shared" si="31"/>
        <v>144976936</v>
      </c>
      <c r="N161" s="41">
        <f t="shared" si="31"/>
        <v>161842979</v>
      </c>
      <c r="O161" s="41">
        <f t="shared" si="31"/>
        <v>119611134</v>
      </c>
      <c r="P161" s="40">
        <f t="shared" si="31"/>
        <v>71356093</v>
      </c>
      <c r="Q161" s="39">
        <f>SUM(Q162:Q170)</f>
        <v>666177022</v>
      </c>
      <c r="R161" s="38">
        <f t="shared" si="31"/>
        <v>667634622</v>
      </c>
    </row>
    <row r="162" spans="2:18" s="14" customFormat="1" ht="17.100000000000001" customHeight="1">
      <c r="B162" s="72"/>
      <c r="C162" s="119" t="s">
        <v>72</v>
      </c>
      <c r="D162" s="118"/>
      <c r="E162" s="118"/>
      <c r="F162" s="118"/>
      <c r="G162" s="117"/>
      <c r="H162" s="79">
        <v>0</v>
      </c>
      <c r="I162" s="75">
        <v>0</v>
      </c>
      <c r="J162" s="78">
        <f t="shared" ref="J162:J170" si="32">SUM(H162:I162)</f>
        <v>0</v>
      </c>
      <c r="K162" s="116"/>
      <c r="L162" s="115">
        <v>6137345</v>
      </c>
      <c r="M162" s="115">
        <v>4682978</v>
      </c>
      <c r="N162" s="115">
        <v>9594441</v>
      </c>
      <c r="O162" s="115">
        <v>13676654</v>
      </c>
      <c r="P162" s="114">
        <v>10359319</v>
      </c>
      <c r="Q162" s="113">
        <f>SUM(K162:P162)</f>
        <v>44450737</v>
      </c>
      <c r="R162" s="112">
        <f>SUM(J162,Q162)</f>
        <v>44450737</v>
      </c>
    </row>
    <row r="163" spans="2:18" s="14" customFormat="1" ht="17.100000000000001" customHeight="1">
      <c r="B163" s="72"/>
      <c r="C163" s="70" t="s">
        <v>71</v>
      </c>
      <c r="D163" s="69"/>
      <c r="E163" s="69"/>
      <c r="F163" s="69"/>
      <c r="G163" s="68"/>
      <c r="H163" s="67">
        <v>0</v>
      </c>
      <c r="I163" s="63">
        <v>0</v>
      </c>
      <c r="J163" s="66">
        <f t="shared" si="32"/>
        <v>0</v>
      </c>
      <c r="K163" s="65"/>
      <c r="L163" s="64">
        <v>0</v>
      </c>
      <c r="M163" s="64">
        <v>0</v>
      </c>
      <c r="N163" s="64">
        <v>0</v>
      </c>
      <c r="O163" s="64">
        <v>0</v>
      </c>
      <c r="P163" s="63">
        <v>0</v>
      </c>
      <c r="Q163" s="62">
        <f t="shared" ref="Q163:Q170" si="33">SUM(K163:P163)</f>
        <v>0</v>
      </c>
      <c r="R163" s="61">
        <f t="shared" ref="R163:R170" si="34">SUM(J163,Q163)</f>
        <v>0</v>
      </c>
    </row>
    <row r="164" spans="2:18" s="49" customFormat="1" ht="17.100000000000001" customHeight="1">
      <c r="B164" s="111"/>
      <c r="C164" s="110" t="s">
        <v>70</v>
      </c>
      <c r="D164" s="109"/>
      <c r="E164" s="109"/>
      <c r="F164" s="109"/>
      <c r="G164" s="108"/>
      <c r="H164" s="107">
        <v>15939</v>
      </c>
      <c r="I164" s="104">
        <v>0</v>
      </c>
      <c r="J164" s="106">
        <f>SUM(H164:I164)</f>
        <v>15939</v>
      </c>
      <c r="K164" s="65"/>
      <c r="L164" s="105">
        <v>75949085</v>
      </c>
      <c r="M164" s="105">
        <v>53008711</v>
      </c>
      <c r="N164" s="105">
        <v>40282788</v>
      </c>
      <c r="O164" s="105">
        <v>28218880</v>
      </c>
      <c r="P164" s="104">
        <v>13578574</v>
      </c>
      <c r="Q164" s="103">
        <f>SUM(K164:P164)</f>
        <v>211038038</v>
      </c>
      <c r="R164" s="102">
        <f>SUM(J164,Q164)</f>
        <v>211053977</v>
      </c>
    </row>
    <row r="165" spans="2:18" s="14" customFormat="1" ht="17.100000000000001" customHeight="1">
      <c r="B165" s="72"/>
      <c r="C165" s="70" t="s">
        <v>69</v>
      </c>
      <c r="D165" s="69"/>
      <c r="E165" s="69"/>
      <c r="F165" s="69"/>
      <c r="G165" s="68"/>
      <c r="H165" s="67">
        <v>26883</v>
      </c>
      <c r="I165" s="63">
        <v>0</v>
      </c>
      <c r="J165" s="66">
        <f t="shared" si="32"/>
        <v>26883</v>
      </c>
      <c r="K165" s="101">
        <v>0</v>
      </c>
      <c r="L165" s="64">
        <v>14213653</v>
      </c>
      <c r="M165" s="64">
        <v>12261886</v>
      </c>
      <c r="N165" s="64">
        <v>14126229</v>
      </c>
      <c r="O165" s="64">
        <v>7554584</v>
      </c>
      <c r="P165" s="63">
        <v>3388850</v>
      </c>
      <c r="Q165" s="62">
        <f t="shared" si="33"/>
        <v>51545202</v>
      </c>
      <c r="R165" s="61">
        <f t="shared" si="34"/>
        <v>51572085</v>
      </c>
    </row>
    <row r="166" spans="2:18" s="14" customFormat="1" ht="17.100000000000001" customHeight="1">
      <c r="B166" s="72"/>
      <c r="C166" s="70" t="s">
        <v>68</v>
      </c>
      <c r="D166" s="69"/>
      <c r="E166" s="69"/>
      <c r="F166" s="69"/>
      <c r="G166" s="68"/>
      <c r="H166" s="67">
        <v>453987</v>
      </c>
      <c r="I166" s="63">
        <v>960791</v>
      </c>
      <c r="J166" s="66">
        <f t="shared" si="32"/>
        <v>1414778</v>
      </c>
      <c r="K166" s="101">
        <v>0</v>
      </c>
      <c r="L166" s="64">
        <v>10199074</v>
      </c>
      <c r="M166" s="64">
        <v>13064168</v>
      </c>
      <c r="N166" s="64">
        <v>19020327</v>
      </c>
      <c r="O166" s="64">
        <v>17611289</v>
      </c>
      <c r="P166" s="63">
        <v>7100880</v>
      </c>
      <c r="Q166" s="62">
        <f t="shared" si="33"/>
        <v>66995738</v>
      </c>
      <c r="R166" s="61">
        <f t="shared" si="34"/>
        <v>68410516</v>
      </c>
    </row>
    <row r="167" spans="2:18" s="14" customFormat="1" ht="17.100000000000001" customHeight="1">
      <c r="B167" s="72"/>
      <c r="C167" s="70" t="s">
        <v>67</v>
      </c>
      <c r="D167" s="69"/>
      <c r="E167" s="69"/>
      <c r="F167" s="69"/>
      <c r="G167" s="68"/>
      <c r="H167" s="67">
        <v>0</v>
      </c>
      <c r="I167" s="63">
        <v>0</v>
      </c>
      <c r="J167" s="66">
        <f t="shared" si="32"/>
        <v>0</v>
      </c>
      <c r="K167" s="65"/>
      <c r="L167" s="64">
        <v>54395217</v>
      </c>
      <c r="M167" s="64">
        <v>50096863</v>
      </c>
      <c r="N167" s="64">
        <v>59130243</v>
      </c>
      <c r="O167" s="64">
        <v>31572151</v>
      </c>
      <c r="P167" s="63">
        <v>19286683</v>
      </c>
      <c r="Q167" s="62">
        <f t="shared" si="33"/>
        <v>214481157</v>
      </c>
      <c r="R167" s="61">
        <f t="shared" si="34"/>
        <v>214481157</v>
      </c>
    </row>
    <row r="168" spans="2:18" s="14" customFormat="1" ht="17.100000000000001" customHeight="1">
      <c r="B168" s="72"/>
      <c r="C168" s="100" t="s">
        <v>66</v>
      </c>
      <c r="D168" s="98"/>
      <c r="E168" s="98"/>
      <c r="F168" s="98"/>
      <c r="G168" s="97"/>
      <c r="H168" s="67">
        <v>0</v>
      </c>
      <c r="I168" s="63">
        <v>0</v>
      </c>
      <c r="J168" s="66">
        <f t="shared" si="32"/>
        <v>0</v>
      </c>
      <c r="K168" s="65"/>
      <c r="L168" s="64">
        <v>4944354</v>
      </c>
      <c r="M168" s="64">
        <v>5329775</v>
      </c>
      <c r="N168" s="64">
        <v>7799494</v>
      </c>
      <c r="O168" s="64">
        <v>4975513</v>
      </c>
      <c r="P168" s="63">
        <v>3901146</v>
      </c>
      <c r="Q168" s="62">
        <f t="shared" si="33"/>
        <v>26950282</v>
      </c>
      <c r="R168" s="61">
        <f t="shared" si="34"/>
        <v>26950282</v>
      </c>
    </row>
    <row r="169" spans="2:18" s="14" customFormat="1" ht="17.100000000000001" customHeight="1">
      <c r="B169" s="71"/>
      <c r="C169" s="99" t="s">
        <v>65</v>
      </c>
      <c r="D169" s="98"/>
      <c r="E169" s="98"/>
      <c r="F169" s="98"/>
      <c r="G169" s="97"/>
      <c r="H169" s="67">
        <v>0</v>
      </c>
      <c r="I169" s="63">
        <v>0</v>
      </c>
      <c r="J169" s="66">
        <f t="shared" si="32"/>
        <v>0</v>
      </c>
      <c r="K169" s="65"/>
      <c r="L169" s="64">
        <v>0</v>
      </c>
      <c r="M169" s="64">
        <v>0</v>
      </c>
      <c r="N169" s="64">
        <v>2272808</v>
      </c>
      <c r="O169" s="64">
        <v>7416282</v>
      </c>
      <c r="P169" s="63">
        <v>5872356</v>
      </c>
      <c r="Q169" s="62">
        <f>SUM(K169:P169)</f>
        <v>15561446</v>
      </c>
      <c r="R169" s="61">
        <f>SUM(J169,Q169)</f>
        <v>15561446</v>
      </c>
    </row>
    <row r="170" spans="2:18" s="14" customFormat="1" ht="17.100000000000001" customHeight="1">
      <c r="B170" s="96"/>
      <c r="C170" s="95" t="s">
        <v>64</v>
      </c>
      <c r="D170" s="94"/>
      <c r="E170" s="94"/>
      <c r="F170" s="94"/>
      <c r="G170" s="93"/>
      <c r="H170" s="92">
        <v>0</v>
      </c>
      <c r="I170" s="89">
        <v>0</v>
      </c>
      <c r="J170" s="91">
        <f t="shared" si="32"/>
        <v>0</v>
      </c>
      <c r="K170" s="54"/>
      <c r="L170" s="90">
        <v>2551152</v>
      </c>
      <c r="M170" s="90">
        <v>6532555</v>
      </c>
      <c r="N170" s="90">
        <v>9616649</v>
      </c>
      <c r="O170" s="90">
        <v>8585781</v>
      </c>
      <c r="P170" s="89">
        <v>7868285</v>
      </c>
      <c r="Q170" s="88">
        <f t="shared" si="33"/>
        <v>35154422</v>
      </c>
      <c r="R170" s="87">
        <f t="shared" si="34"/>
        <v>35154422</v>
      </c>
    </row>
    <row r="171" spans="2:18" s="14" customFormat="1" ht="17.100000000000001" customHeight="1">
      <c r="B171" s="86" t="s">
        <v>63</v>
      </c>
      <c r="C171" s="85"/>
      <c r="D171" s="85"/>
      <c r="E171" s="85"/>
      <c r="F171" s="85"/>
      <c r="G171" s="84"/>
      <c r="H171" s="45">
        <f>SUM(H172:H175)</f>
        <v>0</v>
      </c>
      <c r="I171" s="44">
        <f>SUM(I172:I175)</f>
        <v>0</v>
      </c>
      <c r="J171" s="43">
        <f>SUM(J172:J175)</f>
        <v>0</v>
      </c>
      <c r="K171" s="83"/>
      <c r="L171" s="41">
        <f t="shared" ref="L171:R171" si="35">SUM(L172:L175)</f>
        <v>10864312</v>
      </c>
      <c r="M171" s="41">
        <f t="shared" si="35"/>
        <v>16578514</v>
      </c>
      <c r="N171" s="41">
        <f t="shared" si="35"/>
        <v>95282828</v>
      </c>
      <c r="O171" s="41">
        <f t="shared" si="35"/>
        <v>333501749</v>
      </c>
      <c r="P171" s="40">
        <f t="shared" si="35"/>
        <v>300287496</v>
      </c>
      <c r="Q171" s="39">
        <f t="shared" si="35"/>
        <v>756514899</v>
      </c>
      <c r="R171" s="38">
        <f t="shared" si="35"/>
        <v>756514899</v>
      </c>
    </row>
    <row r="172" spans="2:18" s="14" customFormat="1" ht="17.100000000000001" customHeight="1">
      <c r="B172" s="72"/>
      <c r="C172" s="82" t="s">
        <v>62</v>
      </c>
      <c r="D172" s="81"/>
      <c r="E172" s="81"/>
      <c r="F172" s="81"/>
      <c r="G172" s="80"/>
      <c r="H172" s="79">
        <v>0</v>
      </c>
      <c r="I172" s="75">
        <v>0</v>
      </c>
      <c r="J172" s="78">
        <f>SUM(H172:I172)</f>
        <v>0</v>
      </c>
      <c r="K172" s="77"/>
      <c r="L172" s="76">
        <v>0</v>
      </c>
      <c r="M172" s="76">
        <v>413433</v>
      </c>
      <c r="N172" s="76">
        <v>49897590</v>
      </c>
      <c r="O172" s="76">
        <v>156149770</v>
      </c>
      <c r="P172" s="75">
        <v>112185024</v>
      </c>
      <c r="Q172" s="74">
        <f>SUM(K172:P172)</f>
        <v>318645817</v>
      </c>
      <c r="R172" s="73">
        <f>SUM(J172,Q172)</f>
        <v>318645817</v>
      </c>
    </row>
    <row r="173" spans="2:18" s="14" customFormat="1" ht="17.100000000000001" customHeight="1">
      <c r="B173" s="72"/>
      <c r="C173" s="70" t="s">
        <v>61</v>
      </c>
      <c r="D173" s="69"/>
      <c r="E173" s="69"/>
      <c r="F173" s="69"/>
      <c r="G173" s="68"/>
      <c r="H173" s="67">
        <v>0</v>
      </c>
      <c r="I173" s="63">
        <v>0</v>
      </c>
      <c r="J173" s="66">
        <f>SUM(H173:I173)</f>
        <v>0</v>
      </c>
      <c r="K173" s="65"/>
      <c r="L173" s="64">
        <v>10864312</v>
      </c>
      <c r="M173" s="64">
        <v>15600007</v>
      </c>
      <c r="N173" s="64">
        <v>32539498</v>
      </c>
      <c r="O173" s="64">
        <v>51697538</v>
      </c>
      <c r="P173" s="63">
        <v>29764763</v>
      </c>
      <c r="Q173" s="62">
        <f>SUM(K173:P173)</f>
        <v>140466118</v>
      </c>
      <c r="R173" s="61">
        <f>SUM(J173,Q173)</f>
        <v>140466118</v>
      </c>
    </row>
    <row r="174" spans="2:18" s="14" customFormat="1" ht="17.100000000000001" customHeight="1">
      <c r="B174" s="71"/>
      <c r="C174" s="70" t="s">
        <v>60</v>
      </c>
      <c r="D174" s="69"/>
      <c r="E174" s="69"/>
      <c r="F174" s="69"/>
      <c r="G174" s="68"/>
      <c r="H174" s="67">
        <v>0</v>
      </c>
      <c r="I174" s="63">
        <v>0</v>
      </c>
      <c r="J174" s="66">
        <f>SUM(H174:I174)</f>
        <v>0</v>
      </c>
      <c r="K174" s="65"/>
      <c r="L174" s="64">
        <v>0</v>
      </c>
      <c r="M174" s="64">
        <v>0</v>
      </c>
      <c r="N174" s="64">
        <v>919467</v>
      </c>
      <c r="O174" s="64">
        <v>4631883</v>
      </c>
      <c r="P174" s="63">
        <v>5176791</v>
      </c>
      <c r="Q174" s="62">
        <f>SUM(K174:P174)</f>
        <v>10728141</v>
      </c>
      <c r="R174" s="61">
        <f>SUM(J174,Q174)</f>
        <v>10728141</v>
      </c>
    </row>
    <row r="175" spans="2:18" s="49" customFormat="1" ht="17.100000000000001" customHeight="1">
      <c r="B175" s="60"/>
      <c r="C175" s="59" t="s">
        <v>59</v>
      </c>
      <c r="D175" s="58"/>
      <c r="E175" s="58"/>
      <c r="F175" s="58"/>
      <c r="G175" s="57"/>
      <c r="H175" s="56">
        <v>0</v>
      </c>
      <c r="I175" s="52">
        <v>0</v>
      </c>
      <c r="J175" s="55">
        <f>SUM(H175:I175)</f>
        <v>0</v>
      </c>
      <c r="K175" s="54"/>
      <c r="L175" s="53">
        <v>0</v>
      </c>
      <c r="M175" s="53">
        <v>565074</v>
      </c>
      <c r="N175" s="53">
        <v>11926273</v>
      </c>
      <c r="O175" s="53">
        <v>121022558</v>
      </c>
      <c r="P175" s="52">
        <v>153160918</v>
      </c>
      <c r="Q175" s="51">
        <f>SUM(K175:P175)</f>
        <v>286674823</v>
      </c>
      <c r="R175" s="50">
        <f>SUM(J175,Q175)</f>
        <v>286674823</v>
      </c>
    </row>
    <row r="176" spans="2:18" s="14" customFormat="1" ht="17.100000000000001" customHeight="1">
      <c r="B176" s="48" t="s">
        <v>58</v>
      </c>
      <c r="C176" s="47"/>
      <c r="D176" s="47"/>
      <c r="E176" s="47"/>
      <c r="F176" s="47"/>
      <c r="G176" s="46"/>
      <c r="H176" s="45">
        <f t="shared" ref="H176:R176" si="36">SUM(H140,H161,H171)</f>
        <v>18312885</v>
      </c>
      <c r="I176" s="44">
        <f t="shared" si="36"/>
        <v>36323301</v>
      </c>
      <c r="J176" s="43">
        <f t="shared" si="36"/>
        <v>54636186</v>
      </c>
      <c r="K176" s="42">
        <f t="shared" si="36"/>
        <v>0</v>
      </c>
      <c r="L176" s="41">
        <f t="shared" si="36"/>
        <v>444018738</v>
      </c>
      <c r="M176" s="41">
        <f t="shared" si="36"/>
        <v>384652899</v>
      </c>
      <c r="N176" s="41">
        <f t="shared" si="36"/>
        <v>453501719</v>
      </c>
      <c r="O176" s="41">
        <f t="shared" si="36"/>
        <v>599071638</v>
      </c>
      <c r="P176" s="40">
        <f t="shared" si="36"/>
        <v>454040554</v>
      </c>
      <c r="Q176" s="39">
        <f t="shared" si="36"/>
        <v>2335285548</v>
      </c>
      <c r="R176" s="38">
        <f t="shared" si="36"/>
        <v>2389921734</v>
      </c>
    </row>
  </sheetData>
  <mergeCells count="54">
    <mergeCell ref="R6:R7"/>
    <mergeCell ref="J1:O1"/>
    <mergeCell ref="P1:Q1"/>
    <mergeCell ref="H4:I4"/>
    <mergeCell ref="B5:G5"/>
    <mergeCell ref="H5:I5"/>
    <mergeCell ref="Q12:R12"/>
    <mergeCell ref="B13:B22"/>
    <mergeCell ref="C13:G13"/>
    <mergeCell ref="C22:G22"/>
    <mergeCell ref="B23:B32"/>
    <mergeCell ref="C32:G32"/>
    <mergeCell ref="B33:B42"/>
    <mergeCell ref="C42:G42"/>
    <mergeCell ref="K46:R46"/>
    <mergeCell ref="B47:G48"/>
    <mergeCell ref="H47:J47"/>
    <mergeCell ref="K47:Q47"/>
    <mergeCell ref="R47:R48"/>
    <mergeCell ref="B72:G73"/>
    <mergeCell ref="H72:J72"/>
    <mergeCell ref="K72:P72"/>
    <mergeCell ref="Q72:Q73"/>
    <mergeCell ref="K54:R54"/>
    <mergeCell ref="B55:G56"/>
    <mergeCell ref="H55:J55"/>
    <mergeCell ref="K55:Q55"/>
    <mergeCell ref="R55:R56"/>
    <mergeCell ref="J63:Q63"/>
    <mergeCell ref="B64:G65"/>
    <mergeCell ref="H64:J64"/>
    <mergeCell ref="K64:P64"/>
    <mergeCell ref="Q64:Q65"/>
    <mergeCell ref="J71:Q71"/>
    <mergeCell ref="B96:G97"/>
    <mergeCell ref="H96:J96"/>
    <mergeCell ref="K96:Q96"/>
    <mergeCell ref="R96:R97"/>
    <mergeCell ref="J79:Q79"/>
    <mergeCell ref="B80:G81"/>
    <mergeCell ref="H80:J80"/>
    <mergeCell ref="K80:P80"/>
    <mergeCell ref="Q80:Q81"/>
    <mergeCell ref="J87:Q87"/>
    <mergeCell ref="B88:G89"/>
    <mergeCell ref="H88:J88"/>
    <mergeCell ref="K88:P88"/>
    <mergeCell ref="Q88:Q89"/>
    <mergeCell ref="I95:R95"/>
    <mergeCell ref="I137:R137"/>
    <mergeCell ref="B138:G139"/>
    <mergeCell ref="H138:J138"/>
    <mergeCell ref="K138:Q138"/>
    <mergeCell ref="R138:R139"/>
  </mergeCells>
  <phoneticPr fontId="9"/>
  <pageMargins left="0.35433070866141736" right="0.78740157480314965" top="0.59055118110236227" bottom="0.39370078740157483" header="0.39370078740157483" footer="0.39370078740157483"/>
  <pageSetup paperSize="9" scale="67" fitToHeight="0" orientation="landscape" r:id="rId1"/>
  <headerFooter alignWithMargins="0">
    <oddFooter>&amp;P ページ</oddFooter>
  </headerFooter>
  <rowBreaks count="3" manualBreakCount="3">
    <brk id="44" max="17" man="1"/>
    <brk id="93" max="17" man="1"/>
    <brk id="135" max="17"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6"/>
  <sheetViews>
    <sheetView view="pageBreakPreview" zoomScaleNormal="55" zoomScaleSheetLayoutView="100" workbookViewId="0">
      <selection activeCell="P2" sqref="P2"/>
    </sheetView>
  </sheetViews>
  <sheetFormatPr defaultColWidth="7.6640625" defaultRowHeight="17.100000000000001" customHeight="1"/>
  <cols>
    <col min="1" max="2" width="2.6640625" style="1" customWidth="1"/>
    <col min="3" max="3" width="5.6640625" style="1" customWidth="1"/>
    <col min="4" max="4" width="7.6640625" style="1" customWidth="1"/>
    <col min="5" max="5" width="3.33203125" style="1" customWidth="1"/>
    <col min="6" max="6" width="6.6640625" style="1" customWidth="1"/>
    <col min="7" max="7" width="10.44140625" style="1" customWidth="1"/>
    <col min="8" max="11" width="10.6640625" style="1" customWidth="1"/>
    <col min="12" max="16" width="12.33203125" style="1" customWidth="1"/>
    <col min="17" max="18" width="12.6640625" style="1" customWidth="1"/>
    <col min="19" max="19" width="7.6640625" style="1" customWidth="1"/>
    <col min="20" max="22" width="9.33203125" style="1" customWidth="1"/>
    <col min="23" max="256" width="7.6640625" style="1"/>
    <col min="257" max="258" width="2.6640625" style="1" customWidth="1"/>
    <col min="259" max="259" width="5.6640625" style="1" customWidth="1"/>
    <col min="260" max="260" width="7.6640625" style="1" customWidth="1"/>
    <col min="261" max="261" width="3.33203125" style="1" customWidth="1"/>
    <col min="262" max="262" width="6.6640625" style="1" customWidth="1"/>
    <col min="263" max="263" width="10.44140625" style="1" customWidth="1"/>
    <col min="264" max="267" width="10.6640625" style="1" customWidth="1"/>
    <col min="268" max="272" width="12.33203125" style="1" customWidth="1"/>
    <col min="273" max="274" width="12.6640625" style="1" customWidth="1"/>
    <col min="275" max="275" width="7.6640625" style="1" customWidth="1"/>
    <col min="276" max="278" width="9.33203125" style="1" customWidth="1"/>
    <col min="279" max="512" width="7.6640625" style="1"/>
    <col min="513" max="514" width="2.6640625" style="1" customWidth="1"/>
    <col min="515" max="515" width="5.6640625" style="1" customWidth="1"/>
    <col min="516" max="516" width="7.6640625" style="1" customWidth="1"/>
    <col min="517" max="517" width="3.33203125" style="1" customWidth="1"/>
    <col min="518" max="518" width="6.6640625" style="1" customWidth="1"/>
    <col min="519" max="519" width="10.44140625" style="1" customWidth="1"/>
    <col min="520" max="523" width="10.6640625" style="1" customWidth="1"/>
    <col min="524" max="528" width="12.33203125" style="1" customWidth="1"/>
    <col min="529" max="530" width="12.6640625" style="1" customWidth="1"/>
    <col min="531" max="531" width="7.6640625" style="1" customWidth="1"/>
    <col min="532" max="534" width="9.33203125" style="1" customWidth="1"/>
    <col min="535" max="768" width="7.6640625" style="1"/>
    <col min="769" max="770" width="2.6640625" style="1" customWidth="1"/>
    <col min="771" max="771" width="5.6640625" style="1" customWidth="1"/>
    <col min="772" max="772" width="7.6640625" style="1" customWidth="1"/>
    <col min="773" max="773" width="3.33203125" style="1" customWidth="1"/>
    <col min="774" max="774" width="6.6640625" style="1" customWidth="1"/>
    <col min="775" max="775" width="10.44140625" style="1" customWidth="1"/>
    <col min="776" max="779" width="10.6640625" style="1" customWidth="1"/>
    <col min="780" max="784" width="12.33203125" style="1" customWidth="1"/>
    <col min="785" max="786" width="12.6640625" style="1" customWidth="1"/>
    <col min="787" max="787" width="7.6640625" style="1" customWidth="1"/>
    <col min="788" max="790" width="9.33203125" style="1" customWidth="1"/>
    <col min="791" max="1024" width="7.6640625" style="1"/>
    <col min="1025" max="1026" width="2.6640625" style="1" customWidth="1"/>
    <col min="1027" max="1027" width="5.6640625" style="1" customWidth="1"/>
    <col min="1028" max="1028" width="7.6640625" style="1" customWidth="1"/>
    <col min="1029" max="1029" width="3.33203125" style="1" customWidth="1"/>
    <col min="1030" max="1030" width="6.6640625" style="1" customWidth="1"/>
    <col min="1031" max="1031" width="10.44140625" style="1" customWidth="1"/>
    <col min="1032" max="1035" width="10.6640625" style="1" customWidth="1"/>
    <col min="1036" max="1040" width="12.33203125" style="1" customWidth="1"/>
    <col min="1041" max="1042" width="12.6640625" style="1" customWidth="1"/>
    <col min="1043" max="1043" width="7.6640625" style="1" customWidth="1"/>
    <col min="1044" max="1046" width="9.33203125" style="1" customWidth="1"/>
    <col min="1047" max="1280" width="7.6640625" style="1"/>
    <col min="1281" max="1282" width="2.6640625" style="1" customWidth="1"/>
    <col min="1283" max="1283" width="5.6640625" style="1" customWidth="1"/>
    <col min="1284" max="1284" width="7.6640625" style="1" customWidth="1"/>
    <col min="1285" max="1285" width="3.33203125" style="1" customWidth="1"/>
    <col min="1286" max="1286" width="6.6640625" style="1" customWidth="1"/>
    <col min="1287" max="1287" width="10.44140625" style="1" customWidth="1"/>
    <col min="1288" max="1291" width="10.6640625" style="1" customWidth="1"/>
    <col min="1292" max="1296" width="12.33203125" style="1" customWidth="1"/>
    <col min="1297" max="1298" width="12.6640625" style="1" customWidth="1"/>
    <col min="1299" max="1299" width="7.6640625" style="1" customWidth="1"/>
    <col min="1300" max="1302" width="9.33203125" style="1" customWidth="1"/>
    <col min="1303" max="1536" width="7.6640625" style="1"/>
    <col min="1537" max="1538" width="2.6640625" style="1" customWidth="1"/>
    <col min="1539" max="1539" width="5.6640625" style="1" customWidth="1"/>
    <col min="1540" max="1540" width="7.6640625" style="1" customWidth="1"/>
    <col min="1541" max="1541" width="3.33203125" style="1" customWidth="1"/>
    <col min="1542" max="1542" width="6.6640625" style="1" customWidth="1"/>
    <col min="1543" max="1543" width="10.44140625" style="1" customWidth="1"/>
    <col min="1544" max="1547" width="10.6640625" style="1" customWidth="1"/>
    <col min="1548" max="1552" width="12.33203125" style="1" customWidth="1"/>
    <col min="1553" max="1554" width="12.6640625" style="1" customWidth="1"/>
    <col min="1555" max="1555" width="7.6640625" style="1" customWidth="1"/>
    <col min="1556" max="1558" width="9.33203125" style="1" customWidth="1"/>
    <col min="1559" max="1792" width="7.6640625" style="1"/>
    <col min="1793" max="1794" width="2.6640625" style="1" customWidth="1"/>
    <col min="1795" max="1795" width="5.6640625" style="1" customWidth="1"/>
    <col min="1796" max="1796" width="7.6640625" style="1" customWidth="1"/>
    <col min="1797" max="1797" width="3.33203125" style="1" customWidth="1"/>
    <col min="1798" max="1798" width="6.6640625" style="1" customWidth="1"/>
    <col min="1799" max="1799" width="10.44140625" style="1" customWidth="1"/>
    <col min="1800" max="1803" width="10.6640625" style="1" customWidth="1"/>
    <col min="1804" max="1808" width="12.33203125" style="1" customWidth="1"/>
    <col min="1809" max="1810" width="12.6640625" style="1" customWidth="1"/>
    <col min="1811" max="1811" width="7.6640625" style="1" customWidth="1"/>
    <col min="1812" max="1814" width="9.33203125" style="1" customWidth="1"/>
    <col min="1815" max="2048" width="7.6640625" style="1"/>
    <col min="2049" max="2050" width="2.6640625" style="1" customWidth="1"/>
    <col min="2051" max="2051" width="5.6640625" style="1" customWidth="1"/>
    <col min="2052" max="2052" width="7.6640625" style="1" customWidth="1"/>
    <col min="2053" max="2053" width="3.33203125" style="1" customWidth="1"/>
    <col min="2054" max="2054" width="6.6640625" style="1" customWidth="1"/>
    <col min="2055" max="2055" width="10.44140625" style="1" customWidth="1"/>
    <col min="2056" max="2059" width="10.6640625" style="1" customWidth="1"/>
    <col min="2060" max="2064" width="12.33203125" style="1" customWidth="1"/>
    <col min="2065" max="2066" width="12.6640625" style="1" customWidth="1"/>
    <col min="2067" max="2067" width="7.6640625" style="1" customWidth="1"/>
    <col min="2068" max="2070" width="9.33203125" style="1" customWidth="1"/>
    <col min="2071" max="2304" width="7.6640625" style="1"/>
    <col min="2305" max="2306" width="2.6640625" style="1" customWidth="1"/>
    <col min="2307" max="2307" width="5.6640625" style="1" customWidth="1"/>
    <col min="2308" max="2308" width="7.6640625" style="1" customWidth="1"/>
    <col min="2309" max="2309" width="3.33203125" style="1" customWidth="1"/>
    <col min="2310" max="2310" width="6.6640625" style="1" customWidth="1"/>
    <col min="2311" max="2311" width="10.44140625" style="1" customWidth="1"/>
    <col min="2312" max="2315" width="10.6640625" style="1" customWidth="1"/>
    <col min="2316" max="2320" width="12.33203125" style="1" customWidth="1"/>
    <col min="2321" max="2322" width="12.6640625" style="1" customWidth="1"/>
    <col min="2323" max="2323" width="7.6640625" style="1" customWidth="1"/>
    <col min="2324" max="2326" width="9.33203125" style="1" customWidth="1"/>
    <col min="2327" max="2560" width="7.6640625" style="1"/>
    <col min="2561" max="2562" width="2.6640625" style="1" customWidth="1"/>
    <col min="2563" max="2563" width="5.6640625" style="1" customWidth="1"/>
    <col min="2564" max="2564" width="7.6640625" style="1" customWidth="1"/>
    <col min="2565" max="2565" width="3.33203125" style="1" customWidth="1"/>
    <col min="2566" max="2566" width="6.6640625" style="1" customWidth="1"/>
    <col min="2567" max="2567" width="10.44140625" style="1" customWidth="1"/>
    <col min="2568" max="2571" width="10.6640625" style="1" customWidth="1"/>
    <col min="2572" max="2576" width="12.33203125" style="1" customWidth="1"/>
    <col min="2577" max="2578" width="12.6640625" style="1" customWidth="1"/>
    <col min="2579" max="2579" width="7.6640625" style="1" customWidth="1"/>
    <col min="2580" max="2582" width="9.33203125" style="1" customWidth="1"/>
    <col min="2583" max="2816" width="7.6640625" style="1"/>
    <col min="2817" max="2818" width="2.6640625" style="1" customWidth="1"/>
    <col min="2819" max="2819" width="5.6640625" style="1" customWidth="1"/>
    <col min="2820" max="2820" width="7.6640625" style="1" customWidth="1"/>
    <col min="2821" max="2821" width="3.33203125" style="1" customWidth="1"/>
    <col min="2822" max="2822" width="6.6640625" style="1" customWidth="1"/>
    <col min="2823" max="2823" width="10.44140625" style="1" customWidth="1"/>
    <col min="2824" max="2827" width="10.6640625" style="1" customWidth="1"/>
    <col min="2828" max="2832" width="12.33203125" style="1" customWidth="1"/>
    <col min="2833" max="2834" width="12.6640625" style="1" customWidth="1"/>
    <col min="2835" max="2835" width="7.6640625" style="1" customWidth="1"/>
    <col min="2836" max="2838" width="9.33203125" style="1" customWidth="1"/>
    <col min="2839" max="3072" width="7.6640625" style="1"/>
    <col min="3073" max="3074" width="2.6640625" style="1" customWidth="1"/>
    <col min="3075" max="3075" width="5.6640625" style="1" customWidth="1"/>
    <col min="3076" max="3076" width="7.6640625" style="1" customWidth="1"/>
    <col min="3077" max="3077" width="3.33203125" style="1" customWidth="1"/>
    <col min="3078" max="3078" width="6.6640625" style="1" customWidth="1"/>
    <col min="3079" max="3079" width="10.44140625" style="1" customWidth="1"/>
    <col min="3080" max="3083" width="10.6640625" style="1" customWidth="1"/>
    <col min="3084" max="3088" width="12.33203125" style="1" customWidth="1"/>
    <col min="3089" max="3090" width="12.6640625" style="1" customWidth="1"/>
    <col min="3091" max="3091" width="7.6640625" style="1" customWidth="1"/>
    <col min="3092" max="3094" width="9.33203125" style="1" customWidth="1"/>
    <col min="3095" max="3328" width="7.6640625" style="1"/>
    <col min="3329" max="3330" width="2.6640625" style="1" customWidth="1"/>
    <col min="3331" max="3331" width="5.6640625" style="1" customWidth="1"/>
    <col min="3332" max="3332" width="7.6640625" style="1" customWidth="1"/>
    <col min="3333" max="3333" width="3.33203125" style="1" customWidth="1"/>
    <col min="3334" max="3334" width="6.6640625" style="1" customWidth="1"/>
    <col min="3335" max="3335" width="10.44140625" style="1" customWidth="1"/>
    <col min="3336" max="3339" width="10.6640625" style="1" customWidth="1"/>
    <col min="3340" max="3344" width="12.33203125" style="1" customWidth="1"/>
    <col min="3345" max="3346" width="12.6640625" style="1" customWidth="1"/>
    <col min="3347" max="3347" width="7.6640625" style="1" customWidth="1"/>
    <col min="3348" max="3350" width="9.33203125" style="1" customWidth="1"/>
    <col min="3351" max="3584" width="7.6640625" style="1"/>
    <col min="3585" max="3586" width="2.6640625" style="1" customWidth="1"/>
    <col min="3587" max="3587" width="5.6640625" style="1" customWidth="1"/>
    <col min="3588" max="3588" width="7.6640625" style="1" customWidth="1"/>
    <col min="3589" max="3589" width="3.33203125" style="1" customWidth="1"/>
    <col min="3590" max="3590" width="6.6640625" style="1" customWidth="1"/>
    <col min="3591" max="3591" width="10.44140625" style="1" customWidth="1"/>
    <col min="3592" max="3595" width="10.6640625" style="1" customWidth="1"/>
    <col min="3596" max="3600" width="12.33203125" style="1" customWidth="1"/>
    <col min="3601" max="3602" width="12.6640625" style="1" customWidth="1"/>
    <col min="3603" max="3603" width="7.6640625" style="1" customWidth="1"/>
    <col min="3604" max="3606" width="9.33203125" style="1" customWidth="1"/>
    <col min="3607" max="3840" width="7.6640625" style="1"/>
    <col min="3841" max="3842" width="2.6640625" style="1" customWidth="1"/>
    <col min="3843" max="3843" width="5.6640625" style="1" customWidth="1"/>
    <col min="3844" max="3844" width="7.6640625" style="1" customWidth="1"/>
    <col min="3845" max="3845" width="3.33203125" style="1" customWidth="1"/>
    <col min="3846" max="3846" width="6.6640625" style="1" customWidth="1"/>
    <col min="3847" max="3847" width="10.44140625" style="1" customWidth="1"/>
    <col min="3848" max="3851" width="10.6640625" style="1" customWidth="1"/>
    <col min="3852" max="3856" width="12.33203125" style="1" customWidth="1"/>
    <col min="3857" max="3858" width="12.6640625" style="1" customWidth="1"/>
    <col min="3859" max="3859" width="7.6640625" style="1" customWidth="1"/>
    <col min="3860" max="3862" width="9.33203125" style="1" customWidth="1"/>
    <col min="3863" max="4096" width="7.6640625" style="1"/>
    <col min="4097" max="4098" width="2.6640625" style="1" customWidth="1"/>
    <col min="4099" max="4099" width="5.6640625" style="1" customWidth="1"/>
    <col min="4100" max="4100" width="7.6640625" style="1" customWidth="1"/>
    <col min="4101" max="4101" width="3.33203125" style="1" customWidth="1"/>
    <col min="4102" max="4102" width="6.6640625" style="1" customWidth="1"/>
    <col min="4103" max="4103" width="10.44140625" style="1" customWidth="1"/>
    <col min="4104" max="4107" width="10.6640625" style="1" customWidth="1"/>
    <col min="4108" max="4112" width="12.33203125" style="1" customWidth="1"/>
    <col min="4113" max="4114" width="12.6640625" style="1" customWidth="1"/>
    <col min="4115" max="4115" width="7.6640625" style="1" customWidth="1"/>
    <col min="4116" max="4118" width="9.33203125" style="1" customWidth="1"/>
    <col min="4119" max="4352" width="7.6640625" style="1"/>
    <col min="4353" max="4354" width="2.6640625" style="1" customWidth="1"/>
    <col min="4355" max="4355" width="5.6640625" style="1" customWidth="1"/>
    <col min="4356" max="4356" width="7.6640625" style="1" customWidth="1"/>
    <col min="4357" max="4357" width="3.33203125" style="1" customWidth="1"/>
    <col min="4358" max="4358" width="6.6640625" style="1" customWidth="1"/>
    <col min="4359" max="4359" width="10.44140625" style="1" customWidth="1"/>
    <col min="4360" max="4363" width="10.6640625" style="1" customWidth="1"/>
    <col min="4364" max="4368" width="12.33203125" style="1" customWidth="1"/>
    <col min="4369" max="4370" width="12.6640625" style="1" customWidth="1"/>
    <col min="4371" max="4371" width="7.6640625" style="1" customWidth="1"/>
    <col min="4372" max="4374" width="9.33203125" style="1" customWidth="1"/>
    <col min="4375" max="4608" width="7.6640625" style="1"/>
    <col min="4609" max="4610" width="2.6640625" style="1" customWidth="1"/>
    <col min="4611" max="4611" width="5.6640625" style="1" customWidth="1"/>
    <col min="4612" max="4612" width="7.6640625" style="1" customWidth="1"/>
    <col min="4613" max="4613" width="3.33203125" style="1" customWidth="1"/>
    <col min="4614" max="4614" width="6.6640625" style="1" customWidth="1"/>
    <col min="4615" max="4615" width="10.44140625" style="1" customWidth="1"/>
    <col min="4616" max="4619" width="10.6640625" style="1" customWidth="1"/>
    <col min="4620" max="4624" width="12.33203125" style="1" customWidth="1"/>
    <col min="4625" max="4626" width="12.6640625" style="1" customWidth="1"/>
    <col min="4627" max="4627" width="7.6640625" style="1" customWidth="1"/>
    <col min="4628" max="4630" width="9.33203125" style="1" customWidth="1"/>
    <col min="4631" max="4864" width="7.6640625" style="1"/>
    <col min="4865" max="4866" width="2.6640625" style="1" customWidth="1"/>
    <col min="4867" max="4867" width="5.6640625" style="1" customWidth="1"/>
    <col min="4868" max="4868" width="7.6640625" style="1" customWidth="1"/>
    <col min="4869" max="4869" width="3.33203125" style="1" customWidth="1"/>
    <col min="4870" max="4870" width="6.6640625" style="1" customWidth="1"/>
    <col min="4871" max="4871" width="10.44140625" style="1" customWidth="1"/>
    <col min="4872" max="4875" width="10.6640625" style="1" customWidth="1"/>
    <col min="4876" max="4880" width="12.33203125" style="1" customWidth="1"/>
    <col min="4881" max="4882" width="12.6640625" style="1" customWidth="1"/>
    <col min="4883" max="4883" width="7.6640625" style="1" customWidth="1"/>
    <col min="4884" max="4886" width="9.33203125" style="1" customWidth="1"/>
    <col min="4887" max="5120" width="7.6640625" style="1"/>
    <col min="5121" max="5122" width="2.6640625" style="1" customWidth="1"/>
    <col min="5123" max="5123" width="5.6640625" style="1" customWidth="1"/>
    <col min="5124" max="5124" width="7.6640625" style="1" customWidth="1"/>
    <col min="5125" max="5125" width="3.33203125" style="1" customWidth="1"/>
    <col min="5126" max="5126" width="6.6640625" style="1" customWidth="1"/>
    <col min="5127" max="5127" width="10.44140625" style="1" customWidth="1"/>
    <col min="5128" max="5131" width="10.6640625" style="1" customWidth="1"/>
    <col min="5132" max="5136" width="12.33203125" style="1" customWidth="1"/>
    <col min="5137" max="5138" width="12.6640625" style="1" customWidth="1"/>
    <col min="5139" max="5139" width="7.6640625" style="1" customWidth="1"/>
    <col min="5140" max="5142" width="9.33203125" style="1" customWidth="1"/>
    <col min="5143" max="5376" width="7.6640625" style="1"/>
    <col min="5377" max="5378" width="2.6640625" style="1" customWidth="1"/>
    <col min="5379" max="5379" width="5.6640625" style="1" customWidth="1"/>
    <col min="5380" max="5380" width="7.6640625" style="1" customWidth="1"/>
    <col min="5381" max="5381" width="3.33203125" style="1" customWidth="1"/>
    <col min="5382" max="5382" width="6.6640625" style="1" customWidth="1"/>
    <col min="5383" max="5383" width="10.44140625" style="1" customWidth="1"/>
    <col min="5384" max="5387" width="10.6640625" style="1" customWidth="1"/>
    <col min="5388" max="5392" width="12.33203125" style="1" customWidth="1"/>
    <col min="5393" max="5394" width="12.6640625" style="1" customWidth="1"/>
    <col min="5395" max="5395" width="7.6640625" style="1" customWidth="1"/>
    <col min="5396" max="5398" width="9.33203125" style="1" customWidth="1"/>
    <col min="5399" max="5632" width="7.6640625" style="1"/>
    <col min="5633" max="5634" width="2.6640625" style="1" customWidth="1"/>
    <col min="5635" max="5635" width="5.6640625" style="1" customWidth="1"/>
    <col min="5636" max="5636" width="7.6640625" style="1" customWidth="1"/>
    <col min="5637" max="5637" width="3.33203125" style="1" customWidth="1"/>
    <col min="5638" max="5638" width="6.6640625" style="1" customWidth="1"/>
    <col min="5639" max="5639" width="10.44140625" style="1" customWidth="1"/>
    <col min="5640" max="5643" width="10.6640625" style="1" customWidth="1"/>
    <col min="5644" max="5648" width="12.33203125" style="1" customWidth="1"/>
    <col min="5649" max="5650" width="12.6640625" style="1" customWidth="1"/>
    <col min="5651" max="5651" width="7.6640625" style="1" customWidth="1"/>
    <col min="5652" max="5654" width="9.33203125" style="1" customWidth="1"/>
    <col min="5655" max="5888" width="7.6640625" style="1"/>
    <col min="5889" max="5890" width="2.6640625" style="1" customWidth="1"/>
    <col min="5891" max="5891" width="5.6640625" style="1" customWidth="1"/>
    <col min="5892" max="5892" width="7.6640625" style="1" customWidth="1"/>
    <col min="5893" max="5893" width="3.33203125" style="1" customWidth="1"/>
    <col min="5894" max="5894" width="6.6640625" style="1" customWidth="1"/>
    <col min="5895" max="5895" width="10.44140625" style="1" customWidth="1"/>
    <col min="5896" max="5899" width="10.6640625" style="1" customWidth="1"/>
    <col min="5900" max="5904" width="12.33203125" style="1" customWidth="1"/>
    <col min="5905" max="5906" width="12.6640625" style="1" customWidth="1"/>
    <col min="5907" max="5907" width="7.6640625" style="1" customWidth="1"/>
    <col min="5908" max="5910" width="9.33203125" style="1" customWidth="1"/>
    <col min="5911" max="6144" width="7.6640625" style="1"/>
    <col min="6145" max="6146" width="2.6640625" style="1" customWidth="1"/>
    <col min="6147" max="6147" width="5.6640625" style="1" customWidth="1"/>
    <col min="6148" max="6148" width="7.6640625" style="1" customWidth="1"/>
    <col min="6149" max="6149" width="3.33203125" style="1" customWidth="1"/>
    <col min="6150" max="6150" width="6.6640625" style="1" customWidth="1"/>
    <col min="6151" max="6151" width="10.44140625" style="1" customWidth="1"/>
    <col min="6152" max="6155" width="10.6640625" style="1" customWidth="1"/>
    <col min="6156" max="6160" width="12.33203125" style="1" customWidth="1"/>
    <col min="6161" max="6162" width="12.6640625" style="1" customWidth="1"/>
    <col min="6163" max="6163" width="7.6640625" style="1" customWidth="1"/>
    <col min="6164" max="6166" width="9.33203125" style="1" customWidth="1"/>
    <col min="6167" max="6400" width="7.6640625" style="1"/>
    <col min="6401" max="6402" width="2.6640625" style="1" customWidth="1"/>
    <col min="6403" max="6403" width="5.6640625" style="1" customWidth="1"/>
    <col min="6404" max="6404" width="7.6640625" style="1" customWidth="1"/>
    <col min="6405" max="6405" width="3.33203125" style="1" customWidth="1"/>
    <col min="6406" max="6406" width="6.6640625" style="1" customWidth="1"/>
    <col min="6407" max="6407" width="10.44140625" style="1" customWidth="1"/>
    <col min="6408" max="6411" width="10.6640625" style="1" customWidth="1"/>
    <col min="6412" max="6416" width="12.33203125" style="1" customWidth="1"/>
    <col min="6417" max="6418" width="12.6640625" style="1" customWidth="1"/>
    <col min="6419" max="6419" width="7.6640625" style="1" customWidth="1"/>
    <col min="6420" max="6422" width="9.33203125" style="1" customWidth="1"/>
    <col min="6423" max="6656" width="7.6640625" style="1"/>
    <col min="6657" max="6658" width="2.6640625" style="1" customWidth="1"/>
    <col min="6659" max="6659" width="5.6640625" style="1" customWidth="1"/>
    <col min="6660" max="6660" width="7.6640625" style="1" customWidth="1"/>
    <col min="6661" max="6661" width="3.33203125" style="1" customWidth="1"/>
    <col min="6662" max="6662" width="6.6640625" style="1" customWidth="1"/>
    <col min="6663" max="6663" width="10.44140625" style="1" customWidth="1"/>
    <col min="6664" max="6667" width="10.6640625" style="1" customWidth="1"/>
    <col min="6668" max="6672" width="12.33203125" style="1" customWidth="1"/>
    <col min="6673" max="6674" width="12.6640625" style="1" customWidth="1"/>
    <col min="6675" max="6675" width="7.6640625" style="1" customWidth="1"/>
    <col min="6676" max="6678" width="9.33203125" style="1" customWidth="1"/>
    <col min="6679" max="6912" width="7.6640625" style="1"/>
    <col min="6913" max="6914" width="2.6640625" style="1" customWidth="1"/>
    <col min="6915" max="6915" width="5.6640625" style="1" customWidth="1"/>
    <col min="6916" max="6916" width="7.6640625" style="1" customWidth="1"/>
    <col min="6917" max="6917" width="3.33203125" style="1" customWidth="1"/>
    <col min="6918" max="6918" width="6.6640625" style="1" customWidth="1"/>
    <col min="6919" max="6919" width="10.44140625" style="1" customWidth="1"/>
    <col min="6920" max="6923" width="10.6640625" style="1" customWidth="1"/>
    <col min="6924" max="6928" width="12.33203125" style="1" customWidth="1"/>
    <col min="6929" max="6930" width="12.6640625" style="1" customWidth="1"/>
    <col min="6931" max="6931" width="7.6640625" style="1" customWidth="1"/>
    <col min="6932" max="6934" width="9.33203125" style="1" customWidth="1"/>
    <col min="6935" max="7168" width="7.6640625" style="1"/>
    <col min="7169" max="7170" width="2.6640625" style="1" customWidth="1"/>
    <col min="7171" max="7171" width="5.6640625" style="1" customWidth="1"/>
    <col min="7172" max="7172" width="7.6640625" style="1" customWidth="1"/>
    <col min="7173" max="7173" width="3.33203125" style="1" customWidth="1"/>
    <col min="7174" max="7174" width="6.6640625" style="1" customWidth="1"/>
    <col min="7175" max="7175" width="10.44140625" style="1" customWidth="1"/>
    <col min="7176" max="7179" width="10.6640625" style="1" customWidth="1"/>
    <col min="7180" max="7184" width="12.33203125" style="1" customWidth="1"/>
    <col min="7185" max="7186" width="12.6640625" style="1" customWidth="1"/>
    <col min="7187" max="7187" width="7.6640625" style="1" customWidth="1"/>
    <col min="7188" max="7190" width="9.33203125" style="1" customWidth="1"/>
    <col min="7191" max="7424" width="7.6640625" style="1"/>
    <col min="7425" max="7426" width="2.6640625" style="1" customWidth="1"/>
    <col min="7427" max="7427" width="5.6640625" style="1" customWidth="1"/>
    <col min="7428" max="7428" width="7.6640625" style="1" customWidth="1"/>
    <col min="7429" max="7429" width="3.33203125" style="1" customWidth="1"/>
    <col min="7430" max="7430" width="6.6640625" style="1" customWidth="1"/>
    <col min="7431" max="7431" width="10.44140625" style="1" customWidth="1"/>
    <col min="7432" max="7435" width="10.6640625" style="1" customWidth="1"/>
    <col min="7436" max="7440" width="12.33203125" style="1" customWidth="1"/>
    <col min="7441" max="7442" width="12.6640625" style="1" customWidth="1"/>
    <col min="7443" max="7443" width="7.6640625" style="1" customWidth="1"/>
    <col min="7444" max="7446" width="9.33203125" style="1" customWidth="1"/>
    <col min="7447" max="7680" width="7.6640625" style="1"/>
    <col min="7681" max="7682" width="2.6640625" style="1" customWidth="1"/>
    <col min="7683" max="7683" width="5.6640625" style="1" customWidth="1"/>
    <col min="7684" max="7684" width="7.6640625" style="1" customWidth="1"/>
    <col min="7685" max="7685" width="3.33203125" style="1" customWidth="1"/>
    <col min="7686" max="7686" width="6.6640625" style="1" customWidth="1"/>
    <col min="7687" max="7687" width="10.44140625" style="1" customWidth="1"/>
    <col min="7688" max="7691" width="10.6640625" style="1" customWidth="1"/>
    <col min="7692" max="7696" width="12.33203125" style="1" customWidth="1"/>
    <col min="7697" max="7698" width="12.6640625" style="1" customWidth="1"/>
    <col min="7699" max="7699" width="7.6640625" style="1" customWidth="1"/>
    <col min="7700" max="7702" width="9.33203125" style="1" customWidth="1"/>
    <col min="7703" max="7936" width="7.6640625" style="1"/>
    <col min="7937" max="7938" width="2.6640625" style="1" customWidth="1"/>
    <col min="7939" max="7939" width="5.6640625" style="1" customWidth="1"/>
    <col min="7940" max="7940" width="7.6640625" style="1" customWidth="1"/>
    <col min="7941" max="7941" width="3.33203125" style="1" customWidth="1"/>
    <col min="7942" max="7942" width="6.6640625" style="1" customWidth="1"/>
    <col min="7943" max="7943" width="10.44140625" style="1" customWidth="1"/>
    <col min="7944" max="7947" width="10.6640625" style="1" customWidth="1"/>
    <col min="7948" max="7952" width="12.33203125" style="1" customWidth="1"/>
    <col min="7953" max="7954" width="12.6640625" style="1" customWidth="1"/>
    <col min="7955" max="7955" width="7.6640625" style="1" customWidth="1"/>
    <col min="7956" max="7958" width="9.33203125" style="1" customWidth="1"/>
    <col min="7959" max="8192" width="7.6640625" style="1"/>
    <col min="8193" max="8194" width="2.6640625" style="1" customWidth="1"/>
    <col min="8195" max="8195" width="5.6640625" style="1" customWidth="1"/>
    <col min="8196" max="8196" width="7.6640625" style="1" customWidth="1"/>
    <col min="8197" max="8197" width="3.33203125" style="1" customWidth="1"/>
    <col min="8198" max="8198" width="6.6640625" style="1" customWidth="1"/>
    <col min="8199" max="8199" width="10.44140625" style="1" customWidth="1"/>
    <col min="8200" max="8203" width="10.6640625" style="1" customWidth="1"/>
    <col min="8204" max="8208" width="12.33203125" style="1" customWidth="1"/>
    <col min="8209" max="8210" width="12.6640625" style="1" customWidth="1"/>
    <col min="8211" max="8211" width="7.6640625" style="1" customWidth="1"/>
    <col min="8212" max="8214" width="9.33203125" style="1" customWidth="1"/>
    <col min="8215" max="8448" width="7.6640625" style="1"/>
    <col min="8449" max="8450" width="2.6640625" style="1" customWidth="1"/>
    <col min="8451" max="8451" width="5.6640625" style="1" customWidth="1"/>
    <col min="8452" max="8452" width="7.6640625" style="1" customWidth="1"/>
    <col min="8453" max="8453" width="3.33203125" style="1" customWidth="1"/>
    <col min="8454" max="8454" width="6.6640625" style="1" customWidth="1"/>
    <col min="8455" max="8455" width="10.44140625" style="1" customWidth="1"/>
    <col min="8456" max="8459" width="10.6640625" style="1" customWidth="1"/>
    <col min="8460" max="8464" width="12.33203125" style="1" customWidth="1"/>
    <col min="8465" max="8466" width="12.6640625" style="1" customWidth="1"/>
    <col min="8467" max="8467" width="7.6640625" style="1" customWidth="1"/>
    <col min="8468" max="8470" width="9.33203125" style="1" customWidth="1"/>
    <col min="8471" max="8704" width="7.6640625" style="1"/>
    <col min="8705" max="8706" width="2.6640625" style="1" customWidth="1"/>
    <col min="8707" max="8707" width="5.6640625" style="1" customWidth="1"/>
    <col min="8708" max="8708" width="7.6640625" style="1" customWidth="1"/>
    <col min="8709" max="8709" width="3.33203125" style="1" customWidth="1"/>
    <col min="8710" max="8710" width="6.6640625" style="1" customWidth="1"/>
    <col min="8711" max="8711" width="10.44140625" style="1" customWidth="1"/>
    <col min="8712" max="8715" width="10.6640625" style="1" customWidth="1"/>
    <col min="8716" max="8720" width="12.33203125" style="1" customWidth="1"/>
    <col min="8721" max="8722" width="12.6640625" style="1" customWidth="1"/>
    <col min="8723" max="8723" width="7.6640625" style="1" customWidth="1"/>
    <col min="8724" max="8726" width="9.33203125" style="1" customWidth="1"/>
    <col min="8727" max="8960" width="7.6640625" style="1"/>
    <col min="8961" max="8962" width="2.6640625" style="1" customWidth="1"/>
    <col min="8963" max="8963" width="5.6640625" style="1" customWidth="1"/>
    <col min="8964" max="8964" width="7.6640625" style="1" customWidth="1"/>
    <col min="8965" max="8965" width="3.33203125" style="1" customWidth="1"/>
    <col min="8966" max="8966" width="6.6640625" style="1" customWidth="1"/>
    <col min="8967" max="8967" width="10.44140625" style="1" customWidth="1"/>
    <col min="8968" max="8971" width="10.6640625" style="1" customWidth="1"/>
    <col min="8972" max="8976" width="12.33203125" style="1" customWidth="1"/>
    <col min="8977" max="8978" width="12.6640625" style="1" customWidth="1"/>
    <col min="8979" max="8979" width="7.6640625" style="1" customWidth="1"/>
    <col min="8980" max="8982" width="9.33203125" style="1" customWidth="1"/>
    <col min="8983" max="9216" width="7.6640625" style="1"/>
    <col min="9217" max="9218" width="2.6640625" style="1" customWidth="1"/>
    <col min="9219" max="9219" width="5.6640625" style="1" customWidth="1"/>
    <col min="9220" max="9220" width="7.6640625" style="1" customWidth="1"/>
    <col min="9221" max="9221" width="3.33203125" style="1" customWidth="1"/>
    <col min="9222" max="9222" width="6.6640625" style="1" customWidth="1"/>
    <col min="9223" max="9223" width="10.44140625" style="1" customWidth="1"/>
    <col min="9224" max="9227" width="10.6640625" style="1" customWidth="1"/>
    <col min="9228" max="9232" width="12.33203125" style="1" customWidth="1"/>
    <col min="9233" max="9234" width="12.6640625" style="1" customWidth="1"/>
    <col min="9235" max="9235" width="7.6640625" style="1" customWidth="1"/>
    <col min="9236" max="9238" width="9.33203125" style="1" customWidth="1"/>
    <col min="9239" max="9472" width="7.6640625" style="1"/>
    <col min="9473" max="9474" width="2.6640625" style="1" customWidth="1"/>
    <col min="9475" max="9475" width="5.6640625" style="1" customWidth="1"/>
    <col min="9476" max="9476" width="7.6640625" style="1" customWidth="1"/>
    <col min="9477" max="9477" width="3.33203125" style="1" customWidth="1"/>
    <col min="9478" max="9478" width="6.6640625" style="1" customWidth="1"/>
    <col min="9479" max="9479" width="10.44140625" style="1" customWidth="1"/>
    <col min="9480" max="9483" width="10.6640625" style="1" customWidth="1"/>
    <col min="9484" max="9488" width="12.33203125" style="1" customWidth="1"/>
    <col min="9489" max="9490" width="12.6640625" style="1" customWidth="1"/>
    <col min="9491" max="9491" width="7.6640625" style="1" customWidth="1"/>
    <col min="9492" max="9494" width="9.33203125" style="1" customWidth="1"/>
    <col min="9495" max="9728" width="7.6640625" style="1"/>
    <col min="9729" max="9730" width="2.6640625" style="1" customWidth="1"/>
    <col min="9731" max="9731" width="5.6640625" style="1" customWidth="1"/>
    <col min="9732" max="9732" width="7.6640625" style="1" customWidth="1"/>
    <col min="9733" max="9733" width="3.33203125" style="1" customWidth="1"/>
    <col min="9734" max="9734" width="6.6640625" style="1" customWidth="1"/>
    <col min="9735" max="9735" width="10.44140625" style="1" customWidth="1"/>
    <col min="9736" max="9739" width="10.6640625" style="1" customWidth="1"/>
    <col min="9740" max="9744" width="12.33203125" style="1" customWidth="1"/>
    <col min="9745" max="9746" width="12.6640625" style="1" customWidth="1"/>
    <col min="9747" max="9747" width="7.6640625" style="1" customWidth="1"/>
    <col min="9748" max="9750" width="9.33203125" style="1" customWidth="1"/>
    <col min="9751" max="9984" width="7.6640625" style="1"/>
    <col min="9985" max="9986" width="2.6640625" style="1" customWidth="1"/>
    <col min="9987" max="9987" width="5.6640625" style="1" customWidth="1"/>
    <col min="9988" max="9988" width="7.6640625" style="1" customWidth="1"/>
    <col min="9989" max="9989" width="3.33203125" style="1" customWidth="1"/>
    <col min="9990" max="9990" width="6.6640625" style="1" customWidth="1"/>
    <col min="9991" max="9991" width="10.44140625" style="1" customWidth="1"/>
    <col min="9992" max="9995" width="10.6640625" style="1" customWidth="1"/>
    <col min="9996" max="10000" width="12.33203125" style="1" customWidth="1"/>
    <col min="10001" max="10002" width="12.6640625" style="1" customWidth="1"/>
    <col min="10003" max="10003" width="7.6640625" style="1" customWidth="1"/>
    <col min="10004" max="10006" width="9.33203125" style="1" customWidth="1"/>
    <col min="10007" max="10240" width="7.6640625" style="1"/>
    <col min="10241" max="10242" width="2.6640625" style="1" customWidth="1"/>
    <col min="10243" max="10243" width="5.6640625" style="1" customWidth="1"/>
    <col min="10244" max="10244" width="7.6640625" style="1" customWidth="1"/>
    <col min="10245" max="10245" width="3.33203125" style="1" customWidth="1"/>
    <col min="10246" max="10246" width="6.6640625" style="1" customWidth="1"/>
    <col min="10247" max="10247" width="10.44140625" style="1" customWidth="1"/>
    <col min="10248" max="10251" width="10.6640625" style="1" customWidth="1"/>
    <col min="10252" max="10256" width="12.33203125" style="1" customWidth="1"/>
    <col min="10257" max="10258" width="12.6640625" style="1" customWidth="1"/>
    <col min="10259" max="10259" width="7.6640625" style="1" customWidth="1"/>
    <col min="10260" max="10262" width="9.33203125" style="1" customWidth="1"/>
    <col min="10263" max="10496" width="7.6640625" style="1"/>
    <col min="10497" max="10498" width="2.6640625" style="1" customWidth="1"/>
    <col min="10499" max="10499" width="5.6640625" style="1" customWidth="1"/>
    <col min="10500" max="10500" width="7.6640625" style="1" customWidth="1"/>
    <col min="10501" max="10501" width="3.33203125" style="1" customWidth="1"/>
    <col min="10502" max="10502" width="6.6640625" style="1" customWidth="1"/>
    <col min="10503" max="10503" width="10.44140625" style="1" customWidth="1"/>
    <col min="10504" max="10507" width="10.6640625" style="1" customWidth="1"/>
    <col min="10508" max="10512" width="12.33203125" style="1" customWidth="1"/>
    <col min="10513" max="10514" width="12.6640625" style="1" customWidth="1"/>
    <col min="10515" max="10515" width="7.6640625" style="1" customWidth="1"/>
    <col min="10516" max="10518" width="9.33203125" style="1" customWidth="1"/>
    <col min="10519" max="10752" width="7.6640625" style="1"/>
    <col min="10753" max="10754" width="2.6640625" style="1" customWidth="1"/>
    <col min="10755" max="10755" width="5.6640625" style="1" customWidth="1"/>
    <col min="10756" max="10756" width="7.6640625" style="1" customWidth="1"/>
    <col min="10757" max="10757" width="3.33203125" style="1" customWidth="1"/>
    <col min="10758" max="10758" width="6.6640625" style="1" customWidth="1"/>
    <col min="10759" max="10759" width="10.44140625" style="1" customWidth="1"/>
    <col min="10760" max="10763" width="10.6640625" style="1" customWidth="1"/>
    <col min="10764" max="10768" width="12.33203125" style="1" customWidth="1"/>
    <col min="10769" max="10770" width="12.6640625" style="1" customWidth="1"/>
    <col min="10771" max="10771" width="7.6640625" style="1" customWidth="1"/>
    <col min="10772" max="10774" width="9.33203125" style="1" customWidth="1"/>
    <col min="10775" max="11008" width="7.6640625" style="1"/>
    <col min="11009" max="11010" width="2.6640625" style="1" customWidth="1"/>
    <col min="11011" max="11011" width="5.6640625" style="1" customWidth="1"/>
    <col min="11012" max="11012" width="7.6640625" style="1" customWidth="1"/>
    <col min="11013" max="11013" width="3.33203125" style="1" customWidth="1"/>
    <col min="11014" max="11014" width="6.6640625" style="1" customWidth="1"/>
    <col min="11015" max="11015" width="10.44140625" style="1" customWidth="1"/>
    <col min="11016" max="11019" width="10.6640625" style="1" customWidth="1"/>
    <col min="11020" max="11024" width="12.33203125" style="1" customWidth="1"/>
    <col min="11025" max="11026" width="12.6640625" style="1" customWidth="1"/>
    <col min="11027" max="11027" width="7.6640625" style="1" customWidth="1"/>
    <col min="11028" max="11030" width="9.33203125" style="1" customWidth="1"/>
    <col min="11031" max="11264" width="7.6640625" style="1"/>
    <col min="11265" max="11266" width="2.6640625" style="1" customWidth="1"/>
    <col min="11267" max="11267" width="5.6640625" style="1" customWidth="1"/>
    <col min="11268" max="11268" width="7.6640625" style="1" customWidth="1"/>
    <col min="11269" max="11269" width="3.33203125" style="1" customWidth="1"/>
    <col min="11270" max="11270" width="6.6640625" style="1" customWidth="1"/>
    <col min="11271" max="11271" width="10.44140625" style="1" customWidth="1"/>
    <col min="11272" max="11275" width="10.6640625" style="1" customWidth="1"/>
    <col min="11276" max="11280" width="12.33203125" style="1" customWidth="1"/>
    <col min="11281" max="11282" width="12.6640625" style="1" customWidth="1"/>
    <col min="11283" max="11283" width="7.6640625" style="1" customWidth="1"/>
    <col min="11284" max="11286" width="9.33203125" style="1" customWidth="1"/>
    <col min="11287" max="11520" width="7.6640625" style="1"/>
    <col min="11521" max="11522" width="2.6640625" style="1" customWidth="1"/>
    <col min="11523" max="11523" width="5.6640625" style="1" customWidth="1"/>
    <col min="11524" max="11524" width="7.6640625" style="1" customWidth="1"/>
    <col min="11525" max="11525" width="3.33203125" style="1" customWidth="1"/>
    <col min="11526" max="11526" width="6.6640625" style="1" customWidth="1"/>
    <col min="11527" max="11527" width="10.44140625" style="1" customWidth="1"/>
    <col min="11528" max="11531" width="10.6640625" style="1" customWidth="1"/>
    <col min="11532" max="11536" width="12.33203125" style="1" customWidth="1"/>
    <col min="11537" max="11538" width="12.6640625" style="1" customWidth="1"/>
    <col min="11539" max="11539" width="7.6640625" style="1" customWidth="1"/>
    <col min="11540" max="11542" width="9.33203125" style="1" customWidth="1"/>
    <col min="11543" max="11776" width="7.6640625" style="1"/>
    <col min="11777" max="11778" width="2.6640625" style="1" customWidth="1"/>
    <col min="11779" max="11779" width="5.6640625" style="1" customWidth="1"/>
    <col min="11780" max="11780" width="7.6640625" style="1" customWidth="1"/>
    <col min="11781" max="11781" width="3.33203125" style="1" customWidth="1"/>
    <col min="11782" max="11782" width="6.6640625" style="1" customWidth="1"/>
    <col min="11783" max="11783" width="10.44140625" style="1" customWidth="1"/>
    <col min="11784" max="11787" width="10.6640625" style="1" customWidth="1"/>
    <col min="11788" max="11792" width="12.33203125" style="1" customWidth="1"/>
    <col min="11793" max="11794" width="12.6640625" style="1" customWidth="1"/>
    <col min="11795" max="11795" width="7.6640625" style="1" customWidth="1"/>
    <col min="11796" max="11798" width="9.33203125" style="1" customWidth="1"/>
    <col min="11799" max="12032" width="7.6640625" style="1"/>
    <col min="12033" max="12034" width="2.6640625" style="1" customWidth="1"/>
    <col min="12035" max="12035" width="5.6640625" style="1" customWidth="1"/>
    <col min="12036" max="12036" width="7.6640625" style="1" customWidth="1"/>
    <col min="12037" max="12037" width="3.33203125" style="1" customWidth="1"/>
    <col min="12038" max="12038" width="6.6640625" style="1" customWidth="1"/>
    <col min="12039" max="12039" width="10.44140625" style="1" customWidth="1"/>
    <col min="12040" max="12043" width="10.6640625" style="1" customWidth="1"/>
    <col min="12044" max="12048" width="12.33203125" style="1" customWidth="1"/>
    <col min="12049" max="12050" width="12.6640625" style="1" customWidth="1"/>
    <col min="12051" max="12051" width="7.6640625" style="1" customWidth="1"/>
    <col min="12052" max="12054" width="9.33203125" style="1" customWidth="1"/>
    <col min="12055" max="12288" width="7.6640625" style="1"/>
    <col min="12289" max="12290" width="2.6640625" style="1" customWidth="1"/>
    <col min="12291" max="12291" width="5.6640625" style="1" customWidth="1"/>
    <col min="12292" max="12292" width="7.6640625" style="1" customWidth="1"/>
    <col min="12293" max="12293" width="3.33203125" style="1" customWidth="1"/>
    <col min="12294" max="12294" width="6.6640625" style="1" customWidth="1"/>
    <col min="12295" max="12295" width="10.44140625" style="1" customWidth="1"/>
    <col min="12296" max="12299" width="10.6640625" style="1" customWidth="1"/>
    <col min="12300" max="12304" width="12.33203125" style="1" customWidth="1"/>
    <col min="12305" max="12306" width="12.6640625" style="1" customWidth="1"/>
    <col min="12307" max="12307" width="7.6640625" style="1" customWidth="1"/>
    <col min="12308" max="12310" width="9.33203125" style="1" customWidth="1"/>
    <col min="12311" max="12544" width="7.6640625" style="1"/>
    <col min="12545" max="12546" width="2.6640625" style="1" customWidth="1"/>
    <col min="12547" max="12547" width="5.6640625" style="1" customWidth="1"/>
    <col min="12548" max="12548" width="7.6640625" style="1" customWidth="1"/>
    <col min="12549" max="12549" width="3.33203125" style="1" customWidth="1"/>
    <col min="12550" max="12550" width="6.6640625" style="1" customWidth="1"/>
    <col min="12551" max="12551" width="10.44140625" style="1" customWidth="1"/>
    <col min="12552" max="12555" width="10.6640625" style="1" customWidth="1"/>
    <col min="12556" max="12560" width="12.33203125" style="1" customWidth="1"/>
    <col min="12561" max="12562" width="12.6640625" style="1" customWidth="1"/>
    <col min="12563" max="12563" width="7.6640625" style="1" customWidth="1"/>
    <col min="12564" max="12566" width="9.33203125" style="1" customWidth="1"/>
    <col min="12567" max="12800" width="7.6640625" style="1"/>
    <col min="12801" max="12802" width="2.6640625" style="1" customWidth="1"/>
    <col min="12803" max="12803" width="5.6640625" style="1" customWidth="1"/>
    <col min="12804" max="12804" width="7.6640625" style="1" customWidth="1"/>
    <col min="12805" max="12805" width="3.33203125" style="1" customWidth="1"/>
    <col min="12806" max="12806" width="6.6640625" style="1" customWidth="1"/>
    <col min="12807" max="12807" width="10.44140625" style="1" customWidth="1"/>
    <col min="12808" max="12811" width="10.6640625" style="1" customWidth="1"/>
    <col min="12812" max="12816" width="12.33203125" style="1" customWidth="1"/>
    <col min="12817" max="12818" width="12.6640625" style="1" customWidth="1"/>
    <col min="12819" max="12819" width="7.6640625" style="1" customWidth="1"/>
    <col min="12820" max="12822" width="9.33203125" style="1" customWidth="1"/>
    <col min="12823" max="13056" width="7.6640625" style="1"/>
    <col min="13057" max="13058" width="2.6640625" style="1" customWidth="1"/>
    <col min="13059" max="13059" width="5.6640625" style="1" customWidth="1"/>
    <col min="13060" max="13060" width="7.6640625" style="1" customWidth="1"/>
    <col min="13061" max="13061" width="3.33203125" style="1" customWidth="1"/>
    <col min="13062" max="13062" width="6.6640625" style="1" customWidth="1"/>
    <col min="13063" max="13063" width="10.44140625" style="1" customWidth="1"/>
    <col min="13064" max="13067" width="10.6640625" style="1" customWidth="1"/>
    <col min="13068" max="13072" width="12.33203125" style="1" customWidth="1"/>
    <col min="13073" max="13074" width="12.6640625" style="1" customWidth="1"/>
    <col min="13075" max="13075" width="7.6640625" style="1" customWidth="1"/>
    <col min="13076" max="13078" width="9.33203125" style="1" customWidth="1"/>
    <col min="13079" max="13312" width="7.6640625" style="1"/>
    <col min="13313" max="13314" width="2.6640625" style="1" customWidth="1"/>
    <col min="13315" max="13315" width="5.6640625" style="1" customWidth="1"/>
    <col min="13316" max="13316" width="7.6640625" style="1" customWidth="1"/>
    <col min="13317" max="13317" width="3.33203125" style="1" customWidth="1"/>
    <col min="13318" max="13318" width="6.6640625" style="1" customWidth="1"/>
    <col min="13319" max="13319" width="10.44140625" style="1" customWidth="1"/>
    <col min="13320" max="13323" width="10.6640625" style="1" customWidth="1"/>
    <col min="13324" max="13328" width="12.33203125" style="1" customWidth="1"/>
    <col min="13329" max="13330" width="12.6640625" style="1" customWidth="1"/>
    <col min="13331" max="13331" width="7.6640625" style="1" customWidth="1"/>
    <col min="13332" max="13334" width="9.33203125" style="1" customWidth="1"/>
    <col min="13335" max="13568" width="7.6640625" style="1"/>
    <col min="13569" max="13570" width="2.6640625" style="1" customWidth="1"/>
    <col min="13571" max="13571" width="5.6640625" style="1" customWidth="1"/>
    <col min="13572" max="13572" width="7.6640625" style="1" customWidth="1"/>
    <col min="13573" max="13573" width="3.33203125" style="1" customWidth="1"/>
    <col min="13574" max="13574" width="6.6640625" style="1" customWidth="1"/>
    <col min="13575" max="13575" width="10.44140625" style="1" customWidth="1"/>
    <col min="13576" max="13579" width="10.6640625" style="1" customWidth="1"/>
    <col min="13580" max="13584" width="12.33203125" style="1" customWidth="1"/>
    <col min="13585" max="13586" width="12.6640625" style="1" customWidth="1"/>
    <col min="13587" max="13587" width="7.6640625" style="1" customWidth="1"/>
    <col min="13588" max="13590" width="9.33203125" style="1" customWidth="1"/>
    <col min="13591" max="13824" width="7.6640625" style="1"/>
    <col min="13825" max="13826" width="2.6640625" style="1" customWidth="1"/>
    <col min="13827" max="13827" width="5.6640625" style="1" customWidth="1"/>
    <col min="13828" max="13828" width="7.6640625" style="1" customWidth="1"/>
    <col min="13829" max="13829" width="3.33203125" style="1" customWidth="1"/>
    <col min="13830" max="13830" width="6.6640625" style="1" customWidth="1"/>
    <col min="13831" max="13831" width="10.44140625" style="1" customWidth="1"/>
    <col min="13832" max="13835" width="10.6640625" style="1" customWidth="1"/>
    <col min="13836" max="13840" width="12.33203125" style="1" customWidth="1"/>
    <col min="13841" max="13842" width="12.6640625" style="1" customWidth="1"/>
    <col min="13843" max="13843" width="7.6640625" style="1" customWidth="1"/>
    <col min="13844" max="13846" width="9.33203125" style="1" customWidth="1"/>
    <col min="13847" max="14080" width="7.6640625" style="1"/>
    <col min="14081" max="14082" width="2.6640625" style="1" customWidth="1"/>
    <col min="14083" max="14083" width="5.6640625" style="1" customWidth="1"/>
    <col min="14084" max="14084" width="7.6640625" style="1" customWidth="1"/>
    <col min="14085" max="14085" width="3.33203125" style="1" customWidth="1"/>
    <col min="14086" max="14086" width="6.6640625" style="1" customWidth="1"/>
    <col min="14087" max="14087" width="10.44140625" style="1" customWidth="1"/>
    <col min="14088" max="14091" width="10.6640625" style="1" customWidth="1"/>
    <col min="14092" max="14096" width="12.33203125" style="1" customWidth="1"/>
    <col min="14097" max="14098" width="12.6640625" style="1" customWidth="1"/>
    <col min="14099" max="14099" width="7.6640625" style="1" customWidth="1"/>
    <col min="14100" max="14102" width="9.33203125" style="1" customWidth="1"/>
    <col min="14103" max="14336" width="7.6640625" style="1"/>
    <col min="14337" max="14338" width="2.6640625" style="1" customWidth="1"/>
    <col min="14339" max="14339" width="5.6640625" style="1" customWidth="1"/>
    <col min="14340" max="14340" width="7.6640625" style="1" customWidth="1"/>
    <col min="14341" max="14341" width="3.33203125" style="1" customWidth="1"/>
    <col min="14342" max="14342" width="6.6640625" style="1" customWidth="1"/>
    <col min="14343" max="14343" width="10.44140625" style="1" customWidth="1"/>
    <col min="14344" max="14347" width="10.6640625" style="1" customWidth="1"/>
    <col min="14348" max="14352" width="12.33203125" style="1" customWidth="1"/>
    <col min="14353" max="14354" width="12.6640625" style="1" customWidth="1"/>
    <col min="14355" max="14355" width="7.6640625" style="1" customWidth="1"/>
    <col min="14356" max="14358" width="9.33203125" style="1" customWidth="1"/>
    <col min="14359" max="14592" width="7.6640625" style="1"/>
    <col min="14593" max="14594" width="2.6640625" style="1" customWidth="1"/>
    <col min="14595" max="14595" width="5.6640625" style="1" customWidth="1"/>
    <col min="14596" max="14596" width="7.6640625" style="1" customWidth="1"/>
    <col min="14597" max="14597" width="3.33203125" style="1" customWidth="1"/>
    <col min="14598" max="14598" width="6.6640625" style="1" customWidth="1"/>
    <col min="14599" max="14599" width="10.44140625" style="1" customWidth="1"/>
    <col min="14600" max="14603" width="10.6640625" style="1" customWidth="1"/>
    <col min="14604" max="14608" width="12.33203125" style="1" customWidth="1"/>
    <col min="14609" max="14610" width="12.6640625" style="1" customWidth="1"/>
    <col min="14611" max="14611" width="7.6640625" style="1" customWidth="1"/>
    <col min="14612" max="14614" width="9.33203125" style="1" customWidth="1"/>
    <col min="14615" max="14848" width="7.6640625" style="1"/>
    <col min="14849" max="14850" width="2.6640625" style="1" customWidth="1"/>
    <col min="14851" max="14851" width="5.6640625" style="1" customWidth="1"/>
    <col min="14852" max="14852" width="7.6640625" style="1" customWidth="1"/>
    <col min="14853" max="14853" width="3.33203125" style="1" customWidth="1"/>
    <col min="14854" max="14854" width="6.6640625" style="1" customWidth="1"/>
    <col min="14855" max="14855" width="10.44140625" style="1" customWidth="1"/>
    <col min="14856" max="14859" width="10.6640625" style="1" customWidth="1"/>
    <col min="14860" max="14864" width="12.33203125" style="1" customWidth="1"/>
    <col min="14865" max="14866" width="12.6640625" style="1" customWidth="1"/>
    <col min="14867" max="14867" width="7.6640625" style="1" customWidth="1"/>
    <col min="14868" max="14870" width="9.33203125" style="1" customWidth="1"/>
    <col min="14871" max="15104" width="7.6640625" style="1"/>
    <col min="15105" max="15106" width="2.6640625" style="1" customWidth="1"/>
    <col min="15107" max="15107" width="5.6640625" style="1" customWidth="1"/>
    <col min="15108" max="15108" width="7.6640625" style="1" customWidth="1"/>
    <col min="15109" max="15109" width="3.33203125" style="1" customWidth="1"/>
    <col min="15110" max="15110" width="6.6640625" style="1" customWidth="1"/>
    <col min="15111" max="15111" width="10.44140625" style="1" customWidth="1"/>
    <col min="15112" max="15115" width="10.6640625" style="1" customWidth="1"/>
    <col min="15116" max="15120" width="12.33203125" style="1" customWidth="1"/>
    <col min="15121" max="15122" width="12.6640625" style="1" customWidth="1"/>
    <col min="15123" max="15123" width="7.6640625" style="1" customWidth="1"/>
    <col min="15124" max="15126" width="9.33203125" style="1" customWidth="1"/>
    <col min="15127" max="15360" width="7.6640625" style="1"/>
    <col min="15361" max="15362" width="2.6640625" style="1" customWidth="1"/>
    <col min="15363" max="15363" width="5.6640625" style="1" customWidth="1"/>
    <col min="15364" max="15364" width="7.6640625" style="1" customWidth="1"/>
    <col min="15365" max="15365" width="3.33203125" style="1" customWidth="1"/>
    <col min="15366" max="15366" width="6.6640625" style="1" customWidth="1"/>
    <col min="15367" max="15367" width="10.44140625" style="1" customWidth="1"/>
    <col min="15368" max="15371" width="10.6640625" style="1" customWidth="1"/>
    <col min="15372" max="15376" width="12.33203125" style="1" customWidth="1"/>
    <col min="15377" max="15378" width="12.6640625" style="1" customWidth="1"/>
    <col min="15379" max="15379" width="7.6640625" style="1" customWidth="1"/>
    <col min="15380" max="15382" width="9.33203125" style="1" customWidth="1"/>
    <col min="15383" max="15616" width="7.6640625" style="1"/>
    <col min="15617" max="15618" width="2.6640625" style="1" customWidth="1"/>
    <col min="15619" max="15619" width="5.6640625" style="1" customWidth="1"/>
    <col min="15620" max="15620" width="7.6640625" style="1" customWidth="1"/>
    <col min="15621" max="15621" width="3.33203125" style="1" customWidth="1"/>
    <col min="15622" max="15622" width="6.6640625" style="1" customWidth="1"/>
    <col min="15623" max="15623" width="10.44140625" style="1" customWidth="1"/>
    <col min="15624" max="15627" width="10.6640625" style="1" customWidth="1"/>
    <col min="15628" max="15632" width="12.33203125" style="1" customWidth="1"/>
    <col min="15633" max="15634" width="12.6640625" style="1" customWidth="1"/>
    <col min="15635" max="15635" width="7.6640625" style="1" customWidth="1"/>
    <col min="15636" max="15638" width="9.33203125" style="1" customWidth="1"/>
    <col min="15639" max="15872" width="7.6640625" style="1"/>
    <col min="15873" max="15874" width="2.6640625" style="1" customWidth="1"/>
    <col min="15875" max="15875" width="5.6640625" style="1" customWidth="1"/>
    <col min="15876" max="15876" width="7.6640625" style="1" customWidth="1"/>
    <col min="15877" max="15877" width="3.33203125" style="1" customWidth="1"/>
    <col min="15878" max="15878" width="6.6640625" style="1" customWidth="1"/>
    <col min="15879" max="15879" width="10.44140625" style="1" customWidth="1"/>
    <col min="15880" max="15883" width="10.6640625" style="1" customWidth="1"/>
    <col min="15884" max="15888" width="12.33203125" style="1" customWidth="1"/>
    <col min="15889" max="15890" width="12.6640625" style="1" customWidth="1"/>
    <col min="15891" max="15891" width="7.6640625" style="1" customWidth="1"/>
    <col min="15892" max="15894" width="9.33203125" style="1" customWidth="1"/>
    <col min="15895" max="16128" width="7.6640625" style="1"/>
    <col min="16129" max="16130" width="2.6640625" style="1" customWidth="1"/>
    <col min="16131" max="16131" width="5.6640625" style="1" customWidth="1"/>
    <col min="16132" max="16132" width="7.6640625" style="1" customWidth="1"/>
    <col min="16133" max="16133" width="3.33203125" style="1" customWidth="1"/>
    <col min="16134" max="16134" width="6.6640625" style="1" customWidth="1"/>
    <col min="16135" max="16135" width="10.44140625" style="1" customWidth="1"/>
    <col min="16136" max="16139" width="10.6640625" style="1" customWidth="1"/>
    <col min="16140" max="16144" width="12.33203125" style="1" customWidth="1"/>
    <col min="16145" max="16146" width="12.6640625" style="1" customWidth="1"/>
    <col min="16147" max="16147" width="7.6640625" style="1" customWidth="1"/>
    <col min="16148" max="16150" width="9.33203125" style="1" customWidth="1"/>
    <col min="16151" max="16384" width="7.6640625" style="1"/>
  </cols>
  <sheetData>
    <row r="1" spans="1:18" ht="17.100000000000001" customHeight="1" thickTop="1" thickBot="1">
      <c r="A1" s="4" t="str">
        <f>"介護保険事業状況報告　令和" &amp; DBCS($A$2) &amp; "年（" &amp; DBCS($B$2) &amp; "年）" &amp; DBCS($C$2) &amp; "月※"</f>
        <v>介護保険事業状況報告　令和６年（２０２４年）１月※</v>
      </c>
      <c r="B1" s="189"/>
      <c r="J1" s="933" t="s">
        <v>135</v>
      </c>
      <c r="K1" s="934"/>
      <c r="L1" s="934"/>
      <c r="M1" s="934"/>
      <c r="N1" s="934"/>
      <c r="O1" s="935"/>
      <c r="P1" s="936">
        <v>45382</v>
      </c>
      <c r="Q1" s="937"/>
      <c r="R1" s="336" t="s">
        <v>134</v>
      </c>
    </row>
    <row r="2" spans="1:18" ht="17.100000000000001" customHeight="1" thickTop="1">
      <c r="A2" s="312">
        <v>6</v>
      </c>
      <c r="B2" s="312">
        <v>2024</v>
      </c>
      <c r="C2" s="312">
        <v>1</v>
      </c>
      <c r="D2" s="312">
        <v>1</v>
      </c>
      <c r="E2" s="312">
        <v>31</v>
      </c>
      <c r="Q2" s="336"/>
    </row>
    <row r="3" spans="1:18" ht="17.100000000000001" customHeight="1">
      <c r="A3" s="4" t="s">
        <v>133</v>
      </c>
    </row>
    <row r="4" spans="1:18" ht="17.100000000000001" customHeight="1">
      <c r="B4" s="23"/>
      <c r="C4" s="23"/>
      <c r="D4" s="23"/>
      <c r="E4" s="143"/>
      <c r="F4" s="143"/>
      <c r="G4" s="143"/>
      <c r="H4" s="862" t="s">
        <v>122</v>
      </c>
      <c r="I4" s="862"/>
    </row>
    <row r="5" spans="1:18" ht="17.100000000000001" customHeight="1">
      <c r="B5" s="938" t="str">
        <f>"令和" &amp; DBCS($A$2) &amp; "年（" &amp; DBCS($B$2) &amp; "年）" &amp; DBCS($C$2) &amp; "月末日現在"</f>
        <v>令和６年（２０２４年）１月末日現在</v>
      </c>
      <c r="C5" s="939"/>
      <c r="D5" s="939"/>
      <c r="E5" s="939"/>
      <c r="F5" s="939"/>
      <c r="G5" s="940"/>
      <c r="H5" s="941" t="s">
        <v>132</v>
      </c>
      <c r="I5" s="942"/>
      <c r="L5" s="352" t="s">
        <v>122</v>
      </c>
      <c r="Q5" s="24" t="s">
        <v>131</v>
      </c>
    </row>
    <row r="6" spans="1:18" ht="17.100000000000001" customHeight="1">
      <c r="B6" s="3" t="s">
        <v>130</v>
      </c>
      <c r="C6" s="335"/>
      <c r="D6" s="335"/>
      <c r="E6" s="335"/>
      <c r="F6" s="335"/>
      <c r="G6" s="235"/>
      <c r="H6" s="334"/>
      <c r="I6" s="333">
        <v>42228</v>
      </c>
      <c r="K6" s="332" t="s">
        <v>129</v>
      </c>
      <c r="L6" s="331">
        <f>(I7+I8)-I6</f>
        <v>12794</v>
      </c>
      <c r="Q6" s="330">
        <f>R42</f>
        <v>19974</v>
      </c>
      <c r="R6" s="932">
        <f>Q6/Q7</f>
        <v>0.20538817480719795</v>
      </c>
    </row>
    <row r="7" spans="1:18" s="189" customFormat="1" ht="17.100000000000001" customHeight="1">
      <c r="B7" s="329" t="s">
        <v>128</v>
      </c>
      <c r="C7" s="328"/>
      <c r="D7" s="328"/>
      <c r="E7" s="328"/>
      <c r="F7" s="328"/>
      <c r="G7" s="327"/>
      <c r="H7" s="326"/>
      <c r="I7" s="325">
        <v>36543</v>
      </c>
      <c r="K7" s="189" t="s">
        <v>127</v>
      </c>
      <c r="Q7" s="324">
        <f>I9</f>
        <v>97250</v>
      </c>
      <c r="R7" s="932"/>
    </row>
    <row r="8" spans="1:18" s="189" customFormat="1" ht="17.100000000000001" customHeight="1">
      <c r="B8" s="323" t="s">
        <v>126</v>
      </c>
      <c r="C8" s="322"/>
      <c r="D8" s="322"/>
      <c r="E8" s="322"/>
      <c r="F8" s="322"/>
      <c r="G8" s="225"/>
      <c r="H8" s="321"/>
      <c r="I8" s="320">
        <v>18479</v>
      </c>
      <c r="K8" s="189" t="s">
        <v>125</v>
      </c>
      <c r="Q8" s="319"/>
      <c r="R8" s="318"/>
    </row>
    <row r="9" spans="1:18" ht="17.100000000000001" customHeight="1">
      <c r="B9" s="13" t="s">
        <v>124</v>
      </c>
      <c r="C9" s="12"/>
      <c r="D9" s="12"/>
      <c r="E9" s="12"/>
      <c r="F9" s="12"/>
      <c r="G9" s="317"/>
      <c r="H9" s="316"/>
      <c r="I9" s="315">
        <f>I6+I7+I8</f>
        <v>97250</v>
      </c>
    </row>
    <row r="11" spans="1:18" ht="17.100000000000001" customHeight="1">
      <c r="A11" s="4" t="s">
        <v>123</v>
      </c>
    </row>
    <row r="12" spans="1:18" ht="17.100000000000001" customHeight="1" thickBot="1">
      <c r="B12" s="5"/>
      <c r="C12" s="5"/>
      <c r="D12" s="5"/>
      <c r="E12" s="314"/>
      <c r="F12" s="314"/>
      <c r="G12" s="314"/>
      <c r="H12" s="314"/>
      <c r="I12" s="314"/>
      <c r="J12" s="314"/>
      <c r="K12" s="314"/>
      <c r="L12" s="314"/>
      <c r="M12" s="314"/>
      <c r="P12" s="314"/>
      <c r="Q12" s="922" t="s">
        <v>122</v>
      </c>
      <c r="R12" s="922"/>
    </row>
    <row r="13" spans="1:18" ht="17.100000000000001" customHeight="1">
      <c r="A13" s="313" t="s">
        <v>121</v>
      </c>
      <c r="B13" s="923" t="s">
        <v>120</v>
      </c>
      <c r="C13" s="926" t="str">
        <f>"令和" &amp; DBCS($A$2) &amp; "年（" &amp; DBCS($B$2) &amp; "年）" &amp; DBCS($C$2) &amp; "月末日現在"</f>
        <v>令和６年（２０２４年）１月末日現在</v>
      </c>
      <c r="D13" s="927"/>
      <c r="E13" s="927"/>
      <c r="F13" s="927"/>
      <c r="G13" s="928"/>
      <c r="H13" s="299" t="s">
        <v>57</v>
      </c>
      <c r="I13" s="298" t="s">
        <v>56</v>
      </c>
      <c r="J13" s="297" t="s">
        <v>49</v>
      </c>
      <c r="K13" s="296" t="s">
        <v>55</v>
      </c>
      <c r="L13" s="295" t="s">
        <v>54</v>
      </c>
      <c r="M13" s="295" t="s">
        <v>53</v>
      </c>
      <c r="N13" s="295" t="s">
        <v>52</v>
      </c>
      <c r="O13" s="295" t="s">
        <v>51</v>
      </c>
      <c r="P13" s="294" t="s">
        <v>50</v>
      </c>
      <c r="Q13" s="293" t="s">
        <v>49</v>
      </c>
      <c r="R13" s="292" t="s">
        <v>48</v>
      </c>
    </row>
    <row r="14" spans="1:18" ht="17.100000000000001" customHeight="1">
      <c r="A14" s="312">
        <v>875</v>
      </c>
      <c r="B14" s="924"/>
      <c r="C14" s="291" t="s">
        <v>103</v>
      </c>
      <c r="D14" s="47"/>
      <c r="E14" s="47"/>
      <c r="F14" s="47"/>
      <c r="G14" s="46"/>
      <c r="H14" s="263">
        <f>H15+H16+H17+H18+H19+H20</f>
        <v>842</v>
      </c>
      <c r="I14" s="264">
        <f>I15+I16+I17+I18+I19+I20</f>
        <v>711</v>
      </c>
      <c r="J14" s="290">
        <f t="shared" ref="J14:J22" si="0">SUM(H14:I14)</f>
        <v>1553</v>
      </c>
      <c r="K14" s="289" t="s">
        <v>136</v>
      </c>
      <c r="L14" s="33">
        <f>L15+L16+L17+L18+L19+L20</f>
        <v>1489</v>
      </c>
      <c r="M14" s="33">
        <f>M15+M16+M17+M18+M19+M20</f>
        <v>962</v>
      </c>
      <c r="N14" s="33">
        <f>N15+N16+N17+N18+N19+N20</f>
        <v>725</v>
      </c>
      <c r="O14" s="33">
        <f>O15+O16+O17+O18+O19+O20</f>
        <v>699</v>
      </c>
      <c r="P14" s="33">
        <f>P15+P16+P17+P18+P19+P20</f>
        <v>439</v>
      </c>
      <c r="Q14" s="261">
        <f t="shared" ref="Q14:Q22" si="1">SUM(K14:P14)</f>
        <v>4314</v>
      </c>
      <c r="R14" s="287">
        <f t="shared" ref="R14:R22" si="2">SUM(J14,Q14)</f>
        <v>5867</v>
      </c>
    </row>
    <row r="15" spans="1:18" ht="17.100000000000001" customHeight="1">
      <c r="A15" s="312">
        <v>156</v>
      </c>
      <c r="B15" s="924"/>
      <c r="C15" s="82"/>
      <c r="D15" s="151" t="s">
        <v>118</v>
      </c>
      <c r="E15" s="151"/>
      <c r="F15" s="151"/>
      <c r="G15" s="151"/>
      <c r="H15" s="311">
        <v>50</v>
      </c>
      <c r="I15" s="308">
        <v>46</v>
      </c>
      <c r="J15" s="275">
        <f t="shared" si="0"/>
        <v>96</v>
      </c>
      <c r="K15" s="310" t="s">
        <v>136</v>
      </c>
      <c r="L15" s="309">
        <v>74</v>
      </c>
      <c r="M15" s="309">
        <v>53</v>
      </c>
      <c r="N15" s="309">
        <v>35</v>
      </c>
      <c r="O15" s="309">
        <v>32</v>
      </c>
      <c r="P15" s="308">
        <v>32</v>
      </c>
      <c r="Q15" s="275">
        <f t="shared" si="1"/>
        <v>226</v>
      </c>
      <c r="R15" s="281">
        <f t="shared" si="2"/>
        <v>322</v>
      </c>
    </row>
    <row r="16" spans="1:18" ht="17.100000000000001" customHeight="1">
      <c r="A16" s="312"/>
      <c r="B16" s="924"/>
      <c r="C16" s="152"/>
      <c r="D16" s="69" t="s">
        <v>117</v>
      </c>
      <c r="E16" s="69"/>
      <c r="F16" s="69"/>
      <c r="G16" s="69"/>
      <c r="H16" s="311">
        <v>98</v>
      </c>
      <c r="I16" s="308">
        <v>100</v>
      </c>
      <c r="J16" s="275">
        <f t="shared" si="0"/>
        <v>198</v>
      </c>
      <c r="K16" s="310" t="s">
        <v>204</v>
      </c>
      <c r="L16" s="309">
        <v>149</v>
      </c>
      <c r="M16" s="309">
        <v>119</v>
      </c>
      <c r="N16" s="309">
        <v>79</v>
      </c>
      <c r="O16" s="309">
        <v>74</v>
      </c>
      <c r="P16" s="308">
        <v>54</v>
      </c>
      <c r="Q16" s="275">
        <f t="shared" si="1"/>
        <v>475</v>
      </c>
      <c r="R16" s="274">
        <f t="shared" si="2"/>
        <v>673</v>
      </c>
    </row>
    <row r="17" spans="1:18" ht="17.100000000000001" customHeight="1">
      <c r="A17" s="312"/>
      <c r="B17" s="924"/>
      <c r="C17" s="152"/>
      <c r="D17" s="69" t="s">
        <v>116</v>
      </c>
      <c r="E17" s="69"/>
      <c r="F17" s="69"/>
      <c r="G17" s="69"/>
      <c r="H17" s="311">
        <v>134</v>
      </c>
      <c r="I17" s="308">
        <v>154</v>
      </c>
      <c r="J17" s="275">
        <f t="shared" si="0"/>
        <v>288</v>
      </c>
      <c r="K17" s="310" t="s">
        <v>136</v>
      </c>
      <c r="L17" s="309">
        <v>264</v>
      </c>
      <c r="M17" s="309">
        <v>174</v>
      </c>
      <c r="N17" s="309">
        <v>135</v>
      </c>
      <c r="O17" s="309">
        <v>120</v>
      </c>
      <c r="P17" s="308">
        <v>91</v>
      </c>
      <c r="Q17" s="275">
        <f t="shared" si="1"/>
        <v>784</v>
      </c>
      <c r="R17" s="274">
        <f t="shared" si="2"/>
        <v>1072</v>
      </c>
    </row>
    <row r="18" spans="1:18" ht="17.100000000000001" customHeight="1">
      <c r="A18" s="312"/>
      <c r="B18" s="924"/>
      <c r="C18" s="152"/>
      <c r="D18" s="69" t="s">
        <v>115</v>
      </c>
      <c r="E18" s="69"/>
      <c r="F18" s="69"/>
      <c r="G18" s="69"/>
      <c r="H18" s="311">
        <v>211</v>
      </c>
      <c r="I18" s="308">
        <v>159</v>
      </c>
      <c r="J18" s="275">
        <f t="shared" si="0"/>
        <v>370</v>
      </c>
      <c r="K18" s="310" t="s">
        <v>204</v>
      </c>
      <c r="L18" s="309">
        <v>340</v>
      </c>
      <c r="M18" s="309">
        <v>208</v>
      </c>
      <c r="N18" s="309">
        <v>166</v>
      </c>
      <c r="O18" s="309">
        <v>173</v>
      </c>
      <c r="P18" s="308">
        <v>79</v>
      </c>
      <c r="Q18" s="275">
        <f t="shared" si="1"/>
        <v>966</v>
      </c>
      <c r="R18" s="274">
        <f t="shared" si="2"/>
        <v>1336</v>
      </c>
    </row>
    <row r="19" spans="1:18" ht="17.100000000000001" customHeight="1">
      <c r="A19" s="312"/>
      <c r="B19" s="924"/>
      <c r="C19" s="152"/>
      <c r="D19" s="69" t="s">
        <v>114</v>
      </c>
      <c r="E19" s="69"/>
      <c r="F19" s="69"/>
      <c r="G19" s="69"/>
      <c r="H19" s="311">
        <v>201</v>
      </c>
      <c r="I19" s="308">
        <v>131</v>
      </c>
      <c r="J19" s="275">
        <f t="shared" si="0"/>
        <v>332</v>
      </c>
      <c r="K19" s="310" t="s">
        <v>136</v>
      </c>
      <c r="L19" s="309">
        <v>370</v>
      </c>
      <c r="M19" s="309">
        <v>205</v>
      </c>
      <c r="N19" s="309">
        <v>150</v>
      </c>
      <c r="O19" s="309">
        <v>136</v>
      </c>
      <c r="P19" s="308">
        <v>88</v>
      </c>
      <c r="Q19" s="275">
        <f t="shared" si="1"/>
        <v>949</v>
      </c>
      <c r="R19" s="274">
        <f t="shared" si="2"/>
        <v>1281</v>
      </c>
    </row>
    <row r="20" spans="1:18" ht="17.100000000000001" customHeight="1">
      <c r="A20" s="312">
        <v>719</v>
      </c>
      <c r="B20" s="924"/>
      <c r="C20" s="133"/>
      <c r="D20" s="132" t="s">
        <v>113</v>
      </c>
      <c r="E20" s="132"/>
      <c r="F20" s="132"/>
      <c r="G20" s="132"/>
      <c r="H20" s="273">
        <v>148</v>
      </c>
      <c r="I20" s="305">
        <v>121</v>
      </c>
      <c r="J20" s="271">
        <f t="shared" si="0"/>
        <v>269</v>
      </c>
      <c r="K20" s="307" t="s">
        <v>136</v>
      </c>
      <c r="L20" s="306">
        <v>292</v>
      </c>
      <c r="M20" s="306">
        <v>203</v>
      </c>
      <c r="N20" s="306">
        <v>160</v>
      </c>
      <c r="O20" s="306">
        <v>164</v>
      </c>
      <c r="P20" s="305">
        <v>95</v>
      </c>
      <c r="Q20" s="275">
        <f t="shared" si="1"/>
        <v>914</v>
      </c>
      <c r="R20" s="266">
        <f t="shared" si="2"/>
        <v>1183</v>
      </c>
    </row>
    <row r="21" spans="1:18" ht="17.100000000000001" customHeight="1">
      <c r="A21" s="312">
        <v>25</v>
      </c>
      <c r="B21" s="924"/>
      <c r="C21" s="265" t="s">
        <v>102</v>
      </c>
      <c r="D21" s="265"/>
      <c r="E21" s="265"/>
      <c r="F21" s="265"/>
      <c r="G21" s="265"/>
      <c r="H21" s="263">
        <v>26</v>
      </c>
      <c r="I21" s="304">
        <v>27</v>
      </c>
      <c r="J21" s="290">
        <f t="shared" si="0"/>
        <v>53</v>
      </c>
      <c r="K21" s="289" t="s">
        <v>136</v>
      </c>
      <c r="L21" s="33">
        <v>38</v>
      </c>
      <c r="M21" s="33">
        <v>23</v>
      </c>
      <c r="N21" s="33">
        <v>17</v>
      </c>
      <c r="O21" s="33">
        <v>13</v>
      </c>
      <c r="P21" s="32">
        <v>21</v>
      </c>
      <c r="Q21" s="303">
        <f t="shared" si="1"/>
        <v>112</v>
      </c>
      <c r="R21" s="302">
        <f t="shared" si="2"/>
        <v>165</v>
      </c>
    </row>
    <row r="22" spans="1:18" ht="17.100000000000001" customHeight="1" thickBot="1">
      <c r="A22" s="312">
        <v>900</v>
      </c>
      <c r="B22" s="925"/>
      <c r="C22" s="919" t="s">
        <v>112</v>
      </c>
      <c r="D22" s="920"/>
      <c r="E22" s="920"/>
      <c r="F22" s="920"/>
      <c r="G22" s="921"/>
      <c r="H22" s="259">
        <f>H14+H21</f>
        <v>868</v>
      </c>
      <c r="I22" s="256">
        <f>I14+I21</f>
        <v>738</v>
      </c>
      <c r="J22" s="255">
        <f t="shared" si="0"/>
        <v>1606</v>
      </c>
      <c r="K22" s="258" t="s">
        <v>136</v>
      </c>
      <c r="L22" s="257">
        <f>L14+L21</f>
        <v>1527</v>
      </c>
      <c r="M22" s="257">
        <f>M14+M21</f>
        <v>985</v>
      </c>
      <c r="N22" s="257">
        <f>N14+N21</f>
        <v>742</v>
      </c>
      <c r="O22" s="257">
        <f>O14+O21</f>
        <v>712</v>
      </c>
      <c r="P22" s="256">
        <f>P14+P21</f>
        <v>460</v>
      </c>
      <c r="Q22" s="255">
        <f t="shared" si="1"/>
        <v>4426</v>
      </c>
      <c r="R22" s="254">
        <f t="shared" si="2"/>
        <v>6032</v>
      </c>
    </row>
    <row r="23" spans="1:18" ht="17.100000000000001" customHeight="1">
      <c r="B23" s="929" t="s">
        <v>119</v>
      </c>
      <c r="C23" s="301"/>
      <c r="D23" s="301"/>
      <c r="E23" s="301"/>
      <c r="F23" s="301"/>
      <c r="G23" s="300"/>
      <c r="H23" s="299" t="s">
        <v>57</v>
      </c>
      <c r="I23" s="298" t="s">
        <v>56</v>
      </c>
      <c r="J23" s="297" t="s">
        <v>49</v>
      </c>
      <c r="K23" s="296" t="s">
        <v>55</v>
      </c>
      <c r="L23" s="295" t="s">
        <v>54</v>
      </c>
      <c r="M23" s="295" t="s">
        <v>53</v>
      </c>
      <c r="N23" s="295" t="s">
        <v>52</v>
      </c>
      <c r="O23" s="295" t="s">
        <v>51</v>
      </c>
      <c r="P23" s="294" t="s">
        <v>50</v>
      </c>
      <c r="Q23" s="293" t="s">
        <v>49</v>
      </c>
      <c r="R23" s="292" t="s">
        <v>48</v>
      </c>
    </row>
    <row r="24" spans="1:18" ht="17.100000000000001" customHeight="1">
      <c r="B24" s="930"/>
      <c r="C24" s="291" t="s">
        <v>103</v>
      </c>
      <c r="D24" s="47"/>
      <c r="E24" s="47"/>
      <c r="F24" s="47"/>
      <c r="G24" s="46"/>
      <c r="H24" s="263">
        <f>H25+H26+H27+H28+H29+H30</f>
        <v>1916</v>
      </c>
      <c r="I24" s="264">
        <f>I25+I26+I27+I28+I29+I30</f>
        <v>1753</v>
      </c>
      <c r="J24" s="290">
        <f t="shared" ref="J24:J32" si="3">SUM(H24:I24)</f>
        <v>3669</v>
      </c>
      <c r="K24" s="289" t="s">
        <v>204</v>
      </c>
      <c r="L24" s="33">
        <f>L25+L26+L27+L28+L29+L30</f>
        <v>3328</v>
      </c>
      <c r="M24" s="33">
        <f>M25+M26+M27+M28+M29+M30</f>
        <v>1920</v>
      </c>
      <c r="N24" s="33">
        <f>N25+N26+N27+N28+N29+N30</f>
        <v>1646</v>
      </c>
      <c r="O24" s="33">
        <f>O25+O26+O27+O28+O29+O30</f>
        <v>1915</v>
      </c>
      <c r="P24" s="33">
        <f>P25+P26+P27+P28+P29+P30</f>
        <v>1337</v>
      </c>
      <c r="Q24" s="261">
        <f t="shared" ref="Q24:Q32" si="4">SUM(K24:P24)</f>
        <v>10146</v>
      </c>
      <c r="R24" s="287">
        <f t="shared" ref="R24:R32" si="5">SUM(J24,Q24)</f>
        <v>13815</v>
      </c>
    </row>
    <row r="25" spans="1:18" ht="17.100000000000001" customHeight="1">
      <c r="B25" s="930"/>
      <c r="C25" s="81"/>
      <c r="D25" s="151" t="s">
        <v>118</v>
      </c>
      <c r="E25" s="151"/>
      <c r="F25" s="151"/>
      <c r="G25" s="151"/>
      <c r="H25" s="311">
        <v>45</v>
      </c>
      <c r="I25" s="308">
        <v>33</v>
      </c>
      <c r="J25" s="275">
        <f t="shared" si="3"/>
        <v>78</v>
      </c>
      <c r="K25" s="310" t="s">
        <v>204</v>
      </c>
      <c r="L25" s="309">
        <v>59</v>
      </c>
      <c r="M25" s="309">
        <v>38</v>
      </c>
      <c r="N25" s="309">
        <v>32</v>
      </c>
      <c r="O25" s="309">
        <v>31</v>
      </c>
      <c r="P25" s="308">
        <v>18</v>
      </c>
      <c r="Q25" s="275">
        <f t="shared" si="4"/>
        <v>178</v>
      </c>
      <c r="R25" s="281">
        <f t="shared" si="5"/>
        <v>256</v>
      </c>
    </row>
    <row r="26" spans="1:18" ht="17.100000000000001" customHeight="1">
      <c r="B26" s="930"/>
      <c r="C26" s="151"/>
      <c r="D26" s="69" t="s">
        <v>117</v>
      </c>
      <c r="E26" s="69"/>
      <c r="F26" s="69"/>
      <c r="G26" s="69"/>
      <c r="H26" s="311">
        <v>135</v>
      </c>
      <c r="I26" s="308">
        <v>127</v>
      </c>
      <c r="J26" s="275">
        <f t="shared" si="3"/>
        <v>262</v>
      </c>
      <c r="K26" s="310" t="s">
        <v>204</v>
      </c>
      <c r="L26" s="309">
        <v>157</v>
      </c>
      <c r="M26" s="309">
        <v>94</v>
      </c>
      <c r="N26" s="309">
        <v>64</v>
      </c>
      <c r="O26" s="309">
        <v>80</v>
      </c>
      <c r="P26" s="308">
        <v>54</v>
      </c>
      <c r="Q26" s="275">
        <f t="shared" si="4"/>
        <v>449</v>
      </c>
      <c r="R26" s="274">
        <f t="shared" si="5"/>
        <v>711</v>
      </c>
    </row>
    <row r="27" spans="1:18" ht="17.100000000000001" customHeight="1">
      <c r="B27" s="930"/>
      <c r="C27" s="151"/>
      <c r="D27" s="69" t="s">
        <v>116</v>
      </c>
      <c r="E27" s="69"/>
      <c r="F27" s="69"/>
      <c r="G27" s="69"/>
      <c r="H27" s="311">
        <v>266</v>
      </c>
      <c r="I27" s="308">
        <v>269</v>
      </c>
      <c r="J27" s="275">
        <f t="shared" si="3"/>
        <v>535</v>
      </c>
      <c r="K27" s="310" t="s">
        <v>207</v>
      </c>
      <c r="L27" s="309">
        <v>356</v>
      </c>
      <c r="M27" s="309">
        <v>174</v>
      </c>
      <c r="N27" s="309">
        <v>142</v>
      </c>
      <c r="O27" s="309">
        <v>164</v>
      </c>
      <c r="P27" s="308">
        <v>131</v>
      </c>
      <c r="Q27" s="275">
        <f t="shared" si="4"/>
        <v>967</v>
      </c>
      <c r="R27" s="274">
        <f t="shared" si="5"/>
        <v>1502</v>
      </c>
    </row>
    <row r="28" spans="1:18" ht="17.100000000000001" customHeight="1">
      <c r="B28" s="930"/>
      <c r="C28" s="151"/>
      <c r="D28" s="69" t="s">
        <v>115</v>
      </c>
      <c r="E28" s="69"/>
      <c r="F28" s="69"/>
      <c r="G28" s="69"/>
      <c r="H28" s="311">
        <v>539</v>
      </c>
      <c r="I28" s="308">
        <v>385</v>
      </c>
      <c r="J28" s="275">
        <f t="shared" si="3"/>
        <v>924</v>
      </c>
      <c r="K28" s="310" t="s">
        <v>204</v>
      </c>
      <c r="L28" s="309">
        <v>682</v>
      </c>
      <c r="M28" s="309">
        <v>351</v>
      </c>
      <c r="N28" s="309">
        <v>266</v>
      </c>
      <c r="O28" s="309">
        <v>266</v>
      </c>
      <c r="P28" s="308">
        <v>201</v>
      </c>
      <c r="Q28" s="275">
        <f t="shared" si="4"/>
        <v>1766</v>
      </c>
      <c r="R28" s="274">
        <f t="shared" si="5"/>
        <v>2690</v>
      </c>
    </row>
    <row r="29" spans="1:18" ht="17.100000000000001" customHeight="1">
      <c r="B29" s="930"/>
      <c r="C29" s="151"/>
      <c r="D29" s="69" t="s">
        <v>114</v>
      </c>
      <c r="E29" s="69"/>
      <c r="F29" s="69"/>
      <c r="G29" s="69"/>
      <c r="H29" s="311">
        <v>539</v>
      </c>
      <c r="I29" s="308">
        <v>456</v>
      </c>
      <c r="J29" s="275">
        <f t="shared" si="3"/>
        <v>995</v>
      </c>
      <c r="K29" s="310" t="s">
        <v>207</v>
      </c>
      <c r="L29" s="309">
        <v>949</v>
      </c>
      <c r="M29" s="309">
        <v>481</v>
      </c>
      <c r="N29" s="309">
        <v>418</v>
      </c>
      <c r="O29" s="309">
        <v>387</v>
      </c>
      <c r="P29" s="308">
        <v>323</v>
      </c>
      <c r="Q29" s="275">
        <f t="shared" si="4"/>
        <v>2558</v>
      </c>
      <c r="R29" s="274">
        <f t="shared" si="5"/>
        <v>3553</v>
      </c>
    </row>
    <row r="30" spans="1:18" ht="17.100000000000001" customHeight="1">
      <c r="B30" s="930"/>
      <c r="C30" s="132"/>
      <c r="D30" s="132" t="s">
        <v>113</v>
      </c>
      <c r="E30" s="132"/>
      <c r="F30" s="132"/>
      <c r="G30" s="132"/>
      <c r="H30" s="273">
        <v>392</v>
      </c>
      <c r="I30" s="305">
        <v>483</v>
      </c>
      <c r="J30" s="271">
        <f t="shared" si="3"/>
        <v>875</v>
      </c>
      <c r="K30" s="307" t="s">
        <v>204</v>
      </c>
      <c r="L30" s="306">
        <v>1125</v>
      </c>
      <c r="M30" s="306">
        <v>782</v>
      </c>
      <c r="N30" s="306">
        <v>724</v>
      </c>
      <c r="O30" s="306">
        <v>987</v>
      </c>
      <c r="P30" s="305">
        <v>610</v>
      </c>
      <c r="Q30" s="271">
        <f t="shared" si="4"/>
        <v>4228</v>
      </c>
      <c r="R30" s="266">
        <f t="shared" si="5"/>
        <v>5103</v>
      </c>
    </row>
    <row r="31" spans="1:18" ht="17.100000000000001" customHeight="1">
      <c r="B31" s="930"/>
      <c r="C31" s="265" t="s">
        <v>102</v>
      </c>
      <c r="D31" s="265"/>
      <c r="E31" s="265"/>
      <c r="F31" s="265"/>
      <c r="G31" s="265"/>
      <c r="H31" s="263">
        <v>19</v>
      </c>
      <c r="I31" s="304">
        <v>29</v>
      </c>
      <c r="J31" s="290">
        <f t="shared" si="3"/>
        <v>48</v>
      </c>
      <c r="K31" s="289" t="s">
        <v>204</v>
      </c>
      <c r="L31" s="33">
        <v>21</v>
      </c>
      <c r="M31" s="33">
        <v>20</v>
      </c>
      <c r="N31" s="33">
        <v>11</v>
      </c>
      <c r="O31" s="33">
        <v>13</v>
      </c>
      <c r="P31" s="32">
        <v>14</v>
      </c>
      <c r="Q31" s="303">
        <f t="shared" si="4"/>
        <v>79</v>
      </c>
      <c r="R31" s="302">
        <f t="shared" si="5"/>
        <v>127</v>
      </c>
    </row>
    <row r="32" spans="1:18" ht="17.100000000000001" customHeight="1" thickBot="1">
      <c r="B32" s="931"/>
      <c r="C32" s="919" t="s">
        <v>112</v>
      </c>
      <c r="D32" s="920"/>
      <c r="E32" s="920"/>
      <c r="F32" s="920"/>
      <c r="G32" s="921"/>
      <c r="H32" s="259">
        <f>H24+H31</f>
        <v>1935</v>
      </c>
      <c r="I32" s="256">
        <f>I24+I31</f>
        <v>1782</v>
      </c>
      <c r="J32" s="255">
        <f t="shared" si="3"/>
        <v>3717</v>
      </c>
      <c r="K32" s="258" t="s">
        <v>204</v>
      </c>
      <c r="L32" s="257">
        <f>L24+L31</f>
        <v>3349</v>
      </c>
      <c r="M32" s="257">
        <f>M24+M31</f>
        <v>1940</v>
      </c>
      <c r="N32" s="257">
        <f>N24+N31</f>
        <v>1657</v>
      </c>
      <c r="O32" s="257">
        <f>O24+O31</f>
        <v>1928</v>
      </c>
      <c r="P32" s="256">
        <f>P24+P31</f>
        <v>1351</v>
      </c>
      <c r="Q32" s="255">
        <f t="shared" si="4"/>
        <v>10225</v>
      </c>
      <c r="R32" s="254">
        <f t="shared" si="5"/>
        <v>13942</v>
      </c>
    </row>
    <row r="33" spans="1:18" ht="17.100000000000001" customHeight="1">
      <c r="B33" s="916" t="s">
        <v>49</v>
      </c>
      <c r="C33" s="301"/>
      <c r="D33" s="301"/>
      <c r="E33" s="301"/>
      <c r="F33" s="301"/>
      <c r="G33" s="300"/>
      <c r="H33" s="299" t="s">
        <v>57</v>
      </c>
      <c r="I33" s="298" t="s">
        <v>56</v>
      </c>
      <c r="J33" s="297" t="s">
        <v>49</v>
      </c>
      <c r="K33" s="296" t="s">
        <v>55</v>
      </c>
      <c r="L33" s="295" t="s">
        <v>54</v>
      </c>
      <c r="M33" s="295" t="s">
        <v>53</v>
      </c>
      <c r="N33" s="295" t="s">
        <v>52</v>
      </c>
      <c r="O33" s="295" t="s">
        <v>51</v>
      </c>
      <c r="P33" s="294" t="s">
        <v>50</v>
      </c>
      <c r="Q33" s="293" t="s">
        <v>49</v>
      </c>
      <c r="R33" s="292" t="s">
        <v>48</v>
      </c>
    </row>
    <row r="34" spans="1:18" ht="17.100000000000001" customHeight="1">
      <c r="B34" s="917"/>
      <c r="C34" s="291" t="s">
        <v>103</v>
      </c>
      <c r="D34" s="47"/>
      <c r="E34" s="47"/>
      <c r="F34" s="47"/>
      <c r="G34" s="46"/>
      <c r="H34" s="263">
        <f t="shared" ref="H34:I41" si="6">H14+H24</f>
        <v>2758</v>
      </c>
      <c r="I34" s="264">
        <f t="shared" si="6"/>
        <v>2464</v>
      </c>
      <c r="J34" s="290">
        <f>SUM(H34:I34)</f>
        <v>5222</v>
      </c>
      <c r="K34" s="289" t="s">
        <v>204</v>
      </c>
      <c r="L34" s="288">
        <f>L14+L24</f>
        <v>4817</v>
      </c>
      <c r="M34" s="288">
        <f>M14+M24</f>
        <v>2882</v>
      </c>
      <c r="N34" s="288">
        <f>N14+N24</f>
        <v>2371</v>
      </c>
      <c r="O34" s="288">
        <f>O14+O24</f>
        <v>2614</v>
      </c>
      <c r="P34" s="288">
        <f>P14+P24</f>
        <v>1776</v>
      </c>
      <c r="Q34" s="261">
        <f t="shared" ref="Q34:Q42" si="7">SUM(K34:P34)</f>
        <v>14460</v>
      </c>
      <c r="R34" s="287">
        <f t="shared" ref="R34:R42" si="8">SUM(J34,Q34)</f>
        <v>19682</v>
      </c>
    </row>
    <row r="35" spans="1:18" ht="17.100000000000001" customHeight="1">
      <c r="B35" s="917"/>
      <c r="C35" s="82"/>
      <c r="D35" s="151" t="s">
        <v>118</v>
      </c>
      <c r="E35" s="151"/>
      <c r="F35" s="151"/>
      <c r="G35" s="151"/>
      <c r="H35" s="286">
        <f t="shared" si="6"/>
        <v>95</v>
      </c>
      <c r="I35" s="285">
        <f t="shared" si="6"/>
        <v>79</v>
      </c>
      <c r="J35" s="275">
        <f>SUM(H35:I35)</f>
        <v>174</v>
      </c>
      <c r="K35" s="284" t="s">
        <v>204</v>
      </c>
      <c r="L35" s="283">
        <f t="shared" ref="L35:P41" si="9">L15+L25</f>
        <v>133</v>
      </c>
      <c r="M35" s="283">
        <f t="shared" si="9"/>
        <v>91</v>
      </c>
      <c r="N35" s="283">
        <f t="shared" si="9"/>
        <v>67</v>
      </c>
      <c r="O35" s="283">
        <f t="shared" si="9"/>
        <v>63</v>
      </c>
      <c r="P35" s="282">
        <f>P15+P25</f>
        <v>50</v>
      </c>
      <c r="Q35" s="275">
        <f>SUM(K35:P35)</f>
        <v>404</v>
      </c>
      <c r="R35" s="281">
        <f>SUM(J35,Q35)</f>
        <v>578</v>
      </c>
    </row>
    <row r="36" spans="1:18" ht="17.100000000000001" customHeight="1">
      <c r="B36" s="917"/>
      <c r="C36" s="152"/>
      <c r="D36" s="69" t="s">
        <v>117</v>
      </c>
      <c r="E36" s="69"/>
      <c r="F36" s="69"/>
      <c r="G36" s="69"/>
      <c r="H36" s="280">
        <f t="shared" si="6"/>
        <v>233</v>
      </c>
      <c r="I36" s="279">
        <f t="shared" si="6"/>
        <v>227</v>
      </c>
      <c r="J36" s="275">
        <f t="shared" ref="J36:J42" si="10">SUM(H36:I36)</f>
        <v>460</v>
      </c>
      <c r="K36" s="278" t="s">
        <v>204</v>
      </c>
      <c r="L36" s="277">
        <f t="shared" si="9"/>
        <v>306</v>
      </c>
      <c r="M36" s="277">
        <f t="shared" si="9"/>
        <v>213</v>
      </c>
      <c r="N36" s="277">
        <f t="shared" si="9"/>
        <v>143</v>
      </c>
      <c r="O36" s="277">
        <f t="shared" si="9"/>
        <v>154</v>
      </c>
      <c r="P36" s="276">
        <f t="shared" si="9"/>
        <v>108</v>
      </c>
      <c r="Q36" s="275">
        <f t="shared" si="7"/>
        <v>924</v>
      </c>
      <c r="R36" s="274">
        <f t="shared" si="8"/>
        <v>1384</v>
      </c>
    </row>
    <row r="37" spans="1:18" ht="17.100000000000001" customHeight="1">
      <c r="B37" s="917"/>
      <c r="C37" s="152"/>
      <c r="D37" s="69" t="s">
        <v>116</v>
      </c>
      <c r="E37" s="69"/>
      <c r="F37" s="69"/>
      <c r="G37" s="69"/>
      <c r="H37" s="280">
        <f t="shared" si="6"/>
        <v>400</v>
      </c>
      <c r="I37" s="279">
        <f t="shared" si="6"/>
        <v>423</v>
      </c>
      <c r="J37" s="275">
        <f t="shared" si="10"/>
        <v>823</v>
      </c>
      <c r="K37" s="278" t="s">
        <v>204</v>
      </c>
      <c r="L37" s="277">
        <f t="shared" si="9"/>
        <v>620</v>
      </c>
      <c r="M37" s="277">
        <f t="shared" si="9"/>
        <v>348</v>
      </c>
      <c r="N37" s="277">
        <f t="shared" si="9"/>
        <v>277</v>
      </c>
      <c r="O37" s="277">
        <f t="shared" si="9"/>
        <v>284</v>
      </c>
      <c r="P37" s="276">
        <f t="shared" si="9"/>
        <v>222</v>
      </c>
      <c r="Q37" s="275">
        <f t="shared" si="7"/>
        <v>1751</v>
      </c>
      <c r="R37" s="274">
        <f>SUM(J37,Q37)</f>
        <v>2574</v>
      </c>
    </row>
    <row r="38" spans="1:18" ht="17.100000000000001" customHeight="1">
      <c r="B38" s="917"/>
      <c r="C38" s="152"/>
      <c r="D38" s="69" t="s">
        <v>115</v>
      </c>
      <c r="E38" s="69"/>
      <c r="F38" s="69"/>
      <c r="G38" s="69"/>
      <c r="H38" s="280">
        <f t="shared" si="6"/>
        <v>750</v>
      </c>
      <c r="I38" s="279">
        <f t="shared" si="6"/>
        <v>544</v>
      </c>
      <c r="J38" s="275">
        <f t="shared" si="10"/>
        <v>1294</v>
      </c>
      <c r="K38" s="278" t="s">
        <v>204</v>
      </c>
      <c r="L38" s="277">
        <f t="shared" si="9"/>
        <v>1022</v>
      </c>
      <c r="M38" s="277">
        <f t="shared" si="9"/>
        <v>559</v>
      </c>
      <c r="N38" s="277">
        <f t="shared" si="9"/>
        <v>432</v>
      </c>
      <c r="O38" s="277">
        <f t="shared" si="9"/>
        <v>439</v>
      </c>
      <c r="P38" s="276">
        <f t="shared" si="9"/>
        <v>280</v>
      </c>
      <c r="Q38" s="275">
        <f t="shared" si="7"/>
        <v>2732</v>
      </c>
      <c r="R38" s="274">
        <f t="shared" si="8"/>
        <v>4026</v>
      </c>
    </row>
    <row r="39" spans="1:18" ht="17.100000000000001" customHeight="1">
      <c r="B39" s="917"/>
      <c r="C39" s="152"/>
      <c r="D39" s="69" t="s">
        <v>114</v>
      </c>
      <c r="E39" s="69"/>
      <c r="F39" s="69"/>
      <c r="G39" s="69"/>
      <c r="H39" s="280">
        <f t="shared" si="6"/>
        <v>740</v>
      </c>
      <c r="I39" s="279">
        <f t="shared" si="6"/>
        <v>587</v>
      </c>
      <c r="J39" s="275">
        <f t="shared" si="10"/>
        <v>1327</v>
      </c>
      <c r="K39" s="278" t="s">
        <v>204</v>
      </c>
      <c r="L39" s="277">
        <f t="shared" si="9"/>
        <v>1319</v>
      </c>
      <c r="M39" s="277">
        <f t="shared" si="9"/>
        <v>686</v>
      </c>
      <c r="N39" s="277">
        <f t="shared" si="9"/>
        <v>568</v>
      </c>
      <c r="O39" s="277">
        <f t="shared" si="9"/>
        <v>523</v>
      </c>
      <c r="P39" s="276">
        <f t="shared" si="9"/>
        <v>411</v>
      </c>
      <c r="Q39" s="275">
        <f t="shared" si="7"/>
        <v>3507</v>
      </c>
      <c r="R39" s="274">
        <f t="shared" si="8"/>
        <v>4834</v>
      </c>
    </row>
    <row r="40" spans="1:18" ht="17.100000000000001" customHeight="1">
      <c r="B40" s="917"/>
      <c r="C40" s="133"/>
      <c r="D40" s="132" t="s">
        <v>113</v>
      </c>
      <c r="E40" s="132"/>
      <c r="F40" s="132"/>
      <c r="G40" s="132"/>
      <c r="H40" s="273">
        <f t="shared" si="6"/>
        <v>540</v>
      </c>
      <c r="I40" s="272">
        <f t="shared" si="6"/>
        <v>604</v>
      </c>
      <c r="J40" s="271">
        <f t="shared" si="10"/>
        <v>1144</v>
      </c>
      <c r="K40" s="270" t="s">
        <v>136</v>
      </c>
      <c r="L40" s="269">
        <f t="shared" si="9"/>
        <v>1417</v>
      </c>
      <c r="M40" s="269">
        <f t="shared" si="9"/>
        <v>985</v>
      </c>
      <c r="N40" s="269">
        <f t="shared" si="9"/>
        <v>884</v>
      </c>
      <c r="O40" s="269">
        <f t="shared" si="9"/>
        <v>1151</v>
      </c>
      <c r="P40" s="268">
        <f t="shared" si="9"/>
        <v>705</v>
      </c>
      <c r="Q40" s="267">
        <f t="shared" si="7"/>
        <v>5142</v>
      </c>
      <c r="R40" s="266">
        <f t="shared" si="8"/>
        <v>6286</v>
      </c>
    </row>
    <row r="41" spans="1:18" ht="17.100000000000001" customHeight="1">
      <c r="B41" s="917"/>
      <c r="C41" s="265" t="s">
        <v>102</v>
      </c>
      <c r="D41" s="265"/>
      <c r="E41" s="265"/>
      <c r="F41" s="265"/>
      <c r="G41" s="265"/>
      <c r="H41" s="263">
        <f t="shared" si="6"/>
        <v>45</v>
      </c>
      <c r="I41" s="264">
        <f t="shared" si="6"/>
        <v>56</v>
      </c>
      <c r="J41" s="263">
        <f>SUM(H41:I41)</f>
        <v>101</v>
      </c>
      <c r="K41" s="262" t="s">
        <v>204</v>
      </c>
      <c r="L41" s="35">
        <f>L21+L31</f>
        <v>59</v>
      </c>
      <c r="M41" s="35">
        <f t="shared" si="9"/>
        <v>43</v>
      </c>
      <c r="N41" s="35">
        <f t="shared" si="9"/>
        <v>28</v>
      </c>
      <c r="O41" s="35">
        <f t="shared" si="9"/>
        <v>26</v>
      </c>
      <c r="P41" s="34">
        <f t="shared" si="9"/>
        <v>35</v>
      </c>
      <c r="Q41" s="261">
        <f t="shared" si="7"/>
        <v>191</v>
      </c>
      <c r="R41" s="260">
        <f t="shared" si="8"/>
        <v>292</v>
      </c>
    </row>
    <row r="42" spans="1:18" ht="17.100000000000001" customHeight="1" thickBot="1">
      <c r="B42" s="918"/>
      <c r="C42" s="919" t="s">
        <v>112</v>
      </c>
      <c r="D42" s="920"/>
      <c r="E42" s="920"/>
      <c r="F42" s="920"/>
      <c r="G42" s="921"/>
      <c r="H42" s="259">
        <f>H34+H41</f>
        <v>2803</v>
      </c>
      <c r="I42" s="256">
        <f>I34+I41</f>
        <v>2520</v>
      </c>
      <c r="J42" s="255">
        <f t="shared" si="10"/>
        <v>5323</v>
      </c>
      <c r="K42" s="258" t="s">
        <v>204</v>
      </c>
      <c r="L42" s="257">
        <f>L34+L41</f>
        <v>4876</v>
      </c>
      <c r="M42" s="257">
        <f>M34+M41</f>
        <v>2925</v>
      </c>
      <c r="N42" s="257">
        <f>N34+N41</f>
        <v>2399</v>
      </c>
      <c r="O42" s="257">
        <f>O34+O41</f>
        <v>2640</v>
      </c>
      <c r="P42" s="256">
        <f>P34+P41</f>
        <v>1811</v>
      </c>
      <c r="Q42" s="255">
        <f t="shared" si="7"/>
        <v>14651</v>
      </c>
      <c r="R42" s="254">
        <f t="shared" si="8"/>
        <v>19974</v>
      </c>
    </row>
    <row r="45" spans="1:18" ht="17.100000000000001" customHeight="1">
      <c r="A45" s="4" t="s">
        <v>111</v>
      </c>
    </row>
    <row r="46" spans="1:18" ht="17.100000000000001" customHeight="1">
      <c r="B46" s="23"/>
      <c r="C46" s="23"/>
      <c r="D46" s="23"/>
      <c r="E46" s="143"/>
      <c r="F46" s="143"/>
      <c r="G46" s="143"/>
      <c r="H46" s="143"/>
      <c r="I46" s="143"/>
      <c r="J46" s="143"/>
      <c r="K46" s="862" t="s">
        <v>104</v>
      </c>
      <c r="L46" s="862"/>
      <c r="M46" s="862"/>
      <c r="N46" s="862"/>
      <c r="O46" s="862"/>
      <c r="P46" s="862"/>
      <c r="Q46" s="862"/>
      <c r="R46" s="862"/>
    </row>
    <row r="47" spans="1:18" ht="17.100000000000001" customHeight="1">
      <c r="B47" s="863" t="str">
        <f>"令和" &amp; DBCS($A$2) &amp; "年（" &amp; DBCS($B$2) &amp; "年）" &amp; DBCS($C$2) &amp; "月"</f>
        <v>令和６年（２０２４年）１月</v>
      </c>
      <c r="C47" s="864"/>
      <c r="D47" s="864"/>
      <c r="E47" s="864"/>
      <c r="F47" s="864"/>
      <c r="G47" s="865"/>
      <c r="H47" s="869" t="s">
        <v>96</v>
      </c>
      <c r="I47" s="870"/>
      <c r="J47" s="870"/>
      <c r="K47" s="871" t="s">
        <v>95</v>
      </c>
      <c r="L47" s="872"/>
      <c r="M47" s="872"/>
      <c r="N47" s="872"/>
      <c r="O47" s="872"/>
      <c r="P47" s="872"/>
      <c r="Q47" s="873"/>
      <c r="R47" s="874" t="s">
        <v>48</v>
      </c>
    </row>
    <row r="48" spans="1:18" ht="17.100000000000001" customHeight="1">
      <c r="B48" s="866"/>
      <c r="C48" s="867"/>
      <c r="D48" s="867"/>
      <c r="E48" s="867"/>
      <c r="F48" s="867"/>
      <c r="G48" s="868"/>
      <c r="H48" s="142" t="s">
        <v>57</v>
      </c>
      <c r="I48" s="141" t="s">
        <v>56</v>
      </c>
      <c r="J48" s="140" t="s">
        <v>49</v>
      </c>
      <c r="K48" s="139" t="s">
        <v>55</v>
      </c>
      <c r="L48" s="138" t="s">
        <v>54</v>
      </c>
      <c r="M48" s="138" t="s">
        <v>53</v>
      </c>
      <c r="N48" s="138" t="s">
        <v>52</v>
      </c>
      <c r="O48" s="138" t="s">
        <v>51</v>
      </c>
      <c r="P48" s="137" t="s">
        <v>50</v>
      </c>
      <c r="Q48" s="353" t="s">
        <v>49</v>
      </c>
      <c r="R48" s="875"/>
    </row>
    <row r="49" spans="1:18" ht="17.100000000000001" customHeight="1">
      <c r="B49" s="3" t="s">
        <v>103</v>
      </c>
      <c r="C49" s="235"/>
      <c r="D49" s="235"/>
      <c r="E49" s="235"/>
      <c r="F49" s="235"/>
      <c r="G49" s="235"/>
      <c r="H49" s="22">
        <v>963</v>
      </c>
      <c r="I49" s="21">
        <v>1358</v>
      </c>
      <c r="J49" s="20">
        <f>SUM(H49:I49)</f>
        <v>2321</v>
      </c>
      <c r="K49" s="19">
        <v>0</v>
      </c>
      <c r="L49" s="31">
        <v>3795</v>
      </c>
      <c r="M49" s="31">
        <v>2348</v>
      </c>
      <c r="N49" s="31">
        <v>1572</v>
      </c>
      <c r="O49" s="31">
        <v>1005</v>
      </c>
      <c r="P49" s="30">
        <v>487</v>
      </c>
      <c r="Q49" s="253">
        <f>SUM(K49:P49)</f>
        <v>9207</v>
      </c>
      <c r="R49" s="252">
        <f>SUM(J49,Q49)</f>
        <v>11528</v>
      </c>
    </row>
    <row r="50" spans="1:18" ht="17.100000000000001" customHeight="1">
      <c r="B50" s="2" t="s">
        <v>102</v>
      </c>
      <c r="C50" s="29"/>
      <c r="D50" s="29"/>
      <c r="E50" s="29"/>
      <c r="F50" s="29"/>
      <c r="G50" s="29"/>
      <c r="H50" s="18">
        <v>12</v>
      </c>
      <c r="I50" s="17">
        <v>33</v>
      </c>
      <c r="J50" s="16">
        <f>SUM(H50:I50)</f>
        <v>45</v>
      </c>
      <c r="K50" s="15">
        <v>0</v>
      </c>
      <c r="L50" s="28">
        <v>48</v>
      </c>
      <c r="M50" s="28">
        <v>36</v>
      </c>
      <c r="N50" s="28">
        <v>23</v>
      </c>
      <c r="O50" s="28">
        <v>13</v>
      </c>
      <c r="P50" s="27">
        <v>17</v>
      </c>
      <c r="Q50" s="251">
        <f>SUM(K50:P50)</f>
        <v>137</v>
      </c>
      <c r="R50" s="250">
        <f>SUM(J50,Q50)</f>
        <v>182</v>
      </c>
    </row>
    <row r="51" spans="1:18" ht="17.100000000000001" customHeight="1">
      <c r="B51" s="13" t="s">
        <v>47</v>
      </c>
      <c r="C51" s="12"/>
      <c r="D51" s="12"/>
      <c r="E51" s="12"/>
      <c r="F51" s="12"/>
      <c r="G51" s="12"/>
      <c r="H51" s="11">
        <f t="shared" ref="H51:P51" si="11">H49+H50</f>
        <v>975</v>
      </c>
      <c r="I51" s="8">
        <f t="shared" si="11"/>
        <v>1391</v>
      </c>
      <c r="J51" s="7">
        <f t="shared" si="11"/>
        <v>2366</v>
      </c>
      <c r="K51" s="10">
        <f t="shared" si="11"/>
        <v>0</v>
      </c>
      <c r="L51" s="9">
        <f t="shared" si="11"/>
        <v>3843</v>
      </c>
      <c r="M51" s="9">
        <f t="shared" si="11"/>
        <v>2384</v>
      </c>
      <c r="N51" s="9">
        <f t="shared" si="11"/>
        <v>1595</v>
      </c>
      <c r="O51" s="9">
        <f t="shared" si="11"/>
        <v>1018</v>
      </c>
      <c r="P51" s="8">
        <f t="shared" si="11"/>
        <v>504</v>
      </c>
      <c r="Q51" s="7">
        <f>SUM(K51:P51)</f>
        <v>9344</v>
      </c>
      <c r="R51" s="6">
        <f>SUM(J51,Q51)</f>
        <v>11710</v>
      </c>
    </row>
    <row r="53" spans="1:18" ht="17.100000000000001" customHeight="1">
      <c r="A53" s="4" t="s">
        <v>110</v>
      </c>
    </row>
    <row r="54" spans="1:18" ht="17.100000000000001" customHeight="1">
      <c r="B54" s="23"/>
      <c r="C54" s="23"/>
      <c r="D54" s="23"/>
      <c r="E54" s="143"/>
      <c r="F54" s="143"/>
      <c r="G54" s="143"/>
      <c r="H54" s="143"/>
      <c r="I54" s="143"/>
      <c r="J54" s="143"/>
      <c r="K54" s="862" t="s">
        <v>104</v>
      </c>
      <c r="L54" s="862"/>
      <c r="M54" s="862"/>
      <c r="N54" s="862"/>
      <c r="O54" s="862"/>
      <c r="P54" s="862"/>
      <c r="Q54" s="862"/>
      <c r="R54" s="862"/>
    </row>
    <row r="55" spans="1:18" ht="17.100000000000001" customHeight="1">
      <c r="B55" s="863" t="str">
        <f>"令和" &amp; DBCS($A$2) &amp; "年（" &amp; DBCS($B$2) &amp; "年）" &amp; DBCS($C$2) &amp; "月"</f>
        <v>令和６年（２０２４年）１月</v>
      </c>
      <c r="C55" s="864"/>
      <c r="D55" s="864"/>
      <c r="E55" s="864"/>
      <c r="F55" s="864"/>
      <c r="G55" s="865"/>
      <c r="H55" s="869" t="s">
        <v>96</v>
      </c>
      <c r="I55" s="870"/>
      <c r="J55" s="870"/>
      <c r="K55" s="871" t="s">
        <v>95</v>
      </c>
      <c r="L55" s="872"/>
      <c r="M55" s="872"/>
      <c r="N55" s="872"/>
      <c r="O55" s="872"/>
      <c r="P55" s="872"/>
      <c r="Q55" s="873"/>
      <c r="R55" s="865" t="s">
        <v>48</v>
      </c>
    </row>
    <row r="56" spans="1:18" ht="17.100000000000001" customHeight="1">
      <c r="B56" s="866"/>
      <c r="C56" s="867"/>
      <c r="D56" s="867"/>
      <c r="E56" s="867"/>
      <c r="F56" s="867"/>
      <c r="G56" s="868"/>
      <c r="H56" s="142" t="s">
        <v>57</v>
      </c>
      <c r="I56" s="141" t="s">
        <v>56</v>
      </c>
      <c r="J56" s="140" t="s">
        <v>49</v>
      </c>
      <c r="K56" s="139" t="s">
        <v>55</v>
      </c>
      <c r="L56" s="138" t="s">
        <v>54</v>
      </c>
      <c r="M56" s="138" t="s">
        <v>53</v>
      </c>
      <c r="N56" s="138" t="s">
        <v>52</v>
      </c>
      <c r="O56" s="138" t="s">
        <v>51</v>
      </c>
      <c r="P56" s="137" t="s">
        <v>50</v>
      </c>
      <c r="Q56" s="248" t="s">
        <v>49</v>
      </c>
      <c r="R56" s="868"/>
    </row>
    <row r="57" spans="1:18" ht="17.100000000000001" customHeight="1">
      <c r="B57" s="3" t="s">
        <v>103</v>
      </c>
      <c r="C57" s="235"/>
      <c r="D57" s="235"/>
      <c r="E57" s="235"/>
      <c r="F57" s="235"/>
      <c r="G57" s="235"/>
      <c r="H57" s="22">
        <v>10</v>
      </c>
      <c r="I57" s="21">
        <v>13</v>
      </c>
      <c r="J57" s="20">
        <f>SUM(H57:I57)</f>
        <v>23</v>
      </c>
      <c r="K57" s="19">
        <v>0</v>
      </c>
      <c r="L57" s="31">
        <v>1474</v>
      </c>
      <c r="M57" s="31">
        <v>975</v>
      </c>
      <c r="N57" s="31">
        <v>785</v>
      </c>
      <c r="O57" s="31">
        <v>552</v>
      </c>
      <c r="P57" s="30">
        <v>283</v>
      </c>
      <c r="Q57" s="233">
        <f>SUM(K57:P57)</f>
        <v>4069</v>
      </c>
      <c r="R57" s="232">
        <f>SUM(J57,Q57)</f>
        <v>4092</v>
      </c>
    </row>
    <row r="58" spans="1:18" ht="17.100000000000001" customHeight="1">
      <c r="B58" s="2" t="s">
        <v>102</v>
      </c>
      <c r="C58" s="29"/>
      <c r="D58" s="29"/>
      <c r="E58" s="29"/>
      <c r="F58" s="29"/>
      <c r="G58" s="29"/>
      <c r="H58" s="18">
        <v>0</v>
      </c>
      <c r="I58" s="17">
        <v>0</v>
      </c>
      <c r="J58" s="16">
        <f>SUM(H58:I58)</f>
        <v>0</v>
      </c>
      <c r="K58" s="15">
        <v>0</v>
      </c>
      <c r="L58" s="28">
        <v>5</v>
      </c>
      <c r="M58" s="28">
        <v>6</v>
      </c>
      <c r="N58" s="28">
        <v>5</v>
      </c>
      <c r="O58" s="28">
        <v>3</v>
      </c>
      <c r="P58" s="27">
        <v>3</v>
      </c>
      <c r="Q58" s="230">
        <f>SUM(K58:P58)</f>
        <v>22</v>
      </c>
      <c r="R58" s="229">
        <f>SUM(J58,Q58)</f>
        <v>22</v>
      </c>
    </row>
    <row r="59" spans="1:18" ht="17.100000000000001" customHeight="1">
      <c r="B59" s="13" t="s">
        <v>47</v>
      </c>
      <c r="C59" s="12"/>
      <c r="D59" s="12"/>
      <c r="E59" s="12"/>
      <c r="F59" s="12"/>
      <c r="G59" s="12"/>
      <c r="H59" s="11">
        <f>H57+H58</f>
        <v>10</v>
      </c>
      <c r="I59" s="8">
        <f>I57+I58</f>
        <v>13</v>
      </c>
      <c r="J59" s="7">
        <f>SUM(H59:I59)</f>
        <v>23</v>
      </c>
      <c r="K59" s="10">
        <f t="shared" ref="K59:P59" si="12">K57+K58</f>
        <v>0</v>
      </c>
      <c r="L59" s="9">
        <f t="shared" si="12"/>
        <v>1479</v>
      </c>
      <c r="M59" s="9">
        <f t="shared" si="12"/>
        <v>981</v>
      </c>
      <c r="N59" s="9">
        <f t="shared" si="12"/>
        <v>790</v>
      </c>
      <c r="O59" s="9">
        <f t="shared" si="12"/>
        <v>555</v>
      </c>
      <c r="P59" s="8">
        <f t="shared" si="12"/>
        <v>286</v>
      </c>
      <c r="Q59" s="227">
        <f>SUM(K59:P59)</f>
        <v>4091</v>
      </c>
      <c r="R59" s="226">
        <f>SUM(J59,Q59)</f>
        <v>4114</v>
      </c>
    </row>
    <row r="61" spans="1:18" ht="17.100000000000001" customHeight="1">
      <c r="A61" s="4" t="s">
        <v>109</v>
      </c>
    </row>
    <row r="62" spans="1:18" ht="17.100000000000001" customHeight="1">
      <c r="A62" s="4" t="s">
        <v>108</v>
      </c>
    </row>
    <row r="63" spans="1:18" ht="17.100000000000001" customHeight="1">
      <c r="B63" s="23"/>
      <c r="C63" s="23"/>
      <c r="D63" s="23"/>
      <c r="E63" s="143"/>
      <c r="F63" s="143"/>
      <c r="G63" s="143"/>
      <c r="H63" s="143"/>
      <c r="I63" s="143"/>
      <c r="J63" s="862" t="s">
        <v>104</v>
      </c>
      <c r="K63" s="862"/>
      <c r="L63" s="862"/>
      <c r="M63" s="862"/>
      <c r="N63" s="862"/>
      <c r="O63" s="862"/>
      <c r="P63" s="862"/>
      <c r="Q63" s="862"/>
    </row>
    <row r="64" spans="1:18" ht="17.100000000000001" customHeight="1">
      <c r="B64" s="863" t="str">
        <f>"令和" &amp; DBCS($A$2) &amp; "年（" &amp; DBCS($B$2) &amp; "年）" &amp; DBCS($C$2) &amp; "月"</f>
        <v>令和６年（２０２４年）１月</v>
      </c>
      <c r="C64" s="864"/>
      <c r="D64" s="864"/>
      <c r="E64" s="864"/>
      <c r="F64" s="864"/>
      <c r="G64" s="865"/>
      <c r="H64" s="869" t="s">
        <v>96</v>
      </c>
      <c r="I64" s="870"/>
      <c r="J64" s="870"/>
      <c r="K64" s="871" t="s">
        <v>95</v>
      </c>
      <c r="L64" s="872"/>
      <c r="M64" s="872"/>
      <c r="N64" s="872"/>
      <c r="O64" s="872"/>
      <c r="P64" s="873"/>
      <c r="Q64" s="865" t="s">
        <v>48</v>
      </c>
    </row>
    <row r="65" spans="1:17" ht="17.100000000000001" customHeight="1">
      <c r="B65" s="866"/>
      <c r="C65" s="867"/>
      <c r="D65" s="867"/>
      <c r="E65" s="867"/>
      <c r="F65" s="867"/>
      <c r="G65" s="868"/>
      <c r="H65" s="142" t="s">
        <v>57</v>
      </c>
      <c r="I65" s="141" t="s">
        <v>56</v>
      </c>
      <c r="J65" s="140" t="s">
        <v>49</v>
      </c>
      <c r="K65" s="249" t="s">
        <v>54</v>
      </c>
      <c r="L65" s="138" t="s">
        <v>53</v>
      </c>
      <c r="M65" s="138" t="s">
        <v>52</v>
      </c>
      <c r="N65" s="138" t="s">
        <v>51</v>
      </c>
      <c r="O65" s="137" t="s">
        <v>50</v>
      </c>
      <c r="P65" s="248" t="s">
        <v>49</v>
      </c>
      <c r="Q65" s="868"/>
    </row>
    <row r="66" spans="1:17" ht="17.100000000000001" customHeight="1">
      <c r="B66" s="3" t="s">
        <v>103</v>
      </c>
      <c r="C66" s="235"/>
      <c r="D66" s="235"/>
      <c r="E66" s="235"/>
      <c r="F66" s="235"/>
      <c r="G66" s="235"/>
      <c r="H66" s="22">
        <v>0</v>
      </c>
      <c r="I66" s="21">
        <v>0</v>
      </c>
      <c r="J66" s="20">
        <f>SUM(H66:I66)</f>
        <v>0</v>
      </c>
      <c r="K66" s="234">
        <v>0</v>
      </c>
      <c r="L66" s="31">
        <v>2</v>
      </c>
      <c r="M66" s="31">
        <v>201</v>
      </c>
      <c r="N66" s="31">
        <v>571</v>
      </c>
      <c r="O66" s="30">
        <v>386</v>
      </c>
      <c r="P66" s="233">
        <f>SUM(K66:O66)</f>
        <v>1160</v>
      </c>
      <c r="Q66" s="232">
        <f>SUM(J66,P66)</f>
        <v>1160</v>
      </c>
    </row>
    <row r="67" spans="1:17" ht="17.100000000000001" customHeight="1">
      <c r="B67" s="2" t="s">
        <v>102</v>
      </c>
      <c r="C67" s="29"/>
      <c r="D67" s="29"/>
      <c r="E67" s="29"/>
      <c r="F67" s="29"/>
      <c r="G67" s="29"/>
      <c r="H67" s="18">
        <v>0</v>
      </c>
      <c r="I67" s="17">
        <v>0</v>
      </c>
      <c r="J67" s="16">
        <f>SUM(H67:I67)</f>
        <v>0</v>
      </c>
      <c r="K67" s="231">
        <v>0</v>
      </c>
      <c r="L67" s="28">
        <v>0</v>
      </c>
      <c r="M67" s="28">
        <v>1</v>
      </c>
      <c r="N67" s="28">
        <v>1</v>
      </c>
      <c r="O67" s="27">
        <v>2</v>
      </c>
      <c r="P67" s="230">
        <f>SUM(K67:O67)</f>
        <v>4</v>
      </c>
      <c r="Q67" s="229">
        <f>SUM(J67,P67)</f>
        <v>4</v>
      </c>
    </row>
    <row r="68" spans="1:17" ht="17.100000000000001" customHeight="1">
      <c r="B68" s="13" t="s">
        <v>47</v>
      </c>
      <c r="C68" s="12"/>
      <c r="D68" s="12"/>
      <c r="E68" s="12"/>
      <c r="F68" s="12"/>
      <c r="G68" s="12"/>
      <c r="H68" s="11">
        <f>H66+H67</f>
        <v>0</v>
      </c>
      <c r="I68" s="8">
        <f>I66+I67</f>
        <v>0</v>
      </c>
      <c r="J68" s="7">
        <f>SUM(H68:I68)</f>
        <v>0</v>
      </c>
      <c r="K68" s="228">
        <f>K66+K67</f>
        <v>0</v>
      </c>
      <c r="L68" s="9">
        <f>L66+L67</f>
        <v>2</v>
      </c>
      <c r="M68" s="9">
        <f>M66+M67</f>
        <v>202</v>
      </c>
      <c r="N68" s="9">
        <f>N66+N67</f>
        <v>572</v>
      </c>
      <c r="O68" s="8">
        <f>O66+O67</f>
        <v>388</v>
      </c>
      <c r="P68" s="227">
        <f>SUM(K68:O68)</f>
        <v>1164</v>
      </c>
      <c r="Q68" s="226">
        <f>SUM(J68,P68)</f>
        <v>1164</v>
      </c>
    </row>
    <row r="70" spans="1:17" ht="17.100000000000001" customHeight="1">
      <c r="A70" s="4" t="s">
        <v>107</v>
      </c>
    </row>
    <row r="71" spans="1:17" ht="17.100000000000001" customHeight="1">
      <c r="B71" s="23"/>
      <c r="C71" s="23"/>
      <c r="D71" s="23"/>
      <c r="E71" s="143"/>
      <c r="F71" s="143"/>
      <c r="G71" s="143"/>
      <c r="H71" s="143"/>
      <c r="I71" s="143"/>
      <c r="J71" s="862" t="s">
        <v>104</v>
      </c>
      <c r="K71" s="862"/>
      <c r="L71" s="862"/>
      <c r="M71" s="862"/>
      <c r="N71" s="862"/>
      <c r="O71" s="862"/>
      <c r="P71" s="862"/>
      <c r="Q71" s="862"/>
    </row>
    <row r="72" spans="1:17" ht="17.100000000000001" customHeight="1">
      <c r="B72" s="863" t="str">
        <f>"令和" &amp; DBCS($A$2) &amp; "年（" &amp; DBCS($B$2) &amp; "年）" &amp; DBCS($C$2) &amp; "月"</f>
        <v>令和６年（２０２４年）１月</v>
      </c>
      <c r="C72" s="864"/>
      <c r="D72" s="864"/>
      <c r="E72" s="864"/>
      <c r="F72" s="864"/>
      <c r="G72" s="865"/>
      <c r="H72" s="910" t="s">
        <v>96</v>
      </c>
      <c r="I72" s="911"/>
      <c r="J72" s="911"/>
      <c r="K72" s="912" t="s">
        <v>95</v>
      </c>
      <c r="L72" s="911"/>
      <c r="M72" s="911"/>
      <c r="N72" s="911"/>
      <c r="O72" s="911"/>
      <c r="P72" s="913"/>
      <c r="Q72" s="914" t="s">
        <v>48</v>
      </c>
    </row>
    <row r="73" spans="1:17" ht="17.100000000000001" customHeight="1">
      <c r="B73" s="866"/>
      <c r="C73" s="867"/>
      <c r="D73" s="867"/>
      <c r="E73" s="867"/>
      <c r="F73" s="867"/>
      <c r="G73" s="868"/>
      <c r="H73" s="247" t="s">
        <v>57</v>
      </c>
      <c r="I73" s="246" t="s">
        <v>56</v>
      </c>
      <c r="J73" s="245" t="s">
        <v>49</v>
      </c>
      <c r="K73" s="244" t="s">
        <v>54</v>
      </c>
      <c r="L73" s="243" t="s">
        <v>53</v>
      </c>
      <c r="M73" s="243" t="s">
        <v>52</v>
      </c>
      <c r="N73" s="243" t="s">
        <v>51</v>
      </c>
      <c r="O73" s="242" t="s">
        <v>50</v>
      </c>
      <c r="P73" s="241" t="s">
        <v>49</v>
      </c>
      <c r="Q73" s="915"/>
    </row>
    <row r="74" spans="1:17" ht="17.100000000000001" customHeight="1">
      <c r="B74" s="3" t="s">
        <v>103</v>
      </c>
      <c r="C74" s="235"/>
      <c r="D74" s="235"/>
      <c r="E74" s="235"/>
      <c r="F74" s="235"/>
      <c r="G74" s="235"/>
      <c r="H74" s="22">
        <v>0</v>
      </c>
      <c r="I74" s="21">
        <v>0</v>
      </c>
      <c r="J74" s="20">
        <f>SUM(H74:I74)</f>
        <v>0</v>
      </c>
      <c r="K74" s="234">
        <v>43</v>
      </c>
      <c r="L74" s="31">
        <v>52</v>
      </c>
      <c r="M74" s="31">
        <v>109</v>
      </c>
      <c r="N74" s="31">
        <v>168</v>
      </c>
      <c r="O74" s="30">
        <v>83</v>
      </c>
      <c r="P74" s="233">
        <f>SUM(K74:O74)</f>
        <v>455</v>
      </c>
      <c r="Q74" s="232">
        <f>SUM(J74,P74)</f>
        <v>455</v>
      </c>
    </row>
    <row r="75" spans="1:17" ht="17.100000000000001" customHeight="1">
      <c r="B75" s="2" t="s">
        <v>102</v>
      </c>
      <c r="C75" s="29"/>
      <c r="D75" s="29"/>
      <c r="E75" s="29"/>
      <c r="F75" s="29"/>
      <c r="G75" s="29"/>
      <c r="H75" s="18">
        <v>0</v>
      </c>
      <c r="I75" s="17">
        <v>0</v>
      </c>
      <c r="J75" s="16">
        <f>SUM(H75:I75)</f>
        <v>0</v>
      </c>
      <c r="K75" s="231">
        <v>0</v>
      </c>
      <c r="L75" s="28">
        <v>0</v>
      </c>
      <c r="M75" s="28">
        <v>0</v>
      </c>
      <c r="N75" s="28">
        <v>0</v>
      </c>
      <c r="O75" s="27">
        <v>1</v>
      </c>
      <c r="P75" s="230">
        <f>SUM(K75:O75)</f>
        <v>1</v>
      </c>
      <c r="Q75" s="229">
        <f>SUM(J75,P75)</f>
        <v>1</v>
      </c>
    </row>
    <row r="76" spans="1:17" ht="17.100000000000001" customHeight="1">
      <c r="B76" s="13" t="s">
        <v>47</v>
      </c>
      <c r="C76" s="12"/>
      <c r="D76" s="12"/>
      <c r="E76" s="12"/>
      <c r="F76" s="12"/>
      <c r="G76" s="12"/>
      <c r="H76" s="11">
        <f>H74+H75</f>
        <v>0</v>
      </c>
      <c r="I76" s="8">
        <f>I74+I75</f>
        <v>0</v>
      </c>
      <c r="J76" s="7">
        <f>SUM(H76:I76)</f>
        <v>0</v>
      </c>
      <c r="K76" s="228">
        <f>K74+K75</f>
        <v>43</v>
      </c>
      <c r="L76" s="9">
        <f>L74+L75</f>
        <v>52</v>
      </c>
      <c r="M76" s="9">
        <f>M74+M75</f>
        <v>109</v>
      </c>
      <c r="N76" s="9">
        <f>N74+N75</f>
        <v>168</v>
      </c>
      <c r="O76" s="8">
        <f>O74+O75</f>
        <v>84</v>
      </c>
      <c r="P76" s="227">
        <f>SUM(K76:O76)</f>
        <v>456</v>
      </c>
      <c r="Q76" s="226">
        <f>SUM(J76,P76)</f>
        <v>456</v>
      </c>
    </row>
    <row r="78" spans="1:17" ht="17.100000000000001" customHeight="1">
      <c r="A78" s="4" t="s">
        <v>106</v>
      </c>
    </row>
    <row r="79" spans="1:17" ht="17.100000000000001" customHeight="1">
      <c r="B79" s="23"/>
      <c r="C79" s="23"/>
      <c r="D79" s="23"/>
      <c r="E79" s="143"/>
      <c r="F79" s="143"/>
      <c r="G79" s="143"/>
      <c r="H79" s="143"/>
      <c r="I79" s="143"/>
      <c r="J79" s="862" t="s">
        <v>104</v>
      </c>
      <c r="K79" s="862"/>
      <c r="L79" s="862"/>
      <c r="M79" s="862"/>
      <c r="N79" s="862"/>
      <c r="O79" s="862"/>
      <c r="P79" s="862"/>
      <c r="Q79" s="862"/>
    </row>
    <row r="80" spans="1:17" ht="17.100000000000001" customHeight="1">
      <c r="B80" s="889" t="str">
        <f>"令和" &amp; DBCS($A$2) &amp; "年（" &amp; DBCS($B$2) &amp; "年）" &amp; DBCS($C$2) &amp; "月"</f>
        <v>令和６年（２０２４年）１月</v>
      </c>
      <c r="C80" s="890"/>
      <c r="D80" s="890"/>
      <c r="E80" s="890"/>
      <c r="F80" s="890"/>
      <c r="G80" s="891"/>
      <c r="H80" s="895" t="s">
        <v>96</v>
      </c>
      <c r="I80" s="896"/>
      <c r="J80" s="896"/>
      <c r="K80" s="897" t="s">
        <v>95</v>
      </c>
      <c r="L80" s="896"/>
      <c r="M80" s="896"/>
      <c r="N80" s="896"/>
      <c r="O80" s="896"/>
      <c r="P80" s="898"/>
      <c r="Q80" s="891" t="s">
        <v>48</v>
      </c>
    </row>
    <row r="81" spans="1:18" ht="17.100000000000001" customHeight="1">
      <c r="B81" s="892"/>
      <c r="C81" s="893"/>
      <c r="D81" s="893"/>
      <c r="E81" s="893"/>
      <c r="F81" s="893"/>
      <c r="G81" s="894"/>
      <c r="H81" s="240" t="s">
        <v>57</v>
      </c>
      <c r="I81" s="237" t="s">
        <v>56</v>
      </c>
      <c r="J81" s="355" t="s">
        <v>49</v>
      </c>
      <c r="K81" s="239" t="s">
        <v>54</v>
      </c>
      <c r="L81" s="238" t="s">
        <v>53</v>
      </c>
      <c r="M81" s="238" t="s">
        <v>52</v>
      </c>
      <c r="N81" s="238" t="s">
        <v>51</v>
      </c>
      <c r="O81" s="237" t="s">
        <v>50</v>
      </c>
      <c r="P81" s="236" t="s">
        <v>49</v>
      </c>
      <c r="Q81" s="894"/>
    </row>
    <row r="82" spans="1:18" ht="17.100000000000001" customHeight="1">
      <c r="B82" s="3" t="s">
        <v>103</v>
      </c>
      <c r="C82" s="235"/>
      <c r="D82" s="235"/>
      <c r="E82" s="235"/>
      <c r="F82" s="235"/>
      <c r="G82" s="235"/>
      <c r="H82" s="22">
        <v>0</v>
      </c>
      <c r="I82" s="21">
        <v>0</v>
      </c>
      <c r="J82" s="20">
        <f>SUM(H82:I82)</f>
        <v>0</v>
      </c>
      <c r="K82" s="234">
        <v>0</v>
      </c>
      <c r="L82" s="31">
        <v>0</v>
      </c>
      <c r="M82" s="31">
        <v>3</v>
      </c>
      <c r="N82" s="31">
        <v>14</v>
      </c>
      <c r="O82" s="30">
        <v>12</v>
      </c>
      <c r="P82" s="233">
        <f>SUM(K82:O82)</f>
        <v>29</v>
      </c>
      <c r="Q82" s="232">
        <f>SUM(J82,P82)</f>
        <v>29</v>
      </c>
    </row>
    <row r="83" spans="1:18" ht="17.100000000000001" customHeight="1">
      <c r="B83" s="2" t="s">
        <v>102</v>
      </c>
      <c r="C83" s="29"/>
      <c r="D83" s="29"/>
      <c r="E83" s="29"/>
      <c r="F83" s="29"/>
      <c r="G83" s="29"/>
      <c r="H83" s="18">
        <v>0</v>
      </c>
      <c r="I83" s="17">
        <v>0</v>
      </c>
      <c r="J83" s="16">
        <f>SUM(H83:I83)</f>
        <v>0</v>
      </c>
      <c r="K83" s="231">
        <v>0</v>
      </c>
      <c r="L83" s="28">
        <v>0</v>
      </c>
      <c r="M83" s="28">
        <v>0</v>
      </c>
      <c r="N83" s="28">
        <v>0</v>
      </c>
      <c r="O83" s="27">
        <v>0</v>
      </c>
      <c r="P83" s="230">
        <f>SUM(K83:O83)</f>
        <v>0</v>
      </c>
      <c r="Q83" s="229">
        <f>SUM(J83,P83)</f>
        <v>0</v>
      </c>
    </row>
    <row r="84" spans="1:18" ht="17.100000000000001" customHeight="1">
      <c r="B84" s="13" t="s">
        <v>47</v>
      </c>
      <c r="C84" s="12"/>
      <c r="D84" s="12"/>
      <c r="E84" s="12"/>
      <c r="F84" s="12"/>
      <c r="G84" s="12"/>
      <c r="H84" s="11">
        <f>H82+H83</f>
        <v>0</v>
      </c>
      <c r="I84" s="8">
        <f>I82+I83</f>
        <v>0</v>
      </c>
      <c r="J84" s="7">
        <f>SUM(H84:I84)</f>
        <v>0</v>
      </c>
      <c r="K84" s="228">
        <f>K82+K83</f>
        <v>0</v>
      </c>
      <c r="L84" s="9">
        <f>L82+L83</f>
        <v>0</v>
      </c>
      <c r="M84" s="9">
        <f>M82+M83</f>
        <v>3</v>
      </c>
      <c r="N84" s="9">
        <f>N82+N83</f>
        <v>14</v>
      </c>
      <c r="O84" s="8">
        <f>O82+O83</f>
        <v>12</v>
      </c>
      <c r="P84" s="227">
        <f>SUM(K84:O84)</f>
        <v>29</v>
      </c>
      <c r="Q84" s="226">
        <f>SUM(J84,P84)</f>
        <v>29</v>
      </c>
    </row>
    <row r="86" spans="1:18" s="189" customFormat="1" ht="17.100000000000001" customHeight="1">
      <c r="A86" s="4" t="s">
        <v>105</v>
      </c>
    </row>
    <row r="87" spans="1:18" s="189" customFormat="1" ht="17.100000000000001" customHeight="1">
      <c r="B87" s="225"/>
      <c r="C87" s="225"/>
      <c r="D87" s="225"/>
      <c r="E87" s="187"/>
      <c r="F87" s="187"/>
      <c r="G87" s="187"/>
      <c r="H87" s="187"/>
      <c r="I87" s="187"/>
      <c r="J87" s="899" t="s">
        <v>104</v>
      </c>
      <c r="K87" s="899"/>
      <c r="L87" s="899"/>
      <c r="M87" s="899"/>
      <c r="N87" s="899"/>
      <c r="O87" s="899"/>
      <c r="P87" s="899"/>
      <c r="Q87" s="899"/>
    </row>
    <row r="88" spans="1:18" s="189" customFormat="1" ht="17.100000000000001" customHeight="1">
      <c r="B88" s="900" t="str">
        <f>"令和" &amp; DBCS($A$2) &amp; "年（" &amp; DBCS($B$2) &amp; "年）" &amp; DBCS($C$2) &amp; "月"</f>
        <v>令和６年（２０２４年）１月</v>
      </c>
      <c r="C88" s="901"/>
      <c r="D88" s="901"/>
      <c r="E88" s="901"/>
      <c r="F88" s="901"/>
      <c r="G88" s="902"/>
      <c r="H88" s="906" t="s">
        <v>96</v>
      </c>
      <c r="I88" s="907"/>
      <c r="J88" s="907"/>
      <c r="K88" s="908" t="s">
        <v>95</v>
      </c>
      <c r="L88" s="907"/>
      <c r="M88" s="907"/>
      <c r="N88" s="907"/>
      <c r="O88" s="907"/>
      <c r="P88" s="909"/>
      <c r="Q88" s="902" t="s">
        <v>48</v>
      </c>
    </row>
    <row r="89" spans="1:18" s="189" customFormat="1" ht="17.100000000000001" customHeight="1">
      <c r="B89" s="903"/>
      <c r="C89" s="904"/>
      <c r="D89" s="904"/>
      <c r="E89" s="904"/>
      <c r="F89" s="904"/>
      <c r="G89" s="905"/>
      <c r="H89" s="224" t="s">
        <v>57</v>
      </c>
      <c r="I89" s="221" t="s">
        <v>56</v>
      </c>
      <c r="J89" s="356" t="s">
        <v>49</v>
      </c>
      <c r="K89" s="223" t="s">
        <v>54</v>
      </c>
      <c r="L89" s="222" t="s">
        <v>53</v>
      </c>
      <c r="M89" s="222" t="s">
        <v>52</v>
      </c>
      <c r="N89" s="222" t="s">
        <v>51</v>
      </c>
      <c r="O89" s="221" t="s">
        <v>50</v>
      </c>
      <c r="P89" s="220" t="s">
        <v>49</v>
      </c>
      <c r="Q89" s="905"/>
    </row>
    <row r="90" spans="1:18" s="189" customFormat="1" ht="17.100000000000001" customHeight="1">
      <c r="B90" s="219" t="s">
        <v>103</v>
      </c>
      <c r="C90" s="218"/>
      <c r="D90" s="218"/>
      <c r="E90" s="218"/>
      <c r="F90" s="218"/>
      <c r="G90" s="218"/>
      <c r="H90" s="217">
        <v>0</v>
      </c>
      <c r="I90" s="216">
        <v>0</v>
      </c>
      <c r="J90" s="215">
        <f>SUM(H90:I90)</f>
        <v>0</v>
      </c>
      <c r="K90" s="214">
        <v>0</v>
      </c>
      <c r="L90" s="213">
        <v>3</v>
      </c>
      <c r="M90" s="213">
        <v>32</v>
      </c>
      <c r="N90" s="213">
        <v>315</v>
      </c>
      <c r="O90" s="212">
        <v>363</v>
      </c>
      <c r="P90" s="211">
        <f>SUM(K90:O90)</f>
        <v>713</v>
      </c>
      <c r="Q90" s="210">
        <f>SUM(J90,P90)</f>
        <v>713</v>
      </c>
    </row>
    <row r="91" spans="1:18" s="189" customFormat="1" ht="17.100000000000001" customHeight="1">
      <c r="B91" s="209" t="s">
        <v>102</v>
      </c>
      <c r="C91" s="208"/>
      <c r="D91" s="208"/>
      <c r="E91" s="208"/>
      <c r="F91" s="208"/>
      <c r="G91" s="208"/>
      <c r="H91" s="207">
        <v>0</v>
      </c>
      <c r="I91" s="206">
        <v>0</v>
      </c>
      <c r="J91" s="205">
        <f>SUM(H91:I91)</f>
        <v>0</v>
      </c>
      <c r="K91" s="204">
        <v>0</v>
      </c>
      <c r="L91" s="203">
        <v>0</v>
      </c>
      <c r="M91" s="203">
        <v>0</v>
      </c>
      <c r="N91" s="203">
        <v>1</v>
      </c>
      <c r="O91" s="202">
        <v>5</v>
      </c>
      <c r="P91" s="201">
        <f>SUM(K91:O91)</f>
        <v>6</v>
      </c>
      <c r="Q91" s="200">
        <f>SUM(J91,P91)</f>
        <v>6</v>
      </c>
    </row>
    <row r="92" spans="1:18" s="189" customFormat="1" ht="17.100000000000001" customHeight="1">
      <c r="B92" s="199" t="s">
        <v>47</v>
      </c>
      <c r="C92" s="198"/>
      <c r="D92" s="198"/>
      <c r="E92" s="198"/>
      <c r="F92" s="198"/>
      <c r="G92" s="198"/>
      <c r="H92" s="197">
        <f>H90+H91</f>
        <v>0</v>
      </c>
      <c r="I92" s="193">
        <f>I90+I91</f>
        <v>0</v>
      </c>
      <c r="J92" s="196">
        <f>SUM(H92:I92)</f>
        <v>0</v>
      </c>
      <c r="K92" s="195">
        <f>K90+K91</f>
        <v>0</v>
      </c>
      <c r="L92" s="194">
        <f>L90+L91</f>
        <v>3</v>
      </c>
      <c r="M92" s="194">
        <f>M90+M91</f>
        <v>32</v>
      </c>
      <c r="N92" s="194">
        <f>N90+N91</f>
        <v>316</v>
      </c>
      <c r="O92" s="193">
        <f>O90+O91</f>
        <v>368</v>
      </c>
      <c r="P92" s="192">
        <f>SUM(K92:O92)</f>
        <v>719</v>
      </c>
      <c r="Q92" s="191">
        <f>SUM(J92,P92)</f>
        <v>719</v>
      </c>
    </row>
    <row r="93" spans="1:18" s="189" customFormat="1" ht="17.100000000000001" customHeight="1"/>
    <row r="94" spans="1:18" s="49" customFormat="1" ht="17.100000000000001" customHeight="1">
      <c r="A94" s="26" t="s">
        <v>101</v>
      </c>
      <c r="J94" s="190"/>
      <c r="K94" s="190"/>
    </row>
    <row r="95" spans="1:18" s="49" customFormat="1" ht="17.100000000000001" customHeight="1">
      <c r="B95" s="189"/>
      <c r="C95" s="188"/>
      <c r="D95" s="188"/>
      <c r="E95" s="188"/>
      <c r="F95" s="187"/>
      <c r="G95" s="187"/>
      <c r="H95" s="187"/>
      <c r="I95" s="899" t="s">
        <v>100</v>
      </c>
      <c r="J95" s="899"/>
      <c r="K95" s="899"/>
      <c r="L95" s="899"/>
      <c r="M95" s="899"/>
      <c r="N95" s="899"/>
      <c r="O95" s="899"/>
      <c r="P95" s="899"/>
      <c r="Q95" s="899"/>
      <c r="R95" s="899"/>
    </row>
    <row r="96" spans="1:18" s="49" customFormat="1" ht="17.100000000000001" customHeight="1">
      <c r="B96" s="876" t="str">
        <f>"令和" &amp; DBCS($A$2) &amp; "年（" &amp; DBCS($B$2) &amp; "年）" &amp; DBCS($C$2) &amp; "月"</f>
        <v>令和６年（２０２４年）１月</v>
      </c>
      <c r="C96" s="877"/>
      <c r="D96" s="877"/>
      <c r="E96" s="877"/>
      <c r="F96" s="877"/>
      <c r="G96" s="878"/>
      <c r="H96" s="882" t="s">
        <v>96</v>
      </c>
      <c r="I96" s="883"/>
      <c r="J96" s="883"/>
      <c r="K96" s="884" t="s">
        <v>95</v>
      </c>
      <c r="L96" s="885"/>
      <c r="M96" s="885"/>
      <c r="N96" s="885"/>
      <c r="O96" s="885"/>
      <c r="P96" s="885"/>
      <c r="Q96" s="886"/>
      <c r="R96" s="887" t="s">
        <v>48</v>
      </c>
    </row>
    <row r="97" spans="2:18" s="49" customFormat="1" ht="17.100000000000001" customHeight="1">
      <c r="B97" s="879"/>
      <c r="C97" s="880"/>
      <c r="D97" s="880"/>
      <c r="E97" s="880"/>
      <c r="F97" s="880"/>
      <c r="G97" s="881"/>
      <c r="H97" s="186" t="s">
        <v>57</v>
      </c>
      <c r="I97" s="185" t="s">
        <v>56</v>
      </c>
      <c r="J97" s="184" t="s">
        <v>49</v>
      </c>
      <c r="K97" s="139" t="s">
        <v>55</v>
      </c>
      <c r="L97" s="183" t="s">
        <v>54</v>
      </c>
      <c r="M97" s="183" t="s">
        <v>53</v>
      </c>
      <c r="N97" s="183" t="s">
        <v>52</v>
      </c>
      <c r="O97" s="183" t="s">
        <v>51</v>
      </c>
      <c r="P97" s="182" t="s">
        <v>50</v>
      </c>
      <c r="Q97" s="354" t="s">
        <v>49</v>
      </c>
      <c r="R97" s="888"/>
    </row>
    <row r="98" spans="2:18" s="49" customFormat="1" ht="17.100000000000001" customHeight="1">
      <c r="B98" s="162" t="s">
        <v>94</v>
      </c>
      <c r="C98" s="161"/>
      <c r="D98" s="161"/>
      <c r="E98" s="161"/>
      <c r="F98" s="161"/>
      <c r="G98" s="160"/>
      <c r="H98" s="159">
        <f t="shared" ref="H98:R98" si="13">SUM(H99,H105,H108,H113,H117:H118)</f>
        <v>2064</v>
      </c>
      <c r="I98" s="158">
        <f t="shared" si="13"/>
        <v>3110</v>
      </c>
      <c r="J98" s="157">
        <f t="shared" si="13"/>
        <v>5174</v>
      </c>
      <c r="K98" s="42">
        <f t="shared" si="13"/>
        <v>0</v>
      </c>
      <c r="L98" s="156">
        <f t="shared" si="13"/>
        <v>10408</v>
      </c>
      <c r="M98" s="156">
        <f t="shared" si="13"/>
        <v>7181</v>
      </c>
      <c r="N98" s="156">
        <f t="shared" si="13"/>
        <v>5070</v>
      </c>
      <c r="O98" s="156">
        <f t="shared" si="13"/>
        <v>3468</v>
      </c>
      <c r="P98" s="155">
        <f t="shared" si="13"/>
        <v>1934</v>
      </c>
      <c r="Q98" s="154">
        <f t="shared" si="13"/>
        <v>28061</v>
      </c>
      <c r="R98" s="153">
        <f t="shared" si="13"/>
        <v>33235</v>
      </c>
    </row>
    <row r="99" spans="2:18" s="49" customFormat="1" ht="17.100000000000001" customHeight="1">
      <c r="B99" s="111"/>
      <c r="C99" s="162" t="s">
        <v>93</v>
      </c>
      <c r="D99" s="161"/>
      <c r="E99" s="161"/>
      <c r="F99" s="161"/>
      <c r="G99" s="160"/>
      <c r="H99" s="159">
        <f t="shared" ref="H99:Q99" si="14">SUM(H100:H104)</f>
        <v>157</v>
      </c>
      <c r="I99" s="158">
        <f t="shared" si="14"/>
        <v>263</v>
      </c>
      <c r="J99" s="157">
        <f t="shared" si="14"/>
        <v>420</v>
      </c>
      <c r="K99" s="42">
        <f t="shared" si="14"/>
        <v>0</v>
      </c>
      <c r="L99" s="156">
        <f t="shared" si="14"/>
        <v>2817</v>
      </c>
      <c r="M99" s="156">
        <f t="shared" si="14"/>
        <v>1981</v>
      </c>
      <c r="N99" s="156">
        <f t="shared" si="14"/>
        <v>1617</v>
      </c>
      <c r="O99" s="156">
        <f t="shared" si="14"/>
        <v>1243</v>
      </c>
      <c r="P99" s="155">
        <f t="shared" si="14"/>
        <v>846</v>
      </c>
      <c r="Q99" s="154">
        <f t="shared" si="14"/>
        <v>8504</v>
      </c>
      <c r="R99" s="153">
        <f t="shared" ref="R99:R104" si="15">SUM(J99,Q99)</f>
        <v>8924</v>
      </c>
    </row>
    <row r="100" spans="2:18" s="49" customFormat="1" ht="17.100000000000001" customHeight="1">
      <c r="B100" s="111"/>
      <c r="C100" s="111"/>
      <c r="D100" s="172" t="s">
        <v>92</v>
      </c>
      <c r="E100" s="171"/>
      <c r="F100" s="171"/>
      <c r="G100" s="170"/>
      <c r="H100" s="169">
        <v>0</v>
      </c>
      <c r="I100" s="166">
        <v>0</v>
      </c>
      <c r="J100" s="165">
        <f>SUM(H100:I100)</f>
        <v>0</v>
      </c>
      <c r="K100" s="134">
        <v>0</v>
      </c>
      <c r="L100" s="167">
        <v>1385</v>
      </c>
      <c r="M100" s="167">
        <v>806</v>
      </c>
      <c r="N100" s="167">
        <v>511</v>
      </c>
      <c r="O100" s="167">
        <v>294</v>
      </c>
      <c r="P100" s="166">
        <v>174</v>
      </c>
      <c r="Q100" s="165">
        <f>SUM(K100:P100)</f>
        <v>3170</v>
      </c>
      <c r="R100" s="164">
        <f t="shared" si="15"/>
        <v>3170</v>
      </c>
    </row>
    <row r="101" spans="2:18" s="49" customFormat="1" ht="17.100000000000001" customHeight="1">
      <c r="B101" s="111"/>
      <c r="C101" s="111"/>
      <c r="D101" s="110" t="s">
        <v>91</v>
      </c>
      <c r="E101" s="109"/>
      <c r="F101" s="109"/>
      <c r="G101" s="108"/>
      <c r="H101" s="107">
        <v>0</v>
      </c>
      <c r="I101" s="104">
        <v>0</v>
      </c>
      <c r="J101" s="103">
        <f>SUM(H101:I101)</f>
        <v>0</v>
      </c>
      <c r="K101" s="101">
        <v>0</v>
      </c>
      <c r="L101" s="105">
        <v>3</v>
      </c>
      <c r="M101" s="105">
        <v>1</v>
      </c>
      <c r="N101" s="105">
        <v>3</v>
      </c>
      <c r="O101" s="105">
        <v>12</v>
      </c>
      <c r="P101" s="104">
        <v>28</v>
      </c>
      <c r="Q101" s="103">
        <f>SUM(K101:P101)</f>
        <v>47</v>
      </c>
      <c r="R101" s="102">
        <f t="shared" si="15"/>
        <v>47</v>
      </c>
    </row>
    <row r="102" spans="2:18" s="49" customFormat="1" ht="17.100000000000001" customHeight="1">
      <c r="B102" s="111"/>
      <c r="C102" s="111"/>
      <c r="D102" s="110" t="s">
        <v>90</v>
      </c>
      <c r="E102" s="109"/>
      <c r="F102" s="109"/>
      <c r="G102" s="108"/>
      <c r="H102" s="107">
        <v>63</v>
      </c>
      <c r="I102" s="104">
        <v>119</v>
      </c>
      <c r="J102" s="103">
        <f>SUM(H102:I102)</f>
        <v>182</v>
      </c>
      <c r="K102" s="101">
        <v>0</v>
      </c>
      <c r="L102" s="105">
        <v>444</v>
      </c>
      <c r="M102" s="105">
        <v>354</v>
      </c>
      <c r="N102" s="105">
        <v>238</v>
      </c>
      <c r="O102" s="105">
        <v>186</v>
      </c>
      <c r="P102" s="104">
        <v>130</v>
      </c>
      <c r="Q102" s="103">
        <f>SUM(K102:P102)</f>
        <v>1352</v>
      </c>
      <c r="R102" s="102">
        <f t="shared" si="15"/>
        <v>1534</v>
      </c>
    </row>
    <row r="103" spans="2:18" s="49" customFormat="1" ht="17.100000000000001" customHeight="1">
      <c r="B103" s="111"/>
      <c r="C103" s="111"/>
      <c r="D103" s="110" t="s">
        <v>89</v>
      </c>
      <c r="E103" s="109"/>
      <c r="F103" s="109"/>
      <c r="G103" s="108"/>
      <c r="H103" s="107">
        <v>9</v>
      </c>
      <c r="I103" s="104">
        <v>52</v>
      </c>
      <c r="J103" s="103">
        <f>SUM(H103:I103)</f>
        <v>61</v>
      </c>
      <c r="K103" s="101">
        <v>0</v>
      </c>
      <c r="L103" s="105">
        <v>86</v>
      </c>
      <c r="M103" s="105">
        <v>79</v>
      </c>
      <c r="N103" s="105">
        <v>62</v>
      </c>
      <c r="O103" s="105">
        <v>66</v>
      </c>
      <c r="P103" s="104">
        <v>17</v>
      </c>
      <c r="Q103" s="103">
        <f>SUM(K103:P103)</f>
        <v>310</v>
      </c>
      <c r="R103" s="102">
        <f t="shared" si="15"/>
        <v>371</v>
      </c>
    </row>
    <row r="104" spans="2:18" s="49" customFormat="1" ht="17.100000000000001" customHeight="1">
      <c r="B104" s="111"/>
      <c r="C104" s="111"/>
      <c r="D104" s="181" t="s">
        <v>88</v>
      </c>
      <c r="E104" s="180"/>
      <c r="F104" s="180"/>
      <c r="G104" s="179"/>
      <c r="H104" s="178">
        <v>85</v>
      </c>
      <c r="I104" s="175">
        <v>92</v>
      </c>
      <c r="J104" s="174">
        <f>SUM(H104:I104)</f>
        <v>177</v>
      </c>
      <c r="K104" s="128">
        <v>0</v>
      </c>
      <c r="L104" s="176">
        <v>899</v>
      </c>
      <c r="M104" s="176">
        <v>741</v>
      </c>
      <c r="N104" s="176">
        <v>803</v>
      </c>
      <c r="O104" s="176">
        <v>685</v>
      </c>
      <c r="P104" s="175">
        <v>497</v>
      </c>
      <c r="Q104" s="174">
        <f>SUM(K104:P104)</f>
        <v>3625</v>
      </c>
      <c r="R104" s="173">
        <f t="shared" si="15"/>
        <v>3802</v>
      </c>
    </row>
    <row r="105" spans="2:18" s="49" customFormat="1" ht="17.100000000000001" customHeight="1">
      <c r="B105" s="111"/>
      <c r="C105" s="162" t="s">
        <v>87</v>
      </c>
      <c r="D105" s="161"/>
      <c r="E105" s="161"/>
      <c r="F105" s="161"/>
      <c r="G105" s="160"/>
      <c r="H105" s="159">
        <f t="shared" ref="H105:R105" si="16">SUM(H106:H107)</f>
        <v>121</v>
      </c>
      <c r="I105" s="158">
        <f t="shared" si="16"/>
        <v>172</v>
      </c>
      <c r="J105" s="157">
        <f t="shared" si="16"/>
        <v>293</v>
      </c>
      <c r="K105" s="42">
        <f t="shared" si="16"/>
        <v>0</v>
      </c>
      <c r="L105" s="156">
        <f t="shared" si="16"/>
        <v>1814</v>
      </c>
      <c r="M105" s="156">
        <f t="shared" si="16"/>
        <v>1124</v>
      </c>
      <c r="N105" s="156">
        <f t="shared" si="16"/>
        <v>725</v>
      </c>
      <c r="O105" s="156">
        <f t="shared" si="16"/>
        <v>412</v>
      </c>
      <c r="P105" s="155">
        <f t="shared" si="16"/>
        <v>187</v>
      </c>
      <c r="Q105" s="154">
        <f t="shared" si="16"/>
        <v>4262</v>
      </c>
      <c r="R105" s="153">
        <f t="shared" si="16"/>
        <v>4555</v>
      </c>
    </row>
    <row r="106" spans="2:18" s="49" customFormat="1" ht="17.100000000000001" customHeight="1">
      <c r="B106" s="111"/>
      <c r="C106" s="111"/>
      <c r="D106" s="172" t="s">
        <v>86</v>
      </c>
      <c r="E106" s="171"/>
      <c r="F106" s="171"/>
      <c r="G106" s="170"/>
      <c r="H106" s="169">
        <v>0</v>
      </c>
      <c r="I106" s="166">
        <v>0</v>
      </c>
      <c r="J106" s="168">
        <f>SUM(H106:I106)</f>
        <v>0</v>
      </c>
      <c r="K106" s="134">
        <v>0</v>
      </c>
      <c r="L106" s="167">
        <v>1381</v>
      </c>
      <c r="M106" s="167">
        <v>811</v>
      </c>
      <c r="N106" s="167">
        <v>549</v>
      </c>
      <c r="O106" s="167">
        <v>308</v>
      </c>
      <c r="P106" s="166">
        <v>146</v>
      </c>
      <c r="Q106" s="165">
        <f>SUM(K106:P106)</f>
        <v>3195</v>
      </c>
      <c r="R106" s="164">
        <f>SUM(J106,Q106)</f>
        <v>3195</v>
      </c>
    </row>
    <row r="107" spans="2:18" s="49" customFormat="1" ht="17.100000000000001" customHeight="1">
      <c r="B107" s="111"/>
      <c r="C107" s="111"/>
      <c r="D107" s="181" t="s">
        <v>85</v>
      </c>
      <c r="E107" s="180"/>
      <c r="F107" s="180"/>
      <c r="G107" s="179"/>
      <c r="H107" s="178">
        <v>121</v>
      </c>
      <c r="I107" s="175">
        <v>172</v>
      </c>
      <c r="J107" s="177">
        <f>SUM(H107:I107)</f>
        <v>293</v>
      </c>
      <c r="K107" s="128">
        <v>0</v>
      </c>
      <c r="L107" s="176">
        <v>433</v>
      </c>
      <c r="M107" s="176">
        <v>313</v>
      </c>
      <c r="N107" s="176">
        <v>176</v>
      </c>
      <c r="O107" s="176">
        <v>104</v>
      </c>
      <c r="P107" s="175">
        <v>41</v>
      </c>
      <c r="Q107" s="174">
        <f>SUM(K107:P107)</f>
        <v>1067</v>
      </c>
      <c r="R107" s="173">
        <f>SUM(J107,Q107)</f>
        <v>1360</v>
      </c>
    </row>
    <row r="108" spans="2:18" s="49" customFormat="1" ht="17.100000000000001" customHeight="1">
      <c r="B108" s="111"/>
      <c r="C108" s="162" t="s">
        <v>84</v>
      </c>
      <c r="D108" s="161"/>
      <c r="E108" s="161"/>
      <c r="F108" s="161"/>
      <c r="G108" s="160"/>
      <c r="H108" s="159">
        <f t="shared" ref="H108:R108" si="17">SUM(H109:H112)</f>
        <v>7</v>
      </c>
      <c r="I108" s="158">
        <f t="shared" si="17"/>
        <v>10</v>
      </c>
      <c r="J108" s="157">
        <f t="shared" si="17"/>
        <v>17</v>
      </c>
      <c r="K108" s="42">
        <f t="shared" si="17"/>
        <v>0</v>
      </c>
      <c r="L108" s="156">
        <f t="shared" si="17"/>
        <v>164</v>
      </c>
      <c r="M108" s="156">
        <f t="shared" si="17"/>
        <v>208</v>
      </c>
      <c r="N108" s="156">
        <f t="shared" si="17"/>
        <v>181</v>
      </c>
      <c r="O108" s="156">
        <f t="shared" si="17"/>
        <v>128</v>
      </c>
      <c r="P108" s="155">
        <f t="shared" si="17"/>
        <v>67</v>
      </c>
      <c r="Q108" s="154">
        <f t="shared" si="17"/>
        <v>748</v>
      </c>
      <c r="R108" s="153">
        <f t="shared" si="17"/>
        <v>765</v>
      </c>
    </row>
    <row r="109" spans="2:18" s="49" customFormat="1" ht="17.100000000000001" customHeight="1">
      <c r="B109" s="111"/>
      <c r="C109" s="111"/>
      <c r="D109" s="172" t="s">
        <v>83</v>
      </c>
      <c r="E109" s="171"/>
      <c r="F109" s="171"/>
      <c r="G109" s="170"/>
      <c r="H109" s="169">
        <v>7</v>
      </c>
      <c r="I109" s="166">
        <v>10</v>
      </c>
      <c r="J109" s="168">
        <f>SUM(H109:I109)</f>
        <v>17</v>
      </c>
      <c r="K109" s="134">
        <v>0</v>
      </c>
      <c r="L109" s="167">
        <v>153</v>
      </c>
      <c r="M109" s="167">
        <v>189</v>
      </c>
      <c r="N109" s="167">
        <v>168</v>
      </c>
      <c r="O109" s="167">
        <v>119</v>
      </c>
      <c r="P109" s="166">
        <v>60</v>
      </c>
      <c r="Q109" s="165">
        <f>SUM(K109:P109)</f>
        <v>689</v>
      </c>
      <c r="R109" s="164">
        <f>SUM(J109,Q109)</f>
        <v>706</v>
      </c>
    </row>
    <row r="110" spans="2:18" s="49" customFormat="1" ht="17.100000000000001" customHeight="1">
      <c r="B110" s="111"/>
      <c r="C110" s="111"/>
      <c r="D110" s="110" t="s">
        <v>82</v>
      </c>
      <c r="E110" s="109"/>
      <c r="F110" s="109"/>
      <c r="G110" s="108"/>
      <c r="H110" s="107">
        <v>0</v>
      </c>
      <c r="I110" s="104">
        <v>0</v>
      </c>
      <c r="J110" s="106">
        <f>SUM(H110:I110)</f>
        <v>0</v>
      </c>
      <c r="K110" s="101">
        <v>0</v>
      </c>
      <c r="L110" s="105">
        <v>11</v>
      </c>
      <c r="M110" s="105">
        <v>19</v>
      </c>
      <c r="N110" s="105">
        <v>12</v>
      </c>
      <c r="O110" s="105">
        <v>9</v>
      </c>
      <c r="P110" s="104">
        <v>7</v>
      </c>
      <c r="Q110" s="103">
        <f>SUM(K110:P110)</f>
        <v>58</v>
      </c>
      <c r="R110" s="102">
        <f>SUM(J110,Q110)</f>
        <v>58</v>
      </c>
    </row>
    <row r="111" spans="2:18" s="49" customFormat="1" ht="17.100000000000001" customHeight="1">
      <c r="B111" s="111"/>
      <c r="C111" s="163"/>
      <c r="D111" s="110" t="s">
        <v>81</v>
      </c>
      <c r="E111" s="109"/>
      <c r="F111" s="109"/>
      <c r="G111" s="108"/>
      <c r="H111" s="107">
        <v>0</v>
      </c>
      <c r="I111" s="104">
        <v>0</v>
      </c>
      <c r="J111" s="106">
        <f>SUM(H111:I111)</f>
        <v>0</v>
      </c>
      <c r="K111" s="101">
        <v>0</v>
      </c>
      <c r="L111" s="105">
        <v>0</v>
      </c>
      <c r="M111" s="105">
        <v>0</v>
      </c>
      <c r="N111" s="105">
        <v>1</v>
      </c>
      <c r="O111" s="105">
        <v>0</v>
      </c>
      <c r="P111" s="104">
        <v>0</v>
      </c>
      <c r="Q111" s="103">
        <f>SUM(K111:P111)</f>
        <v>1</v>
      </c>
      <c r="R111" s="102">
        <f>SUM(J111,Q111)</f>
        <v>1</v>
      </c>
    </row>
    <row r="112" spans="2:18" s="49" customFormat="1" ht="16.5" customHeight="1">
      <c r="B112" s="111"/>
      <c r="C112" s="136"/>
      <c r="D112" s="59" t="s">
        <v>80</v>
      </c>
      <c r="E112" s="58"/>
      <c r="F112" s="58"/>
      <c r="G112" s="57"/>
      <c r="H112" s="56">
        <v>0</v>
      </c>
      <c r="I112" s="52">
        <v>0</v>
      </c>
      <c r="J112" s="55">
        <f>SUM(H112:I112)</f>
        <v>0</v>
      </c>
      <c r="K112" s="135">
        <v>0</v>
      </c>
      <c r="L112" s="53">
        <v>0</v>
      </c>
      <c r="M112" s="53">
        <v>0</v>
      </c>
      <c r="N112" s="53">
        <v>0</v>
      </c>
      <c r="O112" s="53">
        <v>0</v>
      </c>
      <c r="P112" s="52">
        <v>0</v>
      </c>
      <c r="Q112" s="51">
        <f>SUM(K112:P112)</f>
        <v>0</v>
      </c>
      <c r="R112" s="50">
        <f>SUM(J112,Q112)</f>
        <v>0</v>
      </c>
    </row>
    <row r="113" spans="2:18" s="49" customFormat="1" ht="17.100000000000001" customHeight="1">
      <c r="B113" s="111"/>
      <c r="C113" s="162" t="s">
        <v>79</v>
      </c>
      <c r="D113" s="161"/>
      <c r="E113" s="161"/>
      <c r="F113" s="161"/>
      <c r="G113" s="160"/>
      <c r="H113" s="159">
        <f t="shared" ref="H113:R113" si="18">SUM(H114:H116)</f>
        <v>833</v>
      </c>
      <c r="I113" s="158">
        <f t="shared" si="18"/>
        <v>1301</v>
      </c>
      <c r="J113" s="157">
        <f t="shared" si="18"/>
        <v>2134</v>
      </c>
      <c r="K113" s="42">
        <f t="shared" si="18"/>
        <v>0</v>
      </c>
      <c r="L113" s="156">
        <f t="shared" si="18"/>
        <v>1921</v>
      </c>
      <c r="M113" s="156">
        <f t="shared" si="18"/>
        <v>1647</v>
      </c>
      <c r="N113" s="156">
        <f t="shared" si="18"/>
        <v>1162</v>
      </c>
      <c r="O113" s="156">
        <f t="shared" si="18"/>
        <v>788</v>
      </c>
      <c r="P113" s="155">
        <f t="shared" si="18"/>
        <v>416</v>
      </c>
      <c r="Q113" s="154">
        <f t="shared" si="18"/>
        <v>5934</v>
      </c>
      <c r="R113" s="153">
        <f t="shared" si="18"/>
        <v>8068</v>
      </c>
    </row>
    <row r="114" spans="2:18" s="14" customFormat="1" ht="17.100000000000001" customHeight="1">
      <c r="B114" s="72"/>
      <c r="C114" s="72"/>
      <c r="D114" s="82" t="s">
        <v>78</v>
      </c>
      <c r="E114" s="81"/>
      <c r="F114" s="81"/>
      <c r="G114" s="80"/>
      <c r="H114" s="79">
        <v>796</v>
      </c>
      <c r="I114" s="75">
        <v>1249</v>
      </c>
      <c r="J114" s="78">
        <f>SUM(H114:I114)</f>
        <v>2045</v>
      </c>
      <c r="K114" s="134">
        <v>0</v>
      </c>
      <c r="L114" s="76">
        <v>1869</v>
      </c>
      <c r="M114" s="76">
        <v>1602</v>
      </c>
      <c r="N114" s="76">
        <v>1131</v>
      </c>
      <c r="O114" s="76">
        <v>770</v>
      </c>
      <c r="P114" s="75">
        <v>409</v>
      </c>
      <c r="Q114" s="74">
        <f>SUM(K114:P114)</f>
        <v>5781</v>
      </c>
      <c r="R114" s="73">
        <f>SUM(J114,Q114)</f>
        <v>7826</v>
      </c>
    </row>
    <row r="115" spans="2:18" s="14" customFormat="1" ht="17.100000000000001" customHeight="1">
      <c r="B115" s="72"/>
      <c r="C115" s="72"/>
      <c r="D115" s="70" t="s">
        <v>77</v>
      </c>
      <c r="E115" s="69"/>
      <c r="F115" s="69"/>
      <c r="G115" s="68"/>
      <c r="H115" s="67">
        <v>16</v>
      </c>
      <c r="I115" s="63">
        <v>27</v>
      </c>
      <c r="J115" s="66">
        <f>SUM(H115:I115)</f>
        <v>43</v>
      </c>
      <c r="K115" s="101">
        <v>0</v>
      </c>
      <c r="L115" s="64">
        <v>20</v>
      </c>
      <c r="M115" s="64">
        <v>28</v>
      </c>
      <c r="N115" s="64">
        <v>22</v>
      </c>
      <c r="O115" s="64">
        <v>12</v>
      </c>
      <c r="P115" s="63">
        <v>5</v>
      </c>
      <c r="Q115" s="62">
        <f>SUM(K115:P115)</f>
        <v>87</v>
      </c>
      <c r="R115" s="61">
        <f>SUM(J115,Q115)</f>
        <v>130</v>
      </c>
    </row>
    <row r="116" spans="2:18" s="14" customFormat="1" ht="17.100000000000001" customHeight="1">
      <c r="B116" s="72"/>
      <c r="C116" s="72"/>
      <c r="D116" s="133" t="s">
        <v>76</v>
      </c>
      <c r="E116" s="132"/>
      <c r="F116" s="132"/>
      <c r="G116" s="131"/>
      <c r="H116" s="130">
        <v>21</v>
      </c>
      <c r="I116" s="126">
        <v>25</v>
      </c>
      <c r="J116" s="129">
        <f>SUM(H116:I116)</f>
        <v>46</v>
      </c>
      <c r="K116" s="128">
        <v>0</v>
      </c>
      <c r="L116" s="127">
        <v>32</v>
      </c>
      <c r="M116" s="127">
        <v>17</v>
      </c>
      <c r="N116" s="127">
        <v>9</v>
      </c>
      <c r="O116" s="127">
        <v>6</v>
      </c>
      <c r="P116" s="126">
        <v>2</v>
      </c>
      <c r="Q116" s="125">
        <f>SUM(K116:P116)</f>
        <v>66</v>
      </c>
      <c r="R116" s="124">
        <f>SUM(J116,Q116)</f>
        <v>112</v>
      </c>
    </row>
    <row r="117" spans="2:18" s="14" customFormat="1" ht="17.100000000000001" customHeight="1">
      <c r="B117" s="72"/>
      <c r="C117" s="122" t="s">
        <v>75</v>
      </c>
      <c r="D117" s="121"/>
      <c r="E117" s="121"/>
      <c r="F117" s="121"/>
      <c r="G117" s="120"/>
      <c r="H117" s="45">
        <v>30</v>
      </c>
      <c r="I117" s="44">
        <v>13</v>
      </c>
      <c r="J117" s="43">
        <f>SUM(H117:I117)</f>
        <v>43</v>
      </c>
      <c r="K117" s="42">
        <v>0</v>
      </c>
      <c r="L117" s="41">
        <v>158</v>
      </c>
      <c r="M117" s="41">
        <v>133</v>
      </c>
      <c r="N117" s="41">
        <v>128</v>
      </c>
      <c r="O117" s="41">
        <v>110</v>
      </c>
      <c r="P117" s="40">
        <v>38</v>
      </c>
      <c r="Q117" s="39">
        <f>SUM(K117:P117)</f>
        <v>567</v>
      </c>
      <c r="R117" s="38">
        <f>SUM(J117,Q117)</f>
        <v>610</v>
      </c>
    </row>
    <row r="118" spans="2:18" s="14" customFormat="1" ht="17.100000000000001" customHeight="1">
      <c r="B118" s="123"/>
      <c r="C118" s="122" t="s">
        <v>74</v>
      </c>
      <c r="D118" s="121"/>
      <c r="E118" s="121"/>
      <c r="F118" s="121"/>
      <c r="G118" s="120"/>
      <c r="H118" s="45">
        <v>916</v>
      </c>
      <c r="I118" s="44">
        <v>1351</v>
      </c>
      <c r="J118" s="43">
        <f>SUM(H118:I118)</f>
        <v>2267</v>
      </c>
      <c r="K118" s="42">
        <v>0</v>
      </c>
      <c r="L118" s="41">
        <v>3534</v>
      </c>
      <c r="M118" s="41">
        <v>2088</v>
      </c>
      <c r="N118" s="41">
        <v>1257</v>
      </c>
      <c r="O118" s="41">
        <v>787</v>
      </c>
      <c r="P118" s="40">
        <v>380</v>
      </c>
      <c r="Q118" s="39">
        <f>SUM(K118:P118)</f>
        <v>8046</v>
      </c>
      <c r="R118" s="38">
        <f>SUM(J118,Q118)</f>
        <v>10313</v>
      </c>
    </row>
    <row r="119" spans="2:18" s="14" customFormat="1" ht="17.100000000000001" customHeight="1">
      <c r="B119" s="86" t="s">
        <v>73</v>
      </c>
      <c r="C119" s="85"/>
      <c r="D119" s="85"/>
      <c r="E119" s="85"/>
      <c r="F119" s="85"/>
      <c r="G119" s="84"/>
      <c r="H119" s="45">
        <f t="shared" ref="H119:R119" si="19">SUM(H120:H128)</f>
        <v>10</v>
      </c>
      <c r="I119" s="44">
        <f t="shared" si="19"/>
        <v>13</v>
      </c>
      <c r="J119" s="43">
        <f t="shared" si="19"/>
        <v>23</v>
      </c>
      <c r="K119" s="42">
        <f>SUM(K120:K128)</f>
        <v>0</v>
      </c>
      <c r="L119" s="41">
        <f>SUM(L120:L128)</f>
        <v>1555</v>
      </c>
      <c r="M119" s="41">
        <f>SUM(M120:M128)</f>
        <v>1065</v>
      </c>
      <c r="N119" s="41">
        <f t="shared" si="19"/>
        <v>854</v>
      </c>
      <c r="O119" s="41">
        <f t="shared" si="19"/>
        <v>579</v>
      </c>
      <c r="P119" s="40">
        <f t="shared" si="19"/>
        <v>306</v>
      </c>
      <c r="Q119" s="39">
        <f t="shared" si="19"/>
        <v>4359</v>
      </c>
      <c r="R119" s="38">
        <f t="shared" si="19"/>
        <v>4382</v>
      </c>
    </row>
    <row r="120" spans="2:18" s="14" customFormat="1" ht="17.100000000000001" customHeight="1">
      <c r="B120" s="72"/>
      <c r="C120" s="82" t="s">
        <v>99</v>
      </c>
      <c r="D120" s="81"/>
      <c r="E120" s="81"/>
      <c r="F120" s="81"/>
      <c r="G120" s="80"/>
      <c r="H120" s="79">
        <v>0</v>
      </c>
      <c r="I120" s="75">
        <v>0</v>
      </c>
      <c r="J120" s="78">
        <f>SUM(H120:I120)</f>
        <v>0</v>
      </c>
      <c r="K120" s="77"/>
      <c r="L120" s="76">
        <v>82</v>
      </c>
      <c r="M120" s="76">
        <v>39</v>
      </c>
      <c r="N120" s="76">
        <v>51</v>
      </c>
      <c r="O120" s="76">
        <v>61</v>
      </c>
      <c r="P120" s="75">
        <v>45</v>
      </c>
      <c r="Q120" s="74">
        <f t="shared" ref="Q120:Q128" si="20">SUM(K120:P120)</f>
        <v>278</v>
      </c>
      <c r="R120" s="73">
        <f t="shared" ref="R120:R128" si="21">SUM(J120,Q120)</f>
        <v>278</v>
      </c>
    </row>
    <row r="121" spans="2:18" s="14" customFormat="1" ht="17.100000000000001" customHeight="1">
      <c r="B121" s="72"/>
      <c r="C121" s="152" t="s">
        <v>71</v>
      </c>
      <c r="D121" s="151"/>
      <c r="E121" s="151"/>
      <c r="F121" s="151"/>
      <c r="G121" s="150"/>
      <c r="H121" s="67">
        <v>0</v>
      </c>
      <c r="I121" s="63">
        <v>0</v>
      </c>
      <c r="J121" s="66">
        <f t="shared" ref="J121:J128" si="22">SUM(H121:I121)</f>
        <v>0</v>
      </c>
      <c r="K121" s="149"/>
      <c r="L121" s="148">
        <v>0</v>
      </c>
      <c r="M121" s="148">
        <v>0</v>
      </c>
      <c r="N121" s="148">
        <v>0</v>
      </c>
      <c r="O121" s="148">
        <v>0</v>
      </c>
      <c r="P121" s="147">
        <v>0</v>
      </c>
      <c r="Q121" s="146">
        <f>SUM(K121:P121)</f>
        <v>0</v>
      </c>
      <c r="R121" s="145">
        <f>SUM(J121,Q121)</f>
        <v>0</v>
      </c>
    </row>
    <row r="122" spans="2:18" s="49" customFormat="1" ht="17.100000000000001" customHeight="1">
      <c r="B122" s="111"/>
      <c r="C122" s="110" t="s">
        <v>70</v>
      </c>
      <c r="D122" s="109"/>
      <c r="E122" s="109"/>
      <c r="F122" s="109"/>
      <c r="G122" s="108"/>
      <c r="H122" s="107">
        <v>0</v>
      </c>
      <c r="I122" s="104">
        <v>0</v>
      </c>
      <c r="J122" s="106">
        <f t="shared" si="22"/>
        <v>0</v>
      </c>
      <c r="K122" s="65"/>
      <c r="L122" s="105">
        <v>1003</v>
      </c>
      <c r="M122" s="105">
        <v>599</v>
      </c>
      <c r="N122" s="105">
        <v>335</v>
      </c>
      <c r="O122" s="105">
        <v>213</v>
      </c>
      <c r="P122" s="104">
        <v>89</v>
      </c>
      <c r="Q122" s="103">
        <f>SUM(K122:P122)</f>
        <v>2239</v>
      </c>
      <c r="R122" s="102">
        <f>SUM(J122,Q122)</f>
        <v>2239</v>
      </c>
    </row>
    <row r="123" spans="2:18" s="14" customFormat="1" ht="17.100000000000001" customHeight="1">
      <c r="B123" s="72"/>
      <c r="C123" s="70" t="s">
        <v>69</v>
      </c>
      <c r="D123" s="69"/>
      <c r="E123" s="69"/>
      <c r="F123" s="69"/>
      <c r="G123" s="68"/>
      <c r="H123" s="67">
        <v>1</v>
      </c>
      <c r="I123" s="63">
        <v>0</v>
      </c>
      <c r="J123" s="66">
        <f t="shared" si="22"/>
        <v>1</v>
      </c>
      <c r="K123" s="101">
        <v>0</v>
      </c>
      <c r="L123" s="64">
        <v>116</v>
      </c>
      <c r="M123" s="64">
        <v>90</v>
      </c>
      <c r="N123" s="64">
        <v>77</v>
      </c>
      <c r="O123" s="64">
        <v>42</v>
      </c>
      <c r="P123" s="63">
        <v>16</v>
      </c>
      <c r="Q123" s="62">
        <f t="shared" si="20"/>
        <v>341</v>
      </c>
      <c r="R123" s="61">
        <f t="shared" si="21"/>
        <v>342</v>
      </c>
    </row>
    <row r="124" spans="2:18" s="14" customFormat="1" ht="17.100000000000001" customHeight="1">
      <c r="B124" s="72"/>
      <c r="C124" s="70" t="s">
        <v>68</v>
      </c>
      <c r="D124" s="69"/>
      <c r="E124" s="69"/>
      <c r="F124" s="69"/>
      <c r="G124" s="68"/>
      <c r="H124" s="67">
        <v>9</v>
      </c>
      <c r="I124" s="63">
        <v>13</v>
      </c>
      <c r="J124" s="66">
        <f t="shared" si="22"/>
        <v>22</v>
      </c>
      <c r="K124" s="101">
        <v>0</v>
      </c>
      <c r="L124" s="64">
        <v>79</v>
      </c>
      <c r="M124" s="64">
        <v>74</v>
      </c>
      <c r="N124" s="64">
        <v>72</v>
      </c>
      <c r="O124" s="64">
        <v>61</v>
      </c>
      <c r="P124" s="63">
        <v>25</v>
      </c>
      <c r="Q124" s="62">
        <f t="shared" si="20"/>
        <v>311</v>
      </c>
      <c r="R124" s="61">
        <f t="shared" si="21"/>
        <v>333</v>
      </c>
    </row>
    <row r="125" spans="2:18" s="14" customFormat="1" ht="17.100000000000001" customHeight="1">
      <c r="B125" s="72"/>
      <c r="C125" s="70" t="s">
        <v>67</v>
      </c>
      <c r="D125" s="69"/>
      <c r="E125" s="69"/>
      <c r="F125" s="69"/>
      <c r="G125" s="68"/>
      <c r="H125" s="67">
        <v>0</v>
      </c>
      <c r="I125" s="63">
        <v>0</v>
      </c>
      <c r="J125" s="66">
        <f t="shared" si="22"/>
        <v>0</v>
      </c>
      <c r="K125" s="65"/>
      <c r="L125" s="64">
        <v>223</v>
      </c>
      <c r="M125" s="64">
        <v>195</v>
      </c>
      <c r="N125" s="64">
        <v>228</v>
      </c>
      <c r="O125" s="64">
        <v>130</v>
      </c>
      <c r="P125" s="63">
        <v>65</v>
      </c>
      <c r="Q125" s="62">
        <f t="shared" si="20"/>
        <v>841</v>
      </c>
      <c r="R125" s="61">
        <f t="shared" si="21"/>
        <v>841</v>
      </c>
    </row>
    <row r="126" spans="2:18" s="14" customFormat="1" ht="17.100000000000001" customHeight="1">
      <c r="B126" s="72"/>
      <c r="C126" s="100" t="s">
        <v>66</v>
      </c>
      <c r="D126" s="98"/>
      <c r="E126" s="98"/>
      <c r="F126" s="98"/>
      <c r="G126" s="97"/>
      <c r="H126" s="67">
        <v>0</v>
      </c>
      <c r="I126" s="63">
        <v>0</v>
      </c>
      <c r="J126" s="66">
        <f t="shared" si="22"/>
        <v>0</v>
      </c>
      <c r="K126" s="65"/>
      <c r="L126" s="64">
        <v>27</v>
      </c>
      <c r="M126" s="64">
        <v>33</v>
      </c>
      <c r="N126" s="64">
        <v>42</v>
      </c>
      <c r="O126" s="64">
        <v>18</v>
      </c>
      <c r="P126" s="63">
        <v>16</v>
      </c>
      <c r="Q126" s="62">
        <f t="shared" si="20"/>
        <v>136</v>
      </c>
      <c r="R126" s="61">
        <f t="shared" si="21"/>
        <v>136</v>
      </c>
    </row>
    <row r="127" spans="2:18" s="14" customFormat="1" ht="17.100000000000001" customHeight="1">
      <c r="B127" s="71"/>
      <c r="C127" s="99" t="s">
        <v>65</v>
      </c>
      <c r="D127" s="98"/>
      <c r="E127" s="98"/>
      <c r="F127" s="98"/>
      <c r="G127" s="97"/>
      <c r="H127" s="67">
        <v>0</v>
      </c>
      <c r="I127" s="63">
        <v>0</v>
      </c>
      <c r="J127" s="66">
        <f t="shared" si="22"/>
        <v>0</v>
      </c>
      <c r="K127" s="65"/>
      <c r="L127" s="64">
        <v>0</v>
      </c>
      <c r="M127" s="64">
        <v>0</v>
      </c>
      <c r="N127" s="64">
        <v>7</v>
      </c>
      <c r="O127" s="64">
        <v>23</v>
      </c>
      <c r="P127" s="63">
        <v>18</v>
      </c>
      <c r="Q127" s="62">
        <f>SUM(K127:P127)</f>
        <v>48</v>
      </c>
      <c r="R127" s="61">
        <f>SUM(J127,Q127)</f>
        <v>48</v>
      </c>
    </row>
    <row r="128" spans="2:18" s="14" customFormat="1" ht="17.100000000000001" customHeight="1">
      <c r="B128" s="96"/>
      <c r="C128" s="95" t="s">
        <v>64</v>
      </c>
      <c r="D128" s="94"/>
      <c r="E128" s="94"/>
      <c r="F128" s="94"/>
      <c r="G128" s="93"/>
      <c r="H128" s="92">
        <v>0</v>
      </c>
      <c r="I128" s="89">
        <v>0</v>
      </c>
      <c r="J128" s="91">
        <f t="shared" si="22"/>
        <v>0</v>
      </c>
      <c r="K128" s="54"/>
      <c r="L128" s="90">
        <v>25</v>
      </c>
      <c r="M128" s="90">
        <v>35</v>
      </c>
      <c r="N128" s="90">
        <v>42</v>
      </c>
      <c r="O128" s="90">
        <v>31</v>
      </c>
      <c r="P128" s="89">
        <v>32</v>
      </c>
      <c r="Q128" s="88">
        <f t="shared" si="20"/>
        <v>165</v>
      </c>
      <c r="R128" s="87">
        <f t="shared" si="21"/>
        <v>165</v>
      </c>
    </row>
    <row r="129" spans="1:18" s="14" customFormat="1" ht="17.100000000000001" customHeight="1">
      <c r="B129" s="86" t="s">
        <v>63</v>
      </c>
      <c r="C129" s="85"/>
      <c r="D129" s="85"/>
      <c r="E129" s="85"/>
      <c r="F129" s="85"/>
      <c r="G129" s="84"/>
      <c r="H129" s="45">
        <f>SUM(H130:H133)</f>
        <v>0</v>
      </c>
      <c r="I129" s="44">
        <f>SUM(I130:I133)</f>
        <v>0</v>
      </c>
      <c r="J129" s="43">
        <f>SUM(J130:J133)</f>
        <v>0</v>
      </c>
      <c r="K129" s="83"/>
      <c r="L129" s="41">
        <f t="shared" ref="L129:R129" si="23">SUM(L130:L133)</f>
        <v>45</v>
      </c>
      <c r="M129" s="41">
        <f t="shared" si="23"/>
        <v>57</v>
      </c>
      <c r="N129" s="41">
        <f t="shared" si="23"/>
        <v>355</v>
      </c>
      <c r="O129" s="41">
        <f t="shared" si="23"/>
        <v>1083</v>
      </c>
      <c r="P129" s="40">
        <f t="shared" si="23"/>
        <v>866</v>
      </c>
      <c r="Q129" s="39">
        <f t="shared" si="23"/>
        <v>2406</v>
      </c>
      <c r="R129" s="38">
        <f t="shared" si="23"/>
        <v>2406</v>
      </c>
    </row>
    <row r="130" spans="1:18" s="14" customFormat="1" ht="17.100000000000001" customHeight="1">
      <c r="B130" s="72"/>
      <c r="C130" s="82" t="s">
        <v>62</v>
      </c>
      <c r="D130" s="81"/>
      <c r="E130" s="81"/>
      <c r="F130" s="81"/>
      <c r="G130" s="80"/>
      <c r="H130" s="79">
        <v>0</v>
      </c>
      <c r="I130" s="75">
        <v>0</v>
      </c>
      <c r="J130" s="78">
        <f>SUM(H130:I130)</f>
        <v>0</v>
      </c>
      <c r="K130" s="77"/>
      <c r="L130" s="76">
        <v>0</v>
      </c>
      <c r="M130" s="76">
        <v>2</v>
      </c>
      <c r="N130" s="76">
        <v>203</v>
      </c>
      <c r="O130" s="76">
        <v>574</v>
      </c>
      <c r="P130" s="75">
        <v>391</v>
      </c>
      <c r="Q130" s="74">
        <f>SUM(K130:P130)</f>
        <v>1170</v>
      </c>
      <c r="R130" s="73">
        <f>SUM(J130,Q130)</f>
        <v>1170</v>
      </c>
    </row>
    <row r="131" spans="1:18" s="14" customFormat="1" ht="17.100000000000001" customHeight="1">
      <c r="B131" s="72"/>
      <c r="C131" s="70" t="s">
        <v>61</v>
      </c>
      <c r="D131" s="69"/>
      <c r="E131" s="69"/>
      <c r="F131" s="69"/>
      <c r="G131" s="68"/>
      <c r="H131" s="67">
        <v>0</v>
      </c>
      <c r="I131" s="63">
        <v>0</v>
      </c>
      <c r="J131" s="66">
        <f>SUM(H131:I131)</f>
        <v>0</v>
      </c>
      <c r="K131" s="65"/>
      <c r="L131" s="64">
        <v>45</v>
      </c>
      <c r="M131" s="64">
        <v>52</v>
      </c>
      <c r="N131" s="64">
        <v>114</v>
      </c>
      <c r="O131" s="64">
        <v>175</v>
      </c>
      <c r="P131" s="63">
        <v>86</v>
      </c>
      <c r="Q131" s="62">
        <f>SUM(K131:P131)</f>
        <v>472</v>
      </c>
      <c r="R131" s="61">
        <f>SUM(J131,Q131)</f>
        <v>472</v>
      </c>
    </row>
    <row r="132" spans="1:18" s="14" customFormat="1" ht="16.5" customHeight="1">
      <c r="B132" s="71"/>
      <c r="C132" s="70" t="s">
        <v>60</v>
      </c>
      <c r="D132" s="69"/>
      <c r="E132" s="69"/>
      <c r="F132" s="69"/>
      <c r="G132" s="68"/>
      <c r="H132" s="67">
        <v>0</v>
      </c>
      <c r="I132" s="63">
        <v>0</v>
      </c>
      <c r="J132" s="66">
        <f>SUM(H132:I132)</f>
        <v>0</v>
      </c>
      <c r="K132" s="65"/>
      <c r="L132" s="64">
        <v>0</v>
      </c>
      <c r="M132" s="64">
        <v>0</v>
      </c>
      <c r="N132" s="64">
        <v>3</v>
      </c>
      <c r="O132" s="64">
        <v>14</v>
      </c>
      <c r="P132" s="63">
        <v>12</v>
      </c>
      <c r="Q132" s="62">
        <f>SUM(K132:P132)</f>
        <v>29</v>
      </c>
      <c r="R132" s="61">
        <f>SUM(J132,Q132)</f>
        <v>29</v>
      </c>
    </row>
    <row r="133" spans="1:18" s="49" customFormat="1" ht="17.100000000000001" customHeight="1">
      <c r="B133" s="60"/>
      <c r="C133" s="59" t="s">
        <v>59</v>
      </c>
      <c r="D133" s="58"/>
      <c r="E133" s="58"/>
      <c r="F133" s="58"/>
      <c r="G133" s="57"/>
      <c r="H133" s="56">
        <v>0</v>
      </c>
      <c r="I133" s="52">
        <v>0</v>
      </c>
      <c r="J133" s="55">
        <f>SUM(H133:I133)</f>
        <v>0</v>
      </c>
      <c r="K133" s="54"/>
      <c r="L133" s="53">
        <v>0</v>
      </c>
      <c r="M133" s="53">
        <v>3</v>
      </c>
      <c r="N133" s="53">
        <v>35</v>
      </c>
      <c r="O133" s="53">
        <v>320</v>
      </c>
      <c r="P133" s="52">
        <v>377</v>
      </c>
      <c r="Q133" s="51">
        <f>SUM(K133:P133)</f>
        <v>735</v>
      </c>
      <c r="R133" s="50">
        <f>SUM(J133,Q133)</f>
        <v>735</v>
      </c>
    </row>
    <row r="134" spans="1:18" s="14" customFormat="1" ht="17.100000000000001" customHeight="1">
      <c r="B134" s="48" t="s">
        <v>58</v>
      </c>
      <c r="C134" s="47"/>
      <c r="D134" s="47"/>
      <c r="E134" s="47"/>
      <c r="F134" s="47"/>
      <c r="G134" s="46"/>
      <c r="H134" s="45">
        <f t="shared" ref="H134:R134" si="24">SUM(H98,H119,H129)</f>
        <v>2074</v>
      </c>
      <c r="I134" s="44">
        <f t="shared" si="24"/>
        <v>3123</v>
      </c>
      <c r="J134" s="43">
        <f t="shared" si="24"/>
        <v>5197</v>
      </c>
      <c r="K134" s="42">
        <f t="shared" si="24"/>
        <v>0</v>
      </c>
      <c r="L134" s="41">
        <f t="shared" si="24"/>
        <v>12008</v>
      </c>
      <c r="M134" s="41">
        <f t="shared" si="24"/>
        <v>8303</v>
      </c>
      <c r="N134" s="41">
        <f t="shared" si="24"/>
        <v>6279</v>
      </c>
      <c r="O134" s="41">
        <f t="shared" si="24"/>
        <v>5130</v>
      </c>
      <c r="P134" s="40">
        <f t="shared" si="24"/>
        <v>3106</v>
      </c>
      <c r="Q134" s="39">
        <f t="shared" si="24"/>
        <v>34826</v>
      </c>
      <c r="R134" s="38">
        <f t="shared" si="24"/>
        <v>40023</v>
      </c>
    </row>
    <row r="135" spans="1:18" s="14" customFormat="1" ht="17.100000000000001" customHeight="1">
      <c r="B135" s="37"/>
      <c r="C135" s="37"/>
      <c r="D135" s="37"/>
      <c r="E135" s="37"/>
      <c r="F135" s="37"/>
      <c r="G135" s="37"/>
      <c r="H135" s="36"/>
      <c r="I135" s="36"/>
      <c r="J135" s="36"/>
      <c r="K135" s="36"/>
      <c r="L135" s="36"/>
      <c r="M135" s="36"/>
      <c r="N135" s="36"/>
      <c r="O135" s="36"/>
      <c r="P135" s="36"/>
      <c r="Q135" s="36"/>
      <c r="R135" s="36"/>
    </row>
    <row r="136" spans="1:18" s="14" customFormat="1" ht="17.100000000000001" customHeight="1">
      <c r="A136" s="26" t="s">
        <v>98</v>
      </c>
      <c r="H136" s="25"/>
      <c r="I136" s="25"/>
      <c r="J136" s="25"/>
      <c r="K136" s="25"/>
    </row>
    <row r="137" spans="1:18" s="14" customFormat="1" ht="17.100000000000001" customHeight="1">
      <c r="B137" s="144"/>
      <c r="C137" s="144"/>
      <c r="D137" s="144"/>
      <c r="E137" s="144"/>
      <c r="F137" s="143"/>
      <c r="G137" s="143"/>
      <c r="H137" s="143"/>
      <c r="I137" s="862" t="s">
        <v>97</v>
      </c>
      <c r="J137" s="862"/>
      <c r="K137" s="862"/>
      <c r="L137" s="862"/>
      <c r="M137" s="862"/>
      <c r="N137" s="862"/>
      <c r="O137" s="862"/>
      <c r="P137" s="862"/>
      <c r="Q137" s="862"/>
      <c r="R137" s="862"/>
    </row>
    <row r="138" spans="1:18" s="14" customFormat="1" ht="17.100000000000001" customHeight="1">
      <c r="B138" s="863" t="str">
        <f>"令和" &amp; DBCS($A$2) &amp; "年（" &amp; DBCS($B$2) &amp; "年）" &amp; DBCS($C$2) &amp; "月"</f>
        <v>令和６年（２０２４年）１月</v>
      </c>
      <c r="C138" s="864"/>
      <c r="D138" s="864"/>
      <c r="E138" s="864"/>
      <c r="F138" s="864"/>
      <c r="G138" s="865"/>
      <c r="H138" s="869" t="s">
        <v>96</v>
      </c>
      <c r="I138" s="870"/>
      <c r="J138" s="870"/>
      <c r="K138" s="871" t="s">
        <v>95</v>
      </c>
      <c r="L138" s="872"/>
      <c r="M138" s="872"/>
      <c r="N138" s="872"/>
      <c r="O138" s="872"/>
      <c r="P138" s="872"/>
      <c r="Q138" s="873"/>
      <c r="R138" s="874" t="s">
        <v>48</v>
      </c>
    </row>
    <row r="139" spans="1:18" s="14" customFormat="1" ht="17.100000000000001" customHeight="1">
      <c r="B139" s="866"/>
      <c r="C139" s="867"/>
      <c r="D139" s="867"/>
      <c r="E139" s="867"/>
      <c r="F139" s="867"/>
      <c r="G139" s="868"/>
      <c r="H139" s="142" t="s">
        <v>57</v>
      </c>
      <c r="I139" s="141" t="s">
        <v>56</v>
      </c>
      <c r="J139" s="140" t="s">
        <v>49</v>
      </c>
      <c r="K139" s="139" t="s">
        <v>55</v>
      </c>
      <c r="L139" s="138" t="s">
        <v>54</v>
      </c>
      <c r="M139" s="138" t="s">
        <v>53</v>
      </c>
      <c r="N139" s="138" t="s">
        <v>52</v>
      </c>
      <c r="O139" s="138" t="s">
        <v>51</v>
      </c>
      <c r="P139" s="137" t="s">
        <v>50</v>
      </c>
      <c r="Q139" s="353" t="s">
        <v>49</v>
      </c>
      <c r="R139" s="875"/>
    </row>
    <row r="140" spans="1:18" s="14" customFormat="1" ht="17.100000000000001" customHeight="1">
      <c r="B140" s="86" t="s">
        <v>94</v>
      </c>
      <c r="C140" s="85"/>
      <c r="D140" s="85"/>
      <c r="E140" s="85"/>
      <c r="F140" s="85"/>
      <c r="G140" s="84"/>
      <c r="H140" s="45">
        <f t="shared" ref="H140:R140" si="25">SUM(H141,H147,H150,H155,H159:H160)</f>
        <v>18455595</v>
      </c>
      <c r="I140" s="44">
        <f t="shared" si="25"/>
        <v>33439591</v>
      </c>
      <c r="J140" s="43">
        <f t="shared" si="25"/>
        <v>51895186</v>
      </c>
      <c r="K140" s="42">
        <f t="shared" si="25"/>
        <v>0</v>
      </c>
      <c r="L140" s="41">
        <f t="shared" si="25"/>
        <v>263501402</v>
      </c>
      <c r="M140" s="41">
        <f t="shared" si="25"/>
        <v>220774022</v>
      </c>
      <c r="N140" s="41">
        <f t="shared" si="25"/>
        <v>192187011</v>
      </c>
      <c r="O140" s="41">
        <f t="shared" si="25"/>
        <v>147812487</v>
      </c>
      <c r="P140" s="40">
        <f t="shared" si="25"/>
        <v>84578279</v>
      </c>
      <c r="Q140" s="39">
        <f t="shared" si="25"/>
        <v>908853201</v>
      </c>
      <c r="R140" s="38">
        <f t="shared" si="25"/>
        <v>960748387</v>
      </c>
    </row>
    <row r="141" spans="1:18" s="14" customFormat="1" ht="17.100000000000001" customHeight="1">
      <c r="B141" s="72"/>
      <c r="C141" s="86" t="s">
        <v>93</v>
      </c>
      <c r="D141" s="85"/>
      <c r="E141" s="85"/>
      <c r="F141" s="85"/>
      <c r="G141" s="84"/>
      <c r="H141" s="45">
        <f t="shared" ref="H141:Q141" si="26">SUM(H142:H146)</f>
        <v>2332117</v>
      </c>
      <c r="I141" s="44">
        <f t="shared" si="26"/>
        <v>6416118</v>
      </c>
      <c r="J141" s="43">
        <f t="shared" si="26"/>
        <v>8748235</v>
      </c>
      <c r="K141" s="42">
        <f t="shared" si="26"/>
        <v>0</v>
      </c>
      <c r="L141" s="41">
        <f t="shared" si="26"/>
        <v>61889500</v>
      </c>
      <c r="M141" s="41">
        <f t="shared" si="26"/>
        <v>51129552</v>
      </c>
      <c r="N141" s="41">
        <f t="shared" si="26"/>
        <v>46012089</v>
      </c>
      <c r="O141" s="41">
        <f t="shared" si="26"/>
        <v>38456805</v>
      </c>
      <c r="P141" s="40">
        <f t="shared" si="26"/>
        <v>28430457</v>
      </c>
      <c r="Q141" s="39">
        <f t="shared" si="26"/>
        <v>225918403</v>
      </c>
      <c r="R141" s="38">
        <f t="shared" ref="R141:R146" si="27">SUM(J141,Q141)</f>
        <v>234666638</v>
      </c>
    </row>
    <row r="142" spans="1:18" s="14" customFormat="1" ht="17.100000000000001" customHeight="1">
      <c r="B142" s="72"/>
      <c r="C142" s="72"/>
      <c r="D142" s="82" t="s">
        <v>92</v>
      </c>
      <c r="E142" s="81"/>
      <c r="F142" s="81"/>
      <c r="G142" s="80"/>
      <c r="H142" s="169">
        <v>0</v>
      </c>
      <c r="I142" s="75">
        <v>0</v>
      </c>
      <c r="J142" s="74">
        <f>SUM(H142:I142)</f>
        <v>0</v>
      </c>
      <c r="K142" s="134">
        <v>0</v>
      </c>
      <c r="L142" s="76">
        <v>36900273</v>
      </c>
      <c r="M142" s="76">
        <v>28877032</v>
      </c>
      <c r="N142" s="76">
        <v>28732392</v>
      </c>
      <c r="O142" s="76">
        <v>22578387</v>
      </c>
      <c r="P142" s="75">
        <v>16623808</v>
      </c>
      <c r="Q142" s="74">
        <f>SUM(K142:P142)</f>
        <v>133711892</v>
      </c>
      <c r="R142" s="73">
        <f t="shared" si="27"/>
        <v>133711892</v>
      </c>
    </row>
    <row r="143" spans="1:18" s="14" customFormat="1" ht="17.100000000000001" customHeight="1">
      <c r="B143" s="72"/>
      <c r="C143" s="72"/>
      <c r="D143" s="70" t="s">
        <v>91</v>
      </c>
      <c r="E143" s="69"/>
      <c r="F143" s="69"/>
      <c r="G143" s="68"/>
      <c r="H143" s="67">
        <v>0</v>
      </c>
      <c r="I143" s="63">
        <v>0</v>
      </c>
      <c r="J143" s="62">
        <f>SUM(H143:I143)</f>
        <v>0</v>
      </c>
      <c r="K143" s="101">
        <v>0</v>
      </c>
      <c r="L143" s="64">
        <v>126873</v>
      </c>
      <c r="M143" s="64">
        <v>14247</v>
      </c>
      <c r="N143" s="64">
        <v>98124</v>
      </c>
      <c r="O143" s="64">
        <v>624474</v>
      </c>
      <c r="P143" s="63">
        <v>1228524</v>
      </c>
      <c r="Q143" s="62">
        <f>SUM(K143:P143)</f>
        <v>2092242</v>
      </c>
      <c r="R143" s="61">
        <f t="shared" si="27"/>
        <v>2092242</v>
      </c>
    </row>
    <row r="144" spans="1:18" s="14" customFormat="1" ht="17.100000000000001" customHeight="1">
      <c r="B144" s="72"/>
      <c r="C144" s="72"/>
      <c r="D144" s="70" t="s">
        <v>90</v>
      </c>
      <c r="E144" s="69"/>
      <c r="F144" s="69"/>
      <c r="G144" s="68"/>
      <c r="H144" s="67">
        <v>1514263</v>
      </c>
      <c r="I144" s="63">
        <v>4060543</v>
      </c>
      <c r="J144" s="62">
        <f>SUM(H144:I144)</f>
        <v>5574806</v>
      </c>
      <c r="K144" s="101">
        <v>0</v>
      </c>
      <c r="L144" s="64">
        <v>16071368</v>
      </c>
      <c r="M144" s="64">
        <v>14847609</v>
      </c>
      <c r="N144" s="64">
        <v>10105019</v>
      </c>
      <c r="O144" s="64">
        <v>8576764</v>
      </c>
      <c r="P144" s="63">
        <v>6904758</v>
      </c>
      <c r="Q144" s="62">
        <f>SUM(K144:P144)</f>
        <v>56505518</v>
      </c>
      <c r="R144" s="61">
        <f t="shared" si="27"/>
        <v>62080324</v>
      </c>
    </row>
    <row r="145" spans="2:18" s="14" customFormat="1" ht="17.100000000000001" customHeight="1">
      <c r="B145" s="72"/>
      <c r="C145" s="72"/>
      <c r="D145" s="70" t="s">
        <v>89</v>
      </c>
      <c r="E145" s="69"/>
      <c r="F145" s="69"/>
      <c r="G145" s="68"/>
      <c r="H145" s="67">
        <v>265929</v>
      </c>
      <c r="I145" s="63">
        <v>1827150</v>
      </c>
      <c r="J145" s="62">
        <f>SUM(H145:I145)</f>
        <v>2093079</v>
      </c>
      <c r="K145" s="101">
        <v>0</v>
      </c>
      <c r="L145" s="64">
        <v>3179469</v>
      </c>
      <c r="M145" s="64">
        <v>2811345</v>
      </c>
      <c r="N145" s="64">
        <v>2299253</v>
      </c>
      <c r="O145" s="64">
        <v>2761406</v>
      </c>
      <c r="P145" s="63">
        <v>597185</v>
      </c>
      <c r="Q145" s="62">
        <f>SUM(K145:P145)</f>
        <v>11648658</v>
      </c>
      <c r="R145" s="61">
        <f t="shared" si="27"/>
        <v>13741737</v>
      </c>
    </row>
    <row r="146" spans="2:18" s="14" customFormat="1" ht="17.100000000000001" customHeight="1">
      <c r="B146" s="72"/>
      <c r="C146" s="72"/>
      <c r="D146" s="133" t="s">
        <v>88</v>
      </c>
      <c r="E146" s="132"/>
      <c r="F146" s="132"/>
      <c r="G146" s="131"/>
      <c r="H146" s="130">
        <v>551925</v>
      </c>
      <c r="I146" s="126">
        <v>528425</v>
      </c>
      <c r="J146" s="125">
        <f>SUM(H146:I146)</f>
        <v>1080350</v>
      </c>
      <c r="K146" s="128">
        <v>0</v>
      </c>
      <c r="L146" s="127">
        <v>5611517</v>
      </c>
      <c r="M146" s="127">
        <v>4579319</v>
      </c>
      <c r="N146" s="127">
        <v>4777301</v>
      </c>
      <c r="O146" s="127">
        <v>3915774</v>
      </c>
      <c r="P146" s="126">
        <v>3076182</v>
      </c>
      <c r="Q146" s="125">
        <f>SUM(K146:P146)</f>
        <v>21960093</v>
      </c>
      <c r="R146" s="124">
        <f t="shared" si="27"/>
        <v>23040443</v>
      </c>
    </row>
    <row r="147" spans="2:18" s="14" customFormat="1" ht="17.100000000000001" customHeight="1">
      <c r="B147" s="72"/>
      <c r="C147" s="86" t="s">
        <v>87</v>
      </c>
      <c r="D147" s="85"/>
      <c r="E147" s="85"/>
      <c r="F147" s="85"/>
      <c r="G147" s="84"/>
      <c r="H147" s="45">
        <f t="shared" ref="H147:R147" si="28">SUM(H148:H149)</f>
        <v>2668911</v>
      </c>
      <c r="I147" s="44">
        <f t="shared" si="28"/>
        <v>6943039</v>
      </c>
      <c r="J147" s="43">
        <f t="shared" si="28"/>
        <v>9611950</v>
      </c>
      <c r="K147" s="42">
        <f t="shared" si="28"/>
        <v>0</v>
      </c>
      <c r="L147" s="41">
        <f t="shared" si="28"/>
        <v>103439372</v>
      </c>
      <c r="M147" s="41">
        <f t="shared" si="28"/>
        <v>84729155</v>
      </c>
      <c r="N147" s="41">
        <f t="shared" si="28"/>
        <v>69413588</v>
      </c>
      <c r="O147" s="41">
        <f t="shared" si="28"/>
        <v>47200080</v>
      </c>
      <c r="P147" s="40">
        <f t="shared" si="28"/>
        <v>25354273</v>
      </c>
      <c r="Q147" s="39">
        <f t="shared" si="28"/>
        <v>330136468</v>
      </c>
      <c r="R147" s="38">
        <f t="shared" si="28"/>
        <v>339748418</v>
      </c>
    </row>
    <row r="148" spans="2:18" s="14" customFormat="1" ht="17.100000000000001" customHeight="1">
      <c r="B148" s="72"/>
      <c r="C148" s="72"/>
      <c r="D148" s="82" t="s">
        <v>86</v>
      </c>
      <c r="E148" s="81"/>
      <c r="F148" s="81"/>
      <c r="G148" s="80"/>
      <c r="H148" s="79">
        <v>0</v>
      </c>
      <c r="I148" s="75">
        <v>0</v>
      </c>
      <c r="J148" s="78">
        <f>SUM(H148:I148)</f>
        <v>0</v>
      </c>
      <c r="K148" s="134">
        <v>0</v>
      </c>
      <c r="L148" s="76">
        <v>79758925</v>
      </c>
      <c r="M148" s="76">
        <v>62341619</v>
      </c>
      <c r="N148" s="76">
        <v>54477304</v>
      </c>
      <c r="O148" s="76">
        <v>36147327</v>
      </c>
      <c r="P148" s="75">
        <v>19804027</v>
      </c>
      <c r="Q148" s="74">
        <f>SUM(K148:P148)</f>
        <v>252529202</v>
      </c>
      <c r="R148" s="73">
        <f>SUM(J148,Q148)</f>
        <v>252529202</v>
      </c>
    </row>
    <row r="149" spans="2:18" s="14" customFormat="1" ht="17.100000000000001" customHeight="1">
      <c r="B149" s="72"/>
      <c r="C149" s="72"/>
      <c r="D149" s="133" t="s">
        <v>85</v>
      </c>
      <c r="E149" s="132"/>
      <c r="F149" s="132"/>
      <c r="G149" s="131"/>
      <c r="H149" s="130">
        <v>2668911</v>
      </c>
      <c r="I149" s="126">
        <v>6943039</v>
      </c>
      <c r="J149" s="129">
        <f>SUM(H149:I149)</f>
        <v>9611950</v>
      </c>
      <c r="K149" s="128">
        <v>0</v>
      </c>
      <c r="L149" s="127">
        <v>23680447</v>
      </c>
      <c r="M149" s="127">
        <v>22387536</v>
      </c>
      <c r="N149" s="127">
        <v>14936284</v>
      </c>
      <c r="O149" s="127">
        <v>11052753</v>
      </c>
      <c r="P149" s="126">
        <v>5550246</v>
      </c>
      <c r="Q149" s="125">
        <f>SUM(K149:P149)</f>
        <v>77607266</v>
      </c>
      <c r="R149" s="124">
        <f>SUM(J149,Q149)</f>
        <v>87219216</v>
      </c>
    </row>
    <row r="150" spans="2:18" s="14" customFormat="1" ht="17.100000000000001" customHeight="1">
      <c r="B150" s="72"/>
      <c r="C150" s="86" t="s">
        <v>84</v>
      </c>
      <c r="D150" s="85"/>
      <c r="E150" s="85"/>
      <c r="F150" s="85"/>
      <c r="G150" s="84"/>
      <c r="H150" s="45">
        <f>SUM(H151:H154)</f>
        <v>126980</v>
      </c>
      <c r="I150" s="44">
        <f t="shared" ref="I150:Q150" si="29">SUM(I151:I154)</f>
        <v>267453</v>
      </c>
      <c r="J150" s="43">
        <f>SUM(J151:J154)</f>
        <v>394433</v>
      </c>
      <c r="K150" s="42">
        <f t="shared" si="29"/>
        <v>0</v>
      </c>
      <c r="L150" s="41">
        <f t="shared" si="29"/>
        <v>7930469</v>
      </c>
      <c r="M150" s="41">
        <f>SUM(M151:M154)</f>
        <v>12395302</v>
      </c>
      <c r="N150" s="41">
        <f t="shared" si="29"/>
        <v>13667345</v>
      </c>
      <c r="O150" s="41">
        <f t="shared" si="29"/>
        <v>11734726</v>
      </c>
      <c r="P150" s="40">
        <f>SUM(P151:P154)</f>
        <v>6794108</v>
      </c>
      <c r="Q150" s="39">
        <f t="shared" si="29"/>
        <v>52521950</v>
      </c>
      <c r="R150" s="38">
        <f>SUM(R151:R154)</f>
        <v>52916383</v>
      </c>
    </row>
    <row r="151" spans="2:18" s="14" customFormat="1" ht="17.100000000000001" customHeight="1">
      <c r="B151" s="72"/>
      <c r="C151" s="72"/>
      <c r="D151" s="82" t="s">
        <v>83</v>
      </c>
      <c r="E151" s="81"/>
      <c r="F151" s="81"/>
      <c r="G151" s="80"/>
      <c r="H151" s="79">
        <v>126980</v>
      </c>
      <c r="I151" s="75">
        <v>267453</v>
      </c>
      <c r="J151" s="78">
        <f>SUM(H151:I151)</f>
        <v>394433</v>
      </c>
      <c r="K151" s="134">
        <v>0</v>
      </c>
      <c r="L151" s="76">
        <v>7237964</v>
      </c>
      <c r="M151" s="76">
        <v>10886297</v>
      </c>
      <c r="N151" s="76">
        <v>12377381</v>
      </c>
      <c r="O151" s="76">
        <v>11138726</v>
      </c>
      <c r="P151" s="75">
        <v>6261418</v>
      </c>
      <c r="Q151" s="74">
        <f>SUM(K151:P151)</f>
        <v>47901786</v>
      </c>
      <c r="R151" s="73">
        <f>SUM(J151,Q151)</f>
        <v>48296219</v>
      </c>
    </row>
    <row r="152" spans="2:18" s="14" customFormat="1" ht="17.100000000000001" customHeight="1">
      <c r="B152" s="72"/>
      <c r="C152" s="72"/>
      <c r="D152" s="70" t="s">
        <v>82</v>
      </c>
      <c r="E152" s="69"/>
      <c r="F152" s="69"/>
      <c r="G152" s="68"/>
      <c r="H152" s="67">
        <v>0</v>
      </c>
      <c r="I152" s="63">
        <v>0</v>
      </c>
      <c r="J152" s="66">
        <f>SUM(H152:I152)</f>
        <v>0</v>
      </c>
      <c r="K152" s="101">
        <v>0</v>
      </c>
      <c r="L152" s="64">
        <v>692505</v>
      </c>
      <c r="M152" s="64">
        <v>1509005</v>
      </c>
      <c r="N152" s="64">
        <v>1259256</v>
      </c>
      <c r="O152" s="64">
        <v>596000</v>
      </c>
      <c r="P152" s="63">
        <v>532690</v>
      </c>
      <c r="Q152" s="62">
        <f>SUM(K152:P152)</f>
        <v>4589456</v>
      </c>
      <c r="R152" s="61">
        <f>SUM(J152,Q152)</f>
        <v>4589456</v>
      </c>
    </row>
    <row r="153" spans="2:18" s="14" customFormat="1" ht="16.5" customHeight="1">
      <c r="B153" s="72"/>
      <c r="C153" s="71"/>
      <c r="D153" s="70" t="s">
        <v>81</v>
      </c>
      <c r="E153" s="69"/>
      <c r="F153" s="69"/>
      <c r="G153" s="68"/>
      <c r="H153" s="67">
        <v>0</v>
      </c>
      <c r="I153" s="63">
        <v>0</v>
      </c>
      <c r="J153" s="66">
        <f>SUM(H153:I153)</f>
        <v>0</v>
      </c>
      <c r="K153" s="101">
        <v>0</v>
      </c>
      <c r="L153" s="64">
        <v>0</v>
      </c>
      <c r="M153" s="64">
        <v>0</v>
      </c>
      <c r="N153" s="64">
        <v>30708</v>
      </c>
      <c r="O153" s="64">
        <v>0</v>
      </c>
      <c r="P153" s="63">
        <v>0</v>
      </c>
      <c r="Q153" s="62">
        <f>SUM(K153:P153)</f>
        <v>30708</v>
      </c>
      <c r="R153" s="61">
        <f>SUM(J153,Q153)</f>
        <v>30708</v>
      </c>
    </row>
    <row r="154" spans="2:18" s="49" customFormat="1" ht="16.5" customHeight="1">
      <c r="B154" s="111"/>
      <c r="C154" s="136"/>
      <c r="D154" s="59" t="s">
        <v>80</v>
      </c>
      <c r="E154" s="58"/>
      <c r="F154" s="58"/>
      <c r="G154" s="57"/>
      <c r="H154" s="56">
        <v>0</v>
      </c>
      <c r="I154" s="52">
        <v>0</v>
      </c>
      <c r="J154" s="55">
        <f>SUM(H154:I154)</f>
        <v>0</v>
      </c>
      <c r="K154" s="135">
        <v>0</v>
      </c>
      <c r="L154" s="53">
        <v>0</v>
      </c>
      <c r="M154" s="53">
        <v>0</v>
      </c>
      <c r="N154" s="53">
        <v>0</v>
      </c>
      <c r="O154" s="53">
        <v>0</v>
      </c>
      <c r="P154" s="52">
        <v>0</v>
      </c>
      <c r="Q154" s="51">
        <f>SUM(K154:P154)</f>
        <v>0</v>
      </c>
      <c r="R154" s="50">
        <f>SUM(J154,Q154)</f>
        <v>0</v>
      </c>
    </row>
    <row r="155" spans="2:18" s="14" customFormat="1" ht="17.100000000000001" customHeight="1">
      <c r="B155" s="72"/>
      <c r="C155" s="86" t="s">
        <v>79</v>
      </c>
      <c r="D155" s="85"/>
      <c r="E155" s="85"/>
      <c r="F155" s="85"/>
      <c r="G155" s="84"/>
      <c r="H155" s="45">
        <f t="shared" ref="H155:R155" si="30">SUM(H156:H158)</f>
        <v>7436160</v>
      </c>
      <c r="I155" s="44">
        <f t="shared" si="30"/>
        <v>12435306</v>
      </c>
      <c r="J155" s="43">
        <f t="shared" si="30"/>
        <v>19871466</v>
      </c>
      <c r="K155" s="42">
        <f t="shared" si="30"/>
        <v>0</v>
      </c>
      <c r="L155" s="41">
        <f t="shared" si="30"/>
        <v>17569263</v>
      </c>
      <c r="M155" s="41">
        <f t="shared" si="30"/>
        <v>21946917</v>
      </c>
      <c r="N155" s="41">
        <f t="shared" si="30"/>
        <v>17396629</v>
      </c>
      <c r="O155" s="41">
        <f t="shared" si="30"/>
        <v>14232869</v>
      </c>
      <c r="P155" s="40">
        <f t="shared" si="30"/>
        <v>9331319</v>
      </c>
      <c r="Q155" s="39">
        <f t="shared" si="30"/>
        <v>80476997</v>
      </c>
      <c r="R155" s="38">
        <f t="shared" si="30"/>
        <v>100348463</v>
      </c>
    </row>
    <row r="156" spans="2:18" s="14" customFormat="1" ht="17.100000000000001" customHeight="1">
      <c r="B156" s="72"/>
      <c r="C156" s="72"/>
      <c r="D156" s="82" t="s">
        <v>78</v>
      </c>
      <c r="E156" s="81"/>
      <c r="F156" s="81"/>
      <c r="G156" s="80"/>
      <c r="H156" s="79">
        <v>5282166</v>
      </c>
      <c r="I156" s="75">
        <v>10530562</v>
      </c>
      <c r="J156" s="78">
        <f>SUM(H156:I156)</f>
        <v>15812728</v>
      </c>
      <c r="K156" s="134">
        <v>0</v>
      </c>
      <c r="L156" s="76">
        <v>15217874</v>
      </c>
      <c r="M156" s="76">
        <v>20187247</v>
      </c>
      <c r="N156" s="76">
        <v>16329944</v>
      </c>
      <c r="O156" s="76">
        <v>13446502</v>
      </c>
      <c r="P156" s="75">
        <v>8968087</v>
      </c>
      <c r="Q156" s="74">
        <f>SUM(K156:P156)</f>
        <v>74149654</v>
      </c>
      <c r="R156" s="73">
        <f>SUM(J156,Q156)</f>
        <v>89962382</v>
      </c>
    </row>
    <row r="157" spans="2:18" s="14" customFormat="1" ht="17.100000000000001" customHeight="1">
      <c r="B157" s="72"/>
      <c r="C157" s="72"/>
      <c r="D157" s="70" t="s">
        <v>77</v>
      </c>
      <c r="E157" s="69"/>
      <c r="F157" s="69"/>
      <c r="G157" s="68"/>
      <c r="H157" s="67">
        <v>431123</v>
      </c>
      <c r="I157" s="63">
        <v>617247</v>
      </c>
      <c r="J157" s="66">
        <f>SUM(H157:I157)</f>
        <v>1048370</v>
      </c>
      <c r="K157" s="101">
        <v>0</v>
      </c>
      <c r="L157" s="64">
        <v>484242</v>
      </c>
      <c r="M157" s="64">
        <v>694810</v>
      </c>
      <c r="N157" s="64">
        <v>677306</v>
      </c>
      <c r="O157" s="64">
        <v>467809</v>
      </c>
      <c r="P157" s="63">
        <v>167832</v>
      </c>
      <c r="Q157" s="62">
        <f>SUM(K157:P157)</f>
        <v>2491999</v>
      </c>
      <c r="R157" s="61">
        <f>SUM(J157,Q157)</f>
        <v>3540369</v>
      </c>
    </row>
    <row r="158" spans="2:18" s="14" customFormat="1" ht="17.100000000000001" customHeight="1">
      <c r="B158" s="72"/>
      <c r="C158" s="72"/>
      <c r="D158" s="133" t="s">
        <v>76</v>
      </c>
      <c r="E158" s="132"/>
      <c r="F158" s="132"/>
      <c r="G158" s="131"/>
      <c r="H158" s="130">
        <v>1722871</v>
      </c>
      <c r="I158" s="126">
        <v>1287497</v>
      </c>
      <c r="J158" s="129">
        <f>SUM(H158:I158)</f>
        <v>3010368</v>
      </c>
      <c r="K158" s="128">
        <v>0</v>
      </c>
      <c r="L158" s="127">
        <v>1867147</v>
      </c>
      <c r="M158" s="127">
        <v>1064860</v>
      </c>
      <c r="N158" s="127">
        <v>389379</v>
      </c>
      <c r="O158" s="127">
        <v>318558</v>
      </c>
      <c r="P158" s="126">
        <v>195400</v>
      </c>
      <c r="Q158" s="125">
        <f>SUM(K158:P158)</f>
        <v>3835344</v>
      </c>
      <c r="R158" s="124">
        <f>SUM(J158,Q158)</f>
        <v>6845712</v>
      </c>
    </row>
    <row r="159" spans="2:18" s="14" customFormat="1" ht="17.100000000000001" customHeight="1">
      <c r="B159" s="72"/>
      <c r="C159" s="122" t="s">
        <v>75</v>
      </c>
      <c r="D159" s="121"/>
      <c r="E159" s="121"/>
      <c r="F159" s="121"/>
      <c r="G159" s="120"/>
      <c r="H159" s="45">
        <v>1717347</v>
      </c>
      <c r="I159" s="44">
        <v>1262295</v>
      </c>
      <c r="J159" s="43">
        <f>SUM(H159:I159)</f>
        <v>2979642</v>
      </c>
      <c r="K159" s="42">
        <v>0</v>
      </c>
      <c r="L159" s="41">
        <v>24767904</v>
      </c>
      <c r="M159" s="41">
        <v>22540042</v>
      </c>
      <c r="N159" s="41">
        <v>24832043</v>
      </c>
      <c r="O159" s="41">
        <v>23123952</v>
      </c>
      <c r="P159" s="40">
        <v>8299445</v>
      </c>
      <c r="Q159" s="39">
        <f>SUM(K159:P159)</f>
        <v>103563386</v>
      </c>
      <c r="R159" s="38">
        <f>SUM(J159,Q159)</f>
        <v>106543028</v>
      </c>
    </row>
    <row r="160" spans="2:18" s="14" customFormat="1" ht="17.100000000000001" customHeight="1">
      <c r="B160" s="123"/>
      <c r="C160" s="122" t="s">
        <v>74</v>
      </c>
      <c r="D160" s="121"/>
      <c r="E160" s="121"/>
      <c r="F160" s="121"/>
      <c r="G160" s="120"/>
      <c r="H160" s="45">
        <v>4174080</v>
      </c>
      <c r="I160" s="44">
        <v>6115380</v>
      </c>
      <c r="J160" s="43">
        <f>SUM(H160:I160)</f>
        <v>10289460</v>
      </c>
      <c r="K160" s="42">
        <v>0</v>
      </c>
      <c r="L160" s="41">
        <v>47904894</v>
      </c>
      <c r="M160" s="41">
        <v>28033054</v>
      </c>
      <c r="N160" s="41">
        <v>20865317</v>
      </c>
      <c r="O160" s="41">
        <v>13064055</v>
      </c>
      <c r="P160" s="40">
        <v>6368677</v>
      </c>
      <c r="Q160" s="39">
        <f>SUM(K160:P160)</f>
        <v>116235997</v>
      </c>
      <c r="R160" s="38">
        <f>SUM(J160,Q160)</f>
        <v>126525457</v>
      </c>
    </row>
    <row r="161" spans="2:18" s="14" customFormat="1" ht="17.100000000000001" customHeight="1">
      <c r="B161" s="86" t="s">
        <v>73</v>
      </c>
      <c r="C161" s="85"/>
      <c r="D161" s="85"/>
      <c r="E161" s="85"/>
      <c r="F161" s="85"/>
      <c r="G161" s="84"/>
      <c r="H161" s="45">
        <f t="shared" ref="H161:R161" si="31">SUM(H162:H170)</f>
        <v>453006</v>
      </c>
      <c r="I161" s="44">
        <f t="shared" si="31"/>
        <v>1081463</v>
      </c>
      <c r="J161" s="43">
        <f t="shared" si="31"/>
        <v>1534469</v>
      </c>
      <c r="K161" s="42">
        <f t="shared" si="31"/>
        <v>0</v>
      </c>
      <c r="L161" s="41">
        <f t="shared" si="31"/>
        <v>163491820</v>
      </c>
      <c r="M161" s="41">
        <f t="shared" si="31"/>
        <v>143905801</v>
      </c>
      <c r="N161" s="41">
        <f t="shared" si="31"/>
        <v>157787765</v>
      </c>
      <c r="O161" s="41">
        <f t="shared" si="31"/>
        <v>116077219</v>
      </c>
      <c r="P161" s="40">
        <f t="shared" si="31"/>
        <v>68743624</v>
      </c>
      <c r="Q161" s="39">
        <f>SUM(Q162:Q170)</f>
        <v>650006229</v>
      </c>
      <c r="R161" s="38">
        <f t="shared" si="31"/>
        <v>651540698</v>
      </c>
    </row>
    <row r="162" spans="2:18" s="14" customFormat="1" ht="17.100000000000001" customHeight="1">
      <c r="B162" s="72"/>
      <c r="C162" s="119" t="s">
        <v>72</v>
      </c>
      <c r="D162" s="118"/>
      <c r="E162" s="118"/>
      <c r="F162" s="118"/>
      <c r="G162" s="117"/>
      <c r="H162" s="79">
        <v>0</v>
      </c>
      <c r="I162" s="75">
        <v>0</v>
      </c>
      <c r="J162" s="78">
        <f t="shared" ref="J162:J170" si="32">SUM(H162:I162)</f>
        <v>0</v>
      </c>
      <c r="K162" s="116"/>
      <c r="L162" s="115">
        <v>6079993</v>
      </c>
      <c r="M162" s="115">
        <v>4209517</v>
      </c>
      <c r="N162" s="115">
        <v>9064528</v>
      </c>
      <c r="O162" s="115">
        <v>13206917</v>
      </c>
      <c r="P162" s="114">
        <v>10804300</v>
      </c>
      <c r="Q162" s="113">
        <f>SUM(K162:P162)</f>
        <v>43365255</v>
      </c>
      <c r="R162" s="112">
        <f>SUM(J162,Q162)</f>
        <v>43365255</v>
      </c>
    </row>
    <row r="163" spans="2:18" s="14" customFormat="1" ht="17.100000000000001" customHeight="1">
      <c r="B163" s="72"/>
      <c r="C163" s="70" t="s">
        <v>71</v>
      </c>
      <c r="D163" s="69"/>
      <c r="E163" s="69"/>
      <c r="F163" s="69"/>
      <c r="G163" s="68"/>
      <c r="H163" s="67">
        <v>0</v>
      </c>
      <c r="I163" s="63">
        <v>0</v>
      </c>
      <c r="J163" s="66">
        <f t="shared" si="32"/>
        <v>0</v>
      </c>
      <c r="K163" s="65"/>
      <c r="L163" s="64">
        <v>0</v>
      </c>
      <c r="M163" s="64">
        <v>0</v>
      </c>
      <c r="N163" s="64">
        <v>0</v>
      </c>
      <c r="O163" s="64">
        <v>0</v>
      </c>
      <c r="P163" s="63">
        <v>0</v>
      </c>
      <c r="Q163" s="62">
        <f t="shared" ref="Q163:Q170" si="33">SUM(K163:P163)</f>
        <v>0</v>
      </c>
      <c r="R163" s="61">
        <f t="shared" ref="R163:R170" si="34">SUM(J163,Q163)</f>
        <v>0</v>
      </c>
    </row>
    <row r="164" spans="2:18" s="49" customFormat="1" ht="17.100000000000001" customHeight="1">
      <c r="B164" s="111"/>
      <c r="C164" s="110" t="s">
        <v>70</v>
      </c>
      <c r="D164" s="109"/>
      <c r="E164" s="109"/>
      <c r="F164" s="109"/>
      <c r="G164" s="108"/>
      <c r="H164" s="107">
        <v>0</v>
      </c>
      <c r="I164" s="104">
        <v>0</v>
      </c>
      <c r="J164" s="106">
        <f>SUM(H164:I164)</f>
        <v>0</v>
      </c>
      <c r="K164" s="65"/>
      <c r="L164" s="105">
        <v>72921641</v>
      </c>
      <c r="M164" s="105">
        <v>54074000</v>
      </c>
      <c r="N164" s="105">
        <v>38758049</v>
      </c>
      <c r="O164" s="105">
        <v>28309608</v>
      </c>
      <c r="P164" s="104">
        <v>13148693</v>
      </c>
      <c r="Q164" s="103">
        <f>SUM(K164:P164)</f>
        <v>207211991</v>
      </c>
      <c r="R164" s="102">
        <f>SUM(J164,Q164)</f>
        <v>207211991</v>
      </c>
    </row>
    <row r="165" spans="2:18" s="14" customFormat="1" ht="17.100000000000001" customHeight="1">
      <c r="B165" s="72"/>
      <c r="C165" s="70" t="s">
        <v>69</v>
      </c>
      <c r="D165" s="69"/>
      <c r="E165" s="69"/>
      <c r="F165" s="69"/>
      <c r="G165" s="68"/>
      <c r="H165" s="67">
        <v>26883</v>
      </c>
      <c r="I165" s="63">
        <v>0</v>
      </c>
      <c r="J165" s="66">
        <f t="shared" si="32"/>
        <v>26883</v>
      </c>
      <c r="K165" s="101">
        <v>0</v>
      </c>
      <c r="L165" s="64">
        <v>12664370</v>
      </c>
      <c r="M165" s="64">
        <v>11597845</v>
      </c>
      <c r="N165" s="64">
        <v>14140012</v>
      </c>
      <c r="O165" s="64">
        <v>7504893</v>
      </c>
      <c r="P165" s="63">
        <v>2760319</v>
      </c>
      <c r="Q165" s="62">
        <f t="shared" si="33"/>
        <v>48667439</v>
      </c>
      <c r="R165" s="61">
        <f t="shared" si="34"/>
        <v>48694322</v>
      </c>
    </row>
    <row r="166" spans="2:18" s="14" customFormat="1" ht="17.100000000000001" customHeight="1">
      <c r="B166" s="72"/>
      <c r="C166" s="70" t="s">
        <v>68</v>
      </c>
      <c r="D166" s="69"/>
      <c r="E166" s="69"/>
      <c r="F166" s="69"/>
      <c r="G166" s="68"/>
      <c r="H166" s="67">
        <v>426123</v>
      </c>
      <c r="I166" s="63">
        <v>1081463</v>
      </c>
      <c r="J166" s="66">
        <f t="shared" si="32"/>
        <v>1507586</v>
      </c>
      <c r="K166" s="101">
        <v>0</v>
      </c>
      <c r="L166" s="64">
        <v>9886974</v>
      </c>
      <c r="M166" s="64">
        <v>13282905</v>
      </c>
      <c r="N166" s="64">
        <v>17045721</v>
      </c>
      <c r="O166" s="64">
        <v>15737739</v>
      </c>
      <c r="P166" s="63">
        <v>7231062</v>
      </c>
      <c r="Q166" s="62">
        <f t="shared" si="33"/>
        <v>63184401</v>
      </c>
      <c r="R166" s="61">
        <f t="shared" si="34"/>
        <v>64691987</v>
      </c>
    </row>
    <row r="167" spans="2:18" s="14" customFormat="1" ht="17.100000000000001" customHeight="1">
      <c r="B167" s="72"/>
      <c r="C167" s="70" t="s">
        <v>67</v>
      </c>
      <c r="D167" s="69"/>
      <c r="E167" s="69"/>
      <c r="F167" s="69"/>
      <c r="G167" s="68"/>
      <c r="H167" s="67">
        <v>0</v>
      </c>
      <c r="I167" s="63">
        <v>0</v>
      </c>
      <c r="J167" s="66">
        <f t="shared" si="32"/>
        <v>0</v>
      </c>
      <c r="K167" s="65"/>
      <c r="L167" s="64">
        <v>53991598</v>
      </c>
      <c r="M167" s="64">
        <v>48643042</v>
      </c>
      <c r="N167" s="64">
        <v>59163277</v>
      </c>
      <c r="O167" s="64">
        <v>33421098</v>
      </c>
      <c r="P167" s="63">
        <v>16467927</v>
      </c>
      <c r="Q167" s="62">
        <f t="shared" si="33"/>
        <v>211686942</v>
      </c>
      <c r="R167" s="61">
        <f t="shared" si="34"/>
        <v>211686942</v>
      </c>
    </row>
    <row r="168" spans="2:18" s="14" customFormat="1" ht="17.100000000000001" customHeight="1">
      <c r="B168" s="72"/>
      <c r="C168" s="100" t="s">
        <v>66</v>
      </c>
      <c r="D168" s="98"/>
      <c r="E168" s="98"/>
      <c r="F168" s="98"/>
      <c r="G168" s="97"/>
      <c r="H168" s="67">
        <v>0</v>
      </c>
      <c r="I168" s="63">
        <v>0</v>
      </c>
      <c r="J168" s="66">
        <f t="shared" si="32"/>
        <v>0</v>
      </c>
      <c r="K168" s="65"/>
      <c r="L168" s="64">
        <v>4461863</v>
      </c>
      <c r="M168" s="64">
        <v>5581305</v>
      </c>
      <c r="N168" s="64">
        <v>7259240</v>
      </c>
      <c r="O168" s="64">
        <v>3655879</v>
      </c>
      <c r="P168" s="63">
        <v>3609718</v>
      </c>
      <c r="Q168" s="62">
        <f t="shared" si="33"/>
        <v>24568005</v>
      </c>
      <c r="R168" s="61">
        <f t="shared" si="34"/>
        <v>24568005</v>
      </c>
    </row>
    <row r="169" spans="2:18" s="14" customFormat="1" ht="17.100000000000001" customHeight="1">
      <c r="B169" s="71"/>
      <c r="C169" s="99" t="s">
        <v>65</v>
      </c>
      <c r="D169" s="98"/>
      <c r="E169" s="98"/>
      <c r="F169" s="98"/>
      <c r="G169" s="97"/>
      <c r="H169" s="67">
        <v>0</v>
      </c>
      <c r="I169" s="63">
        <v>0</v>
      </c>
      <c r="J169" s="66">
        <f t="shared" si="32"/>
        <v>0</v>
      </c>
      <c r="K169" s="65"/>
      <c r="L169" s="64">
        <v>0</v>
      </c>
      <c r="M169" s="64">
        <v>0</v>
      </c>
      <c r="N169" s="64">
        <v>1537214</v>
      </c>
      <c r="O169" s="64">
        <v>5577552</v>
      </c>
      <c r="P169" s="63">
        <v>4829569</v>
      </c>
      <c r="Q169" s="62">
        <f>SUM(K169:P169)</f>
        <v>11944335</v>
      </c>
      <c r="R169" s="61">
        <f>SUM(J169,Q169)</f>
        <v>11944335</v>
      </c>
    </row>
    <row r="170" spans="2:18" s="14" customFormat="1" ht="17.100000000000001" customHeight="1">
      <c r="B170" s="96"/>
      <c r="C170" s="95" t="s">
        <v>64</v>
      </c>
      <c r="D170" s="94"/>
      <c r="E170" s="94"/>
      <c r="F170" s="94"/>
      <c r="G170" s="93"/>
      <c r="H170" s="92">
        <v>0</v>
      </c>
      <c r="I170" s="89">
        <v>0</v>
      </c>
      <c r="J170" s="91">
        <f t="shared" si="32"/>
        <v>0</v>
      </c>
      <c r="K170" s="54"/>
      <c r="L170" s="90">
        <v>3485381</v>
      </c>
      <c r="M170" s="90">
        <v>6517187</v>
      </c>
      <c r="N170" s="90">
        <v>10819724</v>
      </c>
      <c r="O170" s="90">
        <v>8663533</v>
      </c>
      <c r="P170" s="89">
        <v>9892036</v>
      </c>
      <c r="Q170" s="88">
        <f t="shared" si="33"/>
        <v>39377861</v>
      </c>
      <c r="R170" s="87">
        <f t="shared" si="34"/>
        <v>39377861</v>
      </c>
    </row>
    <row r="171" spans="2:18" s="14" customFormat="1" ht="17.100000000000001" customHeight="1">
      <c r="B171" s="86" t="s">
        <v>63</v>
      </c>
      <c r="C171" s="85"/>
      <c r="D171" s="85"/>
      <c r="E171" s="85"/>
      <c r="F171" s="85"/>
      <c r="G171" s="84"/>
      <c r="H171" s="45">
        <f>SUM(H172:H175)</f>
        <v>0</v>
      </c>
      <c r="I171" s="44">
        <f>SUM(I172:I175)</f>
        <v>0</v>
      </c>
      <c r="J171" s="43">
        <f>SUM(J172:J175)</f>
        <v>0</v>
      </c>
      <c r="K171" s="83"/>
      <c r="L171" s="41">
        <f t="shared" ref="L171:R171" si="35">SUM(L172:L175)</f>
        <v>10942298</v>
      </c>
      <c r="M171" s="41">
        <f t="shared" si="35"/>
        <v>15185429</v>
      </c>
      <c r="N171" s="41">
        <f t="shared" si="35"/>
        <v>95142931</v>
      </c>
      <c r="O171" s="41">
        <f t="shared" si="35"/>
        <v>318779441</v>
      </c>
      <c r="P171" s="40">
        <f t="shared" si="35"/>
        <v>286169250</v>
      </c>
      <c r="Q171" s="39">
        <f t="shared" si="35"/>
        <v>726219349</v>
      </c>
      <c r="R171" s="38">
        <f t="shared" si="35"/>
        <v>726219349</v>
      </c>
    </row>
    <row r="172" spans="2:18" s="14" customFormat="1" ht="17.100000000000001" customHeight="1">
      <c r="B172" s="72"/>
      <c r="C172" s="82" t="s">
        <v>62</v>
      </c>
      <c r="D172" s="81"/>
      <c r="E172" s="81"/>
      <c r="F172" s="81"/>
      <c r="G172" s="80"/>
      <c r="H172" s="79">
        <v>0</v>
      </c>
      <c r="I172" s="75">
        <v>0</v>
      </c>
      <c r="J172" s="78">
        <f>SUM(H172:I172)</f>
        <v>0</v>
      </c>
      <c r="K172" s="77"/>
      <c r="L172" s="76">
        <v>0</v>
      </c>
      <c r="M172" s="76">
        <v>400086</v>
      </c>
      <c r="N172" s="76">
        <v>49157279</v>
      </c>
      <c r="O172" s="76">
        <v>146222343</v>
      </c>
      <c r="P172" s="75">
        <v>107336484</v>
      </c>
      <c r="Q172" s="74">
        <f>SUM(K172:P172)</f>
        <v>303116192</v>
      </c>
      <c r="R172" s="73">
        <f>SUM(J172,Q172)</f>
        <v>303116192</v>
      </c>
    </row>
    <row r="173" spans="2:18" s="14" customFormat="1" ht="17.100000000000001" customHeight="1">
      <c r="B173" s="72"/>
      <c r="C173" s="70" t="s">
        <v>61</v>
      </c>
      <c r="D173" s="69"/>
      <c r="E173" s="69"/>
      <c r="F173" s="69"/>
      <c r="G173" s="68"/>
      <c r="H173" s="67">
        <v>0</v>
      </c>
      <c r="I173" s="63">
        <v>0</v>
      </c>
      <c r="J173" s="66">
        <f>SUM(H173:I173)</f>
        <v>0</v>
      </c>
      <c r="K173" s="65"/>
      <c r="L173" s="64">
        <v>10942298</v>
      </c>
      <c r="M173" s="64">
        <v>13971500</v>
      </c>
      <c r="N173" s="64">
        <v>33106898</v>
      </c>
      <c r="O173" s="64">
        <v>50541284</v>
      </c>
      <c r="P173" s="63">
        <v>27059107</v>
      </c>
      <c r="Q173" s="62">
        <f>SUM(K173:P173)</f>
        <v>135621087</v>
      </c>
      <c r="R173" s="61">
        <f>SUM(J173,Q173)</f>
        <v>135621087</v>
      </c>
    </row>
    <row r="174" spans="2:18" s="14" customFormat="1" ht="17.100000000000001" customHeight="1">
      <c r="B174" s="71"/>
      <c r="C174" s="70" t="s">
        <v>60</v>
      </c>
      <c r="D174" s="69"/>
      <c r="E174" s="69"/>
      <c r="F174" s="69"/>
      <c r="G174" s="68"/>
      <c r="H174" s="67">
        <v>0</v>
      </c>
      <c r="I174" s="63">
        <v>0</v>
      </c>
      <c r="J174" s="66">
        <f>SUM(H174:I174)</f>
        <v>0</v>
      </c>
      <c r="K174" s="65"/>
      <c r="L174" s="64">
        <v>0</v>
      </c>
      <c r="M174" s="64">
        <v>0</v>
      </c>
      <c r="N174" s="64">
        <v>902529</v>
      </c>
      <c r="O174" s="64">
        <v>4242560</v>
      </c>
      <c r="P174" s="63">
        <v>4109733</v>
      </c>
      <c r="Q174" s="62">
        <f>SUM(K174:P174)</f>
        <v>9254822</v>
      </c>
      <c r="R174" s="61">
        <f>SUM(J174,Q174)</f>
        <v>9254822</v>
      </c>
    </row>
    <row r="175" spans="2:18" s="49" customFormat="1" ht="17.100000000000001" customHeight="1">
      <c r="B175" s="60"/>
      <c r="C175" s="59" t="s">
        <v>59</v>
      </c>
      <c r="D175" s="58"/>
      <c r="E175" s="58"/>
      <c r="F175" s="58"/>
      <c r="G175" s="57"/>
      <c r="H175" s="56">
        <v>0</v>
      </c>
      <c r="I175" s="52">
        <v>0</v>
      </c>
      <c r="J175" s="55">
        <f>SUM(H175:I175)</f>
        <v>0</v>
      </c>
      <c r="K175" s="54"/>
      <c r="L175" s="53">
        <v>0</v>
      </c>
      <c r="M175" s="53">
        <v>813843</v>
      </c>
      <c r="N175" s="53">
        <v>11976225</v>
      </c>
      <c r="O175" s="53">
        <v>117773254</v>
      </c>
      <c r="P175" s="52">
        <v>147663926</v>
      </c>
      <c r="Q175" s="51">
        <f>SUM(K175:P175)</f>
        <v>278227248</v>
      </c>
      <c r="R175" s="50">
        <f>SUM(J175,Q175)</f>
        <v>278227248</v>
      </c>
    </row>
    <row r="176" spans="2:18" s="14" customFormat="1" ht="17.100000000000001" customHeight="1">
      <c r="B176" s="48" t="s">
        <v>58</v>
      </c>
      <c r="C176" s="47"/>
      <c r="D176" s="47"/>
      <c r="E176" s="47"/>
      <c r="F176" s="47"/>
      <c r="G176" s="46"/>
      <c r="H176" s="45">
        <f t="shared" ref="H176:R176" si="36">SUM(H140,H161,H171)</f>
        <v>18908601</v>
      </c>
      <c r="I176" s="44">
        <f t="shared" si="36"/>
        <v>34521054</v>
      </c>
      <c r="J176" s="43">
        <f t="shared" si="36"/>
        <v>53429655</v>
      </c>
      <c r="K176" s="42">
        <f t="shared" si="36"/>
        <v>0</v>
      </c>
      <c r="L176" s="41">
        <f t="shared" si="36"/>
        <v>437935520</v>
      </c>
      <c r="M176" s="41">
        <f t="shared" si="36"/>
        <v>379865252</v>
      </c>
      <c r="N176" s="41">
        <f t="shared" si="36"/>
        <v>445117707</v>
      </c>
      <c r="O176" s="41">
        <f t="shared" si="36"/>
        <v>582669147</v>
      </c>
      <c r="P176" s="40">
        <f t="shared" si="36"/>
        <v>439491153</v>
      </c>
      <c r="Q176" s="39">
        <f t="shared" si="36"/>
        <v>2285078779</v>
      </c>
      <c r="R176" s="38">
        <f t="shared" si="36"/>
        <v>2338508434</v>
      </c>
    </row>
  </sheetData>
  <mergeCells count="54">
    <mergeCell ref="R6:R7"/>
    <mergeCell ref="J1:O1"/>
    <mergeCell ref="P1:Q1"/>
    <mergeCell ref="H4:I4"/>
    <mergeCell ref="B5:G5"/>
    <mergeCell ref="H5:I5"/>
    <mergeCell ref="Q12:R12"/>
    <mergeCell ref="B13:B22"/>
    <mergeCell ref="C13:G13"/>
    <mergeCell ref="C22:G22"/>
    <mergeCell ref="B23:B32"/>
    <mergeCell ref="C32:G32"/>
    <mergeCell ref="B33:B42"/>
    <mergeCell ref="C42:G42"/>
    <mergeCell ref="K46:R46"/>
    <mergeCell ref="B47:G48"/>
    <mergeCell ref="H47:J47"/>
    <mergeCell ref="K47:Q47"/>
    <mergeCell ref="R47:R48"/>
    <mergeCell ref="B72:G73"/>
    <mergeCell ref="H72:J72"/>
    <mergeCell ref="K72:P72"/>
    <mergeCell ref="Q72:Q73"/>
    <mergeCell ref="K54:R54"/>
    <mergeCell ref="B55:G56"/>
    <mergeCell ref="H55:J55"/>
    <mergeCell ref="K55:Q55"/>
    <mergeCell ref="R55:R56"/>
    <mergeCell ref="J63:Q63"/>
    <mergeCell ref="B64:G65"/>
    <mergeCell ref="H64:J64"/>
    <mergeCell ref="K64:P64"/>
    <mergeCell ref="Q64:Q65"/>
    <mergeCell ref="J71:Q71"/>
    <mergeCell ref="B96:G97"/>
    <mergeCell ref="H96:J96"/>
    <mergeCell ref="K96:Q96"/>
    <mergeCell ref="R96:R97"/>
    <mergeCell ref="J79:Q79"/>
    <mergeCell ref="B80:G81"/>
    <mergeCell ref="H80:J80"/>
    <mergeCell ref="K80:P80"/>
    <mergeCell ref="Q80:Q81"/>
    <mergeCell ref="J87:Q87"/>
    <mergeCell ref="B88:G89"/>
    <mergeCell ref="H88:J88"/>
    <mergeCell ref="K88:P88"/>
    <mergeCell ref="Q88:Q89"/>
    <mergeCell ref="I95:R95"/>
    <mergeCell ref="I137:R137"/>
    <mergeCell ref="B138:G139"/>
    <mergeCell ref="H138:J138"/>
    <mergeCell ref="K138:Q138"/>
    <mergeCell ref="R138:R139"/>
  </mergeCells>
  <phoneticPr fontId="9"/>
  <pageMargins left="0.35433070866141736" right="0.78740157480314965" top="0.59055118110236227" bottom="0.39370078740157483" header="0.39370078740157483" footer="0.39370078740157483"/>
  <pageSetup paperSize="9" scale="67" fitToHeight="0" orientation="landscape" r:id="rId1"/>
  <headerFooter alignWithMargins="0">
    <oddFooter>&amp;P ページ</oddFooter>
  </headerFooter>
  <rowBreaks count="3" manualBreakCount="3">
    <brk id="44" max="17" man="1"/>
    <brk id="93" max="17" man="1"/>
    <brk id="135" max="17"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6"/>
  <sheetViews>
    <sheetView tabSelected="1" view="pageBreakPreview" zoomScaleNormal="55" zoomScaleSheetLayoutView="100" workbookViewId="0">
      <selection activeCell="F181" sqref="F181"/>
    </sheetView>
  </sheetViews>
  <sheetFormatPr defaultColWidth="7.6640625" defaultRowHeight="17.100000000000001" customHeight="1"/>
  <cols>
    <col min="1" max="2" width="2.6640625" style="1" customWidth="1"/>
    <col min="3" max="3" width="5.6640625" style="1" customWidth="1"/>
    <col min="4" max="4" width="7.6640625" style="1" customWidth="1"/>
    <col min="5" max="5" width="3.33203125" style="1" customWidth="1"/>
    <col min="6" max="6" width="6.6640625" style="1" customWidth="1"/>
    <col min="7" max="7" width="10.44140625" style="1" customWidth="1"/>
    <col min="8" max="11" width="10.6640625" style="1" customWidth="1"/>
    <col min="12" max="16" width="12.33203125" style="1" customWidth="1"/>
    <col min="17" max="18" width="12.6640625" style="1" customWidth="1"/>
    <col min="19" max="19" width="7.6640625" style="1" customWidth="1"/>
    <col min="20" max="22" width="9.33203125" style="1" customWidth="1"/>
    <col min="23" max="16384" width="7.6640625" style="1"/>
  </cols>
  <sheetData>
    <row r="1" spans="1:18" ht="17.100000000000001" customHeight="1" thickTop="1" thickBot="1">
      <c r="A1" s="4" t="str">
        <f>"介護保険事業状況報告　令和" &amp; DBCS($A$2) &amp; "年（" &amp; DBCS($B$2) &amp; "年）" &amp; DBCS($C$2) &amp; "月※"</f>
        <v>介護保険事業状況報告　令和６年（２０２４年）２月※</v>
      </c>
      <c r="J1" s="933" t="s">
        <v>135</v>
      </c>
      <c r="K1" s="934"/>
      <c r="L1" s="934"/>
      <c r="M1" s="934"/>
      <c r="N1" s="934"/>
      <c r="O1" s="935"/>
      <c r="P1" s="936">
        <v>45455</v>
      </c>
      <c r="Q1" s="937"/>
      <c r="R1" s="336" t="s">
        <v>134</v>
      </c>
    </row>
    <row r="2" spans="1:18" ht="17.100000000000001" customHeight="1" thickTop="1">
      <c r="A2" s="312">
        <v>6</v>
      </c>
      <c r="B2" s="312">
        <v>2024</v>
      </c>
      <c r="C2" s="312">
        <v>2</v>
      </c>
      <c r="D2" s="312">
        <v>1</v>
      </c>
      <c r="E2" s="312">
        <v>29</v>
      </c>
      <c r="Q2" s="336"/>
    </row>
    <row r="3" spans="1:18" ht="17.100000000000001" customHeight="1">
      <c r="A3" s="4" t="s">
        <v>133</v>
      </c>
    </row>
    <row r="4" spans="1:18" ht="17.100000000000001" customHeight="1">
      <c r="B4" s="23"/>
      <c r="C4" s="23"/>
      <c r="D4" s="23"/>
      <c r="E4" s="143"/>
      <c r="F4" s="143"/>
      <c r="G4" s="143"/>
      <c r="H4" s="862" t="s">
        <v>122</v>
      </c>
      <c r="I4" s="862"/>
    </row>
    <row r="5" spans="1:18" ht="17.100000000000001" customHeight="1">
      <c r="B5" s="938" t="str">
        <f>"令和" &amp; DBCS($A$2) &amp; "年（" &amp; DBCS($B$2) &amp; "年）" &amp; DBCS($C$2) &amp; "月末日現在"</f>
        <v>令和６年（２０２４年）２月末日現在</v>
      </c>
      <c r="C5" s="939"/>
      <c r="D5" s="939"/>
      <c r="E5" s="939"/>
      <c r="F5" s="939"/>
      <c r="G5" s="940"/>
      <c r="H5" s="941" t="s">
        <v>132</v>
      </c>
      <c r="I5" s="942"/>
      <c r="L5" s="776" t="s">
        <v>122</v>
      </c>
      <c r="Q5" s="24" t="s">
        <v>131</v>
      </c>
    </row>
    <row r="6" spans="1:18" ht="17.100000000000001" customHeight="1">
      <c r="B6" s="3" t="s">
        <v>130</v>
      </c>
      <c r="C6" s="335"/>
      <c r="D6" s="335"/>
      <c r="E6" s="335"/>
      <c r="F6" s="335"/>
      <c r="G6" s="235"/>
      <c r="H6" s="334"/>
      <c r="I6" s="333">
        <v>42055</v>
      </c>
      <c r="K6" s="332" t="s">
        <v>129</v>
      </c>
      <c r="L6" s="331">
        <f>(I7+I8)-I6</f>
        <v>13141</v>
      </c>
      <c r="Q6" s="330">
        <f>R42</f>
        <v>19927</v>
      </c>
      <c r="R6" s="932">
        <f>Q6/Q7</f>
        <v>0.20490277734933318</v>
      </c>
    </row>
    <row r="7" spans="1:18" s="189" customFormat="1" ht="17.100000000000001" customHeight="1">
      <c r="B7" s="329" t="s">
        <v>128</v>
      </c>
      <c r="C7" s="328"/>
      <c r="D7" s="328"/>
      <c r="E7" s="328"/>
      <c r="F7" s="328"/>
      <c r="G7" s="327"/>
      <c r="H7" s="326"/>
      <c r="I7" s="325">
        <v>36693</v>
      </c>
      <c r="K7" s="189" t="s">
        <v>127</v>
      </c>
      <c r="Q7" s="324">
        <f>I9</f>
        <v>97251</v>
      </c>
      <c r="R7" s="932"/>
    </row>
    <row r="8" spans="1:18" s="189" customFormat="1" ht="17.100000000000001" customHeight="1">
      <c r="B8" s="323" t="s">
        <v>126</v>
      </c>
      <c r="C8" s="322"/>
      <c r="D8" s="322"/>
      <c r="E8" s="322"/>
      <c r="F8" s="322"/>
      <c r="G8" s="225"/>
      <c r="H8" s="321"/>
      <c r="I8" s="320">
        <v>18503</v>
      </c>
      <c r="K8" s="189" t="s">
        <v>125</v>
      </c>
      <c r="Q8" s="319"/>
      <c r="R8" s="318"/>
    </row>
    <row r="9" spans="1:18" ht="17.100000000000001" customHeight="1">
      <c r="B9" s="13" t="s">
        <v>124</v>
      </c>
      <c r="C9" s="12"/>
      <c r="D9" s="12"/>
      <c r="E9" s="12"/>
      <c r="F9" s="12"/>
      <c r="G9" s="317"/>
      <c r="H9" s="316"/>
      <c r="I9" s="315">
        <f>I6+I7+I8</f>
        <v>97251</v>
      </c>
    </row>
    <row r="11" spans="1:18" ht="17.100000000000001" customHeight="1">
      <c r="A11" s="4" t="s">
        <v>123</v>
      </c>
    </row>
    <row r="12" spans="1:18" ht="17.100000000000001" customHeight="1" thickBot="1">
      <c r="B12" s="5"/>
      <c r="C12" s="5"/>
      <c r="D12" s="5"/>
      <c r="E12" s="314"/>
      <c r="F12" s="314"/>
      <c r="G12" s="314"/>
      <c r="H12" s="314"/>
      <c r="I12" s="314"/>
      <c r="J12" s="314"/>
      <c r="K12" s="314"/>
      <c r="L12" s="314"/>
      <c r="M12" s="314"/>
      <c r="P12" s="314"/>
      <c r="Q12" s="922" t="s">
        <v>122</v>
      </c>
      <c r="R12" s="922"/>
    </row>
    <row r="13" spans="1:18" ht="17.100000000000001" customHeight="1">
      <c r="A13" s="313" t="s">
        <v>121</v>
      </c>
      <c r="B13" s="923" t="s">
        <v>120</v>
      </c>
      <c r="C13" s="926" t="str">
        <f>"令和" &amp; DBCS($A$2) &amp; "年（" &amp; DBCS($B$2) &amp; "年）" &amp; DBCS($C$2) &amp; "月末日現在"</f>
        <v>令和６年（２０２４年）２月末日現在</v>
      </c>
      <c r="D13" s="927"/>
      <c r="E13" s="927"/>
      <c r="F13" s="927"/>
      <c r="G13" s="928"/>
      <c r="H13" s="299" t="s">
        <v>57</v>
      </c>
      <c r="I13" s="298" t="s">
        <v>56</v>
      </c>
      <c r="J13" s="297" t="s">
        <v>49</v>
      </c>
      <c r="K13" s="296" t="s">
        <v>55</v>
      </c>
      <c r="L13" s="295" t="s">
        <v>54</v>
      </c>
      <c r="M13" s="295" t="s">
        <v>53</v>
      </c>
      <c r="N13" s="295" t="s">
        <v>52</v>
      </c>
      <c r="O13" s="295" t="s">
        <v>51</v>
      </c>
      <c r="P13" s="294" t="s">
        <v>50</v>
      </c>
      <c r="Q13" s="293" t="s">
        <v>49</v>
      </c>
      <c r="R13" s="292" t="s">
        <v>48</v>
      </c>
    </row>
    <row r="14" spans="1:18" ht="17.100000000000001" customHeight="1">
      <c r="A14" s="312">
        <v>875</v>
      </c>
      <c r="B14" s="924"/>
      <c r="C14" s="291" t="s">
        <v>103</v>
      </c>
      <c r="D14" s="47"/>
      <c r="E14" s="47"/>
      <c r="F14" s="47"/>
      <c r="G14" s="46"/>
      <c r="H14" s="263">
        <f>H15+H16+H17+H18+H19+H20</f>
        <v>847</v>
      </c>
      <c r="I14" s="264">
        <f>I15+I16+I17+I18+I19+I20</f>
        <v>708</v>
      </c>
      <c r="J14" s="290">
        <f>SUM(H14:I14)</f>
        <v>1555</v>
      </c>
      <c r="K14" s="289" t="s">
        <v>369</v>
      </c>
      <c r="L14" s="33">
        <f>L15+L16+L17+L18+L19+L20</f>
        <v>1476</v>
      </c>
      <c r="M14" s="33">
        <f>M15+M16+M17+M18+M19+M20</f>
        <v>963</v>
      </c>
      <c r="N14" s="33">
        <f>N15+N16+N17+N18+N19+N20</f>
        <v>732</v>
      </c>
      <c r="O14" s="33">
        <f>O15+O16+O17+O18+O19+O20</f>
        <v>689</v>
      </c>
      <c r="P14" s="33">
        <f>P15+P16+P17+P18+P19+P20</f>
        <v>436</v>
      </c>
      <c r="Q14" s="261">
        <f>SUM(K14:P14)</f>
        <v>4296</v>
      </c>
      <c r="R14" s="287">
        <f>SUM(J14,Q14)</f>
        <v>5851</v>
      </c>
    </row>
    <row r="15" spans="1:18" ht="17.100000000000001" customHeight="1">
      <c r="A15" s="312">
        <v>156</v>
      </c>
      <c r="B15" s="924"/>
      <c r="C15" s="82"/>
      <c r="D15" s="151" t="s">
        <v>118</v>
      </c>
      <c r="E15" s="151"/>
      <c r="F15" s="151"/>
      <c r="G15" s="151"/>
      <c r="H15" s="311">
        <v>51</v>
      </c>
      <c r="I15" s="308">
        <v>47</v>
      </c>
      <c r="J15" s="275">
        <f>SUM(H15:I15)</f>
        <v>98</v>
      </c>
      <c r="K15" s="310" t="s">
        <v>369</v>
      </c>
      <c r="L15" s="309">
        <v>71</v>
      </c>
      <c r="M15" s="309">
        <v>51</v>
      </c>
      <c r="N15" s="309">
        <v>38</v>
      </c>
      <c r="O15" s="309">
        <v>25</v>
      </c>
      <c r="P15" s="308">
        <v>31</v>
      </c>
      <c r="Q15" s="275">
        <f>SUM(K15:P15)</f>
        <v>216</v>
      </c>
      <c r="R15" s="281">
        <f>SUM(J15,Q15)</f>
        <v>314</v>
      </c>
    </row>
    <row r="16" spans="1:18" ht="17.100000000000001" customHeight="1">
      <c r="A16" s="312"/>
      <c r="B16" s="924"/>
      <c r="C16" s="152"/>
      <c r="D16" s="69" t="s">
        <v>117</v>
      </c>
      <c r="E16" s="69"/>
      <c r="F16" s="69"/>
      <c r="G16" s="69"/>
      <c r="H16" s="311">
        <v>100</v>
      </c>
      <c r="I16" s="308">
        <v>99</v>
      </c>
      <c r="J16" s="275">
        <f>SUM(H16:I16)</f>
        <v>199</v>
      </c>
      <c r="K16" s="310" t="s">
        <v>369</v>
      </c>
      <c r="L16" s="309">
        <v>147</v>
      </c>
      <c r="M16" s="309">
        <v>116</v>
      </c>
      <c r="N16" s="309">
        <v>78</v>
      </c>
      <c r="O16" s="309">
        <v>74</v>
      </c>
      <c r="P16" s="308">
        <v>51</v>
      </c>
      <c r="Q16" s="275">
        <f>SUM(K16:P16)</f>
        <v>466</v>
      </c>
      <c r="R16" s="274">
        <f>SUM(J16,Q16)</f>
        <v>665</v>
      </c>
    </row>
    <row r="17" spans="1:18" ht="17.100000000000001" customHeight="1">
      <c r="A17" s="312"/>
      <c r="B17" s="924"/>
      <c r="C17" s="152"/>
      <c r="D17" s="69" t="s">
        <v>116</v>
      </c>
      <c r="E17" s="69"/>
      <c r="F17" s="69"/>
      <c r="G17" s="69"/>
      <c r="H17" s="311">
        <v>139</v>
      </c>
      <c r="I17" s="308">
        <v>151</v>
      </c>
      <c r="J17" s="275">
        <f>SUM(H17:I17)</f>
        <v>290</v>
      </c>
      <c r="K17" s="310" t="s">
        <v>369</v>
      </c>
      <c r="L17" s="309">
        <v>265</v>
      </c>
      <c r="M17" s="309">
        <v>176</v>
      </c>
      <c r="N17" s="309">
        <v>135</v>
      </c>
      <c r="O17" s="309">
        <v>121</v>
      </c>
      <c r="P17" s="308">
        <v>90</v>
      </c>
      <c r="Q17" s="275">
        <f>SUM(K17:P17)</f>
        <v>787</v>
      </c>
      <c r="R17" s="274">
        <f>SUM(J17,Q17)</f>
        <v>1077</v>
      </c>
    </row>
    <row r="18" spans="1:18" ht="17.100000000000001" customHeight="1">
      <c r="A18" s="312"/>
      <c r="B18" s="924"/>
      <c r="C18" s="152"/>
      <c r="D18" s="69" t="s">
        <v>115</v>
      </c>
      <c r="E18" s="69"/>
      <c r="F18" s="69"/>
      <c r="G18" s="69"/>
      <c r="H18" s="311">
        <v>218</v>
      </c>
      <c r="I18" s="308">
        <v>156</v>
      </c>
      <c r="J18" s="275">
        <f>SUM(H18:I18)</f>
        <v>374</v>
      </c>
      <c r="K18" s="310" t="s">
        <v>369</v>
      </c>
      <c r="L18" s="309">
        <v>334</v>
      </c>
      <c r="M18" s="309">
        <v>205</v>
      </c>
      <c r="N18" s="309">
        <v>169</v>
      </c>
      <c r="O18" s="309">
        <v>166</v>
      </c>
      <c r="P18" s="308">
        <v>78</v>
      </c>
      <c r="Q18" s="275">
        <f>SUM(K18:P18)</f>
        <v>952</v>
      </c>
      <c r="R18" s="274">
        <f>SUM(J18,Q18)</f>
        <v>1326</v>
      </c>
    </row>
    <row r="19" spans="1:18" ht="17.100000000000001" customHeight="1">
      <c r="A19" s="312"/>
      <c r="B19" s="924"/>
      <c r="C19" s="152"/>
      <c r="D19" s="69" t="s">
        <v>114</v>
      </c>
      <c r="E19" s="69"/>
      <c r="F19" s="69"/>
      <c r="G19" s="69"/>
      <c r="H19" s="311">
        <v>200</v>
      </c>
      <c r="I19" s="308">
        <v>134</v>
      </c>
      <c r="J19" s="275">
        <f>SUM(H19:I19)</f>
        <v>334</v>
      </c>
      <c r="K19" s="310" t="s">
        <v>370</v>
      </c>
      <c r="L19" s="309">
        <v>376</v>
      </c>
      <c r="M19" s="309">
        <v>206</v>
      </c>
      <c r="N19" s="309">
        <v>143</v>
      </c>
      <c r="O19" s="309">
        <v>134</v>
      </c>
      <c r="P19" s="308">
        <v>93</v>
      </c>
      <c r="Q19" s="275">
        <f>SUM(K19:P19)</f>
        <v>952</v>
      </c>
      <c r="R19" s="274">
        <f>SUM(J19,Q19)</f>
        <v>1286</v>
      </c>
    </row>
    <row r="20" spans="1:18" ht="17.100000000000001" customHeight="1">
      <c r="A20" s="312">
        <v>719</v>
      </c>
      <c r="B20" s="924"/>
      <c r="C20" s="133"/>
      <c r="D20" s="132" t="s">
        <v>113</v>
      </c>
      <c r="E20" s="132"/>
      <c r="F20" s="132"/>
      <c r="G20" s="132"/>
      <c r="H20" s="273">
        <v>139</v>
      </c>
      <c r="I20" s="305">
        <v>121</v>
      </c>
      <c r="J20" s="271">
        <f>SUM(H20:I20)</f>
        <v>260</v>
      </c>
      <c r="K20" s="307" t="s">
        <v>369</v>
      </c>
      <c r="L20" s="306">
        <v>283</v>
      </c>
      <c r="M20" s="306">
        <v>209</v>
      </c>
      <c r="N20" s="306">
        <v>169</v>
      </c>
      <c r="O20" s="306">
        <v>169</v>
      </c>
      <c r="P20" s="305">
        <v>93</v>
      </c>
      <c r="Q20" s="275">
        <f>SUM(K20:P20)</f>
        <v>923</v>
      </c>
      <c r="R20" s="266">
        <f>SUM(J20,Q20)</f>
        <v>1183</v>
      </c>
    </row>
    <row r="21" spans="1:18" ht="17.100000000000001" customHeight="1">
      <c r="A21" s="312">
        <v>25</v>
      </c>
      <c r="B21" s="924"/>
      <c r="C21" s="265" t="s">
        <v>102</v>
      </c>
      <c r="D21" s="265"/>
      <c r="E21" s="265"/>
      <c r="F21" s="265"/>
      <c r="G21" s="265"/>
      <c r="H21" s="263">
        <v>24</v>
      </c>
      <c r="I21" s="304">
        <v>25</v>
      </c>
      <c r="J21" s="290">
        <f>SUM(H21:I21)</f>
        <v>49</v>
      </c>
      <c r="K21" s="289" t="s">
        <v>369</v>
      </c>
      <c r="L21" s="33">
        <v>38</v>
      </c>
      <c r="M21" s="33">
        <v>23</v>
      </c>
      <c r="N21" s="33">
        <v>18</v>
      </c>
      <c r="O21" s="33">
        <v>12</v>
      </c>
      <c r="P21" s="32">
        <v>19</v>
      </c>
      <c r="Q21" s="303">
        <f>SUM(K21:P21)</f>
        <v>110</v>
      </c>
      <c r="R21" s="302">
        <f>SUM(J21,Q21)</f>
        <v>159</v>
      </c>
    </row>
    <row r="22" spans="1:18" ht="17.100000000000001" customHeight="1" thickBot="1">
      <c r="A22" s="312">
        <v>900</v>
      </c>
      <c r="B22" s="925"/>
      <c r="C22" s="919" t="s">
        <v>112</v>
      </c>
      <c r="D22" s="920"/>
      <c r="E22" s="920"/>
      <c r="F22" s="920"/>
      <c r="G22" s="921"/>
      <c r="H22" s="259">
        <f>H14+H21</f>
        <v>871</v>
      </c>
      <c r="I22" s="256">
        <f>I14+I21</f>
        <v>733</v>
      </c>
      <c r="J22" s="255">
        <f>SUM(H22:I22)</f>
        <v>1604</v>
      </c>
      <c r="K22" s="258" t="s">
        <v>369</v>
      </c>
      <c r="L22" s="257">
        <f>L14+L21</f>
        <v>1514</v>
      </c>
      <c r="M22" s="257">
        <f>M14+M21</f>
        <v>986</v>
      </c>
      <c r="N22" s="257">
        <f>N14+N21</f>
        <v>750</v>
      </c>
      <c r="O22" s="257">
        <f>O14+O21</f>
        <v>701</v>
      </c>
      <c r="P22" s="256">
        <f>P14+P21</f>
        <v>455</v>
      </c>
      <c r="Q22" s="255">
        <f>SUM(K22:P22)</f>
        <v>4406</v>
      </c>
      <c r="R22" s="254">
        <f>SUM(J22,Q22)</f>
        <v>6010</v>
      </c>
    </row>
    <row r="23" spans="1:18" ht="17.100000000000001" customHeight="1">
      <c r="B23" s="929" t="s">
        <v>119</v>
      </c>
      <c r="C23" s="301"/>
      <c r="D23" s="301"/>
      <c r="E23" s="301"/>
      <c r="F23" s="301"/>
      <c r="G23" s="300"/>
      <c r="H23" s="299" t="s">
        <v>57</v>
      </c>
      <c r="I23" s="298" t="s">
        <v>56</v>
      </c>
      <c r="J23" s="297" t="s">
        <v>49</v>
      </c>
      <c r="K23" s="296" t="s">
        <v>55</v>
      </c>
      <c r="L23" s="295" t="s">
        <v>54</v>
      </c>
      <c r="M23" s="295" t="s">
        <v>53</v>
      </c>
      <c r="N23" s="295" t="s">
        <v>52</v>
      </c>
      <c r="O23" s="295" t="s">
        <v>51</v>
      </c>
      <c r="P23" s="294" t="s">
        <v>50</v>
      </c>
      <c r="Q23" s="293" t="s">
        <v>49</v>
      </c>
      <c r="R23" s="292" t="s">
        <v>48</v>
      </c>
    </row>
    <row r="24" spans="1:18" ht="17.100000000000001" customHeight="1">
      <c r="B24" s="930"/>
      <c r="C24" s="291" t="s">
        <v>103</v>
      </c>
      <c r="D24" s="47"/>
      <c r="E24" s="47"/>
      <c r="F24" s="47"/>
      <c r="G24" s="46"/>
      <c r="H24" s="263">
        <f>H25+H26+H27+H28+H29+H30</f>
        <v>1891</v>
      </c>
      <c r="I24" s="264">
        <f>I25+I26+I27+I28+I29+I30</f>
        <v>1779</v>
      </c>
      <c r="J24" s="290">
        <f>SUM(H24:I24)</f>
        <v>3670</v>
      </c>
      <c r="K24" s="289" t="s">
        <v>369</v>
      </c>
      <c r="L24" s="33">
        <f>L25+L26+L27+L28+L29+L30</f>
        <v>3330</v>
      </c>
      <c r="M24" s="33">
        <f>M25+M26+M27+M28+M29+M30</f>
        <v>1925</v>
      </c>
      <c r="N24" s="33">
        <f>N25+N26+N27+N28+N29+N30</f>
        <v>1634</v>
      </c>
      <c r="O24" s="33">
        <f>O25+O26+O27+O28+O29+O30</f>
        <v>1899</v>
      </c>
      <c r="P24" s="33">
        <f>P25+P26+P27+P28+P29+P30</f>
        <v>1334</v>
      </c>
      <c r="Q24" s="261">
        <f>SUM(K24:P24)</f>
        <v>10122</v>
      </c>
      <c r="R24" s="287">
        <f>SUM(J24,Q24)</f>
        <v>13792</v>
      </c>
    </row>
    <row r="25" spans="1:18" ht="17.100000000000001" customHeight="1">
      <c r="B25" s="930"/>
      <c r="C25" s="81"/>
      <c r="D25" s="151" t="s">
        <v>118</v>
      </c>
      <c r="E25" s="151"/>
      <c r="F25" s="151"/>
      <c r="G25" s="151"/>
      <c r="H25" s="311">
        <v>46</v>
      </c>
      <c r="I25" s="308">
        <v>35</v>
      </c>
      <c r="J25" s="275">
        <f>SUM(H25:I25)</f>
        <v>81</v>
      </c>
      <c r="K25" s="310" t="s">
        <v>369</v>
      </c>
      <c r="L25" s="309">
        <v>56</v>
      </c>
      <c r="M25" s="309">
        <v>39</v>
      </c>
      <c r="N25" s="309">
        <v>29</v>
      </c>
      <c r="O25" s="309">
        <v>30</v>
      </c>
      <c r="P25" s="308">
        <v>17</v>
      </c>
      <c r="Q25" s="275">
        <f>SUM(K25:P25)</f>
        <v>171</v>
      </c>
      <c r="R25" s="281">
        <f>SUM(J25,Q25)</f>
        <v>252</v>
      </c>
    </row>
    <row r="26" spans="1:18" ht="17.100000000000001" customHeight="1">
      <c r="B26" s="930"/>
      <c r="C26" s="151"/>
      <c r="D26" s="69" t="s">
        <v>117</v>
      </c>
      <c r="E26" s="69"/>
      <c r="F26" s="69"/>
      <c r="G26" s="69"/>
      <c r="H26" s="311">
        <v>119</v>
      </c>
      <c r="I26" s="308">
        <v>128</v>
      </c>
      <c r="J26" s="275">
        <f>SUM(H26:I26)</f>
        <v>247</v>
      </c>
      <c r="K26" s="310" t="s">
        <v>369</v>
      </c>
      <c r="L26" s="309">
        <v>157</v>
      </c>
      <c r="M26" s="309">
        <v>89</v>
      </c>
      <c r="N26" s="309">
        <v>64</v>
      </c>
      <c r="O26" s="309">
        <v>77</v>
      </c>
      <c r="P26" s="308">
        <v>56</v>
      </c>
      <c r="Q26" s="275">
        <f>SUM(K26:P26)</f>
        <v>443</v>
      </c>
      <c r="R26" s="274">
        <f>SUM(J26,Q26)</f>
        <v>690</v>
      </c>
    </row>
    <row r="27" spans="1:18" ht="17.100000000000001" customHeight="1">
      <c r="B27" s="930"/>
      <c r="C27" s="151"/>
      <c r="D27" s="69" t="s">
        <v>116</v>
      </c>
      <c r="E27" s="69"/>
      <c r="F27" s="69"/>
      <c r="G27" s="69"/>
      <c r="H27" s="311">
        <v>268</v>
      </c>
      <c r="I27" s="308">
        <v>265</v>
      </c>
      <c r="J27" s="275">
        <f>SUM(H27:I27)</f>
        <v>533</v>
      </c>
      <c r="K27" s="310" t="s">
        <v>369</v>
      </c>
      <c r="L27" s="309">
        <v>350</v>
      </c>
      <c r="M27" s="309">
        <v>182</v>
      </c>
      <c r="N27" s="309">
        <v>147</v>
      </c>
      <c r="O27" s="309">
        <v>160</v>
      </c>
      <c r="P27" s="308">
        <v>128</v>
      </c>
      <c r="Q27" s="275">
        <f>SUM(K27:P27)</f>
        <v>967</v>
      </c>
      <c r="R27" s="274">
        <f>SUM(J27,Q27)</f>
        <v>1500</v>
      </c>
    </row>
    <row r="28" spans="1:18" ht="17.100000000000001" customHeight="1">
      <c r="B28" s="930"/>
      <c r="C28" s="151"/>
      <c r="D28" s="69" t="s">
        <v>115</v>
      </c>
      <c r="E28" s="69"/>
      <c r="F28" s="69"/>
      <c r="G28" s="69"/>
      <c r="H28" s="311">
        <v>529</v>
      </c>
      <c r="I28" s="308">
        <v>401</v>
      </c>
      <c r="J28" s="275">
        <f>SUM(H28:I28)</f>
        <v>930</v>
      </c>
      <c r="K28" s="310" t="s">
        <v>369</v>
      </c>
      <c r="L28" s="309">
        <v>680</v>
      </c>
      <c r="M28" s="309">
        <v>355</v>
      </c>
      <c r="N28" s="309">
        <v>260</v>
      </c>
      <c r="O28" s="309">
        <v>268</v>
      </c>
      <c r="P28" s="308">
        <v>203</v>
      </c>
      <c r="Q28" s="275">
        <f>SUM(K28:P28)</f>
        <v>1766</v>
      </c>
      <c r="R28" s="274">
        <f>SUM(J28,Q28)</f>
        <v>2696</v>
      </c>
    </row>
    <row r="29" spans="1:18" ht="17.100000000000001" customHeight="1">
      <c r="B29" s="930"/>
      <c r="C29" s="151"/>
      <c r="D29" s="69" t="s">
        <v>114</v>
      </c>
      <c r="E29" s="69"/>
      <c r="F29" s="69"/>
      <c r="G29" s="69"/>
      <c r="H29" s="311">
        <v>540</v>
      </c>
      <c r="I29" s="308">
        <v>459</v>
      </c>
      <c r="J29" s="275">
        <f>SUM(H29:I29)</f>
        <v>999</v>
      </c>
      <c r="K29" s="310" t="s">
        <v>369</v>
      </c>
      <c r="L29" s="309">
        <v>957</v>
      </c>
      <c r="M29" s="309">
        <v>465</v>
      </c>
      <c r="N29" s="309">
        <v>411</v>
      </c>
      <c r="O29" s="309">
        <v>377</v>
      </c>
      <c r="P29" s="308">
        <v>307</v>
      </c>
      <c r="Q29" s="275">
        <f>SUM(K29:P29)</f>
        <v>2517</v>
      </c>
      <c r="R29" s="274">
        <f>SUM(J29,Q29)</f>
        <v>3516</v>
      </c>
    </row>
    <row r="30" spans="1:18" ht="17.100000000000001" customHeight="1">
      <c r="B30" s="930"/>
      <c r="C30" s="132"/>
      <c r="D30" s="132" t="s">
        <v>113</v>
      </c>
      <c r="E30" s="132"/>
      <c r="F30" s="132"/>
      <c r="G30" s="132"/>
      <c r="H30" s="273">
        <v>389</v>
      </c>
      <c r="I30" s="305">
        <v>491</v>
      </c>
      <c r="J30" s="271">
        <f>SUM(H30:I30)</f>
        <v>880</v>
      </c>
      <c r="K30" s="307" t="s">
        <v>369</v>
      </c>
      <c r="L30" s="306">
        <v>1130</v>
      </c>
      <c r="M30" s="306">
        <v>795</v>
      </c>
      <c r="N30" s="306">
        <v>723</v>
      </c>
      <c r="O30" s="306">
        <v>987</v>
      </c>
      <c r="P30" s="305">
        <v>623</v>
      </c>
      <c r="Q30" s="271">
        <f>SUM(K30:P30)</f>
        <v>4258</v>
      </c>
      <c r="R30" s="266">
        <f>SUM(J30,Q30)</f>
        <v>5138</v>
      </c>
    </row>
    <row r="31" spans="1:18" ht="17.100000000000001" customHeight="1">
      <c r="B31" s="930"/>
      <c r="C31" s="265" t="s">
        <v>102</v>
      </c>
      <c r="D31" s="265"/>
      <c r="E31" s="265"/>
      <c r="F31" s="265"/>
      <c r="G31" s="265"/>
      <c r="H31" s="263">
        <v>18</v>
      </c>
      <c r="I31" s="304">
        <v>29</v>
      </c>
      <c r="J31" s="290">
        <f>SUM(H31:I31)</f>
        <v>47</v>
      </c>
      <c r="K31" s="289" t="s">
        <v>369</v>
      </c>
      <c r="L31" s="33">
        <v>20</v>
      </c>
      <c r="M31" s="33">
        <v>22</v>
      </c>
      <c r="N31" s="33">
        <v>10</v>
      </c>
      <c r="O31" s="33">
        <v>12</v>
      </c>
      <c r="P31" s="32">
        <v>14</v>
      </c>
      <c r="Q31" s="303">
        <f>SUM(K31:P31)</f>
        <v>78</v>
      </c>
      <c r="R31" s="302">
        <f>SUM(J31,Q31)</f>
        <v>125</v>
      </c>
    </row>
    <row r="32" spans="1:18" ht="17.100000000000001" customHeight="1" thickBot="1">
      <c r="B32" s="931"/>
      <c r="C32" s="919" t="s">
        <v>112</v>
      </c>
      <c r="D32" s="920"/>
      <c r="E32" s="920"/>
      <c r="F32" s="920"/>
      <c r="G32" s="921"/>
      <c r="H32" s="259">
        <f>H24+H31</f>
        <v>1909</v>
      </c>
      <c r="I32" s="256">
        <f>I24+I31</f>
        <v>1808</v>
      </c>
      <c r="J32" s="255">
        <f>SUM(H32:I32)</f>
        <v>3717</v>
      </c>
      <c r="K32" s="258" t="s">
        <v>369</v>
      </c>
      <c r="L32" s="257">
        <f>L24+L31</f>
        <v>3350</v>
      </c>
      <c r="M32" s="257">
        <f>M24+M31</f>
        <v>1947</v>
      </c>
      <c r="N32" s="257">
        <f>N24+N31</f>
        <v>1644</v>
      </c>
      <c r="O32" s="257">
        <f>O24+O31</f>
        <v>1911</v>
      </c>
      <c r="P32" s="256">
        <f>P24+P31</f>
        <v>1348</v>
      </c>
      <c r="Q32" s="255">
        <f>SUM(K32:P32)</f>
        <v>10200</v>
      </c>
      <c r="R32" s="254">
        <f>SUM(J32,Q32)</f>
        <v>13917</v>
      </c>
    </row>
    <row r="33" spans="1:18" ht="17.100000000000001" customHeight="1">
      <c r="B33" s="916" t="s">
        <v>49</v>
      </c>
      <c r="C33" s="301"/>
      <c r="D33" s="301"/>
      <c r="E33" s="301"/>
      <c r="F33" s="301"/>
      <c r="G33" s="300"/>
      <c r="H33" s="299" t="s">
        <v>57</v>
      </c>
      <c r="I33" s="298" t="s">
        <v>56</v>
      </c>
      <c r="J33" s="297" t="s">
        <v>49</v>
      </c>
      <c r="K33" s="296" t="s">
        <v>55</v>
      </c>
      <c r="L33" s="295" t="s">
        <v>54</v>
      </c>
      <c r="M33" s="295" t="s">
        <v>53</v>
      </c>
      <c r="N33" s="295" t="s">
        <v>52</v>
      </c>
      <c r="O33" s="295" t="s">
        <v>51</v>
      </c>
      <c r="P33" s="294" t="s">
        <v>50</v>
      </c>
      <c r="Q33" s="293" t="s">
        <v>49</v>
      </c>
      <c r="R33" s="292" t="s">
        <v>48</v>
      </c>
    </row>
    <row r="34" spans="1:18" ht="17.100000000000001" customHeight="1">
      <c r="B34" s="917"/>
      <c r="C34" s="291" t="s">
        <v>103</v>
      </c>
      <c r="D34" s="47"/>
      <c r="E34" s="47"/>
      <c r="F34" s="47"/>
      <c r="G34" s="46"/>
      <c r="H34" s="263">
        <f>H14+H24</f>
        <v>2738</v>
      </c>
      <c r="I34" s="264">
        <f>I14+I24</f>
        <v>2487</v>
      </c>
      <c r="J34" s="290">
        <f>SUM(H34:I34)</f>
        <v>5225</v>
      </c>
      <c r="K34" s="289" t="s">
        <v>369</v>
      </c>
      <c r="L34" s="288">
        <f>L14+L24</f>
        <v>4806</v>
      </c>
      <c r="M34" s="288">
        <f>M14+M24</f>
        <v>2888</v>
      </c>
      <c r="N34" s="288">
        <f>N14+N24</f>
        <v>2366</v>
      </c>
      <c r="O34" s="288">
        <f>O14+O24</f>
        <v>2588</v>
      </c>
      <c r="P34" s="288">
        <f>P14+P24</f>
        <v>1770</v>
      </c>
      <c r="Q34" s="261">
        <f>SUM(K34:P34)</f>
        <v>14418</v>
      </c>
      <c r="R34" s="287">
        <f>SUM(J34,Q34)</f>
        <v>19643</v>
      </c>
    </row>
    <row r="35" spans="1:18" ht="17.100000000000001" customHeight="1">
      <c r="B35" s="917"/>
      <c r="C35" s="82"/>
      <c r="D35" s="151" t="s">
        <v>118</v>
      </c>
      <c r="E35" s="151"/>
      <c r="F35" s="151"/>
      <c r="G35" s="151"/>
      <c r="H35" s="286">
        <f>H15+H25</f>
        <v>97</v>
      </c>
      <c r="I35" s="285">
        <f>I15+I25</f>
        <v>82</v>
      </c>
      <c r="J35" s="275">
        <f>SUM(H35:I35)</f>
        <v>179</v>
      </c>
      <c r="K35" s="284" t="s">
        <v>369</v>
      </c>
      <c r="L35" s="283">
        <f>L15+L25</f>
        <v>127</v>
      </c>
      <c r="M35" s="283">
        <f>M15+M25</f>
        <v>90</v>
      </c>
      <c r="N35" s="283">
        <f>N15+N25</f>
        <v>67</v>
      </c>
      <c r="O35" s="283">
        <f>O15+O25</f>
        <v>55</v>
      </c>
      <c r="P35" s="282">
        <f>P15+P25</f>
        <v>48</v>
      </c>
      <c r="Q35" s="275">
        <f>SUM(K35:P35)</f>
        <v>387</v>
      </c>
      <c r="R35" s="281">
        <f>SUM(J35,Q35)</f>
        <v>566</v>
      </c>
    </row>
    <row r="36" spans="1:18" ht="17.100000000000001" customHeight="1">
      <c r="B36" s="917"/>
      <c r="C36" s="152"/>
      <c r="D36" s="69" t="s">
        <v>117</v>
      </c>
      <c r="E36" s="69"/>
      <c r="F36" s="69"/>
      <c r="G36" s="69"/>
      <c r="H36" s="280">
        <f>H16+H26</f>
        <v>219</v>
      </c>
      <c r="I36" s="279">
        <f>I16+I26</f>
        <v>227</v>
      </c>
      <c r="J36" s="275">
        <f>SUM(H36:I36)</f>
        <v>446</v>
      </c>
      <c r="K36" s="278" t="s">
        <v>369</v>
      </c>
      <c r="L36" s="277">
        <f>L16+L26</f>
        <v>304</v>
      </c>
      <c r="M36" s="277">
        <f>M16+M26</f>
        <v>205</v>
      </c>
      <c r="N36" s="277">
        <f>N16+N26</f>
        <v>142</v>
      </c>
      <c r="O36" s="277">
        <f>O16+O26</f>
        <v>151</v>
      </c>
      <c r="P36" s="276">
        <f>P16+P26</f>
        <v>107</v>
      </c>
      <c r="Q36" s="275">
        <f>SUM(K36:P36)</f>
        <v>909</v>
      </c>
      <c r="R36" s="274">
        <f>SUM(J36,Q36)</f>
        <v>1355</v>
      </c>
    </row>
    <row r="37" spans="1:18" ht="17.100000000000001" customHeight="1">
      <c r="B37" s="917"/>
      <c r="C37" s="152"/>
      <c r="D37" s="69" t="s">
        <v>116</v>
      </c>
      <c r="E37" s="69"/>
      <c r="F37" s="69"/>
      <c r="G37" s="69"/>
      <c r="H37" s="280">
        <f>H17+H27</f>
        <v>407</v>
      </c>
      <c r="I37" s="279">
        <f>I17+I27</f>
        <v>416</v>
      </c>
      <c r="J37" s="275">
        <f>SUM(H37:I37)</f>
        <v>823</v>
      </c>
      <c r="K37" s="278" t="s">
        <v>369</v>
      </c>
      <c r="L37" s="277">
        <f>L17+L27</f>
        <v>615</v>
      </c>
      <c r="M37" s="277">
        <f>M17+M27</f>
        <v>358</v>
      </c>
      <c r="N37" s="277">
        <f>N17+N27</f>
        <v>282</v>
      </c>
      <c r="O37" s="277">
        <f>O17+O27</f>
        <v>281</v>
      </c>
      <c r="P37" s="276">
        <f>P17+P27</f>
        <v>218</v>
      </c>
      <c r="Q37" s="275">
        <f>SUM(K37:P37)</f>
        <v>1754</v>
      </c>
      <c r="R37" s="274">
        <f>SUM(J37,Q37)</f>
        <v>2577</v>
      </c>
    </row>
    <row r="38" spans="1:18" ht="17.100000000000001" customHeight="1">
      <c r="B38" s="917"/>
      <c r="C38" s="152"/>
      <c r="D38" s="69" t="s">
        <v>115</v>
      </c>
      <c r="E38" s="69"/>
      <c r="F38" s="69"/>
      <c r="G38" s="69"/>
      <c r="H38" s="280">
        <f>H18+H28</f>
        <v>747</v>
      </c>
      <c r="I38" s="279">
        <f>I18+I28</f>
        <v>557</v>
      </c>
      <c r="J38" s="275">
        <f>SUM(H38:I38)</f>
        <v>1304</v>
      </c>
      <c r="K38" s="278" t="s">
        <v>369</v>
      </c>
      <c r="L38" s="277">
        <f>L18+L28</f>
        <v>1014</v>
      </c>
      <c r="M38" s="277">
        <f>M18+M28</f>
        <v>560</v>
      </c>
      <c r="N38" s="277">
        <f>N18+N28</f>
        <v>429</v>
      </c>
      <c r="O38" s="277">
        <f>O18+O28</f>
        <v>434</v>
      </c>
      <c r="P38" s="276">
        <f>P18+P28</f>
        <v>281</v>
      </c>
      <c r="Q38" s="275">
        <f>SUM(K38:P38)</f>
        <v>2718</v>
      </c>
      <c r="R38" s="274">
        <f>SUM(J38,Q38)</f>
        <v>4022</v>
      </c>
    </row>
    <row r="39" spans="1:18" ht="17.100000000000001" customHeight="1">
      <c r="B39" s="917"/>
      <c r="C39" s="152"/>
      <c r="D39" s="69" t="s">
        <v>114</v>
      </c>
      <c r="E39" s="69"/>
      <c r="F39" s="69"/>
      <c r="G39" s="69"/>
      <c r="H39" s="280">
        <f>H19+H29</f>
        <v>740</v>
      </c>
      <c r="I39" s="279">
        <f>I19+I29</f>
        <v>593</v>
      </c>
      <c r="J39" s="275">
        <f>SUM(H39:I39)</f>
        <v>1333</v>
      </c>
      <c r="K39" s="278" t="s">
        <v>369</v>
      </c>
      <c r="L39" s="277">
        <f>L19+L29</f>
        <v>1333</v>
      </c>
      <c r="M39" s="277">
        <f>M19+M29</f>
        <v>671</v>
      </c>
      <c r="N39" s="277">
        <f>N19+N29</f>
        <v>554</v>
      </c>
      <c r="O39" s="277">
        <f>O19+O29</f>
        <v>511</v>
      </c>
      <c r="P39" s="276">
        <f>P19+P29</f>
        <v>400</v>
      </c>
      <c r="Q39" s="275">
        <f>SUM(K39:P39)</f>
        <v>3469</v>
      </c>
      <c r="R39" s="274">
        <f>SUM(J39,Q39)</f>
        <v>4802</v>
      </c>
    </row>
    <row r="40" spans="1:18" ht="17.100000000000001" customHeight="1">
      <c r="B40" s="917"/>
      <c r="C40" s="133"/>
      <c r="D40" s="132" t="s">
        <v>113</v>
      </c>
      <c r="E40" s="132"/>
      <c r="F40" s="132"/>
      <c r="G40" s="132"/>
      <c r="H40" s="273">
        <f>H20+H30</f>
        <v>528</v>
      </c>
      <c r="I40" s="272">
        <f>I20+I30</f>
        <v>612</v>
      </c>
      <c r="J40" s="271">
        <f>SUM(H40:I40)</f>
        <v>1140</v>
      </c>
      <c r="K40" s="270" t="s">
        <v>369</v>
      </c>
      <c r="L40" s="269">
        <f>L20+L30</f>
        <v>1413</v>
      </c>
      <c r="M40" s="269">
        <f>M20+M30</f>
        <v>1004</v>
      </c>
      <c r="N40" s="269">
        <f>N20+N30</f>
        <v>892</v>
      </c>
      <c r="O40" s="269">
        <f>O20+O30</f>
        <v>1156</v>
      </c>
      <c r="P40" s="268">
        <f>P20+P30</f>
        <v>716</v>
      </c>
      <c r="Q40" s="267">
        <f>SUM(K40:P40)</f>
        <v>5181</v>
      </c>
      <c r="R40" s="266">
        <f>SUM(J40,Q40)</f>
        <v>6321</v>
      </c>
    </row>
    <row r="41" spans="1:18" ht="17.100000000000001" customHeight="1">
      <c r="B41" s="917"/>
      <c r="C41" s="265" t="s">
        <v>102</v>
      </c>
      <c r="D41" s="265"/>
      <c r="E41" s="265"/>
      <c r="F41" s="265"/>
      <c r="G41" s="265"/>
      <c r="H41" s="263">
        <f>H21+H31</f>
        <v>42</v>
      </c>
      <c r="I41" s="264">
        <f>I21+I31</f>
        <v>54</v>
      </c>
      <c r="J41" s="263">
        <f>SUM(H41:I41)</f>
        <v>96</v>
      </c>
      <c r="K41" s="262" t="s">
        <v>369</v>
      </c>
      <c r="L41" s="35">
        <f>L21+L31</f>
        <v>58</v>
      </c>
      <c r="M41" s="35">
        <f>M21+M31</f>
        <v>45</v>
      </c>
      <c r="N41" s="35">
        <f>N21+N31</f>
        <v>28</v>
      </c>
      <c r="O41" s="35">
        <f>O21+O31</f>
        <v>24</v>
      </c>
      <c r="P41" s="34">
        <f>P21+P31</f>
        <v>33</v>
      </c>
      <c r="Q41" s="261">
        <f>SUM(K41:P41)</f>
        <v>188</v>
      </c>
      <c r="R41" s="260">
        <f>SUM(J41,Q41)</f>
        <v>284</v>
      </c>
    </row>
    <row r="42" spans="1:18" ht="17.100000000000001" customHeight="1" thickBot="1">
      <c r="B42" s="918"/>
      <c r="C42" s="919" t="s">
        <v>112</v>
      </c>
      <c r="D42" s="920"/>
      <c r="E42" s="920"/>
      <c r="F42" s="920"/>
      <c r="G42" s="921"/>
      <c r="H42" s="259">
        <f>H34+H41</f>
        <v>2780</v>
      </c>
      <c r="I42" s="256">
        <f>I34+I41</f>
        <v>2541</v>
      </c>
      <c r="J42" s="255">
        <f>SUM(H42:I42)</f>
        <v>5321</v>
      </c>
      <c r="K42" s="258" t="s">
        <v>369</v>
      </c>
      <c r="L42" s="257">
        <f>L34+L41</f>
        <v>4864</v>
      </c>
      <c r="M42" s="257">
        <f>M34+M41</f>
        <v>2933</v>
      </c>
      <c r="N42" s="257">
        <f>N34+N41</f>
        <v>2394</v>
      </c>
      <c r="O42" s="257">
        <f>O34+O41</f>
        <v>2612</v>
      </c>
      <c r="P42" s="256">
        <f>P34+P41</f>
        <v>1803</v>
      </c>
      <c r="Q42" s="255">
        <f>SUM(K42:P42)</f>
        <v>14606</v>
      </c>
      <c r="R42" s="254">
        <f>SUM(J42,Q42)</f>
        <v>19927</v>
      </c>
    </row>
    <row r="45" spans="1:18" ht="17.100000000000001" customHeight="1">
      <c r="A45" s="4" t="s">
        <v>111</v>
      </c>
    </row>
    <row r="46" spans="1:18" ht="17.100000000000001" customHeight="1">
      <c r="B46" s="23"/>
      <c r="C46" s="23"/>
      <c r="D46" s="23"/>
      <c r="E46" s="143"/>
      <c r="F46" s="143"/>
      <c r="G46" s="143"/>
      <c r="H46" s="143"/>
      <c r="I46" s="143"/>
      <c r="J46" s="143"/>
      <c r="K46" s="862" t="s">
        <v>104</v>
      </c>
      <c r="L46" s="862"/>
      <c r="M46" s="862"/>
      <c r="N46" s="862"/>
      <c r="O46" s="862"/>
      <c r="P46" s="862"/>
      <c r="Q46" s="862"/>
      <c r="R46" s="862"/>
    </row>
    <row r="47" spans="1:18" ht="17.100000000000001" customHeight="1">
      <c r="B47" s="863" t="str">
        <f>"令和" &amp; DBCS($A$2) &amp; "年（" &amp; DBCS($B$2) &amp; "年）" &amp; DBCS($C$2) &amp; "月"</f>
        <v>令和６年（２０２４年）２月</v>
      </c>
      <c r="C47" s="864"/>
      <c r="D47" s="864"/>
      <c r="E47" s="864"/>
      <c r="F47" s="864"/>
      <c r="G47" s="865"/>
      <c r="H47" s="869" t="s">
        <v>96</v>
      </c>
      <c r="I47" s="870"/>
      <c r="J47" s="870"/>
      <c r="K47" s="871" t="s">
        <v>95</v>
      </c>
      <c r="L47" s="872"/>
      <c r="M47" s="872"/>
      <c r="N47" s="872"/>
      <c r="O47" s="872"/>
      <c r="P47" s="872"/>
      <c r="Q47" s="873"/>
      <c r="R47" s="874" t="s">
        <v>48</v>
      </c>
    </row>
    <row r="48" spans="1:18" ht="17.100000000000001" customHeight="1">
      <c r="B48" s="866"/>
      <c r="C48" s="867"/>
      <c r="D48" s="867"/>
      <c r="E48" s="867"/>
      <c r="F48" s="867"/>
      <c r="G48" s="868"/>
      <c r="H48" s="142" t="s">
        <v>57</v>
      </c>
      <c r="I48" s="141" t="s">
        <v>56</v>
      </c>
      <c r="J48" s="140" t="s">
        <v>49</v>
      </c>
      <c r="K48" s="139" t="s">
        <v>55</v>
      </c>
      <c r="L48" s="138" t="s">
        <v>54</v>
      </c>
      <c r="M48" s="138" t="s">
        <v>53</v>
      </c>
      <c r="N48" s="138" t="s">
        <v>52</v>
      </c>
      <c r="O48" s="138" t="s">
        <v>51</v>
      </c>
      <c r="P48" s="137" t="s">
        <v>50</v>
      </c>
      <c r="Q48" s="777" t="s">
        <v>49</v>
      </c>
      <c r="R48" s="875"/>
    </row>
    <row r="49" spans="1:18" ht="17.100000000000001" customHeight="1">
      <c r="B49" s="3" t="s">
        <v>103</v>
      </c>
      <c r="C49" s="235"/>
      <c r="D49" s="235"/>
      <c r="E49" s="235"/>
      <c r="F49" s="235"/>
      <c r="G49" s="235"/>
      <c r="H49" s="22">
        <v>973</v>
      </c>
      <c r="I49" s="21">
        <v>1366</v>
      </c>
      <c r="J49" s="20">
        <f>SUM(H49:I49)</f>
        <v>2339</v>
      </c>
      <c r="K49" s="19">
        <v>0</v>
      </c>
      <c r="L49" s="31">
        <v>3807</v>
      </c>
      <c r="M49" s="31">
        <v>2346</v>
      </c>
      <c r="N49" s="31">
        <v>1596</v>
      </c>
      <c r="O49" s="31">
        <v>1040</v>
      </c>
      <c r="P49" s="30">
        <v>500</v>
      </c>
      <c r="Q49" s="253">
        <f>SUM(K49:P49)</f>
        <v>9289</v>
      </c>
      <c r="R49" s="252">
        <f>SUM(J49,Q49)</f>
        <v>11628</v>
      </c>
    </row>
    <row r="50" spans="1:18" ht="17.100000000000001" customHeight="1">
      <c r="B50" s="2" t="s">
        <v>102</v>
      </c>
      <c r="C50" s="29"/>
      <c r="D50" s="29"/>
      <c r="E50" s="29"/>
      <c r="F50" s="29"/>
      <c r="G50" s="29"/>
      <c r="H50" s="18">
        <v>12</v>
      </c>
      <c r="I50" s="17">
        <v>37</v>
      </c>
      <c r="J50" s="16">
        <f>SUM(H50:I50)</f>
        <v>49</v>
      </c>
      <c r="K50" s="15">
        <v>0</v>
      </c>
      <c r="L50" s="28">
        <v>44</v>
      </c>
      <c r="M50" s="28">
        <v>37</v>
      </c>
      <c r="N50" s="28">
        <v>21</v>
      </c>
      <c r="O50" s="28">
        <v>13</v>
      </c>
      <c r="P50" s="27">
        <v>16</v>
      </c>
      <c r="Q50" s="251">
        <f>SUM(K50:P50)</f>
        <v>131</v>
      </c>
      <c r="R50" s="250">
        <f>SUM(J50,Q50)</f>
        <v>180</v>
      </c>
    </row>
    <row r="51" spans="1:18" ht="17.100000000000001" customHeight="1">
      <c r="B51" s="13" t="s">
        <v>47</v>
      </c>
      <c r="C51" s="12"/>
      <c r="D51" s="12"/>
      <c r="E51" s="12"/>
      <c r="F51" s="12"/>
      <c r="G51" s="12"/>
      <c r="H51" s="11">
        <f>H49+H50</f>
        <v>985</v>
      </c>
      <c r="I51" s="8">
        <f>I49+I50</f>
        <v>1403</v>
      </c>
      <c r="J51" s="7">
        <f>J49+J50</f>
        <v>2388</v>
      </c>
      <c r="K51" s="10">
        <f>K49+K50</f>
        <v>0</v>
      </c>
      <c r="L51" s="9">
        <f>L49+L50</f>
        <v>3851</v>
      </c>
      <c r="M51" s="9">
        <f>M49+M50</f>
        <v>2383</v>
      </c>
      <c r="N51" s="9">
        <f>N49+N50</f>
        <v>1617</v>
      </c>
      <c r="O51" s="9">
        <f>O49+O50</f>
        <v>1053</v>
      </c>
      <c r="P51" s="8">
        <f>P49+P50</f>
        <v>516</v>
      </c>
      <c r="Q51" s="7">
        <f>SUM(K51:P51)</f>
        <v>9420</v>
      </c>
      <c r="R51" s="6">
        <f>SUM(J51,Q51)</f>
        <v>11808</v>
      </c>
    </row>
    <row r="53" spans="1:18" ht="17.100000000000001" customHeight="1">
      <c r="A53" s="4" t="s">
        <v>110</v>
      </c>
    </row>
    <row r="54" spans="1:18" ht="17.100000000000001" customHeight="1">
      <c r="B54" s="23"/>
      <c r="C54" s="23"/>
      <c r="D54" s="23"/>
      <c r="E54" s="143"/>
      <c r="F54" s="143"/>
      <c r="G54" s="143"/>
      <c r="H54" s="143"/>
      <c r="I54" s="143"/>
      <c r="J54" s="143"/>
      <c r="K54" s="862" t="s">
        <v>104</v>
      </c>
      <c r="L54" s="862"/>
      <c r="M54" s="862"/>
      <c r="N54" s="862"/>
      <c r="O54" s="862"/>
      <c r="P54" s="862"/>
      <c r="Q54" s="862"/>
      <c r="R54" s="862"/>
    </row>
    <row r="55" spans="1:18" ht="17.100000000000001" customHeight="1">
      <c r="B55" s="863" t="str">
        <f>"令和" &amp; DBCS($A$2) &amp; "年（" &amp; DBCS($B$2) &amp; "年）" &amp; DBCS($C$2) &amp; "月"</f>
        <v>令和６年（２０２４年）２月</v>
      </c>
      <c r="C55" s="864"/>
      <c r="D55" s="864"/>
      <c r="E55" s="864"/>
      <c r="F55" s="864"/>
      <c r="G55" s="865"/>
      <c r="H55" s="869" t="s">
        <v>96</v>
      </c>
      <c r="I55" s="870"/>
      <c r="J55" s="870"/>
      <c r="K55" s="871" t="s">
        <v>95</v>
      </c>
      <c r="L55" s="872"/>
      <c r="M55" s="872"/>
      <c r="N55" s="872"/>
      <c r="O55" s="872"/>
      <c r="P55" s="872"/>
      <c r="Q55" s="873"/>
      <c r="R55" s="865" t="s">
        <v>48</v>
      </c>
    </row>
    <row r="56" spans="1:18" ht="17.100000000000001" customHeight="1">
      <c r="B56" s="866"/>
      <c r="C56" s="867"/>
      <c r="D56" s="867"/>
      <c r="E56" s="867"/>
      <c r="F56" s="867"/>
      <c r="G56" s="868"/>
      <c r="H56" s="142" t="s">
        <v>57</v>
      </c>
      <c r="I56" s="141" t="s">
        <v>56</v>
      </c>
      <c r="J56" s="140" t="s">
        <v>49</v>
      </c>
      <c r="K56" s="139" t="s">
        <v>55</v>
      </c>
      <c r="L56" s="138" t="s">
        <v>54</v>
      </c>
      <c r="M56" s="138" t="s">
        <v>53</v>
      </c>
      <c r="N56" s="138" t="s">
        <v>52</v>
      </c>
      <c r="O56" s="138" t="s">
        <v>51</v>
      </c>
      <c r="P56" s="137" t="s">
        <v>50</v>
      </c>
      <c r="Q56" s="248" t="s">
        <v>49</v>
      </c>
      <c r="R56" s="868"/>
    </row>
    <row r="57" spans="1:18" ht="17.100000000000001" customHeight="1">
      <c r="B57" s="3" t="s">
        <v>103</v>
      </c>
      <c r="C57" s="235"/>
      <c r="D57" s="235"/>
      <c r="E57" s="235"/>
      <c r="F57" s="235"/>
      <c r="G57" s="235"/>
      <c r="H57" s="22">
        <v>10</v>
      </c>
      <c r="I57" s="21">
        <v>13</v>
      </c>
      <c r="J57" s="20">
        <f>SUM(H57:I57)</f>
        <v>23</v>
      </c>
      <c r="K57" s="19">
        <v>0</v>
      </c>
      <c r="L57" s="31">
        <v>1464</v>
      </c>
      <c r="M57" s="31">
        <v>957</v>
      </c>
      <c r="N57" s="31">
        <v>790</v>
      </c>
      <c r="O57" s="31">
        <v>536</v>
      </c>
      <c r="P57" s="30">
        <v>275</v>
      </c>
      <c r="Q57" s="233">
        <f>SUM(K57:P57)</f>
        <v>4022</v>
      </c>
      <c r="R57" s="232">
        <f>SUM(J57,Q57)</f>
        <v>4045</v>
      </c>
    </row>
    <row r="58" spans="1:18" ht="17.100000000000001" customHeight="1">
      <c r="B58" s="2" t="s">
        <v>102</v>
      </c>
      <c r="C58" s="29"/>
      <c r="D58" s="29"/>
      <c r="E58" s="29"/>
      <c r="F58" s="29"/>
      <c r="G58" s="29"/>
      <c r="H58" s="18">
        <v>0</v>
      </c>
      <c r="I58" s="17">
        <v>0</v>
      </c>
      <c r="J58" s="16">
        <f>SUM(H58:I58)</f>
        <v>0</v>
      </c>
      <c r="K58" s="15">
        <v>0</v>
      </c>
      <c r="L58" s="28">
        <v>6</v>
      </c>
      <c r="M58" s="28">
        <v>7</v>
      </c>
      <c r="N58" s="28">
        <v>5</v>
      </c>
      <c r="O58" s="28">
        <v>3</v>
      </c>
      <c r="P58" s="27">
        <v>4</v>
      </c>
      <c r="Q58" s="230">
        <f>SUM(K58:P58)</f>
        <v>25</v>
      </c>
      <c r="R58" s="229">
        <f>SUM(J58,Q58)</f>
        <v>25</v>
      </c>
    </row>
    <row r="59" spans="1:18" ht="17.100000000000001" customHeight="1">
      <c r="B59" s="13" t="s">
        <v>47</v>
      </c>
      <c r="C59" s="12"/>
      <c r="D59" s="12"/>
      <c r="E59" s="12"/>
      <c r="F59" s="12"/>
      <c r="G59" s="12"/>
      <c r="H59" s="11">
        <f>H57+H58</f>
        <v>10</v>
      </c>
      <c r="I59" s="8">
        <f>I57+I58</f>
        <v>13</v>
      </c>
      <c r="J59" s="7">
        <f>SUM(H59:I59)</f>
        <v>23</v>
      </c>
      <c r="K59" s="10">
        <f>K57+K58</f>
        <v>0</v>
      </c>
      <c r="L59" s="9">
        <f>L57+L58</f>
        <v>1470</v>
      </c>
      <c r="M59" s="9">
        <f>M57+M58</f>
        <v>964</v>
      </c>
      <c r="N59" s="9">
        <f>N57+N58</f>
        <v>795</v>
      </c>
      <c r="O59" s="9">
        <f>O57+O58</f>
        <v>539</v>
      </c>
      <c r="P59" s="8">
        <f>P57+P58</f>
        <v>279</v>
      </c>
      <c r="Q59" s="227">
        <f>SUM(K59:P59)</f>
        <v>4047</v>
      </c>
      <c r="R59" s="226">
        <f>SUM(J59,Q59)</f>
        <v>4070</v>
      </c>
    </row>
    <row r="61" spans="1:18" ht="17.100000000000001" customHeight="1">
      <c r="A61" s="4" t="s">
        <v>109</v>
      </c>
    </row>
    <row r="62" spans="1:18" ht="17.100000000000001" customHeight="1">
      <c r="A62" s="4" t="s">
        <v>108</v>
      </c>
    </row>
    <row r="63" spans="1:18" ht="17.100000000000001" customHeight="1">
      <c r="B63" s="23"/>
      <c r="C63" s="23"/>
      <c r="D63" s="23"/>
      <c r="E63" s="143"/>
      <c r="F63" s="143"/>
      <c r="G63" s="143"/>
      <c r="H63" s="143"/>
      <c r="I63" s="143"/>
      <c r="J63" s="862" t="s">
        <v>104</v>
      </c>
      <c r="K63" s="862"/>
      <c r="L63" s="862"/>
      <c r="M63" s="862"/>
      <c r="N63" s="862"/>
      <c r="O63" s="862"/>
      <c r="P63" s="862"/>
      <c r="Q63" s="862"/>
    </row>
    <row r="64" spans="1:18" ht="17.100000000000001" customHeight="1">
      <c r="B64" s="863" t="str">
        <f>"令和" &amp; DBCS($A$2) &amp; "年（" &amp; DBCS($B$2) &amp; "年）" &amp; DBCS($C$2) &amp; "月"</f>
        <v>令和６年（２０２４年）２月</v>
      </c>
      <c r="C64" s="864"/>
      <c r="D64" s="864"/>
      <c r="E64" s="864"/>
      <c r="F64" s="864"/>
      <c r="G64" s="865"/>
      <c r="H64" s="869" t="s">
        <v>96</v>
      </c>
      <c r="I64" s="870"/>
      <c r="J64" s="870"/>
      <c r="K64" s="871" t="s">
        <v>95</v>
      </c>
      <c r="L64" s="872"/>
      <c r="M64" s="872"/>
      <c r="N64" s="872"/>
      <c r="O64" s="872"/>
      <c r="P64" s="873"/>
      <c r="Q64" s="865" t="s">
        <v>48</v>
      </c>
    </row>
    <row r="65" spans="1:17" ht="17.100000000000001" customHeight="1">
      <c r="B65" s="866"/>
      <c r="C65" s="867"/>
      <c r="D65" s="867"/>
      <c r="E65" s="867"/>
      <c r="F65" s="867"/>
      <c r="G65" s="868"/>
      <c r="H65" s="142" t="s">
        <v>57</v>
      </c>
      <c r="I65" s="141" t="s">
        <v>56</v>
      </c>
      <c r="J65" s="140" t="s">
        <v>49</v>
      </c>
      <c r="K65" s="249" t="s">
        <v>54</v>
      </c>
      <c r="L65" s="138" t="s">
        <v>53</v>
      </c>
      <c r="M65" s="138" t="s">
        <v>52</v>
      </c>
      <c r="N65" s="138" t="s">
        <v>51</v>
      </c>
      <c r="O65" s="137" t="s">
        <v>50</v>
      </c>
      <c r="P65" s="248" t="s">
        <v>49</v>
      </c>
      <c r="Q65" s="868"/>
    </row>
    <row r="66" spans="1:17" ht="17.100000000000001" customHeight="1">
      <c r="B66" s="3" t="s">
        <v>103</v>
      </c>
      <c r="C66" s="235"/>
      <c r="D66" s="235"/>
      <c r="E66" s="235"/>
      <c r="F66" s="235"/>
      <c r="G66" s="235"/>
      <c r="H66" s="22">
        <v>0</v>
      </c>
      <c r="I66" s="21">
        <v>0</v>
      </c>
      <c r="J66" s="20">
        <f>SUM(H66:I66)</f>
        <v>0</v>
      </c>
      <c r="K66" s="234">
        <v>0</v>
      </c>
      <c r="L66" s="31">
        <v>3</v>
      </c>
      <c r="M66" s="31">
        <v>206</v>
      </c>
      <c r="N66" s="31">
        <v>563</v>
      </c>
      <c r="O66" s="30">
        <v>395</v>
      </c>
      <c r="P66" s="233">
        <f>SUM(K66:O66)</f>
        <v>1167</v>
      </c>
      <c r="Q66" s="232">
        <f>SUM(J66,P66)</f>
        <v>1167</v>
      </c>
    </row>
    <row r="67" spans="1:17" ht="17.100000000000001" customHeight="1">
      <c r="B67" s="2" t="s">
        <v>102</v>
      </c>
      <c r="C67" s="29"/>
      <c r="D67" s="29"/>
      <c r="E67" s="29"/>
      <c r="F67" s="29"/>
      <c r="G67" s="29"/>
      <c r="H67" s="18">
        <v>0</v>
      </c>
      <c r="I67" s="17">
        <v>0</v>
      </c>
      <c r="J67" s="16">
        <f>SUM(H67:I67)</f>
        <v>0</v>
      </c>
      <c r="K67" s="231">
        <v>0</v>
      </c>
      <c r="L67" s="28">
        <v>0</v>
      </c>
      <c r="M67" s="28">
        <v>1</v>
      </c>
      <c r="N67" s="28">
        <v>1</v>
      </c>
      <c r="O67" s="27">
        <v>2</v>
      </c>
      <c r="P67" s="230">
        <f>SUM(K67:O67)</f>
        <v>4</v>
      </c>
      <c r="Q67" s="229">
        <f>SUM(J67,P67)</f>
        <v>4</v>
      </c>
    </row>
    <row r="68" spans="1:17" ht="17.100000000000001" customHeight="1">
      <c r="B68" s="13" t="s">
        <v>47</v>
      </c>
      <c r="C68" s="12"/>
      <c r="D68" s="12"/>
      <c r="E68" s="12"/>
      <c r="F68" s="12"/>
      <c r="G68" s="12"/>
      <c r="H68" s="11">
        <f>H66+H67</f>
        <v>0</v>
      </c>
      <c r="I68" s="8">
        <f>I66+I67</f>
        <v>0</v>
      </c>
      <c r="J68" s="7">
        <f>SUM(H68:I68)</f>
        <v>0</v>
      </c>
      <c r="K68" s="228">
        <f>K66+K67</f>
        <v>0</v>
      </c>
      <c r="L68" s="9">
        <f>L66+L67</f>
        <v>3</v>
      </c>
      <c r="M68" s="9">
        <f>M66+M67</f>
        <v>207</v>
      </c>
      <c r="N68" s="9">
        <f>N66+N67</f>
        <v>564</v>
      </c>
      <c r="O68" s="8">
        <f>O66+O67</f>
        <v>397</v>
      </c>
      <c r="P68" s="227">
        <f>SUM(K68:O68)</f>
        <v>1171</v>
      </c>
      <c r="Q68" s="226">
        <f>SUM(J68,P68)</f>
        <v>1171</v>
      </c>
    </row>
    <row r="70" spans="1:17" ht="17.100000000000001" customHeight="1">
      <c r="A70" s="4" t="s">
        <v>107</v>
      </c>
    </row>
    <row r="71" spans="1:17" ht="17.100000000000001" customHeight="1">
      <c r="B71" s="23"/>
      <c r="C71" s="23"/>
      <c r="D71" s="23"/>
      <c r="E71" s="143"/>
      <c r="F71" s="143"/>
      <c r="G71" s="143"/>
      <c r="H71" s="143"/>
      <c r="I71" s="143"/>
      <c r="J71" s="862" t="s">
        <v>104</v>
      </c>
      <c r="K71" s="862"/>
      <c r="L71" s="862"/>
      <c r="M71" s="862"/>
      <c r="N71" s="862"/>
      <c r="O71" s="862"/>
      <c r="P71" s="862"/>
      <c r="Q71" s="862"/>
    </row>
    <row r="72" spans="1:17" ht="17.100000000000001" customHeight="1">
      <c r="B72" s="863" t="str">
        <f>"令和" &amp; DBCS($A$2) &amp; "年（" &amp; DBCS($B$2) &amp; "年）" &amp; DBCS($C$2) &amp; "月"</f>
        <v>令和６年（２０２４年）２月</v>
      </c>
      <c r="C72" s="864"/>
      <c r="D72" s="864"/>
      <c r="E72" s="864"/>
      <c r="F72" s="864"/>
      <c r="G72" s="865"/>
      <c r="H72" s="910" t="s">
        <v>96</v>
      </c>
      <c r="I72" s="911"/>
      <c r="J72" s="911"/>
      <c r="K72" s="912" t="s">
        <v>95</v>
      </c>
      <c r="L72" s="911"/>
      <c r="M72" s="911"/>
      <c r="N72" s="911"/>
      <c r="O72" s="911"/>
      <c r="P72" s="913"/>
      <c r="Q72" s="914" t="s">
        <v>48</v>
      </c>
    </row>
    <row r="73" spans="1:17" ht="17.100000000000001" customHeight="1">
      <c r="B73" s="866"/>
      <c r="C73" s="867"/>
      <c r="D73" s="867"/>
      <c r="E73" s="867"/>
      <c r="F73" s="867"/>
      <c r="G73" s="868"/>
      <c r="H73" s="247" t="s">
        <v>57</v>
      </c>
      <c r="I73" s="246" t="s">
        <v>56</v>
      </c>
      <c r="J73" s="245" t="s">
        <v>49</v>
      </c>
      <c r="K73" s="244" t="s">
        <v>54</v>
      </c>
      <c r="L73" s="243" t="s">
        <v>53</v>
      </c>
      <c r="M73" s="243" t="s">
        <v>52</v>
      </c>
      <c r="N73" s="243" t="s">
        <v>51</v>
      </c>
      <c r="O73" s="242" t="s">
        <v>50</v>
      </c>
      <c r="P73" s="241" t="s">
        <v>49</v>
      </c>
      <c r="Q73" s="915"/>
    </row>
    <row r="74" spans="1:17" ht="17.100000000000001" customHeight="1">
      <c r="B74" s="3" t="s">
        <v>103</v>
      </c>
      <c r="C74" s="235"/>
      <c r="D74" s="235"/>
      <c r="E74" s="235"/>
      <c r="F74" s="235"/>
      <c r="G74" s="235"/>
      <c r="H74" s="22">
        <v>0</v>
      </c>
      <c r="I74" s="21">
        <v>0</v>
      </c>
      <c r="J74" s="20">
        <f>SUM(H74:I74)</f>
        <v>0</v>
      </c>
      <c r="K74" s="234">
        <v>48</v>
      </c>
      <c r="L74" s="31">
        <v>57</v>
      </c>
      <c r="M74" s="31">
        <v>121</v>
      </c>
      <c r="N74" s="31">
        <v>161</v>
      </c>
      <c r="O74" s="30">
        <v>86</v>
      </c>
      <c r="P74" s="233">
        <f>SUM(K74:O74)</f>
        <v>473</v>
      </c>
      <c r="Q74" s="232">
        <f>SUM(J74,P74)</f>
        <v>473</v>
      </c>
    </row>
    <row r="75" spans="1:17" ht="17.100000000000001" customHeight="1">
      <c r="B75" s="2" t="s">
        <v>102</v>
      </c>
      <c r="C75" s="29"/>
      <c r="D75" s="29"/>
      <c r="E75" s="29"/>
      <c r="F75" s="29"/>
      <c r="G75" s="29"/>
      <c r="H75" s="18">
        <v>0</v>
      </c>
      <c r="I75" s="17">
        <v>0</v>
      </c>
      <c r="J75" s="16">
        <f>SUM(H75:I75)</f>
        <v>0</v>
      </c>
      <c r="K75" s="231">
        <v>0</v>
      </c>
      <c r="L75" s="28">
        <v>0</v>
      </c>
      <c r="M75" s="28">
        <v>0</v>
      </c>
      <c r="N75" s="28">
        <v>0</v>
      </c>
      <c r="O75" s="27">
        <v>1</v>
      </c>
      <c r="P75" s="230">
        <f>SUM(K75:O75)</f>
        <v>1</v>
      </c>
      <c r="Q75" s="229">
        <f>SUM(J75,P75)</f>
        <v>1</v>
      </c>
    </row>
    <row r="76" spans="1:17" ht="17.100000000000001" customHeight="1">
      <c r="B76" s="13" t="s">
        <v>47</v>
      </c>
      <c r="C76" s="12"/>
      <c r="D76" s="12"/>
      <c r="E76" s="12"/>
      <c r="F76" s="12"/>
      <c r="G76" s="12"/>
      <c r="H76" s="11">
        <f>H74+H75</f>
        <v>0</v>
      </c>
      <c r="I76" s="8">
        <f>I74+I75</f>
        <v>0</v>
      </c>
      <c r="J76" s="7">
        <f>SUM(H76:I76)</f>
        <v>0</v>
      </c>
      <c r="K76" s="228">
        <f>K74+K75</f>
        <v>48</v>
      </c>
      <c r="L76" s="9">
        <f>L74+L75</f>
        <v>57</v>
      </c>
      <c r="M76" s="9">
        <f>M74+M75</f>
        <v>121</v>
      </c>
      <c r="N76" s="9">
        <f>N74+N75</f>
        <v>161</v>
      </c>
      <c r="O76" s="8">
        <f>O74+O75</f>
        <v>87</v>
      </c>
      <c r="P76" s="227">
        <f>SUM(K76:O76)</f>
        <v>474</v>
      </c>
      <c r="Q76" s="226">
        <f>SUM(J76,P76)</f>
        <v>474</v>
      </c>
    </row>
    <row r="78" spans="1:17" ht="17.100000000000001" customHeight="1">
      <c r="A78" s="4" t="s">
        <v>106</v>
      </c>
    </row>
    <row r="79" spans="1:17" ht="17.100000000000001" customHeight="1">
      <c r="B79" s="23"/>
      <c r="C79" s="23"/>
      <c r="D79" s="23"/>
      <c r="E79" s="143"/>
      <c r="F79" s="143"/>
      <c r="G79" s="143"/>
      <c r="H79" s="143"/>
      <c r="I79" s="143"/>
      <c r="J79" s="862" t="s">
        <v>104</v>
      </c>
      <c r="K79" s="862"/>
      <c r="L79" s="862"/>
      <c r="M79" s="862"/>
      <c r="N79" s="862"/>
      <c r="O79" s="862"/>
      <c r="P79" s="862"/>
      <c r="Q79" s="862"/>
    </row>
    <row r="80" spans="1:17" ht="17.100000000000001" customHeight="1">
      <c r="B80" s="889" t="str">
        <f>"令和" &amp; DBCS($A$2) &amp; "年（" &amp; DBCS($B$2) &amp; "年）" &amp; DBCS($C$2) &amp; "月"</f>
        <v>令和６年（２０２４年）２月</v>
      </c>
      <c r="C80" s="890"/>
      <c r="D80" s="890"/>
      <c r="E80" s="890"/>
      <c r="F80" s="890"/>
      <c r="G80" s="891"/>
      <c r="H80" s="895" t="s">
        <v>96</v>
      </c>
      <c r="I80" s="896"/>
      <c r="J80" s="896"/>
      <c r="K80" s="897" t="s">
        <v>95</v>
      </c>
      <c r="L80" s="896"/>
      <c r="M80" s="896"/>
      <c r="N80" s="896"/>
      <c r="O80" s="896"/>
      <c r="P80" s="898"/>
      <c r="Q80" s="891" t="s">
        <v>48</v>
      </c>
    </row>
    <row r="81" spans="1:18" ht="17.100000000000001" customHeight="1">
      <c r="B81" s="892"/>
      <c r="C81" s="893"/>
      <c r="D81" s="893"/>
      <c r="E81" s="893"/>
      <c r="F81" s="893"/>
      <c r="G81" s="894"/>
      <c r="H81" s="240" t="s">
        <v>57</v>
      </c>
      <c r="I81" s="237" t="s">
        <v>56</v>
      </c>
      <c r="J81" s="779" t="s">
        <v>49</v>
      </c>
      <c r="K81" s="239" t="s">
        <v>54</v>
      </c>
      <c r="L81" s="238" t="s">
        <v>53</v>
      </c>
      <c r="M81" s="238" t="s">
        <v>52</v>
      </c>
      <c r="N81" s="238" t="s">
        <v>51</v>
      </c>
      <c r="O81" s="237" t="s">
        <v>50</v>
      </c>
      <c r="P81" s="236" t="s">
        <v>49</v>
      </c>
      <c r="Q81" s="894"/>
    </row>
    <row r="82" spans="1:18" ht="17.100000000000001" customHeight="1">
      <c r="B82" s="3" t="s">
        <v>103</v>
      </c>
      <c r="C82" s="235"/>
      <c r="D82" s="235"/>
      <c r="E82" s="235"/>
      <c r="F82" s="235"/>
      <c r="G82" s="235"/>
      <c r="H82" s="22">
        <v>0</v>
      </c>
      <c r="I82" s="21">
        <v>0</v>
      </c>
      <c r="J82" s="20">
        <f>SUM(H82:I82)</f>
        <v>0</v>
      </c>
      <c r="K82" s="234">
        <v>0</v>
      </c>
      <c r="L82" s="31">
        <v>0</v>
      </c>
      <c r="M82" s="31">
        <v>4</v>
      </c>
      <c r="N82" s="31">
        <v>10</v>
      </c>
      <c r="O82" s="30">
        <v>12</v>
      </c>
      <c r="P82" s="233">
        <f>SUM(K82:O82)</f>
        <v>26</v>
      </c>
      <c r="Q82" s="232">
        <f>SUM(J82,P82)</f>
        <v>26</v>
      </c>
    </row>
    <row r="83" spans="1:18" ht="17.100000000000001" customHeight="1">
      <c r="B83" s="2" t="s">
        <v>102</v>
      </c>
      <c r="C83" s="29"/>
      <c r="D83" s="29"/>
      <c r="E83" s="29"/>
      <c r="F83" s="29"/>
      <c r="G83" s="29"/>
      <c r="H83" s="18">
        <v>0</v>
      </c>
      <c r="I83" s="17">
        <v>0</v>
      </c>
      <c r="J83" s="16">
        <f>SUM(H83:I83)</f>
        <v>0</v>
      </c>
      <c r="K83" s="231">
        <v>0</v>
      </c>
      <c r="L83" s="28">
        <v>0</v>
      </c>
      <c r="M83" s="28">
        <v>0</v>
      </c>
      <c r="N83" s="28">
        <v>0</v>
      </c>
      <c r="O83" s="27">
        <v>0</v>
      </c>
      <c r="P83" s="230">
        <f>SUM(K83:O83)</f>
        <v>0</v>
      </c>
      <c r="Q83" s="229">
        <f>SUM(J83,P83)</f>
        <v>0</v>
      </c>
    </row>
    <row r="84" spans="1:18" ht="17.100000000000001" customHeight="1">
      <c r="B84" s="13" t="s">
        <v>47</v>
      </c>
      <c r="C84" s="12"/>
      <c r="D84" s="12"/>
      <c r="E84" s="12"/>
      <c r="F84" s="12"/>
      <c r="G84" s="12"/>
      <c r="H84" s="11">
        <f>H82+H83</f>
        <v>0</v>
      </c>
      <c r="I84" s="8">
        <f>I82+I83</f>
        <v>0</v>
      </c>
      <c r="J84" s="7">
        <f>SUM(H84:I84)</f>
        <v>0</v>
      </c>
      <c r="K84" s="228">
        <f>K82+K83</f>
        <v>0</v>
      </c>
      <c r="L84" s="9">
        <f>L82+L83</f>
        <v>0</v>
      </c>
      <c r="M84" s="9">
        <f>M82+M83</f>
        <v>4</v>
      </c>
      <c r="N84" s="9">
        <f>N82+N83</f>
        <v>10</v>
      </c>
      <c r="O84" s="8">
        <f>O82+O83</f>
        <v>12</v>
      </c>
      <c r="P84" s="227">
        <f>SUM(K84:O84)</f>
        <v>26</v>
      </c>
      <c r="Q84" s="226">
        <f>SUM(J84,P84)</f>
        <v>26</v>
      </c>
    </row>
    <row r="86" spans="1:18" s="189" customFormat="1" ht="17.100000000000001" customHeight="1">
      <c r="A86" s="4" t="s">
        <v>105</v>
      </c>
    </row>
    <row r="87" spans="1:18" s="189" customFormat="1" ht="17.100000000000001" customHeight="1">
      <c r="B87" s="225"/>
      <c r="C87" s="225"/>
      <c r="D87" s="225"/>
      <c r="E87" s="187"/>
      <c r="F87" s="187"/>
      <c r="G87" s="187"/>
      <c r="H87" s="187"/>
      <c r="I87" s="187"/>
      <c r="J87" s="899" t="s">
        <v>104</v>
      </c>
      <c r="K87" s="899"/>
      <c r="L87" s="899"/>
      <c r="M87" s="899"/>
      <c r="N87" s="899"/>
      <c r="O87" s="899"/>
      <c r="P87" s="899"/>
      <c r="Q87" s="899"/>
    </row>
    <row r="88" spans="1:18" s="189" customFormat="1" ht="17.100000000000001" customHeight="1">
      <c r="B88" s="900" t="str">
        <f>"令和" &amp; DBCS($A$2) &amp; "年（" &amp; DBCS($B$2) &amp; "年）" &amp; DBCS($C$2) &amp; "月"</f>
        <v>令和６年（２０２４年）２月</v>
      </c>
      <c r="C88" s="901"/>
      <c r="D88" s="901"/>
      <c r="E88" s="901"/>
      <c r="F88" s="901"/>
      <c r="G88" s="902"/>
      <c r="H88" s="906" t="s">
        <v>96</v>
      </c>
      <c r="I88" s="907"/>
      <c r="J88" s="907"/>
      <c r="K88" s="908" t="s">
        <v>95</v>
      </c>
      <c r="L88" s="907"/>
      <c r="M88" s="907"/>
      <c r="N88" s="907"/>
      <c r="O88" s="907"/>
      <c r="P88" s="909"/>
      <c r="Q88" s="902" t="s">
        <v>48</v>
      </c>
    </row>
    <row r="89" spans="1:18" s="189" customFormat="1" ht="17.100000000000001" customHeight="1">
      <c r="B89" s="903"/>
      <c r="C89" s="904"/>
      <c r="D89" s="904"/>
      <c r="E89" s="904"/>
      <c r="F89" s="904"/>
      <c r="G89" s="905"/>
      <c r="H89" s="224" t="s">
        <v>57</v>
      </c>
      <c r="I89" s="221" t="s">
        <v>56</v>
      </c>
      <c r="J89" s="780" t="s">
        <v>49</v>
      </c>
      <c r="K89" s="223" t="s">
        <v>54</v>
      </c>
      <c r="L89" s="222" t="s">
        <v>53</v>
      </c>
      <c r="M89" s="222" t="s">
        <v>52</v>
      </c>
      <c r="N89" s="222" t="s">
        <v>51</v>
      </c>
      <c r="O89" s="221" t="s">
        <v>50</v>
      </c>
      <c r="P89" s="220" t="s">
        <v>49</v>
      </c>
      <c r="Q89" s="905"/>
    </row>
    <row r="90" spans="1:18" s="189" customFormat="1" ht="17.100000000000001" customHeight="1">
      <c r="B90" s="219" t="s">
        <v>103</v>
      </c>
      <c r="C90" s="218"/>
      <c r="D90" s="218"/>
      <c r="E90" s="218"/>
      <c r="F90" s="218"/>
      <c r="G90" s="218"/>
      <c r="H90" s="217">
        <v>0</v>
      </c>
      <c r="I90" s="216">
        <v>0</v>
      </c>
      <c r="J90" s="215">
        <f>SUM(H90:I90)</f>
        <v>0</v>
      </c>
      <c r="K90" s="214">
        <v>0</v>
      </c>
      <c r="L90" s="213">
        <v>4</v>
      </c>
      <c r="M90" s="213">
        <v>33</v>
      </c>
      <c r="N90" s="213">
        <v>317</v>
      </c>
      <c r="O90" s="212">
        <v>366</v>
      </c>
      <c r="P90" s="211">
        <f>SUM(K90:O90)</f>
        <v>720</v>
      </c>
      <c r="Q90" s="210">
        <f>SUM(J90,P90)</f>
        <v>720</v>
      </c>
    </row>
    <row r="91" spans="1:18" s="189" customFormat="1" ht="17.100000000000001" customHeight="1">
      <c r="B91" s="209" t="s">
        <v>102</v>
      </c>
      <c r="C91" s="208"/>
      <c r="D91" s="208"/>
      <c r="E91" s="208"/>
      <c r="F91" s="208"/>
      <c r="G91" s="208"/>
      <c r="H91" s="207">
        <v>0</v>
      </c>
      <c r="I91" s="206">
        <v>0</v>
      </c>
      <c r="J91" s="205">
        <f>SUM(H91:I91)</f>
        <v>0</v>
      </c>
      <c r="K91" s="204">
        <v>0</v>
      </c>
      <c r="L91" s="203">
        <v>0</v>
      </c>
      <c r="M91" s="203">
        <v>0</v>
      </c>
      <c r="N91" s="203">
        <v>1</v>
      </c>
      <c r="O91" s="202">
        <v>5</v>
      </c>
      <c r="P91" s="201">
        <f>SUM(K91:O91)</f>
        <v>6</v>
      </c>
      <c r="Q91" s="200">
        <f>SUM(J91,P91)</f>
        <v>6</v>
      </c>
    </row>
    <row r="92" spans="1:18" s="189" customFormat="1" ht="17.100000000000001" customHeight="1">
      <c r="B92" s="199" t="s">
        <v>47</v>
      </c>
      <c r="C92" s="198"/>
      <c r="D92" s="198"/>
      <c r="E92" s="198"/>
      <c r="F92" s="198"/>
      <c r="G92" s="198"/>
      <c r="H92" s="197">
        <f>H90+H91</f>
        <v>0</v>
      </c>
      <c r="I92" s="193">
        <f>I90+I91</f>
        <v>0</v>
      </c>
      <c r="J92" s="196">
        <f>SUM(H92:I92)</f>
        <v>0</v>
      </c>
      <c r="K92" s="195">
        <f>K90+K91</f>
        <v>0</v>
      </c>
      <c r="L92" s="194">
        <f>L90+L91</f>
        <v>4</v>
      </c>
      <c r="M92" s="194">
        <f>M90+M91</f>
        <v>33</v>
      </c>
      <c r="N92" s="194">
        <f>N90+N91</f>
        <v>318</v>
      </c>
      <c r="O92" s="193">
        <f>O90+O91</f>
        <v>371</v>
      </c>
      <c r="P92" s="192">
        <f>SUM(K92:O92)</f>
        <v>726</v>
      </c>
      <c r="Q92" s="191">
        <f>SUM(J92,P92)</f>
        <v>726</v>
      </c>
    </row>
    <row r="93" spans="1:18" s="189" customFormat="1" ht="17.100000000000001" customHeight="1"/>
    <row r="94" spans="1:18" s="49" customFormat="1" ht="17.100000000000001" customHeight="1">
      <c r="A94" s="26" t="s">
        <v>101</v>
      </c>
      <c r="J94" s="190"/>
      <c r="K94" s="190"/>
    </row>
    <row r="95" spans="1:18" s="49" customFormat="1" ht="17.100000000000001" customHeight="1">
      <c r="B95" s="189"/>
      <c r="C95" s="188"/>
      <c r="D95" s="188"/>
      <c r="E95" s="188"/>
      <c r="F95" s="187"/>
      <c r="G95" s="187"/>
      <c r="H95" s="187"/>
      <c r="I95" s="899" t="s">
        <v>100</v>
      </c>
      <c r="J95" s="899"/>
      <c r="K95" s="899"/>
      <c r="L95" s="899"/>
      <c r="M95" s="899"/>
      <c r="N95" s="899"/>
      <c r="O95" s="899"/>
      <c r="P95" s="899"/>
      <c r="Q95" s="899"/>
      <c r="R95" s="899"/>
    </row>
    <row r="96" spans="1:18" s="49" customFormat="1" ht="17.100000000000001" customHeight="1">
      <c r="B96" s="876" t="str">
        <f>"令和" &amp; DBCS($A$2) &amp; "年（" &amp; DBCS($B$2) &amp; "年）" &amp; DBCS($C$2) &amp; "月"</f>
        <v>令和６年（２０２４年）２月</v>
      </c>
      <c r="C96" s="877"/>
      <c r="D96" s="877"/>
      <c r="E96" s="877"/>
      <c r="F96" s="877"/>
      <c r="G96" s="878"/>
      <c r="H96" s="882" t="s">
        <v>96</v>
      </c>
      <c r="I96" s="883"/>
      <c r="J96" s="883"/>
      <c r="K96" s="884" t="s">
        <v>95</v>
      </c>
      <c r="L96" s="885"/>
      <c r="M96" s="885"/>
      <c r="N96" s="885"/>
      <c r="O96" s="885"/>
      <c r="P96" s="885"/>
      <c r="Q96" s="886"/>
      <c r="R96" s="887" t="s">
        <v>48</v>
      </c>
    </row>
    <row r="97" spans="2:18" s="49" customFormat="1" ht="17.100000000000001" customHeight="1">
      <c r="B97" s="879"/>
      <c r="C97" s="880"/>
      <c r="D97" s="880"/>
      <c r="E97" s="880"/>
      <c r="F97" s="880"/>
      <c r="G97" s="881"/>
      <c r="H97" s="186" t="s">
        <v>57</v>
      </c>
      <c r="I97" s="185" t="s">
        <v>56</v>
      </c>
      <c r="J97" s="184" t="s">
        <v>49</v>
      </c>
      <c r="K97" s="139" t="s">
        <v>55</v>
      </c>
      <c r="L97" s="183" t="s">
        <v>54</v>
      </c>
      <c r="M97" s="183" t="s">
        <v>53</v>
      </c>
      <c r="N97" s="183" t="s">
        <v>52</v>
      </c>
      <c r="O97" s="183" t="s">
        <v>51</v>
      </c>
      <c r="P97" s="182" t="s">
        <v>50</v>
      </c>
      <c r="Q97" s="778" t="s">
        <v>49</v>
      </c>
      <c r="R97" s="888"/>
    </row>
    <row r="98" spans="2:18" s="49" customFormat="1" ht="17.100000000000001" customHeight="1">
      <c r="B98" s="162" t="s">
        <v>94</v>
      </c>
      <c r="C98" s="161"/>
      <c r="D98" s="161"/>
      <c r="E98" s="161"/>
      <c r="F98" s="161"/>
      <c r="G98" s="160"/>
      <c r="H98" s="159">
        <f>SUM(H99,H105,H108,H113,H117:H118)</f>
        <v>2076</v>
      </c>
      <c r="I98" s="158">
        <f>SUM(I99,I105,I108,I113,I117:I118)</f>
        <v>3136</v>
      </c>
      <c r="J98" s="157">
        <f>SUM(J99,J105,J108,J113,J117:J118)</f>
        <v>5212</v>
      </c>
      <c r="K98" s="42">
        <f>SUM(K99,K105,K108,K113,K117:K118)</f>
        <v>0</v>
      </c>
      <c r="L98" s="156">
        <f>SUM(L99,L105,L108,L113,L117:L118)</f>
        <v>10279</v>
      </c>
      <c r="M98" s="156">
        <f>SUM(M99,M105,M108,M113,M117:M118)</f>
        <v>7129</v>
      </c>
      <c r="N98" s="156">
        <f>SUM(N99,N105,N108,N113,N117:N118)</f>
        <v>5136</v>
      </c>
      <c r="O98" s="156">
        <f>SUM(O99,O105,O108,O113,O117:O118)</f>
        <v>3489</v>
      </c>
      <c r="P98" s="155">
        <f>SUM(P99,P105,P108,P113,P117:P118)</f>
        <v>1940</v>
      </c>
      <c r="Q98" s="154">
        <f>SUM(Q99,Q105,Q108,Q113,Q117:Q118)</f>
        <v>27973</v>
      </c>
      <c r="R98" s="153">
        <f>SUM(R99,R105,R108,R113,R117:R118)</f>
        <v>33185</v>
      </c>
    </row>
    <row r="99" spans="2:18" s="49" customFormat="1" ht="17.100000000000001" customHeight="1">
      <c r="B99" s="111"/>
      <c r="C99" s="162" t="s">
        <v>93</v>
      </c>
      <c r="D99" s="161"/>
      <c r="E99" s="161"/>
      <c r="F99" s="161"/>
      <c r="G99" s="160"/>
      <c r="H99" s="159">
        <f>SUM(H100:H104)</f>
        <v>143</v>
      </c>
      <c r="I99" s="158">
        <f>SUM(I100:I104)</f>
        <v>267</v>
      </c>
      <c r="J99" s="157">
        <f>SUM(J100:J104)</f>
        <v>410</v>
      </c>
      <c r="K99" s="42">
        <f>SUM(K100:K104)</f>
        <v>0</v>
      </c>
      <c r="L99" s="156">
        <f>SUM(L100:L104)</f>
        <v>2770</v>
      </c>
      <c r="M99" s="156">
        <f>SUM(M100:M104)</f>
        <v>1948</v>
      </c>
      <c r="N99" s="156">
        <f>SUM(N100:N104)</f>
        <v>1626</v>
      </c>
      <c r="O99" s="156">
        <f>SUM(O100:O104)</f>
        <v>1255</v>
      </c>
      <c r="P99" s="155">
        <f>SUM(P100:P104)</f>
        <v>849</v>
      </c>
      <c r="Q99" s="154">
        <f>SUM(Q100:Q104)</f>
        <v>8448</v>
      </c>
      <c r="R99" s="153">
        <f>SUM(J99,Q99)</f>
        <v>8858</v>
      </c>
    </row>
    <row r="100" spans="2:18" s="49" customFormat="1" ht="17.100000000000001" customHeight="1">
      <c r="B100" s="111"/>
      <c r="C100" s="111"/>
      <c r="D100" s="172" t="s">
        <v>92</v>
      </c>
      <c r="E100" s="171"/>
      <c r="F100" s="171"/>
      <c r="G100" s="170"/>
      <c r="H100" s="169">
        <v>0</v>
      </c>
      <c r="I100" s="166">
        <v>0</v>
      </c>
      <c r="J100" s="165">
        <f>SUM(H100:I100)</f>
        <v>0</v>
      </c>
      <c r="K100" s="134">
        <v>0</v>
      </c>
      <c r="L100" s="167">
        <v>1356</v>
      </c>
      <c r="M100" s="167">
        <v>794</v>
      </c>
      <c r="N100" s="167">
        <v>538</v>
      </c>
      <c r="O100" s="167">
        <v>296</v>
      </c>
      <c r="P100" s="166">
        <v>169</v>
      </c>
      <c r="Q100" s="165">
        <f>SUM(K100:P100)</f>
        <v>3153</v>
      </c>
      <c r="R100" s="164">
        <f>SUM(J100,Q100)</f>
        <v>3153</v>
      </c>
    </row>
    <row r="101" spans="2:18" s="49" customFormat="1" ht="17.100000000000001" customHeight="1">
      <c r="B101" s="111"/>
      <c r="C101" s="111"/>
      <c r="D101" s="110" t="s">
        <v>91</v>
      </c>
      <c r="E101" s="109"/>
      <c r="F101" s="109"/>
      <c r="G101" s="108"/>
      <c r="H101" s="107">
        <v>0</v>
      </c>
      <c r="I101" s="104">
        <v>0</v>
      </c>
      <c r="J101" s="103">
        <f>SUM(H101:I101)</f>
        <v>0</v>
      </c>
      <c r="K101" s="101">
        <v>0</v>
      </c>
      <c r="L101" s="105">
        <v>1</v>
      </c>
      <c r="M101" s="105">
        <v>1</v>
      </c>
      <c r="N101" s="105">
        <v>2</v>
      </c>
      <c r="O101" s="105">
        <v>14</v>
      </c>
      <c r="P101" s="104">
        <v>26</v>
      </c>
      <c r="Q101" s="103">
        <f>SUM(K101:P101)</f>
        <v>44</v>
      </c>
      <c r="R101" s="102">
        <f>SUM(J101,Q101)</f>
        <v>44</v>
      </c>
    </row>
    <row r="102" spans="2:18" s="49" customFormat="1" ht="17.100000000000001" customHeight="1">
      <c r="B102" s="111"/>
      <c r="C102" s="111"/>
      <c r="D102" s="110" t="s">
        <v>90</v>
      </c>
      <c r="E102" s="109"/>
      <c r="F102" s="109"/>
      <c r="G102" s="108"/>
      <c r="H102" s="107">
        <v>62</v>
      </c>
      <c r="I102" s="104">
        <v>121</v>
      </c>
      <c r="J102" s="103">
        <f>SUM(H102:I102)</f>
        <v>183</v>
      </c>
      <c r="K102" s="101">
        <v>0</v>
      </c>
      <c r="L102" s="105">
        <v>447</v>
      </c>
      <c r="M102" s="105">
        <v>355</v>
      </c>
      <c r="N102" s="105">
        <v>234</v>
      </c>
      <c r="O102" s="105">
        <v>189</v>
      </c>
      <c r="P102" s="104">
        <v>129</v>
      </c>
      <c r="Q102" s="103">
        <f>SUM(K102:P102)</f>
        <v>1354</v>
      </c>
      <c r="R102" s="102">
        <f>SUM(J102,Q102)</f>
        <v>1537</v>
      </c>
    </row>
    <row r="103" spans="2:18" s="49" customFormat="1" ht="17.100000000000001" customHeight="1">
      <c r="B103" s="111"/>
      <c r="C103" s="111"/>
      <c r="D103" s="110" t="s">
        <v>89</v>
      </c>
      <c r="E103" s="109"/>
      <c r="F103" s="109"/>
      <c r="G103" s="108"/>
      <c r="H103" s="107">
        <v>9</v>
      </c>
      <c r="I103" s="104">
        <v>54</v>
      </c>
      <c r="J103" s="103">
        <f>SUM(H103:I103)</f>
        <v>63</v>
      </c>
      <c r="K103" s="101">
        <v>0</v>
      </c>
      <c r="L103" s="105">
        <v>86</v>
      </c>
      <c r="M103" s="105">
        <v>72</v>
      </c>
      <c r="N103" s="105">
        <v>55</v>
      </c>
      <c r="O103" s="105">
        <v>63</v>
      </c>
      <c r="P103" s="104">
        <v>20</v>
      </c>
      <c r="Q103" s="103">
        <f>SUM(K103:P103)</f>
        <v>296</v>
      </c>
      <c r="R103" s="102">
        <f>SUM(J103,Q103)</f>
        <v>359</v>
      </c>
    </row>
    <row r="104" spans="2:18" s="49" customFormat="1" ht="17.100000000000001" customHeight="1">
      <c r="B104" s="111"/>
      <c r="C104" s="111"/>
      <c r="D104" s="181" t="s">
        <v>88</v>
      </c>
      <c r="E104" s="180"/>
      <c r="F104" s="180"/>
      <c r="G104" s="179"/>
      <c r="H104" s="178">
        <v>72</v>
      </c>
      <c r="I104" s="175">
        <v>92</v>
      </c>
      <c r="J104" s="174">
        <f>SUM(H104:I104)</f>
        <v>164</v>
      </c>
      <c r="K104" s="128">
        <v>0</v>
      </c>
      <c r="L104" s="176">
        <v>880</v>
      </c>
      <c r="M104" s="176">
        <v>726</v>
      </c>
      <c r="N104" s="176">
        <v>797</v>
      </c>
      <c r="O104" s="176">
        <v>693</v>
      </c>
      <c r="P104" s="175">
        <v>505</v>
      </c>
      <c r="Q104" s="174">
        <f>SUM(K104:P104)</f>
        <v>3601</v>
      </c>
      <c r="R104" s="173">
        <f>SUM(J104,Q104)</f>
        <v>3765</v>
      </c>
    </row>
    <row r="105" spans="2:18" s="49" customFormat="1" ht="17.100000000000001" customHeight="1">
      <c r="B105" s="111"/>
      <c r="C105" s="162" t="s">
        <v>87</v>
      </c>
      <c r="D105" s="161"/>
      <c r="E105" s="161"/>
      <c r="F105" s="161"/>
      <c r="G105" s="160"/>
      <c r="H105" s="159">
        <f>SUM(H106:H107)</f>
        <v>126</v>
      </c>
      <c r="I105" s="158">
        <f>SUM(I106:I107)</f>
        <v>163</v>
      </c>
      <c r="J105" s="157">
        <f>SUM(J106:J107)</f>
        <v>289</v>
      </c>
      <c r="K105" s="42">
        <f>SUM(K106:K107)</f>
        <v>0</v>
      </c>
      <c r="L105" s="156">
        <f>SUM(L106:L107)</f>
        <v>1801</v>
      </c>
      <c r="M105" s="156">
        <f>SUM(M106:M107)</f>
        <v>1110</v>
      </c>
      <c r="N105" s="156">
        <f>SUM(N106:N107)</f>
        <v>731</v>
      </c>
      <c r="O105" s="156">
        <f>SUM(O106:O107)</f>
        <v>402</v>
      </c>
      <c r="P105" s="155">
        <f>SUM(P106:P107)</f>
        <v>184</v>
      </c>
      <c r="Q105" s="154">
        <f>SUM(Q106:Q107)</f>
        <v>4228</v>
      </c>
      <c r="R105" s="153">
        <f>SUM(R106:R107)</f>
        <v>4517</v>
      </c>
    </row>
    <row r="106" spans="2:18" s="49" customFormat="1" ht="17.100000000000001" customHeight="1">
      <c r="B106" s="111"/>
      <c r="C106" s="111"/>
      <c r="D106" s="172" t="s">
        <v>86</v>
      </c>
      <c r="E106" s="171"/>
      <c r="F106" s="171"/>
      <c r="G106" s="170"/>
      <c r="H106" s="169">
        <v>0</v>
      </c>
      <c r="I106" s="166">
        <v>0</v>
      </c>
      <c r="J106" s="168">
        <f>SUM(H106:I106)</f>
        <v>0</v>
      </c>
      <c r="K106" s="134">
        <v>0</v>
      </c>
      <c r="L106" s="167">
        <v>1399</v>
      </c>
      <c r="M106" s="167">
        <v>801</v>
      </c>
      <c r="N106" s="167">
        <v>558</v>
      </c>
      <c r="O106" s="167">
        <v>301</v>
      </c>
      <c r="P106" s="166">
        <v>137</v>
      </c>
      <c r="Q106" s="165">
        <f>SUM(K106:P106)</f>
        <v>3196</v>
      </c>
      <c r="R106" s="164">
        <f>SUM(J106,Q106)</f>
        <v>3196</v>
      </c>
    </row>
    <row r="107" spans="2:18" s="49" customFormat="1" ht="17.100000000000001" customHeight="1">
      <c r="B107" s="111"/>
      <c r="C107" s="111"/>
      <c r="D107" s="181" t="s">
        <v>85</v>
      </c>
      <c r="E107" s="180"/>
      <c r="F107" s="180"/>
      <c r="G107" s="179"/>
      <c r="H107" s="178">
        <v>126</v>
      </c>
      <c r="I107" s="175">
        <v>163</v>
      </c>
      <c r="J107" s="177">
        <f>SUM(H107:I107)</f>
        <v>289</v>
      </c>
      <c r="K107" s="128">
        <v>0</v>
      </c>
      <c r="L107" s="176">
        <v>402</v>
      </c>
      <c r="M107" s="176">
        <v>309</v>
      </c>
      <c r="N107" s="176">
        <v>173</v>
      </c>
      <c r="O107" s="176">
        <v>101</v>
      </c>
      <c r="P107" s="175">
        <v>47</v>
      </c>
      <c r="Q107" s="174">
        <f>SUM(K107:P107)</f>
        <v>1032</v>
      </c>
      <c r="R107" s="173">
        <f>SUM(J107,Q107)</f>
        <v>1321</v>
      </c>
    </row>
    <row r="108" spans="2:18" s="49" customFormat="1" ht="17.100000000000001" customHeight="1">
      <c r="B108" s="111"/>
      <c r="C108" s="162" t="s">
        <v>84</v>
      </c>
      <c r="D108" s="161"/>
      <c r="E108" s="161"/>
      <c r="F108" s="161"/>
      <c r="G108" s="160"/>
      <c r="H108" s="159">
        <f>SUM(H109:H112)</f>
        <v>7</v>
      </c>
      <c r="I108" s="158">
        <f>SUM(I109:I112)</f>
        <v>6</v>
      </c>
      <c r="J108" s="157">
        <f>SUM(J109:J112)</f>
        <v>13</v>
      </c>
      <c r="K108" s="42">
        <f>SUM(K109:K112)</f>
        <v>0</v>
      </c>
      <c r="L108" s="156">
        <f>SUM(L109:L112)</f>
        <v>176</v>
      </c>
      <c r="M108" s="156">
        <f>SUM(M109:M112)</f>
        <v>203</v>
      </c>
      <c r="N108" s="156">
        <f>SUM(N109:N112)</f>
        <v>190</v>
      </c>
      <c r="O108" s="156">
        <f>SUM(O109:O112)</f>
        <v>140</v>
      </c>
      <c r="P108" s="155">
        <f>SUM(P109:P112)</f>
        <v>80</v>
      </c>
      <c r="Q108" s="154">
        <f>SUM(Q109:Q112)</f>
        <v>789</v>
      </c>
      <c r="R108" s="153">
        <f>SUM(R109:R112)</f>
        <v>802</v>
      </c>
    </row>
    <row r="109" spans="2:18" s="49" customFormat="1" ht="17.100000000000001" customHeight="1">
      <c r="B109" s="111"/>
      <c r="C109" s="111"/>
      <c r="D109" s="172" t="s">
        <v>83</v>
      </c>
      <c r="E109" s="171"/>
      <c r="F109" s="171"/>
      <c r="G109" s="170"/>
      <c r="H109" s="169">
        <v>7</v>
      </c>
      <c r="I109" s="166">
        <v>6</v>
      </c>
      <c r="J109" s="168">
        <f>SUM(H109:I109)</f>
        <v>13</v>
      </c>
      <c r="K109" s="134">
        <v>0</v>
      </c>
      <c r="L109" s="167">
        <v>165</v>
      </c>
      <c r="M109" s="167">
        <v>190</v>
      </c>
      <c r="N109" s="167">
        <v>178</v>
      </c>
      <c r="O109" s="167">
        <v>127</v>
      </c>
      <c r="P109" s="166">
        <v>68</v>
      </c>
      <c r="Q109" s="165">
        <f>SUM(K109:P109)</f>
        <v>728</v>
      </c>
      <c r="R109" s="164">
        <f>SUM(J109,Q109)</f>
        <v>741</v>
      </c>
    </row>
    <row r="110" spans="2:18" s="49" customFormat="1" ht="17.100000000000001" customHeight="1">
      <c r="B110" s="111"/>
      <c r="C110" s="111"/>
      <c r="D110" s="110" t="s">
        <v>82</v>
      </c>
      <c r="E110" s="109"/>
      <c r="F110" s="109"/>
      <c r="G110" s="108"/>
      <c r="H110" s="107">
        <v>0</v>
      </c>
      <c r="I110" s="104">
        <v>0</v>
      </c>
      <c r="J110" s="106">
        <f>SUM(H110:I110)</f>
        <v>0</v>
      </c>
      <c r="K110" s="101">
        <v>0</v>
      </c>
      <c r="L110" s="105">
        <v>11</v>
      </c>
      <c r="M110" s="105">
        <v>13</v>
      </c>
      <c r="N110" s="105">
        <v>12</v>
      </c>
      <c r="O110" s="105">
        <v>13</v>
      </c>
      <c r="P110" s="104">
        <v>12</v>
      </c>
      <c r="Q110" s="103">
        <f>SUM(K110:P110)</f>
        <v>61</v>
      </c>
      <c r="R110" s="102">
        <f>SUM(J110,Q110)</f>
        <v>61</v>
      </c>
    </row>
    <row r="111" spans="2:18" s="49" customFormat="1" ht="17.100000000000001" customHeight="1">
      <c r="B111" s="111"/>
      <c r="C111" s="163"/>
      <c r="D111" s="110" t="s">
        <v>81</v>
      </c>
      <c r="E111" s="109"/>
      <c r="F111" s="109"/>
      <c r="G111" s="108"/>
      <c r="H111" s="107">
        <v>0</v>
      </c>
      <c r="I111" s="104">
        <v>0</v>
      </c>
      <c r="J111" s="106">
        <f>SUM(H111:I111)</f>
        <v>0</v>
      </c>
      <c r="K111" s="101">
        <v>0</v>
      </c>
      <c r="L111" s="105">
        <v>0</v>
      </c>
      <c r="M111" s="105">
        <v>0</v>
      </c>
      <c r="N111" s="105">
        <v>0</v>
      </c>
      <c r="O111" s="105">
        <v>0</v>
      </c>
      <c r="P111" s="104">
        <v>0</v>
      </c>
      <c r="Q111" s="103">
        <f>SUM(K111:P111)</f>
        <v>0</v>
      </c>
      <c r="R111" s="102">
        <f>SUM(J111,Q111)</f>
        <v>0</v>
      </c>
    </row>
    <row r="112" spans="2:18" s="49" customFormat="1" ht="16.5" customHeight="1">
      <c r="B112" s="111"/>
      <c r="C112" s="136"/>
      <c r="D112" s="59" t="s">
        <v>80</v>
      </c>
      <c r="E112" s="58"/>
      <c r="F112" s="58"/>
      <c r="G112" s="57"/>
      <c r="H112" s="56">
        <v>0</v>
      </c>
      <c r="I112" s="52">
        <v>0</v>
      </c>
      <c r="J112" s="55">
        <f>SUM(H112:I112)</f>
        <v>0</v>
      </c>
      <c r="K112" s="135">
        <v>0</v>
      </c>
      <c r="L112" s="53">
        <v>0</v>
      </c>
      <c r="M112" s="53">
        <v>0</v>
      </c>
      <c r="N112" s="53">
        <v>0</v>
      </c>
      <c r="O112" s="53">
        <v>0</v>
      </c>
      <c r="P112" s="52">
        <v>0</v>
      </c>
      <c r="Q112" s="51">
        <f>SUM(K112:P112)</f>
        <v>0</v>
      </c>
      <c r="R112" s="50">
        <f>SUM(J112,Q112)</f>
        <v>0</v>
      </c>
    </row>
    <row r="113" spans="2:18" s="49" customFormat="1" ht="17.100000000000001" customHeight="1">
      <c r="B113" s="111"/>
      <c r="C113" s="162" t="s">
        <v>79</v>
      </c>
      <c r="D113" s="161"/>
      <c r="E113" s="161"/>
      <c r="F113" s="161"/>
      <c r="G113" s="160"/>
      <c r="H113" s="159">
        <f>SUM(H114:H116)</f>
        <v>852</v>
      </c>
      <c r="I113" s="158">
        <f>SUM(I114:I116)</f>
        <v>1320</v>
      </c>
      <c r="J113" s="157">
        <f>SUM(J114:J116)</f>
        <v>2172</v>
      </c>
      <c r="K113" s="42">
        <f>SUM(K114:K116)</f>
        <v>0</v>
      </c>
      <c r="L113" s="156">
        <f>SUM(L114:L116)</f>
        <v>1896</v>
      </c>
      <c r="M113" s="156">
        <f>SUM(M114:M116)</f>
        <v>1683</v>
      </c>
      <c r="N113" s="156">
        <f>SUM(N114:N116)</f>
        <v>1198</v>
      </c>
      <c r="O113" s="156">
        <f>SUM(O114:O116)</f>
        <v>803</v>
      </c>
      <c r="P113" s="155">
        <f>SUM(P114:P116)</f>
        <v>416</v>
      </c>
      <c r="Q113" s="154">
        <f>SUM(Q114:Q116)</f>
        <v>5996</v>
      </c>
      <c r="R113" s="153">
        <f>SUM(R114:R116)</f>
        <v>8168</v>
      </c>
    </row>
    <row r="114" spans="2:18" s="14" customFormat="1" ht="17.100000000000001" customHeight="1">
      <c r="B114" s="72"/>
      <c r="C114" s="72"/>
      <c r="D114" s="82" t="s">
        <v>78</v>
      </c>
      <c r="E114" s="81"/>
      <c r="F114" s="81"/>
      <c r="G114" s="80"/>
      <c r="H114" s="79">
        <v>806</v>
      </c>
      <c r="I114" s="75">
        <v>1277</v>
      </c>
      <c r="J114" s="78">
        <f>SUM(H114:I114)</f>
        <v>2083</v>
      </c>
      <c r="K114" s="134">
        <v>0</v>
      </c>
      <c r="L114" s="76">
        <v>1831</v>
      </c>
      <c r="M114" s="76">
        <v>1626</v>
      </c>
      <c r="N114" s="76">
        <v>1160</v>
      </c>
      <c r="O114" s="76">
        <v>782</v>
      </c>
      <c r="P114" s="75">
        <v>410</v>
      </c>
      <c r="Q114" s="74">
        <f>SUM(K114:P114)</f>
        <v>5809</v>
      </c>
      <c r="R114" s="73">
        <f>SUM(J114,Q114)</f>
        <v>7892</v>
      </c>
    </row>
    <row r="115" spans="2:18" s="14" customFormat="1" ht="17.100000000000001" customHeight="1">
      <c r="B115" s="72"/>
      <c r="C115" s="72"/>
      <c r="D115" s="70" t="s">
        <v>77</v>
      </c>
      <c r="E115" s="69"/>
      <c r="F115" s="69"/>
      <c r="G115" s="68"/>
      <c r="H115" s="67">
        <v>23</v>
      </c>
      <c r="I115" s="63">
        <v>26</v>
      </c>
      <c r="J115" s="66">
        <f>SUM(H115:I115)</f>
        <v>49</v>
      </c>
      <c r="K115" s="101">
        <v>0</v>
      </c>
      <c r="L115" s="64">
        <v>38</v>
      </c>
      <c r="M115" s="64">
        <v>31</v>
      </c>
      <c r="N115" s="64">
        <v>22</v>
      </c>
      <c r="O115" s="64">
        <v>12</v>
      </c>
      <c r="P115" s="63">
        <v>3</v>
      </c>
      <c r="Q115" s="62">
        <f>SUM(K115:P115)</f>
        <v>106</v>
      </c>
      <c r="R115" s="61">
        <f>SUM(J115,Q115)</f>
        <v>155</v>
      </c>
    </row>
    <row r="116" spans="2:18" s="14" customFormat="1" ht="17.100000000000001" customHeight="1">
      <c r="B116" s="72"/>
      <c r="C116" s="72"/>
      <c r="D116" s="133" t="s">
        <v>76</v>
      </c>
      <c r="E116" s="132"/>
      <c r="F116" s="132"/>
      <c r="G116" s="131"/>
      <c r="H116" s="130">
        <v>23</v>
      </c>
      <c r="I116" s="126">
        <v>17</v>
      </c>
      <c r="J116" s="129">
        <f>SUM(H116:I116)</f>
        <v>40</v>
      </c>
      <c r="K116" s="128">
        <v>0</v>
      </c>
      <c r="L116" s="127">
        <v>27</v>
      </c>
      <c r="M116" s="127">
        <v>26</v>
      </c>
      <c r="N116" s="127">
        <v>16</v>
      </c>
      <c r="O116" s="127">
        <v>9</v>
      </c>
      <c r="P116" s="126">
        <v>3</v>
      </c>
      <c r="Q116" s="125">
        <f>SUM(K116:P116)</f>
        <v>81</v>
      </c>
      <c r="R116" s="124">
        <f>SUM(J116,Q116)</f>
        <v>121</v>
      </c>
    </row>
    <row r="117" spans="2:18" s="14" customFormat="1" ht="17.100000000000001" customHeight="1">
      <c r="B117" s="72"/>
      <c r="C117" s="122" t="s">
        <v>75</v>
      </c>
      <c r="D117" s="121"/>
      <c r="E117" s="121"/>
      <c r="F117" s="121"/>
      <c r="G117" s="120"/>
      <c r="H117" s="45">
        <v>29</v>
      </c>
      <c r="I117" s="44">
        <v>13</v>
      </c>
      <c r="J117" s="43">
        <f>SUM(H117:I117)</f>
        <v>42</v>
      </c>
      <c r="K117" s="42">
        <v>0</v>
      </c>
      <c r="L117" s="41">
        <v>162</v>
      </c>
      <c r="M117" s="41">
        <v>132</v>
      </c>
      <c r="N117" s="41">
        <v>132</v>
      </c>
      <c r="O117" s="41">
        <v>114</v>
      </c>
      <c r="P117" s="40">
        <v>40</v>
      </c>
      <c r="Q117" s="39">
        <f>SUM(K117:P117)</f>
        <v>580</v>
      </c>
      <c r="R117" s="38">
        <f>SUM(J117,Q117)</f>
        <v>622</v>
      </c>
    </row>
    <row r="118" spans="2:18" s="14" customFormat="1" ht="17.100000000000001" customHeight="1">
      <c r="B118" s="123"/>
      <c r="C118" s="122" t="s">
        <v>74</v>
      </c>
      <c r="D118" s="121"/>
      <c r="E118" s="121"/>
      <c r="F118" s="121"/>
      <c r="G118" s="120"/>
      <c r="H118" s="45">
        <v>919</v>
      </c>
      <c r="I118" s="44">
        <v>1367</v>
      </c>
      <c r="J118" s="43">
        <f>SUM(H118:I118)</f>
        <v>2286</v>
      </c>
      <c r="K118" s="42">
        <v>0</v>
      </c>
      <c r="L118" s="41">
        <v>3474</v>
      </c>
      <c r="M118" s="41">
        <v>2053</v>
      </c>
      <c r="N118" s="41">
        <v>1259</v>
      </c>
      <c r="O118" s="41">
        <v>775</v>
      </c>
      <c r="P118" s="40">
        <v>371</v>
      </c>
      <c r="Q118" s="39">
        <f>SUM(K118:P118)</f>
        <v>7932</v>
      </c>
      <c r="R118" s="38">
        <f>SUM(J118,Q118)</f>
        <v>10218</v>
      </c>
    </row>
    <row r="119" spans="2:18" s="14" customFormat="1" ht="17.100000000000001" customHeight="1">
      <c r="B119" s="86" t="s">
        <v>73</v>
      </c>
      <c r="C119" s="85"/>
      <c r="D119" s="85"/>
      <c r="E119" s="85"/>
      <c r="F119" s="85"/>
      <c r="G119" s="84"/>
      <c r="H119" s="45">
        <f>SUM(H120:H128)</f>
        <v>10</v>
      </c>
      <c r="I119" s="44">
        <f>SUM(I120:I128)</f>
        <v>13</v>
      </c>
      <c r="J119" s="43">
        <f>SUM(J120:J128)</f>
        <v>23</v>
      </c>
      <c r="K119" s="42">
        <f>SUM(K120:K128)</f>
        <v>0</v>
      </c>
      <c r="L119" s="41">
        <f>SUM(L120:L128)</f>
        <v>1546</v>
      </c>
      <c r="M119" s="41">
        <f>SUM(M120:M128)</f>
        <v>1026</v>
      </c>
      <c r="N119" s="41">
        <f>SUM(N120:N128)</f>
        <v>869</v>
      </c>
      <c r="O119" s="41">
        <f>SUM(O120:O128)</f>
        <v>579</v>
      </c>
      <c r="P119" s="40">
        <f>SUM(P120:P128)</f>
        <v>309</v>
      </c>
      <c r="Q119" s="39">
        <f>SUM(Q120:Q128)</f>
        <v>4329</v>
      </c>
      <c r="R119" s="38">
        <f>SUM(R120:R128)</f>
        <v>4352</v>
      </c>
    </row>
    <row r="120" spans="2:18" s="14" customFormat="1" ht="17.100000000000001" customHeight="1">
      <c r="B120" s="72"/>
      <c r="C120" s="82" t="s">
        <v>99</v>
      </c>
      <c r="D120" s="81"/>
      <c r="E120" s="81"/>
      <c r="F120" s="81"/>
      <c r="G120" s="80"/>
      <c r="H120" s="79">
        <v>0</v>
      </c>
      <c r="I120" s="75">
        <v>0</v>
      </c>
      <c r="J120" s="78">
        <f>SUM(H120:I120)</f>
        <v>0</v>
      </c>
      <c r="K120" s="77"/>
      <c r="L120" s="76">
        <v>89</v>
      </c>
      <c r="M120" s="76">
        <v>39</v>
      </c>
      <c r="N120" s="76">
        <v>57</v>
      </c>
      <c r="O120" s="76">
        <v>60</v>
      </c>
      <c r="P120" s="75">
        <v>41</v>
      </c>
      <c r="Q120" s="74">
        <f>SUM(K120:P120)</f>
        <v>286</v>
      </c>
      <c r="R120" s="73">
        <f>SUM(J120,Q120)</f>
        <v>286</v>
      </c>
    </row>
    <row r="121" spans="2:18" s="14" customFormat="1" ht="17.100000000000001" customHeight="1">
      <c r="B121" s="72"/>
      <c r="C121" s="152" t="s">
        <v>71</v>
      </c>
      <c r="D121" s="151"/>
      <c r="E121" s="151"/>
      <c r="F121" s="151"/>
      <c r="G121" s="150"/>
      <c r="H121" s="67">
        <v>0</v>
      </c>
      <c r="I121" s="63">
        <v>0</v>
      </c>
      <c r="J121" s="66">
        <f>SUM(H121:I121)</f>
        <v>0</v>
      </c>
      <c r="K121" s="149"/>
      <c r="L121" s="148">
        <v>0</v>
      </c>
      <c r="M121" s="148">
        <v>0</v>
      </c>
      <c r="N121" s="148">
        <v>0</v>
      </c>
      <c r="O121" s="148">
        <v>0</v>
      </c>
      <c r="P121" s="147">
        <v>0</v>
      </c>
      <c r="Q121" s="146">
        <f>SUM(K121:P121)</f>
        <v>0</v>
      </c>
      <c r="R121" s="145">
        <f>SUM(J121,Q121)</f>
        <v>0</v>
      </c>
    </row>
    <row r="122" spans="2:18" s="49" customFormat="1" ht="17.100000000000001" customHeight="1">
      <c r="B122" s="111"/>
      <c r="C122" s="110" t="s">
        <v>70</v>
      </c>
      <c r="D122" s="109"/>
      <c r="E122" s="109"/>
      <c r="F122" s="109"/>
      <c r="G122" s="108"/>
      <c r="H122" s="107">
        <v>0</v>
      </c>
      <c r="I122" s="104">
        <v>0</v>
      </c>
      <c r="J122" s="106">
        <f>SUM(H122:I122)</f>
        <v>0</v>
      </c>
      <c r="K122" s="65"/>
      <c r="L122" s="105">
        <v>990</v>
      </c>
      <c r="M122" s="105">
        <v>575</v>
      </c>
      <c r="N122" s="105">
        <v>350</v>
      </c>
      <c r="O122" s="105">
        <v>216</v>
      </c>
      <c r="P122" s="104">
        <v>90</v>
      </c>
      <c r="Q122" s="103">
        <f>SUM(K122:P122)</f>
        <v>2221</v>
      </c>
      <c r="R122" s="102">
        <f>SUM(J122,Q122)</f>
        <v>2221</v>
      </c>
    </row>
    <row r="123" spans="2:18" s="14" customFormat="1" ht="17.100000000000001" customHeight="1">
      <c r="B123" s="72"/>
      <c r="C123" s="70" t="s">
        <v>69</v>
      </c>
      <c r="D123" s="69"/>
      <c r="E123" s="69"/>
      <c r="F123" s="69"/>
      <c r="G123" s="68"/>
      <c r="H123" s="67">
        <v>1</v>
      </c>
      <c r="I123" s="63">
        <v>0</v>
      </c>
      <c r="J123" s="66">
        <f>SUM(H123:I123)</f>
        <v>1</v>
      </c>
      <c r="K123" s="101">
        <v>0</v>
      </c>
      <c r="L123" s="64">
        <v>119</v>
      </c>
      <c r="M123" s="64">
        <v>91</v>
      </c>
      <c r="N123" s="64">
        <v>78</v>
      </c>
      <c r="O123" s="64">
        <v>46</v>
      </c>
      <c r="P123" s="63">
        <v>14</v>
      </c>
      <c r="Q123" s="62">
        <f>SUM(K123:P123)</f>
        <v>348</v>
      </c>
      <c r="R123" s="61">
        <f>SUM(J123,Q123)</f>
        <v>349</v>
      </c>
    </row>
    <row r="124" spans="2:18" s="14" customFormat="1" ht="17.100000000000001" customHeight="1">
      <c r="B124" s="72"/>
      <c r="C124" s="70" t="s">
        <v>68</v>
      </c>
      <c r="D124" s="69"/>
      <c r="E124" s="69"/>
      <c r="F124" s="69"/>
      <c r="G124" s="68"/>
      <c r="H124" s="67">
        <v>9</v>
      </c>
      <c r="I124" s="63">
        <v>13</v>
      </c>
      <c r="J124" s="66">
        <f>SUM(H124:I124)</f>
        <v>22</v>
      </c>
      <c r="K124" s="101">
        <v>0</v>
      </c>
      <c r="L124" s="64">
        <v>79</v>
      </c>
      <c r="M124" s="64">
        <v>72</v>
      </c>
      <c r="N124" s="64">
        <v>74</v>
      </c>
      <c r="O124" s="64">
        <v>61</v>
      </c>
      <c r="P124" s="63">
        <v>27</v>
      </c>
      <c r="Q124" s="62">
        <f>SUM(K124:P124)</f>
        <v>313</v>
      </c>
      <c r="R124" s="61">
        <f>SUM(J124,Q124)</f>
        <v>335</v>
      </c>
    </row>
    <row r="125" spans="2:18" s="14" customFormat="1" ht="17.100000000000001" customHeight="1">
      <c r="B125" s="72"/>
      <c r="C125" s="70" t="s">
        <v>67</v>
      </c>
      <c r="D125" s="69"/>
      <c r="E125" s="69"/>
      <c r="F125" s="69"/>
      <c r="G125" s="68"/>
      <c r="H125" s="67">
        <v>0</v>
      </c>
      <c r="I125" s="63">
        <v>0</v>
      </c>
      <c r="J125" s="66">
        <f>SUM(H125:I125)</f>
        <v>0</v>
      </c>
      <c r="K125" s="65"/>
      <c r="L125" s="64">
        <v>214</v>
      </c>
      <c r="M125" s="64">
        <v>184</v>
      </c>
      <c r="N125" s="64">
        <v>221</v>
      </c>
      <c r="O125" s="64">
        <v>121</v>
      </c>
      <c r="P125" s="63">
        <v>66</v>
      </c>
      <c r="Q125" s="62">
        <f>SUM(K125:P125)</f>
        <v>806</v>
      </c>
      <c r="R125" s="61">
        <f>SUM(J125,Q125)</f>
        <v>806</v>
      </c>
    </row>
    <row r="126" spans="2:18" s="14" customFormat="1" ht="17.100000000000001" customHeight="1">
      <c r="B126" s="72"/>
      <c r="C126" s="100" t="s">
        <v>66</v>
      </c>
      <c r="D126" s="98"/>
      <c r="E126" s="98"/>
      <c r="F126" s="98"/>
      <c r="G126" s="97"/>
      <c r="H126" s="67">
        <v>0</v>
      </c>
      <c r="I126" s="63">
        <v>0</v>
      </c>
      <c r="J126" s="66">
        <f>SUM(H126:I126)</f>
        <v>0</v>
      </c>
      <c r="K126" s="65"/>
      <c r="L126" s="64">
        <v>28</v>
      </c>
      <c r="M126" s="64">
        <v>30</v>
      </c>
      <c r="N126" s="64">
        <v>39</v>
      </c>
      <c r="O126" s="64">
        <v>19</v>
      </c>
      <c r="P126" s="63">
        <v>17</v>
      </c>
      <c r="Q126" s="62">
        <f>SUM(K126:P126)</f>
        <v>133</v>
      </c>
      <c r="R126" s="61">
        <f>SUM(J126,Q126)</f>
        <v>133</v>
      </c>
    </row>
    <row r="127" spans="2:18" s="14" customFormat="1" ht="17.100000000000001" customHeight="1">
      <c r="B127" s="71"/>
      <c r="C127" s="99" t="s">
        <v>65</v>
      </c>
      <c r="D127" s="98"/>
      <c r="E127" s="98"/>
      <c r="F127" s="98"/>
      <c r="G127" s="97"/>
      <c r="H127" s="67">
        <v>0</v>
      </c>
      <c r="I127" s="63">
        <v>0</v>
      </c>
      <c r="J127" s="66">
        <f>SUM(H127:I127)</f>
        <v>0</v>
      </c>
      <c r="K127" s="65"/>
      <c r="L127" s="64">
        <v>0</v>
      </c>
      <c r="M127" s="64">
        <v>0</v>
      </c>
      <c r="N127" s="64">
        <v>7</v>
      </c>
      <c r="O127" s="64">
        <v>23</v>
      </c>
      <c r="P127" s="63">
        <v>18</v>
      </c>
      <c r="Q127" s="62">
        <f>SUM(K127:P127)</f>
        <v>48</v>
      </c>
      <c r="R127" s="61">
        <f>SUM(J127,Q127)</f>
        <v>48</v>
      </c>
    </row>
    <row r="128" spans="2:18" s="14" customFormat="1" ht="17.100000000000001" customHeight="1">
      <c r="B128" s="96"/>
      <c r="C128" s="95" t="s">
        <v>64</v>
      </c>
      <c r="D128" s="94"/>
      <c r="E128" s="94"/>
      <c r="F128" s="94"/>
      <c r="G128" s="93"/>
      <c r="H128" s="92">
        <v>0</v>
      </c>
      <c r="I128" s="89">
        <v>0</v>
      </c>
      <c r="J128" s="91">
        <f>SUM(H128:I128)</f>
        <v>0</v>
      </c>
      <c r="K128" s="54"/>
      <c r="L128" s="90">
        <v>27</v>
      </c>
      <c r="M128" s="90">
        <v>35</v>
      </c>
      <c r="N128" s="90">
        <v>43</v>
      </c>
      <c r="O128" s="90">
        <v>33</v>
      </c>
      <c r="P128" s="89">
        <v>36</v>
      </c>
      <c r="Q128" s="88">
        <f>SUM(K128:P128)</f>
        <v>174</v>
      </c>
      <c r="R128" s="87">
        <f>SUM(J128,Q128)</f>
        <v>174</v>
      </c>
    </row>
    <row r="129" spans="1:18" s="14" customFormat="1" ht="17.100000000000001" customHeight="1">
      <c r="B129" s="86" t="s">
        <v>63</v>
      </c>
      <c r="C129" s="85"/>
      <c r="D129" s="85"/>
      <c r="E129" s="85"/>
      <c r="F129" s="85"/>
      <c r="G129" s="84"/>
      <c r="H129" s="45">
        <f>SUM(H130:H133)</f>
        <v>0</v>
      </c>
      <c r="I129" s="44">
        <f>SUM(I130:I133)</f>
        <v>0</v>
      </c>
      <c r="J129" s="43">
        <f>SUM(J130:J133)</f>
        <v>0</v>
      </c>
      <c r="K129" s="83"/>
      <c r="L129" s="41">
        <f>SUM(L130:L133)</f>
        <v>48</v>
      </c>
      <c r="M129" s="41">
        <f>SUM(M130:M133)</f>
        <v>68</v>
      </c>
      <c r="N129" s="41">
        <f>SUM(N130:N133)</f>
        <v>370</v>
      </c>
      <c r="O129" s="41">
        <f>SUM(O130:O133)</f>
        <v>1069</v>
      </c>
      <c r="P129" s="40">
        <f>SUM(P130:P133)</f>
        <v>889</v>
      </c>
      <c r="Q129" s="39">
        <f>SUM(Q130:Q133)</f>
        <v>2444</v>
      </c>
      <c r="R129" s="38">
        <f>SUM(R130:R133)</f>
        <v>2444</v>
      </c>
    </row>
    <row r="130" spans="1:18" s="14" customFormat="1" ht="17.100000000000001" customHeight="1">
      <c r="B130" s="72"/>
      <c r="C130" s="82" t="s">
        <v>62</v>
      </c>
      <c r="D130" s="81"/>
      <c r="E130" s="81"/>
      <c r="F130" s="81"/>
      <c r="G130" s="80"/>
      <c r="H130" s="79">
        <v>0</v>
      </c>
      <c r="I130" s="75">
        <v>0</v>
      </c>
      <c r="J130" s="78">
        <f>SUM(H130:I130)</f>
        <v>0</v>
      </c>
      <c r="K130" s="77"/>
      <c r="L130" s="76">
        <v>0</v>
      </c>
      <c r="M130" s="76">
        <v>5</v>
      </c>
      <c r="N130" s="76">
        <v>206</v>
      </c>
      <c r="O130" s="76">
        <v>563</v>
      </c>
      <c r="P130" s="75">
        <v>404</v>
      </c>
      <c r="Q130" s="74">
        <f>SUM(K130:P130)</f>
        <v>1178</v>
      </c>
      <c r="R130" s="73">
        <f>SUM(J130,Q130)</f>
        <v>1178</v>
      </c>
    </row>
    <row r="131" spans="1:18" s="14" customFormat="1" ht="17.100000000000001" customHeight="1">
      <c r="B131" s="72"/>
      <c r="C131" s="70" t="s">
        <v>61</v>
      </c>
      <c r="D131" s="69"/>
      <c r="E131" s="69"/>
      <c r="F131" s="69"/>
      <c r="G131" s="68"/>
      <c r="H131" s="67">
        <v>0</v>
      </c>
      <c r="I131" s="63">
        <v>0</v>
      </c>
      <c r="J131" s="66">
        <f>SUM(H131:I131)</f>
        <v>0</v>
      </c>
      <c r="K131" s="65"/>
      <c r="L131" s="64">
        <v>48</v>
      </c>
      <c r="M131" s="64">
        <v>59</v>
      </c>
      <c r="N131" s="64">
        <v>127</v>
      </c>
      <c r="O131" s="64">
        <v>170</v>
      </c>
      <c r="P131" s="63">
        <v>90</v>
      </c>
      <c r="Q131" s="62">
        <f>SUM(K131:P131)</f>
        <v>494</v>
      </c>
      <c r="R131" s="61">
        <f>SUM(J131,Q131)</f>
        <v>494</v>
      </c>
    </row>
    <row r="132" spans="1:18" s="14" customFormat="1" ht="16.5" customHeight="1">
      <c r="B132" s="71"/>
      <c r="C132" s="70" t="s">
        <v>60</v>
      </c>
      <c r="D132" s="69"/>
      <c r="E132" s="69"/>
      <c r="F132" s="69"/>
      <c r="G132" s="68"/>
      <c r="H132" s="67">
        <v>0</v>
      </c>
      <c r="I132" s="63">
        <v>0</v>
      </c>
      <c r="J132" s="66">
        <f>SUM(H132:I132)</f>
        <v>0</v>
      </c>
      <c r="K132" s="65"/>
      <c r="L132" s="64">
        <v>0</v>
      </c>
      <c r="M132" s="64">
        <v>0</v>
      </c>
      <c r="N132" s="64">
        <v>4</v>
      </c>
      <c r="O132" s="64">
        <v>11</v>
      </c>
      <c r="P132" s="63">
        <v>12</v>
      </c>
      <c r="Q132" s="62">
        <f>SUM(K132:P132)</f>
        <v>27</v>
      </c>
      <c r="R132" s="61">
        <f>SUM(J132,Q132)</f>
        <v>27</v>
      </c>
    </row>
    <row r="133" spans="1:18" s="49" customFormat="1" ht="17.100000000000001" customHeight="1">
      <c r="B133" s="60"/>
      <c r="C133" s="59" t="s">
        <v>59</v>
      </c>
      <c r="D133" s="58"/>
      <c r="E133" s="58"/>
      <c r="F133" s="58"/>
      <c r="G133" s="57"/>
      <c r="H133" s="56">
        <v>0</v>
      </c>
      <c r="I133" s="52">
        <v>0</v>
      </c>
      <c r="J133" s="55">
        <f>SUM(H133:I133)</f>
        <v>0</v>
      </c>
      <c r="K133" s="54"/>
      <c r="L133" s="53">
        <v>0</v>
      </c>
      <c r="M133" s="53">
        <v>4</v>
      </c>
      <c r="N133" s="53">
        <v>33</v>
      </c>
      <c r="O133" s="53">
        <v>325</v>
      </c>
      <c r="P133" s="52">
        <v>383</v>
      </c>
      <c r="Q133" s="51">
        <f>SUM(K133:P133)</f>
        <v>745</v>
      </c>
      <c r="R133" s="50">
        <f>SUM(J133,Q133)</f>
        <v>745</v>
      </c>
    </row>
    <row r="134" spans="1:18" s="14" customFormat="1" ht="17.100000000000001" customHeight="1">
      <c r="B134" s="48" t="s">
        <v>58</v>
      </c>
      <c r="C134" s="47"/>
      <c r="D134" s="47"/>
      <c r="E134" s="47"/>
      <c r="F134" s="47"/>
      <c r="G134" s="46"/>
      <c r="H134" s="45">
        <f>SUM(H98,H119,H129)</f>
        <v>2086</v>
      </c>
      <c r="I134" s="44">
        <f>SUM(I98,I119,I129)</f>
        <v>3149</v>
      </c>
      <c r="J134" s="43">
        <f>SUM(J98,J119,J129)</f>
        <v>5235</v>
      </c>
      <c r="K134" s="42">
        <f>SUM(K98,K119,K129)</f>
        <v>0</v>
      </c>
      <c r="L134" s="41">
        <f>SUM(L98,L119,L129)</f>
        <v>11873</v>
      </c>
      <c r="M134" s="41">
        <f>SUM(M98,M119,M129)</f>
        <v>8223</v>
      </c>
      <c r="N134" s="41">
        <f>SUM(N98,N119,N129)</f>
        <v>6375</v>
      </c>
      <c r="O134" s="41">
        <f>SUM(O98,O119,O129)</f>
        <v>5137</v>
      </c>
      <c r="P134" s="40">
        <f>SUM(P98,P119,P129)</f>
        <v>3138</v>
      </c>
      <c r="Q134" s="39">
        <f>SUM(Q98,Q119,Q129)</f>
        <v>34746</v>
      </c>
      <c r="R134" s="38">
        <f>SUM(R98,R119,R129)</f>
        <v>39981</v>
      </c>
    </row>
    <row r="135" spans="1:18" s="14" customFormat="1" ht="17.100000000000001" customHeight="1">
      <c r="B135" s="37"/>
      <c r="C135" s="37"/>
      <c r="D135" s="37"/>
      <c r="E135" s="37"/>
      <c r="F135" s="37"/>
      <c r="G135" s="37"/>
      <c r="H135" s="36"/>
      <c r="I135" s="36"/>
      <c r="J135" s="36"/>
      <c r="K135" s="36"/>
      <c r="L135" s="36"/>
      <c r="M135" s="36"/>
      <c r="N135" s="36"/>
      <c r="O135" s="36"/>
      <c r="P135" s="36"/>
      <c r="Q135" s="36"/>
      <c r="R135" s="36"/>
    </row>
    <row r="136" spans="1:18" s="14" customFormat="1" ht="17.100000000000001" customHeight="1">
      <c r="A136" s="26" t="s">
        <v>98</v>
      </c>
      <c r="H136" s="25"/>
      <c r="I136" s="25"/>
      <c r="J136" s="25"/>
      <c r="K136" s="25"/>
    </row>
    <row r="137" spans="1:18" s="14" customFormat="1" ht="17.100000000000001" customHeight="1">
      <c r="B137" s="144"/>
      <c r="C137" s="144"/>
      <c r="D137" s="144"/>
      <c r="E137" s="144"/>
      <c r="F137" s="143"/>
      <c r="G137" s="143"/>
      <c r="H137" s="143"/>
      <c r="I137" s="862" t="s">
        <v>97</v>
      </c>
      <c r="J137" s="862"/>
      <c r="K137" s="862"/>
      <c r="L137" s="862"/>
      <c r="M137" s="862"/>
      <c r="N137" s="862"/>
      <c r="O137" s="862"/>
      <c r="P137" s="862"/>
      <c r="Q137" s="862"/>
      <c r="R137" s="862"/>
    </row>
    <row r="138" spans="1:18" s="14" customFormat="1" ht="17.100000000000001" customHeight="1">
      <c r="B138" s="863" t="str">
        <f>"令和" &amp; DBCS($A$2) &amp; "年（" &amp; DBCS($B$2) &amp; "年）" &amp; DBCS($C$2) &amp; "月"</f>
        <v>令和６年（２０２４年）２月</v>
      </c>
      <c r="C138" s="864"/>
      <c r="D138" s="864"/>
      <c r="E138" s="864"/>
      <c r="F138" s="864"/>
      <c r="G138" s="865"/>
      <c r="H138" s="869" t="s">
        <v>96</v>
      </c>
      <c r="I138" s="870"/>
      <c r="J138" s="870"/>
      <c r="K138" s="871" t="s">
        <v>95</v>
      </c>
      <c r="L138" s="872"/>
      <c r="M138" s="872"/>
      <c r="N138" s="872"/>
      <c r="O138" s="872"/>
      <c r="P138" s="872"/>
      <c r="Q138" s="873"/>
      <c r="R138" s="874" t="s">
        <v>48</v>
      </c>
    </row>
    <row r="139" spans="1:18" s="14" customFormat="1" ht="17.100000000000001" customHeight="1">
      <c r="B139" s="866"/>
      <c r="C139" s="867"/>
      <c r="D139" s="867"/>
      <c r="E139" s="867"/>
      <c r="F139" s="867"/>
      <c r="G139" s="868"/>
      <c r="H139" s="142" t="s">
        <v>57</v>
      </c>
      <c r="I139" s="141" t="s">
        <v>56</v>
      </c>
      <c r="J139" s="140" t="s">
        <v>49</v>
      </c>
      <c r="K139" s="139" t="s">
        <v>55</v>
      </c>
      <c r="L139" s="138" t="s">
        <v>54</v>
      </c>
      <c r="M139" s="138" t="s">
        <v>53</v>
      </c>
      <c r="N139" s="138" t="s">
        <v>52</v>
      </c>
      <c r="O139" s="138" t="s">
        <v>51</v>
      </c>
      <c r="P139" s="137" t="s">
        <v>50</v>
      </c>
      <c r="Q139" s="777" t="s">
        <v>49</v>
      </c>
      <c r="R139" s="875"/>
    </row>
    <row r="140" spans="1:18" s="14" customFormat="1" ht="17.100000000000001" customHeight="1">
      <c r="B140" s="86" t="s">
        <v>94</v>
      </c>
      <c r="C140" s="85"/>
      <c r="D140" s="85"/>
      <c r="E140" s="85"/>
      <c r="F140" s="85"/>
      <c r="G140" s="84"/>
      <c r="H140" s="45">
        <f>SUM(H141,H147,H150,H155,H159:H160)</f>
        <v>18566514</v>
      </c>
      <c r="I140" s="44">
        <f>SUM(I141,I147,I150,I155,I159:I160)</f>
        <v>33041805</v>
      </c>
      <c r="J140" s="43">
        <f>SUM(J141,J147,J150,J155,J159:J160)</f>
        <v>51608319</v>
      </c>
      <c r="K140" s="42">
        <f>SUM(K141,K147,K150,K155,K159:K160)</f>
        <v>0</v>
      </c>
      <c r="L140" s="41">
        <f>SUM(L141,L147,L150,L155,L159:L160)</f>
        <v>262594414</v>
      </c>
      <c r="M140" s="41">
        <f>SUM(M141,M147,M150,M155,M159:M160)</f>
        <v>219677754</v>
      </c>
      <c r="N140" s="41">
        <f>SUM(N141,N147,N150,N155,N159:N160)</f>
        <v>197423364</v>
      </c>
      <c r="O140" s="41">
        <f>SUM(O141,O147,O150,O155,O159:O160)</f>
        <v>149055253</v>
      </c>
      <c r="P140" s="40">
        <f>SUM(P141,P147,P150,P155,P159:P160)</f>
        <v>85752595</v>
      </c>
      <c r="Q140" s="39">
        <f>SUM(Q141,Q147,Q150,Q155,Q159:Q160)</f>
        <v>914503380</v>
      </c>
      <c r="R140" s="38">
        <f>SUM(R141,R147,R150,R155,R159:R160)</f>
        <v>966111699</v>
      </c>
    </row>
    <row r="141" spans="1:18" s="14" customFormat="1" ht="17.100000000000001" customHeight="1">
      <c r="B141" s="72"/>
      <c r="C141" s="86" t="s">
        <v>93</v>
      </c>
      <c r="D141" s="85"/>
      <c r="E141" s="85"/>
      <c r="F141" s="85"/>
      <c r="G141" s="84"/>
      <c r="H141" s="45">
        <f>SUM(H142:H146)</f>
        <v>2126717</v>
      </c>
      <c r="I141" s="44">
        <f>SUM(I142:I146)</f>
        <v>6533790</v>
      </c>
      <c r="J141" s="43">
        <f>SUM(J142:J146)</f>
        <v>8660507</v>
      </c>
      <c r="K141" s="42">
        <f>SUM(K142:K146)</f>
        <v>0</v>
      </c>
      <c r="L141" s="41">
        <f>SUM(L142:L146)</f>
        <v>61232502</v>
      </c>
      <c r="M141" s="41">
        <f>SUM(M142:M146)</f>
        <v>51504374</v>
      </c>
      <c r="N141" s="41">
        <f>SUM(N142:N146)</f>
        <v>47759441</v>
      </c>
      <c r="O141" s="41">
        <f>SUM(O142:O146)</f>
        <v>37733653</v>
      </c>
      <c r="P141" s="40">
        <f>SUM(P142:P146)</f>
        <v>27778659</v>
      </c>
      <c r="Q141" s="39">
        <f>SUM(Q142:Q146)</f>
        <v>226008629</v>
      </c>
      <c r="R141" s="38">
        <f>SUM(J141,Q141)</f>
        <v>234669136</v>
      </c>
    </row>
    <row r="142" spans="1:18" s="14" customFormat="1" ht="17.100000000000001" customHeight="1">
      <c r="B142" s="72"/>
      <c r="C142" s="72"/>
      <c r="D142" s="82" t="s">
        <v>92</v>
      </c>
      <c r="E142" s="81"/>
      <c r="F142" s="81"/>
      <c r="G142" s="80"/>
      <c r="H142" s="79">
        <v>0</v>
      </c>
      <c r="I142" s="75">
        <v>0</v>
      </c>
      <c r="J142" s="74">
        <f>SUM(H142:I142)</f>
        <v>0</v>
      </c>
      <c r="K142" s="134">
        <v>0</v>
      </c>
      <c r="L142" s="76">
        <v>36225700</v>
      </c>
      <c r="M142" s="76">
        <v>29702235</v>
      </c>
      <c r="N142" s="76">
        <v>31069881</v>
      </c>
      <c r="O142" s="76">
        <v>22008398</v>
      </c>
      <c r="P142" s="75">
        <v>16173738</v>
      </c>
      <c r="Q142" s="74">
        <f>SUM(K142:P142)</f>
        <v>135179952</v>
      </c>
      <c r="R142" s="73">
        <f>SUM(J142,Q142)</f>
        <v>135179952</v>
      </c>
    </row>
    <row r="143" spans="1:18" s="14" customFormat="1" ht="17.100000000000001" customHeight="1">
      <c r="B143" s="72"/>
      <c r="C143" s="72"/>
      <c r="D143" s="70" t="s">
        <v>91</v>
      </c>
      <c r="E143" s="69"/>
      <c r="F143" s="69"/>
      <c r="G143" s="68"/>
      <c r="H143" s="67">
        <v>0</v>
      </c>
      <c r="I143" s="63">
        <v>0</v>
      </c>
      <c r="J143" s="62">
        <f>SUM(H143:I143)</f>
        <v>0</v>
      </c>
      <c r="K143" s="101">
        <v>0</v>
      </c>
      <c r="L143" s="64">
        <v>36882</v>
      </c>
      <c r="M143" s="64">
        <v>12294</v>
      </c>
      <c r="N143" s="64">
        <v>86049</v>
      </c>
      <c r="O143" s="64">
        <v>634374</v>
      </c>
      <c r="P143" s="63">
        <v>1205839</v>
      </c>
      <c r="Q143" s="62">
        <f>SUM(K143:P143)</f>
        <v>1975438</v>
      </c>
      <c r="R143" s="61">
        <f>SUM(J143,Q143)</f>
        <v>1975438</v>
      </c>
    </row>
    <row r="144" spans="1:18" s="14" customFormat="1" ht="17.100000000000001" customHeight="1">
      <c r="B144" s="72"/>
      <c r="C144" s="72"/>
      <c r="D144" s="70" t="s">
        <v>90</v>
      </c>
      <c r="E144" s="69"/>
      <c r="F144" s="69"/>
      <c r="G144" s="68"/>
      <c r="H144" s="67">
        <v>1382204</v>
      </c>
      <c r="I144" s="63">
        <v>4202830</v>
      </c>
      <c r="J144" s="62">
        <f>SUM(H144:I144)</f>
        <v>5585034</v>
      </c>
      <c r="K144" s="101">
        <v>0</v>
      </c>
      <c r="L144" s="64">
        <v>16306901</v>
      </c>
      <c r="M144" s="64">
        <v>14796421</v>
      </c>
      <c r="N144" s="64">
        <v>9538135</v>
      </c>
      <c r="O144" s="64">
        <v>8668647</v>
      </c>
      <c r="P144" s="63">
        <v>6771118</v>
      </c>
      <c r="Q144" s="62">
        <f>SUM(K144:P144)</f>
        <v>56081222</v>
      </c>
      <c r="R144" s="61">
        <f>SUM(J144,Q144)</f>
        <v>61666256</v>
      </c>
    </row>
    <row r="145" spans="2:18" s="14" customFormat="1" ht="17.100000000000001" customHeight="1">
      <c r="B145" s="72"/>
      <c r="C145" s="72"/>
      <c r="D145" s="70" t="s">
        <v>89</v>
      </c>
      <c r="E145" s="69"/>
      <c r="F145" s="69"/>
      <c r="G145" s="68"/>
      <c r="H145" s="67">
        <v>283342</v>
      </c>
      <c r="I145" s="63">
        <v>1826557</v>
      </c>
      <c r="J145" s="62">
        <f>SUM(H145:I145)</f>
        <v>2109899</v>
      </c>
      <c r="K145" s="101">
        <v>0</v>
      </c>
      <c r="L145" s="64">
        <v>2979851</v>
      </c>
      <c r="M145" s="64">
        <v>2623443</v>
      </c>
      <c r="N145" s="64">
        <v>2179520</v>
      </c>
      <c r="O145" s="64">
        <v>2460135</v>
      </c>
      <c r="P145" s="63">
        <v>584349</v>
      </c>
      <c r="Q145" s="62">
        <f>SUM(K145:P145)</f>
        <v>10827298</v>
      </c>
      <c r="R145" s="61">
        <f>SUM(J145,Q145)</f>
        <v>12937197</v>
      </c>
    </row>
    <row r="146" spans="2:18" s="14" customFormat="1" ht="17.100000000000001" customHeight="1">
      <c r="B146" s="72"/>
      <c r="C146" s="72"/>
      <c r="D146" s="133" t="s">
        <v>88</v>
      </c>
      <c r="E146" s="132"/>
      <c r="F146" s="132"/>
      <c r="G146" s="131"/>
      <c r="H146" s="130">
        <v>461171</v>
      </c>
      <c r="I146" s="126">
        <v>504403</v>
      </c>
      <c r="J146" s="125">
        <f>SUM(H146:I146)</f>
        <v>965574</v>
      </c>
      <c r="K146" s="128">
        <v>0</v>
      </c>
      <c r="L146" s="127">
        <v>5683168</v>
      </c>
      <c r="M146" s="127">
        <v>4369981</v>
      </c>
      <c r="N146" s="127">
        <v>4885856</v>
      </c>
      <c r="O146" s="127">
        <v>3962099</v>
      </c>
      <c r="P146" s="126">
        <v>3043615</v>
      </c>
      <c r="Q146" s="125">
        <f>SUM(K146:P146)</f>
        <v>21944719</v>
      </c>
      <c r="R146" s="124">
        <f>SUM(J146,Q146)</f>
        <v>22910293</v>
      </c>
    </row>
    <row r="147" spans="2:18" s="14" customFormat="1" ht="17.100000000000001" customHeight="1">
      <c r="B147" s="72"/>
      <c r="C147" s="86" t="s">
        <v>87</v>
      </c>
      <c r="D147" s="85"/>
      <c r="E147" s="85"/>
      <c r="F147" s="85"/>
      <c r="G147" s="84"/>
      <c r="H147" s="45">
        <f>SUM(H148:H149)</f>
        <v>2760190</v>
      </c>
      <c r="I147" s="44">
        <f>SUM(I148:I149)</f>
        <v>6619894</v>
      </c>
      <c r="J147" s="43">
        <f>SUM(J148:J149)</f>
        <v>9380084</v>
      </c>
      <c r="K147" s="42">
        <f>SUM(K148:K149)</f>
        <v>0</v>
      </c>
      <c r="L147" s="41">
        <f>SUM(L148:L149)</f>
        <v>102528429</v>
      </c>
      <c r="M147" s="41">
        <f>SUM(M148:M149)</f>
        <v>82943417</v>
      </c>
      <c r="N147" s="41">
        <f>SUM(N148:N149)</f>
        <v>69409506</v>
      </c>
      <c r="O147" s="41">
        <f>SUM(O148:O149)</f>
        <v>46840279</v>
      </c>
      <c r="P147" s="40">
        <f>SUM(P148:P149)</f>
        <v>25351810</v>
      </c>
      <c r="Q147" s="39">
        <f>SUM(Q148:Q149)</f>
        <v>327073441</v>
      </c>
      <c r="R147" s="38">
        <f>SUM(R148:R149)</f>
        <v>336453525</v>
      </c>
    </row>
    <row r="148" spans="2:18" s="14" customFormat="1" ht="17.100000000000001" customHeight="1">
      <c r="B148" s="72"/>
      <c r="C148" s="72"/>
      <c r="D148" s="82" t="s">
        <v>86</v>
      </c>
      <c r="E148" s="81"/>
      <c r="F148" s="81"/>
      <c r="G148" s="80"/>
      <c r="H148" s="79">
        <v>0</v>
      </c>
      <c r="I148" s="75">
        <v>0</v>
      </c>
      <c r="J148" s="78">
        <f>SUM(H148:I148)</f>
        <v>0</v>
      </c>
      <c r="K148" s="134">
        <v>0</v>
      </c>
      <c r="L148" s="76">
        <v>79739099</v>
      </c>
      <c r="M148" s="76">
        <v>60954703</v>
      </c>
      <c r="N148" s="76">
        <v>54940847</v>
      </c>
      <c r="O148" s="76">
        <v>35471864</v>
      </c>
      <c r="P148" s="75">
        <v>18795799</v>
      </c>
      <c r="Q148" s="74">
        <f>SUM(K148:P148)</f>
        <v>249902312</v>
      </c>
      <c r="R148" s="73">
        <f>SUM(J148,Q148)</f>
        <v>249902312</v>
      </c>
    </row>
    <row r="149" spans="2:18" s="14" customFormat="1" ht="17.100000000000001" customHeight="1">
      <c r="B149" s="72"/>
      <c r="C149" s="72"/>
      <c r="D149" s="133" t="s">
        <v>85</v>
      </c>
      <c r="E149" s="132"/>
      <c r="F149" s="132"/>
      <c r="G149" s="131"/>
      <c r="H149" s="130">
        <v>2760190</v>
      </c>
      <c r="I149" s="126">
        <v>6619894</v>
      </c>
      <c r="J149" s="129">
        <f>SUM(H149:I149)</f>
        <v>9380084</v>
      </c>
      <c r="K149" s="128">
        <v>0</v>
      </c>
      <c r="L149" s="127">
        <v>22789330</v>
      </c>
      <c r="M149" s="127">
        <v>21988714</v>
      </c>
      <c r="N149" s="127">
        <v>14468659</v>
      </c>
      <c r="O149" s="127">
        <v>11368415</v>
      </c>
      <c r="P149" s="126">
        <v>6556011</v>
      </c>
      <c r="Q149" s="125">
        <f>SUM(K149:P149)</f>
        <v>77171129</v>
      </c>
      <c r="R149" s="124">
        <f>SUM(J149,Q149)</f>
        <v>86551213</v>
      </c>
    </row>
    <row r="150" spans="2:18" s="14" customFormat="1" ht="17.100000000000001" customHeight="1">
      <c r="B150" s="72"/>
      <c r="C150" s="86" t="s">
        <v>84</v>
      </c>
      <c r="D150" s="85"/>
      <c r="E150" s="85"/>
      <c r="F150" s="85"/>
      <c r="G150" s="84"/>
      <c r="H150" s="45">
        <f>SUM(H151:H154)</f>
        <v>167071</v>
      </c>
      <c r="I150" s="44">
        <f>SUM(I151:I154)</f>
        <v>197361</v>
      </c>
      <c r="J150" s="43">
        <f>SUM(J151:J154)</f>
        <v>364432</v>
      </c>
      <c r="K150" s="42">
        <f>SUM(K151:K154)</f>
        <v>0</v>
      </c>
      <c r="L150" s="41">
        <f>SUM(L151:L154)</f>
        <v>8477019</v>
      </c>
      <c r="M150" s="41">
        <f>SUM(M151:M154)</f>
        <v>11232047</v>
      </c>
      <c r="N150" s="41">
        <f>SUM(N151:N154)</f>
        <v>14073149</v>
      </c>
      <c r="O150" s="41">
        <f>SUM(O151:O154)</f>
        <v>12698365</v>
      </c>
      <c r="P150" s="40">
        <f>SUM(P151:P154)</f>
        <v>7602645</v>
      </c>
      <c r="Q150" s="39">
        <f>SUM(Q151:Q154)</f>
        <v>54083225</v>
      </c>
      <c r="R150" s="38">
        <f>SUM(R151:R154)</f>
        <v>54447657</v>
      </c>
    </row>
    <row r="151" spans="2:18" s="14" customFormat="1" ht="17.100000000000001" customHeight="1">
      <c r="B151" s="72"/>
      <c r="C151" s="72"/>
      <c r="D151" s="82" t="s">
        <v>83</v>
      </c>
      <c r="E151" s="81"/>
      <c r="F151" s="81"/>
      <c r="G151" s="80"/>
      <c r="H151" s="79">
        <v>167071</v>
      </c>
      <c r="I151" s="75">
        <v>197361</v>
      </c>
      <c r="J151" s="78">
        <f>SUM(H151:I151)</f>
        <v>364432</v>
      </c>
      <c r="K151" s="134">
        <v>0</v>
      </c>
      <c r="L151" s="76">
        <v>7824780</v>
      </c>
      <c r="M151" s="76">
        <v>10423705</v>
      </c>
      <c r="N151" s="76">
        <v>13010940</v>
      </c>
      <c r="O151" s="76">
        <v>11787394</v>
      </c>
      <c r="P151" s="75">
        <v>6486715</v>
      </c>
      <c r="Q151" s="74">
        <f>SUM(K151:P151)</f>
        <v>49533534</v>
      </c>
      <c r="R151" s="73">
        <f>SUM(J151,Q151)</f>
        <v>49897966</v>
      </c>
    </row>
    <row r="152" spans="2:18" s="14" customFormat="1" ht="17.100000000000001" customHeight="1">
      <c r="B152" s="72"/>
      <c r="C152" s="72"/>
      <c r="D152" s="70" t="s">
        <v>82</v>
      </c>
      <c r="E152" s="69"/>
      <c r="F152" s="69"/>
      <c r="G152" s="68"/>
      <c r="H152" s="67">
        <v>0</v>
      </c>
      <c r="I152" s="63">
        <v>0</v>
      </c>
      <c r="J152" s="66">
        <f>SUM(H152:I152)</f>
        <v>0</v>
      </c>
      <c r="K152" s="101">
        <v>0</v>
      </c>
      <c r="L152" s="64">
        <v>652239</v>
      </c>
      <c r="M152" s="64">
        <v>808342</v>
      </c>
      <c r="N152" s="64">
        <v>1062209</v>
      </c>
      <c r="O152" s="64">
        <v>910971</v>
      </c>
      <c r="P152" s="63">
        <v>1115930</v>
      </c>
      <c r="Q152" s="62">
        <f>SUM(K152:P152)</f>
        <v>4549691</v>
      </c>
      <c r="R152" s="61">
        <f>SUM(J152,Q152)</f>
        <v>4549691</v>
      </c>
    </row>
    <row r="153" spans="2:18" s="14" customFormat="1" ht="16.5" customHeight="1">
      <c r="B153" s="72"/>
      <c r="C153" s="71"/>
      <c r="D153" s="70" t="s">
        <v>81</v>
      </c>
      <c r="E153" s="69"/>
      <c r="F153" s="69"/>
      <c r="G153" s="68"/>
      <c r="H153" s="67">
        <v>0</v>
      </c>
      <c r="I153" s="63">
        <v>0</v>
      </c>
      <c r="J153" s="66">
        <f>SUM(H153:I153)</f>
        <v>0</v>
      </c>
      <c r="K153" s="101">
        <v>0</v>
      </c>
      <c r="L153" s="64">
        <v>0</v>
      </c>
      <c r="M153" s="64">
        <v>0</v>
      </c>
      <c r="N153" s="64">
        <v>0</v>
      </c>
      <c r="O153" s="64">
        <v>0</v>
      </c>
      <c r="P153" s="63">
        <v>0</v>
      </c>
      <c r="Q153" s="62">
        <f>SUM(K153:P153)</f>
        <v>0</v>
      </c>
      <c r="R153" s="61">
        <f>SUM(J153,Q153)</f>
        <v>0</v>
      </c>
    </row>
    <row r="154" spans="2:18" s="49" customFormat="1" ht="16.5" customHeight="1">
      <c r="B154" s="111"/>
      <c r="C154" s="136"/>
      <c r="D154" s="59" t="s">
        <v>80</v>
      </c>
      <c r="E154" s="58"/>
      <c r="F154" s="58"/>
      <c r="G154" s="57"/>
      <c r="H154" s="56">
        <v>0</v>
      </c>
      <c r="I154" s="52">
        <v>0</v>
      </c>
      <c r="J154" s="55">
        <f>SUM(H154:I154)</f>
        <v>0</v>
      </c>
      <c r="K154" s="135">
        <v>0</v>
      </c>
      <c r="L154" s="53">
        <v>0</v>
      </c>
      <c r="M154" s="53">
        <v>0</v>
      </c>
      <c r="N154" s="53">
        <v>0</v>
      </c>
      <c r="O154" s="53">
        <v>0</v>
      </c>
      <c r="P154" s="52">
        <v>0</v>
      </c>
      <c r="Q154" s="51">
        <f>SUM(K154:P154)</f>
        <v>0</v>
      </c>
      <c r="R154" s="50">
        <f>SUM(J154,Q154)</f>
        <v>0</v>
      </c>
    </row>
    <row r="155" spans="2:18" s="14" customFormat="1" ht="17.100000000000001" customHeight="1">
      <c r="B155" s="72"/>
      <c r="C155" s="86" t="s">
        <v>79</v>
      </c>
      <c r="D155" s="85"/>
      <c r="E155" s="85"/>
      <c r="F155" s="85"/>
      <c r="G155" s="84"/>
      <c r="H155" s="45">
        <f>SUM(H156:H158)</f>
        <v>7409003</v>
      </c>
      <c r="I155" s="44">
        <f>SUM(I156:I158)</f>
        <v>12181939</v>
      </c>
      <c r="J155" s="43">
        <f>SUM(J156:J158)</f>
        <v>19590942</v>
      </c>
      <c r="K155" s="42">
        <f>SUM(K156:K158)</f>
        <v>0</v>
      </c>
      <c r="L155" s="41">
        <f>SUM(L156:L158)</f>
        <v>17098749</v>
      </c>
      <c r="M155" s="41">
        <f>SUM(M156:M158)</f>
        <v>22974863</v>
      </c>
      <c r="N155" s="41">
        <f>SUM(N156:N158)</f>
        <v>18904866</v>
      </c>
      <c r="O155" s="41">
        <f>SUM(O156:O158)</f>
        <v>14253162</v>
      </c>
      <c r="P155" s="40">
        <f>SUM(P156:P158)</f>
        <v>9206578</v>
      </c>
      <c r="Q155" s="39">
        <f>SUM(Q156:Q158)</f>
        <v>82438218</v>
      </c>
      <c r="R155" s="38">
        <f>SUM(R156:R158)</f>
        <v>102029160</v>
      </c>
    </row>
    <row r="156" spans="2:18" s="14" customFormat="1" ht="17.100000000000001" customHeight="1">
      <c r="B156" s="72"/>
      <c r="C156" s="72"/>
      <c r="D156" s="82" t="s">
        <v>78</v>
      </c>
      <c r="E156" s="81"/>
      <c r="F156" s="81"/>
      <c r="G156" s="80"/>
      <c r="H156" s="79">
        <v>5346793</v>
      </c>
      <c r="I156" s="75">
        <v>10774785</v>
      </c>
      <c r="J156" s="78">
        <f>SUM(H156:I156)</f>
        <v>16121578</v>
      </c>
      <c r="K156" s="134">
        <v>0</v>
      </c>
      <c r="L156" s="76">
        <v>14867607</v>
      </c>
      <c r="M156" s="76">
        <v>20826912</v>
      </c>
      <c r="N156" s="76">
        <v>17045340</v>
      </c>
      <c r="O156" s="76">
        <v>13458505</v>
      </c>
      <c r="P156" s="75">
        <v>8822998</v>
      </c>
      <c r="Q156" s="74">
        <f>SUM(K156:P156)</f>
        <v>75021362</v>
      </c>
      <c r="R156" s="73">
        <f>SUM(J156,Q156)</f>
        <v>91142940</v>
      </c>
    </row>
    <row r="157" spans="2:18" s="14" customFormat="1" ht="17.100000000000001" customHeight="1">
      <c r="B157" s="72"/>
      <c r="C157" s="72"/>
      <c r="D157" s="70" t="s">
        <v>77</v>
      </c>
      <c r="E157" s="69"/>
      <c r="F157" s="69"/>
      <c r="G157" s="68"/>
      <c r="H157" s="67">
        <v>515709</v>
      </c>
      <c r="I157" s="63">
        <v>616350</v>
      </c>
      <c r="J157" s="66">
        <f>SUM(H157:I157)</f>
        <v>1132059</v>
      </c>
      <c r="K157" s="101">
        <v>0</v>
      </c>
      <c r="L157" s="64">
        <v>992281</v>
      </c>
      <c r="M157" s="64">
        <v>759559</v>
      </c>
      <c r="N157" s="64">
        <v>590504</v>
      </c>
      <c r="O157" s="64">
        <v>266753</v>
      </c>
      <c r="P157" s="63">
        <v>135180</v>
      </c>
      <c r="Q157" s="62">
        <f>SUM(K157:P157)</f>
        <v>2744277</v>
      </c>
      <c r="R157" s="61">
        <f>SUM(J157,Q157)</f>
        <v>3876336</v>
      </c>
    </row>
    <row r="158" spans="2:18" s="14" customFormat="1" ht="17.100000000000001" customHeight="1">
      <c r="B158" s="72"/>
      <c r="C158" s="72"/>
      <c r="D158" s="133" t="s">
        <v>76</v>
      </c>
      <c r="E158" s="132"/>
      <c r="F158" s="132"/>
      <c r="G158" s="131"/>
      <c r="H158" s="130">
        <v>1546501</v>
      </c>
      <c r="I158" s="126">
        <v>790804</v>
      </c>
      <c r="J158" s="129">
        <f>SUM(H158:I158)</f>
        <v>2337305</v>
      </c>
      <c r="K158" s="128">
        <v>0</v>
      </c>
      <c r="L158" s="127">
        <v>1238861</v>
      </c>
      <c r="M158" s="127">
        <v>1388392</v>
      </c>
      <c r="N158" s="127">
        <v>1269022</v>
      </c>
      <c r="O158" s="127">
        <v>527904</v>
      </c>
      <c r="P158" s="126">
        <v>248400</v>
      </c>
      <c r="Q158" s="125">
        <f>SUM(K158:P158)</f>
        <v>4672579</v>
      </c>
      <c r="R158" s="124">
        <f>SUM(J158,Q158)</f>
        <v>7009884</v>
      </c>
    </row>
    <row r="159" spans="2:18" s="14" customFormat="1" ht="17.100000000000001" customHeight="1">
      <c r="B159" s="72"/>
      <c r="C159" s="122" t="s">
        <v>75</v>
      </c>
      <c r="D159" s="121"/>
      <c r="E159" s="121"/>
      <c r="F159" s="121"/>
      <c r="G159" s="120"/>
      <c r="H159" s="45">
        <v>1808313</v>
      </c>
      <c r="I159" s="44">
        <v>1302361</v>
      </c>
      <c r="J159" s="43">
        <f>SUM(H159:I159)</f>
        <v>3110674</v>
      </c>
      <c r="K159" s="42">
        <v>0</v>
      </c>
      <c r="L159" s="41">
        <v>26304732</v>
      </c>
      <c r="M159" s="41">
        <v>23579810</v>
      </c>
      <c r="N159" s="41">
        <v>26478363</v>
      </c>
      <c r="O159" s="41">
        <v>24745489</v>
      </c>
      <c r="P159" s="40">
        <v>9593799</v>
      </c>
      <c r="Q159" s="39">
        <f>SUM(K159:P159)</f>
        <v>110702193</v>
      </c>
      <c r="R159" s="38">
        <f>SUM(J159,Q159)</f>
        <v>113812867</v>
      </c>
    </row>
    <row r="160" spans="2:18" s="14" customFormat="1" ht="17.100000000000001" customHeight="1">
      <c r="B160" s="123"/>
      <c r="C160" s="122" t="s">
        <v>74</v>
      </c>
      <c r="D160" s="121"/>
      <c r="E160" s="121"/>
      <c r="F160" s="121"/>
      <c r="G160" s="120"/>
      <c r="H160" s="45">
        <v>4295220</v>
      </c>
      <c r="I160" s="44">
        <v>6206460</v>
      </c>
      <c r="J160" s="43">
        <f>SUM(H160:I160)</f>
        <v>10501680</v>
      </c>
      <c r="K160" s="42">
        <v>0</v>
      </c>
      <c r="L160" s="41">
        <v>46952983</v>
      </c>
      <c r="M160" s="41">
        <v>27443243</v>
      </c>
      <c r="N160" s="41">
        <v>20798039</v>
      </c>
      <c r="O160" s="41">
        <v>12784305</v>
      </c>
      <c r="P160" s="40">
        <v>6219104</v>
      </c>
      <c r="Q160" s="39">
        <f>SUM(K160:P160)</f>
        <v>114197674</v>
      </c>
      <c r="R160" s="38">
        <f>SUM(J160,Q160)</f>
        <v>124699354</v>
      </c>
    </row>
    <row r="161" spans="2:18" s="14" customFormat="1" ht="17.100000000000001" customHeight="1">
      <c r="B161" s="86" t="s">
        <v>73</v>
      </c>
      <c r="C161" s="85"/>
      <c r="D161" s="85"/>
      <c r="E161" s="85"/>
      <c r="F161" s="85"/>
      <c r="G161" s="84"/>
      <c r="H161" s="45">
        <f>SUM(H162:H170)</f>
        <v>459729</v>
      </c>
      <c r="I161" s="44">
        <f>SUM(I162:I170)</f>
        <v>1045697</v>
      </c>
      <c r="J161" s="43">
        <f>SUM(J162:J170)</f>
        <v>1505426</v>
      </c>
      <c r="K161" s="42">
        <f>SUM(K162:K170)</f>
        <v>0</v>
      </c>
      <c r="L161" s="41">
        <f>SUM(L162:L170)</f>
        <v>163089332</v>
      </c>
      <c r="M161" s="41">
        <f>SUM(M162:M170)</f>
        <v>138738463</v>
      </c>
      <c r="N161" s="41">
        <f>SUM(N162:N170)</f>
        <v>160961735</v>
      </c>
      <c r="O161" s="41">
        <f>SUM(O162:O170)</f>
        <v>117067217</v>
      </c>
      <c r="P161" s="40">
        <f>SUM(P162:P170)</f>
        <v>72033644</v>
      </c>
      <c r="Q161" s="39">
        <f>SUM(Q162:Q170)</f>
        <v>651890391</v>
      </c>
      <c r="R161" s="38">
        <f>SUM(R162:R170)</f>
        <v>653395817</v>
      </c>
    </row>
    <row r="162" spans="2:18" s="14" customFormat="1" ht="17.100000000000001" customHeight="1">
      <c r="B162" s="72"/>
      <c r="C162" s="119" t="s">
        <v>72</v>
      </c>
      <c r="D162" s="118"/>
      <c r="E162" s="118"/>
      <c r="F162" s="118"/>
      <c r="G162" s="117"/>
      <c r="H162" s="79">
        <v>0</v>
      </c>
      <c r="I162" s="75">
        <v>0</v>
      </c>
      <c r="J162" s="78">
        <f>SUM(H162:I162)</f>
        <v>0</v>
      </c>
      <c r="K162" s="116"/>
      <c r="L162" s="115">
        <v>6465487</v>
      </c>
      <c r="M162" s="115">
        <v>4318404</v>
      </c>
      <c r="N162" s="115">
        <v>10132205</v>
      </c>
      <c r="O162" s="115">
        <v>12746533</v>
      </c>
      <c r="P162" s="114">
        <v>10064856</v>
      </c>
      <c r="Q162" s="113">
        <f>SUM(K162:P162)</f>
        <v>43727485</v>
      </c>
      <c r="R162" s="112">
        <f>SUM(J162,Q162)</f>
        <v>43727485</v>
      </c>
    </row>
    <row r="163" spans="2:18" s="14" customFormat="1" ht="17.100000000000001" customHeight="1">
      <c r="B163" s="72"/>
      <c r="C163" s="70" t="s">
        <v>71</v>
      </c>
      <c r="D163" s="69"/>
      <c r="E163" s="69"/>
      <c r="F163" s="69"/>
      <c r="G163" s="68"/>
      <c r="H163" s="67">
        <v>0</v>
      </c>
      <c r="I163" s="63">
        <v>0</v>
      </c>
      <c r="J163" s="66">
        <f>SUM(H163:I163)</f>
        <v>0</v>
      </c>
      <c r="K163" s="65"/>
      <c r="L163" s="64">
        <v>0</v>
      </c>
      <c r="M163" s="64">
        <v>0</v>
      </c>
      <c r="N163" s="64">
        <v>0</v>
      </c>
      <c r="O163" s="64">
        <v>0</v>
      </c>
      <c r="P163" s="63">
        <v>0</v>
      </c>
      <c r="Q163" s="62">
        <f>SUM(K163:P163)</f>
        <v>0</v>
      </c>
      <c r="R163" s="61">
        <f>SUM(J163,Q163)</f>
        <v>0</v>
      </c>
    </row>
    <row r="164" spans="2:18" s="49" customFormat="1" ht="17.100000000000001" customHeight="1">
      <c r="B164" s="111"/>
      <c r="C164" s="110" t="s">
        <v>70</v>
      </c>
      <c r="D164" s="109"/>
      <c r="E164" s="109"/>
      <c r="F164" s="109"/>
      <c r="G164" s="108"/>
      <c r="H164" s="107">
        <v>0</v>
      </c>
      <c r="I164" s="104">
        <v>0</v>
      </c>
      <c r="J164" s="106">
        <f>SUM(H164:I164)</f>
        <v>0</v>
      </c>
      <c r="K164" s="65"/>
      <c r="L164" s="105">
        <v>71795726</v>
      </c>
      <c r="M164" s="105">
        <v>50153447</v>
      </c>
      <c r="N164" s="105">
        <v>39326905</v>
      </c>
      <c r="O164" s="105">
        <v>27638216</v>
      </c>
      <c r="P164" s="104">
        <v>13341129</v>
      </c>
      <c r="Q164" s="103">
        <f>SUM(K164:P164)</f>
        <v>202255423</v>
      </c>
      <c r="R164" s="102">
        <f>SUM(J164,Q164)</f>
        <v>202255423</v>
      </c>
    </row>
    <row r="165" spans="2:18" s="14" customFormat="1" ht="17.100000000000001" customHeight="1">
      <c r="B165" s="72"/>
      <c r="C165" s="70" t="s">
        <v>69</v>
      </c>
      <c r="D165" s="69"/>
      <c r="E165" s="69"/>
      <c r="F165" s="69"/>
      <c r="G165" s="68"/>
      <c r="H165" s="67">
        <v>33606</v>
      </c>
      <c r="I165" s="63">
        <v>0</v>
      </c>
      <c r="J165" s="66">
        <f>SUM(H165:I165)</f>
        <v>33606</v>
      </c>
      <c r="K165" s="101">
        <v>0</v>
      </c>
      <c r="L165" s="64">
        <v>13075640</v>
      </c>
      <c r="M165" s="64">
        <v>11481995</v>
      </c>
      <c r="N165" s="64">
        <v>14196495</v>
      </c>
      <c r="O165" s="64">
        <v>7929171</v>
      </c>
      <c r="P165" s="63">
        <v>2533301</v>
      </c>
      <c r="Q165" s="62">
        <f>SUM(K165:P165)</f>
        <v>49216602</v>
      </c>
      <c r="R165" s="61">
        <f>SUM(J165,Q165)</f>
        <v>49250208</v>
      </c>
    </row>
    <row r="166" spans="2:18" s="14" customFormat="1" ht="17.100000000000001" customHeight="1">
      <c r="B166" s="72"/>
      <c r="C166" s="70" t="s">
        <v>68</v>
      </c>
      <c r="D166" s="69"/>
      <c r="E166" s="69"/>
      <c r="F166" s="69"/>
      <c r="G166" s="68"/>
      <c r="H166" s="67">
        <v>426123</v>
      </c>
      <c r="I166" s="63">
        <v>1045697</v>
      </c>
      <c r="J166" s="66">
        <f>SUM(H166:I166)</f>
        <v>1471820</v>
      </c>
      <c r="K166" s="101">
        <v>0</v>
      </c>
      <c r="L166" s="64">
        <v>10313043</v>
      </c>
      <c r="M166" s="64">
        <v>13071391</v>
      </c>
      <c r="N166" s="64">
        <v>17653421</v>
      </c>
      <c r="O166" s="64">
        <v>15731569</v>
      </c>
      <c r="P166" s="63">
        <v>7327443</v>
      </c>
      <c r="Q166" s="62">
        <f>SUM(K166:P166)</f>
        <v>64096867</v>
      </c>
      <c r="R166" s="61">
        <f>SUM(J166,Q166)</f>
        <v>65568687</v>
      </c>
    </row>
    <row r="167" spans="2:18" s="14" customFormat="1" ht="17.100000000000001" customHeight="1">
      <c r="B167" s="72"/>
      <c r="C167" s="70" t="s">
        <v>67</v>
      </c>
      <c r="D167" s="69"/>
      <c r="E167" s="69"/>
      <c r="F167" s="69"/>
      <c r="G167" s="68"/>
      <c r="H167" s="67">
        <v>0</v>
      </c>
      <c r="I167" s="63">
        <v>0</v>
      </c>
      <c r="J167" s="66">
        <f>SUM(H167:I167)</f>
        <v>0</v>
      </c>
      <c r="K167" s="65"/>
      <c r="L167" s="64">
        <v>52933281</v>
      </c>
      <c r="M167" s="64">
        <v>47942463</v>
      </c>
      <c r="N167" s="64">
        <v>58518521</v>
      </c>
      <c r="O167" s="64">
        <v>32781672</v>
      </c>
      <c r="P167" s="63">
        <v>18611909</v>
      </c>
      <c r="Q167" s="62">
        <f>SUM(K167:P167)</f>
        <v>210787846</v>
      </c>
      <c r="R167" s="61">
        <f>SUM(J167,Q167)</f>
        <v>210787846</v>
      </c>
    </row>
    <row r="168" spans="2:18" s="14" customFormat="1" ht="17.100000000000001" customHeight="1">
      <c r="B168" s="72"/>
      <c r="C168" s="100" t="s">
        <v>66</v>
      </c>
      <c r="D168" s="98"/>
      <c r="E168" s="98"/>
      <c r="F168" s="98"/>
      <c r="G168" s="97"/>
      <c r="H168" s="67">
        <v>0</v>
      </c>
      <c r="I168" s="63">
        <v>0</v>
      </c>
      <c r="J168" s="66">
        <f>SUM(H168:I168)</f>
        <v>0</v>
      </c>
      <c r="K168" s="65"/>
      <c r="L168" s="64">
        <v>4758394</v>
      </c>
      <c r="M168" s="64">
        <v>5592784</v>
      </c>
      <c r="N168" s="64">
        <v>7808066</v>
      </c>
      <c r="O168" s="64">
        <v>4461725</v>
      </c>
      <c r="P168" s="63">
        <v>3617107</v>
      </c>
      <c r="Q168" s="62">
        <f>SUM(K168:P168)</f>
        <v>26238076</v>
      </c>
      <c r="R168" s="61">
        <f>SUM(J168,Q168)</f>
        <v>26238076</v>
      </c>
    </row>
    <row r="169" spans="2:18" s="14" customFormat="1" ht="17.100000000000001" customHeight="1">
      <c r="B169" s="71"/>
      <c r="C169" s="99" t="s">
        <v>65</v>
      </c>
      <c r="D169" s="98"/>
      <c r="E169" s="98"/>
      <c r="F169" s="98"/>
      <c r="G169" s="97"/>
      <c r="H169" s="67">
        <v>0</v>
      </c>
      <c r="I169" s="63">
        <v>0</v>
      </c>
      <c r="J169" s="66">
        <f>SUM(H169:I169)</f>
        <v>0</v>
      </c>
      <c r="K169" s="65"/>
      <c r="L169" s="64">
        <v>0</v>
      </c>
      <c r="M169" s="64">
        <v>0</v>
      </c>
      <c r="N169" s="64">
        <v>2006462</v>
      </c>
      <c r="O169" s="64">
        <v>6778171</v>
      </c>
      <c r="P169" s="63">
        <v>5631039</v>
      </c>
      <c r="Q169" s="62">
        <f>SUM(K169:P169)</f>
        <v>14415672</v>
      </c>
      <c r="R169" s="61">
        <f>SUM(J169,Q169)</f>
        <v>14415672</v>
      </c>
    </row>
    <row r="170" spans="2:18" s="14" customFormat="1" ht="17.100000000000001" customHeight="1">
      <c r="B170" s="96"/>
      <c r="C170" s="95" t="s">
        <v>64</v>
      </c>
      <c r="D170" s="94"/>
      <c r="E170" s="94"/>
      <c r="F170" s="94"/>
      <c r="G170" s="93"/>
      <c r="H170" s="92">
        <v>0</v>
      </c>
      <c r="I170" s="89">
        <v>0</v>
      </c>
      <c r="J170" s="91">
        <f>SUM(H170:I170)</f>
        <v>0</v>
      </c>
      <c r="K170" s="54"/>
      <c r="L170" s="90">
        <v>3747761</v>
      </c>
      <c r="M170" s="90">
        <v>6177979</v>
      </c>
      <c r="N170" s="90">
        <v>11319660</v>
      </c>
      <c r="O170" s="90">
        <v>9000160</v>
      </c>
      <c r="P170" s="89">
        <v>10906860</v>
      </c>
      <c r="Q170" s="88">
        <f>SUM(K170:P170)</f>
        <v>41152420</v>
      </c>
      <c r="R170" s="87">
        <f>SUM(J170,Q170)</f>
        <v>41152420</v>
      </c>
    </row>
    <row r="171" spans="2:18" s="14" customFormat="1" ht="17.100000000000001" customHeight="1">
      <c r="B171" s="86" t="s">
        <v>63</v>
      </c>
      <c r="C171" s="85"/>
      <c r="D171" s="85"/>
      <c r="E171" s="85"/>
      <c r="F171" s="85"/>
      <c r="G171" s="84"/>
      <c r="H171" s="45">
        <f>SUM(H172:H175)</f>
        <v>0</v>
      </c>
      <c r="I171" s="44">
        <f>SUM(I172:I175)</f>
        <v>0</v>
      </c>
      <c r="J171" s="43">
        <f>SUM(J172:J175)</f>
        <v>0</v>
      </c>
      <c r="K171" s="83"/>
      <c r="L171" s="41">
        <f>SUM(L172:L175)</f>
        <v>11929190</v>
      </c>
      <c r="M171" s="41">
        <f>SUM(M172:M175)</f>
        <v>17831483</v>
      </c>
      <c r="N171" s="41">
        <f>SUM(N172:N175)</f>
        <v>99298478</v>
      </c>
      <c r="O171" s="41">
        <f>SUM(O172:O175)</f>
        <v>327394910</v>
      </c>
      <c r="P171" s="40">
        <f>SUM(P172:P175)</f>
        <v>300132910</v>
      </c>
      <c r="Q171" s="39">
        <f>SUM(Q172:Q175)</f>
        <v>756586971</v>
      </c>
      <c r="R171" s="38">
        <f>SUM(R172:R175)</f>
        <v>756586971</v>
      </c>
    </row>
    <row r="172" spans="2:18" s="14" customFormat="1" ht="17.100000000000001" customHeight="1">
      <c r="B172" s="72"/>
      <c r="C172" s="82" t="s">
        <v>62</v>
      </c>
      <c r="D172" s="81"/>
      <c r="E172" s="81"/>
      <c r="F172" s="81"/>
      <c r="G172" s="80"/>
      <c r="H172" s="79">
        <v>0</v>
      </c>
      <c r="I172" s="75">
        <v>0</v>
      </c>
      <c r="J172" s="78">
        <f>SUM(H172:I172)</f>
        <v>0</v>
      </c>
      <c r="K172" s="77"/>
      <c r="L172" s="76">
        <v>0</v>
      </c>
      <c r="M172" s="76">
        <v>1053882</v>
      </c>
      <c r="N172" s="76">
        <v>51370938</v>
      </c>
      <c r="O172" s="76">
        <v>148372856</v>
      </c>
      <c r="P172" s="75">
        <v>113560178</v>
      </c>
      <c r="Q172" s="74">
        <f>SUM(K172:P172)</f>
        <v>314357854</v>
      </c>
      <c r="R172" s="73">
        <f>SUM(J172,Q172)</f>
        <v>314357854</v>
      </c>
    </row>
    <row r="173" spans="2:18" s="14" customFormat="1" ht="17.100000000000001" customHeight="1">
      <c r="B173" s="72"/>
      <c r="C173" s="70" t="s">
        <v>61</v>
      </c>
      <c r="D173" s="69"/>
      <c r="E173" s="69"/>
      <c r="F173" s="69"/>
      <c r="G173" s="68"/>
      <c r="H173" s="67">
        <v>0</v>
      </c>
      <c r="I173" s="63">
        <v>0</v>
      </c>
      <c r="J173" s="66">
        <f>SUM(H173:I173)</f>
        <v>0</v>
      </c>
      <c r="K173" s="65"/>
      <c r="L173" s="64">
        <v>11929190</v>
      </c>
      <c r="M173" s="64">
        <v>15807264</v>
      </c>
      <c r="N173" s="64">
        <v>35204112</v>
      </c>
      <c r="O173" s="64">
        <v>53060885</v>
      </c>
      <c r="P173" s="63">
        <v>29485845</v>
      </c>
      <c r="Q173" s="62">
        <f>SUM(K173:P173)</f>
        <v>145487296</v>
      </c>
      <c r="R173" s="61">
        <f>SUM(J173,Q173)</f>
        <v>145487296</v>
      </c>
    </row>
    <row r="174" spans="2:18" s="14" customFormat="1" ht="17.100000000000001" customHeight="1">
      <c r="B174" s="71"/>
      <c r="C174" s="70" t="s">
        <v>60</v>
      </c>
      <c r="D174" s="69"/>
      <c r="E174" s="69"/>
      <c r="F174" s="69"/>
      <c r="G174" s="68"/>
      <c r="H174" s="67">
        <v>0</v>
      </c>
      <c r="I174" s="63">
        <v>0</v>
      </c>
      <c r="J174" s="66">
        <f>SUM(H174:I174)</f>
        <v>0</v>
      </c>
      <c r="K174" s="65"/>
      <c r="L174" s="64">
        <v>0</v>
      </c>
      <c r="M174" s="64">
        <v>0</v>
      </c>
      <c r="N174" s="64">
        <v>1232811</v>
      </c>
      <c r="O174" s="64">
        <v>3415640</v>
      </c>
      <c r="P174" s="63">
        <v>3898656</v>
      </c>
      <c r="Q174" s="62">
        <f>SUM(K174:P174)</f>
        <v>8547107</v>
      </c>
      <c r="R174" s="61">
        <f>SUM(J174,Q174)</f>
        <v>8547107</v>
      </c>
    </row>
    <row r="175" spans="2:18" s="49" customFormat="1" ht="17.100000000000001" customHeight="1">
      <c r="B175" s="60"/>
      <c r="C175" s="59" t="s">
        <v>59</v>
      </c>
      <c r="D175" s="58"/>
      <c r="E175" s="58"/>
      <c r="F175" s="58"/>
      <c r="G175" s="57"/>
      <c r="H175" s="56">
        <v>0</v>
      </c>
      <c r="I175" s="52">
        <v>0</v>
      </c>
      <c r="J175" s="55">
        <f>SUM(H175:I175)</f>
        <v>0</v>
      </c>
      <c r="K175" s="54"/>
      <c r="L175" s="53">
        <v>0</v>
      </c>
      <c r="M175" s="53">
        <v>970337</v>
      </c>
      <c r="N175" s="53">
        <v>11490617</v>
      </c>
      <c r="O175" s="53">
        <v>122545529</v>
      </c>
      <c r="P175" s="52">
        <v>153188231</v>
      </c>
      <c r="Q175" s="51">
        <f>SUM(K175:P175)</f>
        <v>288194714</v>
      </c>
      <c r="R175" s="50">
        <f>SUM(J175,Q175)</f>
        <v>288194714</v>
      </c>
    </row>
    <row r="176" spans="2:18" s="14" customFormat="1" ht="17.100000000000001" customHeight="1">
      <c r="B176" s="48" t="s">
        <v>58</v>
      </c>
      <c r="C176" s="47"/>
      <c r="D176" s="47"/>
      <c r="E176" s="47"/>
      <c r="F176" s="47"/>
      <c r="G176" s="46"/>
      <c r="H176" s="45">
        <f>SUM(H140,H161,H171)</f>
        <v>19026243</v>
      </c>
      <c r="I176" s="44">
        <f>SUM(I140,I161,I171)</f>
        <v>34087502</v>
      </c>
      <c r="J176" s="43">
        <f>SUM(J140,J161,J171)</f>
        <v>53113745</v>
      </c>
      <c r="K176" s="42">
        <f>SUM(K140,K161,K171)</f>
        <v>0</v>
      </c>
      <c r="L176" s="41">
        <f>SUM(L140,L161,L171)</f>
        <v>437612936</v>
      </c>
      <c r="M176" s="41">
        <f>SUM(M140,M161,M171)</f>
        <v>376247700</v>
      </c>
      <c r="N176" s="41">
        <f>SUM(N140,N161,N171)</f>
        <v>457683577</v>
      </c>
      <c r="O176" s="41">
        <f>SUM(O140,O161,O171)</f>
        <v>593517380</v>
      </c>
      <c r="P176" s="40">
        <f>SUM(P140,P161,P171)</f>
        <v>457919149</v>
      </c>
      <c r="Q176" s="39">
        <f>SUM(Q140,Q161,Q171)</f>
        <v>2322980742</v>
      </c>
      <c r="R176" s="38">
        <f>SUM(R140,R161,R171)</f>
        <v>2376094487</v>
      </c>
    </row>
  </sheetData>
  <mergeCells count="54">
    <mergeCell ref="C13:G13"/>
    <mergeCell ref="C22:G22"/>
    <mergeCell ref="C32:G32"/>
    <mergeCell ref="C42:G42"/>
    <mergeCell ref="B13:B22"/>
    <mergeCell ref="B23:B32"/>
    <mergeCell ref="B33:B42"/>
    <mergeCell ref="I137:R137"/>
    <mergeCell ref="J1:O1"/>
    <mergeCell ref="P1:Q1"/>
    <mergeCell ref="K47:Q47"/>
    <mergeCell ref="H47:J47"/>
    <mergeCell ref="K64:P64"/>
    <mergeCell ref="I95:R95"/>
    <mergeCell ref="H80:J80"/>
    <mergeCell ref="K80:P80"/>
    <mergeCell ref="H138:J138"/>
    <mergeCell ref="R138:R139"/>
    <mergeCell ref="B72:G73"/>
    <mergeCell ref="R55:R56"/>
    <mergeCell ref="K54:R54"/>
    <mergeCell ref="H55:J55"/>
    <mergeCell ref="K55:Q55"/>
    <mergeCell ref="H64:J64"/>
    <mergeCell ref="H72:J72"/>
    <mergeCell ref="J71:Q71"/>
    <mergeCell ref="Q72:Q73"/>
    <mergeCell ref="Q12:R12"/>
    <mergeCell ref="R6:R7"/>
    <mergeCell ref="B138:G139"/>
    <mergeCell ref="H96:J96"/>
    <mergeCell ref="K96:Q96"/>
    <mergeCell ref="R96:R97"/>
    <mergeCell ref="B96:G97"/>
    <mergeCell ref="K46:R46"/>
    <mergeCell ref="J63:Q63"/>
    <mergeCell ref="K72:P72"/>
    <mergeCell ref="H4:I4"/>
    <mergeCell ref="B47:G48"/>
    <mergeCell ref="B55:G56"/>
    <mergeCell ref="B64:G65"/>
    <mergeCell ref="B88:G89"/>
    <mergeCell ref="B5:G5"/>
    <mergeCell ref="H5:I5"/>
    <mergeCell ref="K138:Q138"/>
    <mergeCell ref="Q80:Q81"/>
    <mergeCell ref="J87:Q87"/>
    <mergeCell ref="R47:R48"/>
    <mergeCell ref="H88:J88"/>
    <mergeCell ref="K88:P88"/>
    <mergeCell ref="Q88:Q89"/>
    <mergeCell ref="Q64:Q65"/>
    <mergeCell ref="B80:G81"/>
    <mergeCell ref="J79:Q79"/>
  </mergeCells>
  <phoneticPr fontId="9"/>
  <pageMargins left="0.35433070866141736" right="0.78740157480314965" top="0.59055118110236227" bottom="0.39370078740157483" header="0.39370078740157483" footer="0.39370078740157483"/>
  <pageSetup paperSize="9" scale="67" fitToHeight="0" orientation="landscape" r:id="rId1"/>
  <headerFooter alignWithMargins="0">
    <oddFooter>&amp;P ページ</oddFooter>
  </headerFooter>
  <rowBreaks count="3" manualBreakCount="3">
    <brk id="44" max="17" man="1"/>
    <brk id="93" max="17" man="1"/>
    <brk id="135" max="17"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6"/>
  <sheetViews>
    <sheetView view="pageBreakPreview" zoomScaleNormal="55" zoomScaleSheetLayoutView="100" workbookViewId="0">
      <selection activeCell="D179" sqref="D179"/>
    </sheetView>
  </sheetViews>
  <sheetFormatPr defaultColWidth="7.6640625" defaultRowHeight="17.100000000000001" customHeight="1"/>
  <cols>
    <col min="1" max="2" width="2.6640625" style="1" customWidth="1"/>
    <col min="3" max="3" width="5.6640625" style="1" customWidth="1"/>
    <col min="4" max="4" width="7.6640625" style="1" customWidth="1"/>
    <col min="5" max="5" width="3.33203125" style="1" customWidth="1"/>
    <col min="6" max="6" width="6.6640625" style="1" customWidth="1"/>
    <col min="7" max="7" width="10.44140625" style="1" customWidth="1"/>
    <col min="8" max="11" width="10.6640625" style="1" customWidth="1"/>
    <col min="12" max="16" width="12.33203125" style="1" customWidth="1"/>
    <col min="17" max="17" width="13.88671875" style="1" customWidth="1"/>
    <col min="18" max="18" width="12.6640625" style="1" customWidth="1"/>
    <col min="19" max="19" width="7.6640625" style="1" customWidth="1"/>
    <col min="20" max="22" width="9.33203125" style="1" customWidth="1"/>
    <col min="23" max="16384" width="7.6640625" style="1"/>
  </cols>
  <sheetData>
    <row r="1" spans="1:18" ht="17.100000000000001" customHeight="1" thickTop="1" thickBot="1">
      <c r="A1" s="4" t="str">
        <f>"介護保険事業状況報告　令和" &amp; DBCS($A$2) &amp; "年（" &amp; DBCS($B$2) &amp; "年）" &amp; DBCS($C$2) &amp; "月※"</f>
        <v>介護保険事業状況報告　令和６年（２０２４年）３月※</v>
      </c>
      <c r="J1" s="933" t="s">
        <v>135</v>
      </c>
      <c r="K1" s="934"/>
      <c r="L1" s="934"/>
      <c r="M1" s="934"/>
      <c r="N1" s="934"/>
      <c r="O1" s="935"/>
      <c r="P1" s="936">
        <v>45455</v>
      </c>
      <c r="Q1" s="937"/>
      <c r="R1" s="336" t="s">
        <v>134</v>
      </c>
    </row>
    <row r="2" spans="1:18" ht="17.100000000000001" customHeight="1" thickTop="1">
      <c r="A2" s="312">
        <v>6</v>
      </c>
      <c r="B2" s="312">
        <v>2024</v>
      </c>
      <c r="C2" s="312">
        <v>3</v>
      </c>
      <c r="D2" s="312">
        <v>1</v>
      </c>
      <c r="E2" s="312">
        <v>31</v>
      </c>
      <c r="Q2" s="336"/>
    </row>
    <row r="3" spans="1:18" ht="17.100000000000001" customHeight="1">
      <c r="A3" s="4" t="s">
        <v>133</v>
      </c>
    </row>
    <row r="4" spans="1:18" ht="17.100000000000001" customHeight="1">
      <c r="B4" s="23"/>
      <c r="C4" s="23"/>
      <c r="D4" s="23"/>
      <c r="E4" s="143"/>
      <c r="F4" s="143"/>
      <c r="G4" s="143"/>
      <c r="H4" s="862" t="s">
        <v>122</v>
      </c>
      <c r="I4" s="862"/>
    </row>
    <row r="5" spans="1:18" ht="17.100000000000001" customHeight="1">
      <c r="B5" s="938" t="str">
        <f>"令和" &amp; DBCS($A$2) &amp; "年（" &amp; DBCS($B$2) &amp; "年）" &amp; DBCS($C$2) &amp; "月末日現在"</f>
        <v>令和６年（２０２４年）３月末日現在</v>
      </c>
      <c r="C5" s="939"/>
      <c r="D5" s="939"/>
      <c r="E5" s="939"/>
      <c r="F5" s="939"/>
      <c r="G5" s="940"/>
      <c r="H5" s="941" t="s">
        <v>132</v>
      </c>
      <c r="I5" s="942"/>
      <c r="L5" s="776" t="s">
        <v>122</v>
      </c>
      <c r="Q5" s="24" t="s">
        <v>131</v>
      </c>
    </row>
    <row r="6" spans="1:18" ht="17.100000000000001" customHeight="1">
      <c r="B6" s="3" t="s">
        <v>130</v>
      </c>
      <c r="C6" s="335"/>
      <c r="D6" s="335"/>
      <c r="E6" s="335"/>
      <c r="F6" s="335"/>
      <c r="G6" s="235"/>
      <c r="H6" s="334"/>
      <c r="I6" s="333">
        <v>41868</v>
      </c>
      <c r="K6" s="332" t="s">
        <v>129</v>
      </c>
      <c r="L6" s="331">
        <f>(I7+I8)-I6</f>
        <v>13530</v>
      </c>
      <c r="Q6" s="330">
        <f>R42</f>
        <v>20034</v>
      </c>
      <c r="R6" s="932">
        <f>Q6/Q7</f>
        <v>0.20597125408673123</v>
      </c>
    </row>
    <row r="7" spans="1:18" s="189" customFormat="1" ht="17.100000000000001" customHeight="1">
      <c r="B7" s="329" t="s">
        <v>128</v>
      </c>
      <c r="C7" s="328"/>
      <c r="D7" s="328"/>
      <c r="E7" s="328"/>
      <c r="F7" s="328"/>
      <c r="G7" s="327"/>
      <c r="H7" s="326"/>
      <c r="I7" s="325">
        <v>36848</v>
      </c>
      <c r="K7" s="189" t="s">
        <v>127</v>
      </c>
      <c r="Q7" s="324">
        <f>I9</f>
        <v>97266</v>
      </c>
      <c r="R7" s="932"/>
    </row>
    <row r="8" spans="1:18" s="189" customFormat="1" ht="17.100000000000001" customHeight="1">
      <c r="B8" s="323" t="s">
        <v>126</v>
      </c>
      <c r="C8" s="322"/>
      <c r="D8" s="322"/>
      <c r="E8" s="322"/>
      <c r="F8" s="322"/>
      <c r="G8" s="225"/>
      <c r="H8" s="321"/>
      <c r="I8" s="320">
        <v>18550</v>
      </c>
      <c r="K8" s="189" t="s">
        <v>125</v>
      </c>
      <c r="Q8" s="319"/>
      <c r="R8" s="318"/>
    </row>
    <row r="9" spans="1:18" ht="17.100000000000001" customHeight="1">
      <c r="B9" s="13" t="s">
        <v>124</v>
      </c>
      <c r="C9" s="12"/>
      <c r="D9" s="12"/>
      <c r="E9" s="12"/>
      <c r="F9" s="12"/>
      <c r="G9" s="317"/>
      <c r="H9" s="316"/>
      <c r="I9" s="315">
        <f>I6+I7+I8</f>
        <v>97266</v>
      </c>
    </row>
    <row r="11" spans="1:18" ht="17.100000000000001" customHeight="1">
      <c r="A11" s="4" t="s">
        <v>123</v>
      </c>
    </row>
    <row r="12" spans="1:18" ht="17.100000000000001" customHeight="1" thickBot="1">
      <c r="B12" s="5"/>
      <c r="C12" s="5"/>
      <c r="D12" s="5"/>
      <c r="E12" s="314"/>
      <c r="F12" s="314"/>
      <c r="G12" s="314"/>
      <c r="H12" s="314"/>
      <c r="I12" s="314"/>
      <c r="J12" s="314"/>
      <c r="K12" s="314"/>
      <c r="L12" s="314"/>
      <c r="M12" s="314"/>
      <c r="P12" s="314"/>
      <c r="Q12" s="922" t="s">
        <v>122</v>
      </c>
      <c r="R12" s="922"/>
    </row>
    <row r="13" spans="1:18" ht="17.100000000000001" customHeight="1">
      <c r="A13" s="313" t="s">
        <v>121</v>
      </c>
      <c r="B13" s="923" t="s">
        <v>120</v>
      </c>
      <c r="C13" s="926" t="str">
        <f>"令和" &amp; DBCS($A$2) &amp; "年（" &amp; DBCS($B$2) &amp; "年）" &amp; DBCS($C$2) &amp; "月末日現在"</f>
        <v>令和６年（２０２４年）３月末日現在</v>
      </c>
      <c r="D13" s="927"/>
      <c r="E13" s="927"/>
      <c r="F13" s="927"/>
      <c r="G13" s="928"/>
      <c r="H13" s="299" t="s">
        <v>57</v>
      </c>
      <c r="I13" s="298" t="s">
        <v>56</v>
      </c>
      <c r="J13" s="297" t="s">
        <v>49</v>
      </c>
      <c r="K13" s="296" t="s">
        <v>55</v>
      </c>
      <c r="L13" s="295" t="s">
        <v>54</v>
      </c>
      <c r="M13" s="295" t="s">
        <v>53</v>
      </c>
      <c r="N13" s="295" t="s">
        <v>52</v>
      </c>
      <c r="O13" s="295" t="s">
        <v>51</v>
      </c>
      <c r="P13" s="294" t="s">
        <v>50</v>
      </c>
      <c r="Q13" s="293" t="s">
        <v>49</v>
      </c>
      <c r="R13" s="292" t="s">
        <v>48</v>
      </c>
    </row>
    <row r="14" spans="1:18" ht="17.100000000000001" customHeight="1">
      <c r="A14" s="312">
        <v>875</v>
      </c>
      <c r="B14" s="924"/>
      <c r="C14" s="291" t="s">
        <v>103</v>
      </c>
      <c r="D14" s="47"/>
      <c r="E14" s="47"/>
      <c r="F14" s="47"/>
      <c r="G14" s="46"/>
      <c r="H14" s="263">
        <f>H15+H16+H17+H18+H19+H20</f>
        <v>855</v>
      </c>
      <c r="I14" s="264">
        <f>I15+I16+I17+I18+I19+I20</f>
        <v>715</v>
      </c>
      <c r="J14" s="290">
        <f>SUM(H14:I14)</f>
        <v>1570</v>
      </c>
      <c r="K14" s="289" t="s">
        <v>369</v>
      </c>
      <c r="L14" s="33">
        <f>L15+L16+L17+L18+L19+L20</f>
        <v>1499</v>
      </c>
      <c r="M14" s="33">
        <f>M15+M16+M17+M18+M19+M20</f>
        <v>976</v>
      </c>
      <c r="N14" s="33">
        <f>N15+N16+N17+N18+N19+N20</f>
        <v>735</v>
      </c>
      <c r="O14" s="33">
        <f>O15+O16+O17+O18+O19+O20</f>
        <v>695</v>
      </c>
      <c r="P14" s="33">
        <f>P15+P16+P17+P18+P19+P20</f>
        <v>427</v>
      </c>
      <c r="Q14" s="261">
        <f>SUM(K14:P14)</f>
        <v>4332</v>
      </c>
      <c r="R14" s="287">
        <f>SUM(J14,Q14)</f>
        <v>5902</v>
      </c>
    </row>
    <row r="15" spans="1:18" ht="17.100000000000001" customHeight="1">
      <c r="A15" s="312">
        <v>156</v>
      </c>
      <c r="B15" s="924"/>
      <c r="C15" s="82"/>
      <c r="D15" s="151" t="s">
        <v>118</v>
      </c>
      <c r="E15" s="151"/>
      <c r="F15" s="151"/>
      <c r="G15" s="151"/>
      <c r="H15" s="311">
        <v>47</v>
      </c>
      <c r="I15" s="308">
        <v>47</v>
      </c>
      <c r="J15" s="275">
        <f>SUM(H15:I15)</f>
        <v>94</v>
      </c>
      <c r="K15" s="310" t="s">
        <v>369</v>
      </c>
      <c r="L15" s="309">
        <v>70</v>
      </c>
      <c r="M15" s="309">
        <v>54</v>
      </c>
      <c r="N15" s="309">
        <v>38</v>
      </c>
      <c r="O15" s="309">
        <v>24</v>
      </c>
      <c r="P15" s="308">
        <v>32</v>
      </c>
      <c r="Q15" s="275">
        <f>SUM(K15:P15)</f>
        <v>218</v>
      </c>
      <c r="R15" s="281">
        <f>SUM(J15,Q15)</f>
        <v>312</v>
      </c>
    </row>
    <row r="16" spans="1:18" ht="17.100000000000001" customHeight="1">
      <c r="A16" s="312"/>
      <c r="B16" s="924"/>
      <c r="C16" s="152"/>
      <c r="D16" s="69" t="s">
        <v>117</v>
      </c>
      <c r="E16" s="69"/>
      <c r="F16" s="69"/>
      <c r="G16" s="69"/>
      <c r="H16" s="311">
        <v>94</v>
      </c>
      <c r="I16" s="308">
        <v>92</v>
      </c>
      <c r="J16" s="275">
        <f>SUM(H16:I16)</f>
        <v>186</v>
      </c>
      <c r="K16" s="310" t="s">
        <v>369</v>
      </c>
      <c r="L16" s="309">
        <v>153</v>
      </c>
      <c r="M16" s="309">
        <v>119</v>
      </c>
      <c r="N16" s="309">
        <v>80</v>
      </c>
      <c r="O16" s="309">
        <v>73</v>
      </c>
      <c r="P16" s="308">
        <v>48</v>
      </c>
      <c r="Q16" s="275">
        <f>SUM(K16:P16)</f>
        <v>473</v>
      </c>
      <c r="R16" s="274">
        <f>SUM(J16,Q16)</f>
        <v>659</v>
      </c>
    </row>
    <row r="17" spans="1:18" ht="17.100000000000001" customHeight="1">
      <c r="A17" s="312"/>
      <c r="B17" s="924"/>
      <c r="C17" s="152"/>
      <c r="D17" s="69" t="s">
        <v>116</v>
      </c>
      <c r="E17" s="69"/>
      <c r="F17" s="69"/>
      <c r="G17" s="69"/>
      <c r="H17" s="311">
        <v>141</v>
      </c>
      <c r="I17" s="308">
        <v>156</v>
      </c>
      <c r="J17" s="275">
        <f>SUM(H17:I17)</f>
        <v>297</v>
      </c>
      <c r="K17" s="310" t="s">
        <v>369</v>
      </c>
      <c r="L17" s="309">
        <v>258</v>
      </c>
      <c r="M17" s="309">
        <v>175</v>
      </c>
      <c r="N17" s="309">
        <v>142</v>
      </c>
      <c r="O17" s="309">
        <v>121</v>
      </c>
      <c r="P17" s="308">
        <v>89</v>
      </c>
      <c r="Q17" s="275">
        <f>SUM(K17:P17)</f>
        <v>785</v>
      </c>
      <c r="R17" s="274">
        <f>SUM(J17,Q17)</f>
        <v>1082</v>
      </c>
    </row>
    <row r="18" spans="1:18" ht="17.100000000000001" customHeight="1">
      <c r="A18" s="312"/>
      <c r="B18" s="924"/>
      <c r="C18" s="152"/>
      <c r="D18" s="69" t="s">
        <v>115</v>
      </c>
      <c r="E18" s="69"/>
      <c r="F18" s="69"/>
      <c r="G18" s="69"/>
      <c r="H18" s="311">
        <v>223</v>
      </c>
      <c r="I18" s="308">
        <v>155</v>
      </c>
      <c r="J18" s="275">
        <f>SUM(H18:I18)</f>
        <v>378</v>
      </c>
      <c r="K18" s="310" t="s">
        <v>369</v>
      </c>
      <c r="L18" s="309">
        <v>348</v>
      </c>
      <c r="M18" s="309">
        <v>216</v>
      </c>
      <c r="N18" s="309">
        <v>164</v>
      </c>
      <c r="O18" s="309">
        <v>164</v>
      </c>
      <c r="P18" s="308">
        <v>80</v>
      </c>
      <c r="Q18" s="275">
        <f>SUM(K18:P18)</f>
        <v>972</v>
      </c>
      <c r="R18" s="274">
        <f>SUM(J18,Q18)</f>
        <v>1350</v>
      </c>
    </row>
    <row r="19" spans="1:18" ht="17.100000000000001" customHeight="1">
      <c r="A19" s="312"/>
      <c r="B19" s="924"/>
      <c r="C19" s="152"/>
      <c r="D19" s="69" t="s">
        <v>114</v>
      </c>
      <c r="E19" s="69"/>
      <c r="F19" s="69"/>
      <c r="G19" s="69"/>
      <c r="H19" s="311">
        <v>207</v>
      </c>
      <c r="I19" s="308">
        <v>136</v>
      </c>
      <c r="J19" s="275">
        <f>SUM(H19:I19)</f>
        <v>343</v>
      </c>
      <c r="K19" s="310" t="s">
        <v>369</v>
      </c>
      <c r="L19" s="309">
        <v>389</v>
      </c>
      <c r="M19" s="309">
        <v>205</v>
      </c>
      <c r="N19" s="309">
        <v>146</v>
      </c>
      <c r="O19" s="309">
        <v>134</v>
      </c>
      <c r="P19" s="308">
        <v>90</v>
      </c>
      <c r="Q19" s="275">
        <f>SUM(K19:P19)</f>
        <v>964</v>
      </c>
      <c r="R19" s="274">
        <f>SUM(J19,Q19)</f>
        <v>1307</v>
      </c>
    </row>
    <row r="20" spans="1:18" ht="17.100000000000001" customHeight="1">
      <c r="A20" s="312">
        <v>719</v>
      </c>
      <c r="B20" s="924"/>
      <c r="C20" s="133"/>
      <c r="D20" s="132" t="s">
        <v>113</v>
      </c>
      <c r="E20" s="132"/>
      <c r="F20" s="132"/>
      <c r="G20" s="132"/>
      <c r="H20" s="273">
        <v>143</v>
      </c>
      <c r="I20" s="305">
        <v>129</v>
      </c>
      <c r="J20" s="271">
        <f>SUM(H20:I20)</f>
        <v>272</v>
      </c>
      <c r="K20" s="307" t="s">
        <v>369</v>
      </c>
      <c r="L20" s="306">
        <v>281</v>
      </c>
      <c r="M20" s="306">
        <v>207</v>
      </c>
      <c r="N20" s="306">
        <v>165</v>
      </c>
      <c r="O20" s="306">
        <v>179</v>
      </c>
      <c r="P20" s="305">
        <v>88</v>
      </c>
      <c r="Q20" s="275">
        <f>SUM(K20:P20)</f>
        <v>920</v>
      </c>
      <c r="R20" s="266">
        <f>SUM(J20,Q20)</f>
        <v>1192</v>
      </c>
    </row>
    <row r="21" spans="1:18" ht="17.100000000000001" customHeight="1">
      <c r="A21" s="312">
        <v>25</v>
      </c>
      <c r="B21" s="924"/>
      <c r="C21" s="265" t="s">
        <v>102</v>
      </c>
      <c r="D21" s="265"/>
      <c r="E21" s="265"/>
      <c r="F21" s="265"/>
      <c r="G21" s="265"/>
      <c r="H21" s="263">
        <v>23</v>
      </c>
      <c r="I21" s="304">
        <v>26</v>
      </c>
      <c r="J21" s="290">
        <f>SUM(H21:I21)</f>
        <v>49</v>
      </c>
      <c r="K21" s="289" t="s">
        <v>369</v>
      </c>
      <c r="L21" s="33">
        <v>39</v>
      </c>
      <c r="M21" s="33">
        <v>23</v>
      </c>
      <c r="N21" s="33">
        <v>16</v>
      </c>
      <c r="O21" s="33">
        <v>12</v>
      </c>
      <c r="P21" s="32">
        <v>19</v>
      </c>
      <c r="Q21" s="303">
        <f>SUM(K21:P21)</f>
        <v>109</v>
      </c>
      <c r="R21" s="302">
        <f>SUM(J21,Q21)</f>
        <v>158</v>
      </c>
    </row>
    <row r="22" spans="1:18" ht="17.100000000000001" customHeight="1" thickBot="1">
      <c r="A22" s="312">
        <v>900</v>
      </c>
      <c r="B22" s="925"/>
      <c r="C22" s="919" t="s">
        <v>112</v>
      </c>
      <c r="D22" s="920"/>
      <c r="E22" s="920"/>
      <c r="F22" s="920"/>
      <c r="G22" s="921"/>
      <c r="H22" s="259">
        <f>H14+H21</f>
        <v>878</v>
      </c>
      <c r="I22" s="256">
        <f>I14+I21</f>
        <v>741</v>
      </c>
      <c r="J22" s="255">
        <f>SUM(H22:I22)</f>
        <v>1619</v>
      </c>
      <c r="K22" s="258" t="s">
        <v>369</v>
      </c>
      <c r="L22" s="257">
        <f>L14+L21</f>
        <v>1538</v>
      </c>
      <c r="M22" s="257">
        <f>M14+M21</f>
        <v>999</v>
      </c>
      <c r="N22" s="257">
        <f>N14+N21</f>
        <v>751</v>
      </c>
      <c r="O22" s="257">
        <f>O14+O21</f>
        <v>707</v>
      </c>
      <c r="P22" s="256">
        <f>P14+P21</f>
        <v>446</v>
      </c>
      <c r="Q22" s="255">
        <f>SUM(K22:P22)</f>
        <v>4441</v>
      </c>
      <c r="R22" s="254">
        <f>SUM(J22,Q22)</f>
        <v>6060</v>
      </c>
    </row>
    <row r="23" spans="1:18" ht="17.100000000000001" customHeight="1">
      <c r="B23" s="929" t="s">
        <v>119</v>
      </c>
      <c r="C23" s="301"/>
      <c r="D23" s="301"/>
      <c r="E23" s="301"/>
      <c r="F23" s="301"/>
      <c r="G23" s="300"/>
      <c r="H23" s="299" t="s">
        <v>57</v>
      </c>
      <c r="I23" s="298" t="s">
        <v>56</v>
      </c>
      <c r="J23" s="297" t="s">
        <v>49</v>
      </c>
      <c r="K23" s="296" t="s">
        <v>55</v>
      </c>
      <c r="L23" s="295" t="s">
        <v>54</v>
      </c>
      <c r="M23" s="295" t="s">
        <v>53</v>
      </c>
      <c r="N23" s="295" t="s">
        <v>52</v>
      </c>
      <c r="O23" s="295" t="s">
        <v>51</v>
      </c>
      <c r="P23" s="294" t="s">
        <v>50</v>
      </c>
      <c r="Q23" s="293" t="s">
        <v>49</v>
      </c>
      <c r="R23" s="292" t="s">
        <v>48</v>
      </c>
    </row>
    <row r="24" spans="1:18" ht="17.100000000000001" customHeight="1">
      <c r="B24" s="930"/>
      <c r="C24" s="291" t="s">
        <v>103</v>
      </c>
      <c r="D24" s="47"/>
      <c r="E24" s="47"/>
      <c r="F24" s="47"/>
      <c r="G24" s="46"/>
      <c r="H24" s="263">
        <f>H25+H26+H27+H28+H29+H30</f>
        <v>1892</v>
      </c>
      <c r="I24" s="264">
        <f>I25+I26+I27+I28+I29+I30</f>
        <v>1761</v>
      </c>
      <c r="J24" s="290">
        <f>SUM(H24:I24)</f>
        <v>3653</v>
      </c>
      <c r="K24" s="289" t="s">
        <v>369</v>
      </c>
      <c r="L24" s="33">
        <f>L25+L26+L27+L28+L29+L30</f>
        <v>3363</v>
      </c>
      <c r="M24" s="33">
        <f>M25+M26+M27+M28+M29+M30</f>
        <v>1942</v>
      </c>
      <c r="N24" s="33">
        <f>N25+N26+N27+N28+N29+N30</f>
        <v>1655</v>
      </c>
      <c r="O24" s="33">
        <f>O25+O26+O27+O28+O29+O30</f>
        <v>1892</v>
      </c>
      <c r="P24" s="33">
        <f>P25+P26+P27+P28+P29+P30</f>
        <v>1339</v>
      </c>
      <c r="Q24" s="261">
        <f>SUM(K24:P24)</f>
        <v>10191</v>
      </c>
      <c r="R24" s="287">
        <f>SUM(J24,Q24)</f>
        <v>13844</v>
      </c>
    </row>
    <row r="25" spans="1:18" ht="17.100000000000001" customHeight="1">
      <c r="B25" s="930"/>
      <c r="C25" s="81"/>
      <c r="D25" s="151" t="s">
        <v>118</v>
      </c>
      <c r="E25" s="151"/>
      <c r="F25" s="151"/>
      <c r="G25" s="151"/>
      <c r="H25" s="311">
        <v>42</v>
      </c>
      <c r="I25" s="308">
        <v>35</v>
      </c>
      <c r="J25" s="275">
        <f>SUM(H25:I25)</f>
        <v>77</v>
      </c>
      <c r="K25" s="310" t="s">
        <v>369</v>
      </c>
      <c r="L25" s="309">
        <v>52</v>
      </c>
      <c r="M25" s="309">
        <v>37</v>
      </c>
      <c r="N25" s="309">
        <v>28</v>
      </c>
      <c r="O25" s="309">
        <v>31</v>
      </c>
      <c r="P25" s="308">
        <v>19</v>
      </c>
      <c r="Q25" s="275">
        <f>SUM(K25:P25)</f>
        <v>167</v>
      </c>
      <c r="R25" s="281">
        <f>SUM(J25,Q25)</f>
        <v>244</v>
      </c>
    </row>
    <row r="26" spans="1:18" ht="17.100000000000001" customHeight="1">
      <c r="B26" s="930"/>
      <c r="C26" s="151"/>
      <c r="D26" s="69" t="s">
        <v>117</v>
      </c>
      <c r="E26" s="69"/>
      <c r="F26" s="69"/>
      <c r="G26" s="69"/>
      <c r="H26" s="311">
        <v>115</v>
      </c>
      <c r="I26" s="308">
        <v>121</v>
      </c>
      <c r="J26" s="275">
        <f>SUM(H26:I26)</f>
        <v>236</v>
      </c>
      <c r="K26" s="310" t="s">
        <v>369</v>
      </c>
      <c r="L26" s="309">
        <v>167</v>
      </c>
      <c r="M26" s="309">
        <v>93</v>
      </c>
      <c r="N26" s="309">
        <v>61</v>
      </c>
      <c r="O26" s="309">
        <v>75</v>
      </c>
      <c r="P26" s="308">
        <v>55</v>
      </c>
      <c r="Q26" s="275">
        <f>SUM(K26:P26)</f>
        <v>451</v>
      </c>
      <c r="R26" s="274">
        <f>SUM(J26,Q26)</f>
        <v>687</v>
      </c>
    </row>
    <row r="27" spans="1:18" ht="17.100000000000001" customHeight="1">
      <c r="B27" s="930"/>
      <c r="C27" s="151"/>
      <c r="D27" s="69" t="s">
        <v>116</v>
      </c>
      <c r="E27" s="69"/>
      <c r="F27" s="69"/>
      <c r="G27" s="69"/>
      <c r="H27" s="311">
        <v>275</v>
      </c>
      <c r="I27" s="308">
        <v>262</v>
      </c>
      <c r="J27" s="275">
        <f>SUM(H27:I27)</f>
        <v>537</v>
      </c>
      <c r="K27" s="310" t="s">
        <v>369</v>
      </c>
      <c r="L27" s="309">
        <v>361</v>
      </c>
      <c r="M27" s="309">
        <v>182</v>
      </c>
      <c r="N27" s="309">
        <v>149</v>
      </c>
      <c r="O27" s="309">
        <v>158</v>
      </c>
      <c r="P27" s="308">
        <v>127</v>
      </c>
      <c r="Q27" s="275">
        <f>SUM(K27:P27)</f>
        <v>977</v>
      </c>
      <c r="R27" s="274">
        <f>SUM(J27,Q27)</f>
        <v>1514</v>
      </c>
    </row>
    <row r="28" spans="1:18" ht="17.100000000000001" customHeight="1">
      <c r="B28" s="930"/>
      <c r="C28" s="151"/>
      <c r="D28" s="69" t="s">
        <v>115</v>
      </c>
      <c r="E28" s="69"/>
      <c r="F28" s="69"/>
      <c r="G28" s="69"/>
      <c r="H28" s="311">
        <v>519</v>
      </c>
      <c r="I28" s="308">
        <v>407</v>
      </c>
      <c r="J28" s="275">
        <f>SUM(H28:I28)</f>
        <v>926</v>
      </c>
      <c r="K28" s="310" t="s">
        <v>369</v>
      </c>
      <c r="L28" s="309">
        <v>700</v>
      </c>
      <c r="M28" s="309">
        <v>356</v>
      </c>
      <c r="N28" s="309">
        <v>273</v>
      </c>
      <c r="O28" s="309">
        <v>265</v>
      </c>
      <c r="P28" s="308">
        <v>203</v>
      </c>
      <c r="Q28" s="275">
        <f>SUM(K28:P28)</f>
        <v>1797</v>
      </c>
      <c r="R28" s="274">
        <f>SUM(J28,Q28)</f>
        <v>2723</v>
      </c>
    </row>
    <row r="29" spans="1:18" ht="17.100000000000001" customHeight="1">
      <c r="B29" s="930"/>
      <c r="C29" s="151"/>
      <c r="D29" s="69" t="s">
        <v>114</v>
      </c>
      <c r="E29" s="69"/>
      <c r="F29" s="69"/>
      <c r="G29" s="69"/>
      <c r="H29" s="311">
        <v>546</v>
      </c>
      <c r="I29" s="308">
        <v>448</v>
      </c>
      <c r="J29" s="275">
        <f>SUM(H29:I29)</f>
        <v>994</v>
      </c>
      <c r="K29" s="310" t="s">
        <v>369</v>
      </c>
      <c r="L29" s="309">
        <v>962</v>
      </c>
      <c r="M29" s="309">
        <v>462</v>
      </c>
      <c r="N29" s="309">
        <v>406</v>
      </c>
      <c r="O29" s="309">
        <v>384</v>
      </c>
      <c r="P29" s="308">
        <v>311</v>
      </c>
      <c r="Q29" s="275">
        <f>SUM(K29:P29)</f>
        <v>2525</v>
      </c>
      <c r="R29" s="274">
        <f>SUM(J29,Q29)</f>
        <v>3519</v>
      </c>
    </row>
    <row r="30" spans="1:18" ht="17.100000000000001" customHeight="1">
      <c r="B30" s="930"/>
      <c r="C30" s="132"/>
      <c r="D30" s="132" t="s">
        <v>113</v>
      </c>
      <c r="E30" s="132"/>
      <c r="F30" s="132"/>
      <c r="G30" s="132"/>
      <c r="H30" s="273">
        <v>395</v>
      </c>
      <c r="I30" s="305">
        <v>488</v>
      </c>
      <c r="J30" s="271">
        <f>SUM(H30:I30)</f>
        <v>883</v>
      </c>
      <c r="K30" s="307" t="s">
        <v>369</v>
      </c>
      <c r="L30" s="306">
        <v>1121</v>
      </c>
      <c r="M30" s="306">
        <v>812</v>
      </c>
      <c r="N30" s="306">
        <v>738</v>
      </c>
      <c r="O30" s="306">
        <v>979</v>
      </c>
      <c r="P30" s="305">
        <v>624</v>
      </c>
      <c r="Q30" s="271">
        <f>SUM(K30:P30)</f>
        <v>4274</v>
      </c>
      <c r="R30" s="266">
        <f>SUM(J30,Q30)</f>
        <v>5157</v>
      </c>
    </row>
    <row r="31" spans="1:18" ht="17.100000000000001" customHeight="1">
      <c r="B31" s="930"/>
      <c r="C31" s="265" t="s">
        <v>102</v>
      </c>
      <c r="D31" s="265"/>
      <c r="E31" s="265"/>
      <c r="F31" s="265"/>
      <c r="G31" s="265"/>
      <c r="H31" s="263">
        <v>17</v>
      </c>
      <c r="I31" s="304">
        <v>29</v>
      </c>
      <c r="J31" s="290">
        <f>SUM(H31:I31)</f>
        <v>46</v>
      </c>
      <c r="K31" s="289" t="s">
        <v>369</v>
      </c>
      <c r="L31" s="33">
        <v>22</v>
      </c>
      <c r="M31" s="33">
        <v>26</v>
      </c>
      <c r="N31" s="33">
        <v>11</v>
      </c>
      <c r="O31" s="33">
        <v>11</v>
      </c>
      <c r="P31" s="32">
        <v>14</v>
      </c>
      <c r="Q31" s="303">
        <f>SUM(K31:P31)</f>
        <v>84</v>
      </c>
      <c r="R31" s="302">
        <f>SUM(J31,Q31)</f>
        <v>130</v>
      </c>
    </row>
    <row r="32" spans="1:18" ht="17.100000000000001" customHeight="1" thickBot="1">
      <c r="B32" s="931"/>
      <c r="C32" s="919" t="s">
        <v>112</v>
      </c>
      <c r="D32" s="920"/>
      <c r="E32" s="920"/>
      <c r="F32" s="920"/>
      <c r="G32" s="921"/>
      <c r="H32" s="259">
        <f>H24+H31</f>
        <v>1909</v>
      </c>
      <c r="I32" s="256">
        <f>I24+I31</f>
        <v>1790</v>
      </c>
      <c r="J32" s="255">
        <f>SUM(H32:I32)</f>
        <v>3699</v>
      </c>
      <c r="K32" s="258" t="s">
        <v>369</v>
      </c>
      <c r="L32" s="257">
        <f>L24+L31</f>
        <v>3385</v>
      </c>
      <c r="M32" s="257">
        <f>M24+M31</f>
        <v>1968</v>
      </c>
      <c r="N32" s="257">
        <f>N24+N31</f>
        <v>1666</v>
      </c>
      <c r="O32" s="257">
        <f>O24+O31</f>
        <v>1903</v>
      </c>
      <c r="P32" s="256">
        <f>P24+P31</f>
        <v>1353</v>
      </c>
      <c r="Q32" s="255">
        <f>SUM(K32:P32)</f>
        <v>10275</v>
      </c>
      <c r="R32" s="254">
        <f>SUM(J32,Q32)</f>
        <v>13974</v>
      </c>
    </row>
    <row r="33" spans="1:18" ht="17.100000000000001" customHeight="1">
      <c r="B33" s="916" t="s">
        <v>49</v>
      </c>
      <c r="C33" s="301"/>
      <c r="D33" s="301"/>
      <c r="E33" s="301"/>
      <c r="F33" s="301"/>
      <c r="G33" s="300"/>
      <c r="H33" s="299" t="s">
        <v>57</v>
      </c>
      <c r="I33" s="298" t="s">
        <v>56</v>
      </c>
      <c r="J33" s="297" t="s">
        <v>49</v>
      </c>
      <c r="K33" s="296" t="s">
        <v>55</v>
      </c>
      <c r="L33" s="295" t="s">
        <v>54</v>
      </c>
      <c r="M33" s="295" t="s">
        <v>53</v>
      </c>
      <c r="N33" s="295" t="s">
        <v>52</v>
      </c>
      <c r="O33" s="295" t="s">
        <v>51</v>
      </c>
      <c r="P33" s="294" t="s">
        <v>50</v>
      </c>
      <c r="Q33" s="293" t="s">
        <v>49</v>
      </c>
      <c r="R33" s="292" t="s">
        <v>48</v>
      </c>
    </row>
    <row r="34" spans="1:18" ht="17.100000000000001" customHeight="1">
      <c r="B34" s="917"/>
      <c r="C34" s="291" t="s">
        <v>103</v>
      </c>
      <c r="D34" s="47"/>
      <c r="E34" s="47"/>
      <c r="F34" s="47"/>
      <c r="G34" s="46"/>
      <c r="H34" s="263">
        <f>H14+H24</f>
        <v>2747</v>
      </c>
      <c r="I34" s="264">
        <f>I14+I24</f>
        <v>2476</v>
      </c>
      <c r="J34" s="290">
        <f>SUM(H34:I34)</f>
        <v>5223</v>
      </c>
      <c r="K34" s="289" t="s">
        <v>369</v>
      </c>
      <c r="L34" s="288">
        <f>L14+L24</f>
        <v>4862</v>
      </c>
      <c r="M34" s="288">
        <f>M14+M24</f>
        <v>2918</v>
      </c>
      <c r="N34" s="288">
        <f>N14+N24</f>
        <v>2390</v>
      </c>
      <c r="O34" s="288">
        <f>O14+O24</f>
        <v>2587</v>
      </c>
      <c r="P34" s="288">
        <f>P14+P24</f>
        <v>1766</v>
      </c>
      <c r="Q34" s="261">
        <f>SUM(K34:P34)</f>
        <v>14523</v>
      </c>
      <c r="R34" s="287">
        <f>SUM(J34,Q34)</f>
        <v>19746</v>
      </c>
    </row>
    <row r="35" spans="1:18" ht="17.100000000000001" customHeight="1">
      <c r="B35" s="917"/>
      <c r="C35" s="82"/>
      <c r="D35" s="151" t="s">
        <v>118</v>
      </c>
      <c r="E35" s="151"/>
      <c r="F35" s="151"/>
      <c r="G35" s="151"/>
      <c r="H35" s="286">
        <f>H15+H25</f>
        <v>89</v>
      </c>
      <c r="I35" s="285">
        <f>I15+I25</f>
        <v>82</v>
      </c>
      <c r="J35" s="275">
        <f>SUM(H35:I35)</f>
        <v>171</v>
      </c>
      <c r="K35" s="284" t="s">
        <v>369</v>
      </c>
      <c r="L35" s="283">
        <f>L15+L25</f>
        <v>122</v>
      </c>
      <c r="M35" s="283">
        <f>M15+M25</f>
        <v>91</v>
      </c>
      <c r="N35" s="283">
        <f>N15+N25</f>
        <v>66</v>
      </c>
      <c r="O35" s="283">
        <f>O15+O25</f>
        <v>55</v>
      </c>
      <c r="P35" s="282">
        <f>P15+P25</f>
        <v>51</v>
      </c>
      <c r="Q35" s="275">
        <f>SUM(K35:P35)</f>
        <v>385</v>
      </c>
      <c r="R35" s="281">
        <f>SUM(J35,Q35)</f>
        <v>556</v>
      </c>
    </row>
    <row r="36" spans="1:18" ht="17.100000000000001" customHeight="1">
      <c r="B36" s="917"/>
      <c r="C36" s="152"/>
      <c r="D36" s="69" t="s">
        <v>117</v>
      </c>
      <c r="E36" s="69"/>
      <c r="F36" s="69"/>
      <c r="G36" s="69"/>
      <c r="H36" s="280">
        <f>H16+H26</f>
        <v>209</v>
      </c>
      <c r="I36" s="279">
        <f>I16+I26</f>
        <v>213</v>
      </c>
      <c r="J36" s="275">
        <f>SUM(H36:I36)</f>
        <v>422</v>
      </c>
      <c r="K36" s="278" t="s">
        <v>369</v>
      </c>
      <c r="L36" s="277">
        <f>L16+L26</f>
        <v>320</v>
      </c>
      <c r="M36" s="277">
        <f>M16+M26</f>
        <v>212</v>
      </c>
      <c r="N36" s="277">
        <f>N16+N26</f>
        <v>141</v>
      </c>
      <c r="O36" s="277">
        <f>O16+O26</f>
        <v>148</v>
      </c>
      <c r="P36" s="276">
        <f>P16+P26</f>
        <v>103</v>
      </c>
      <c r="Q36" s="275">
        <f>SUM(K36:P36)</f>
        <v>924</v>
      </c>
      <c r="R36" s="274">
        <f>SUM(J36,Q36)</f>
        <v>1346</v>
      </c>
    </row>
    <row r="37" spans="1:18" ht="17.100000000000001" customHeight="1">
      <c r="B37" s="917"/>
      <c r="C37" s="152"/>
      <c r="D37" s="69" t="s">
        <v>116</v>
      </c>
      <c r="E37" s="69"/>
      <c r="F37" s="69"/>
      <c r="G37" s="69"/>
      <c r="H37" s="280">
        <f>H17+H27</f>
        <v>416</v>
      </c>
      <c r="I37" s="279">
        <f>I17+I27</f>
        <v>418</v>
      </c>
      <c r="J37" s="275">
        <f>SUM(H37:I37)</f>
        <v>834</v>
      </c>
      <c r="K37" s="278" t="s">
        <v>369</v>
      </c>
      <c r="L37" s="277">
        <f>L17+L27</f>
        <v>619</v>
      </c>
      <c r="M37" s="277">
        <f>M17+M27</f>
        <v>357</v>
      </c>
      <c r="N37" s="277">
        <f>N17+N27</f>
        <v>291</v>
      </c>
      <c r="O37" s="277">
        <f>O17+O27</f>
        <v>279</v>
      </c>
      <c r="P37" s="276">
        <f>P17+P27</f>
        <v>216</v>
      </c>
      <c r="Q37" s="275">
        <f>SUM(K37:P37)</f>
        <v>1762</v>
      </c>
      <c r="R37" s="274">
        <f>SUM(J37,Q37)</f>
        <v>2596</v>
      </c>
    </row>
    <row r="38" spans="1:18" ht="17.100000000000001" customHeight="1">
      <c r="B38" s="917"/>
      <c r="C38" s="152"/>
      <c r="D38" s="69" t="s">
        <v>115</v>
      </c>
      <c r="E38" s="69"/>
      <c r="F38" s="69"/>
      <c r="G38" s="69"/>
      <c r="H38" s="280">
        <f>H18+H28</f>
        <v>742</v>
      </c>
      <c r="I38" s="279">
        <f>I18+I28</f>
        <v>562</v>
      </c>
      <c r="J38" s="275">
        <f>SUM(H38:I38)</f>
        <v>1304</v>
      </c>
      <c r="K38" s="278" t="s">
        <v>369</v>
      </c>
      <c r="L38" s="277">
        <f>L18+L28</f>
        <v>1048</v>
      </c>
      <c r="M38" s="277">
        <f>M18+M28</f>
        <v>572</v>
      </c>
      <c r="N38" s="277">
        <f>N18+N28</f>
        <v>437</v>
      </c>
      <c r="O38" s="277">
        <f>O18+O28</f>
        <v>429</v>
      </c>
      <c r="P38" s="276">
        <f>P18+P28</f>
        <v>283</v>
      </c>
      <c r="Q38" s="275">
        <f>SUM(K38:P38)</f>
        <v>2769</v>
      </c>
      <c r="R38" s="274">
        <f>SUM(J38,Q38)</f>
        <v>4073</v>
      </c>
    </row>
    <row r="39" spans="1:18" ht="17.100000000000001" customHeight="1">
      <c r="B39" s="917"/>
      <c r="C39" s="152"/>
      <c r="D39" s="69" t="s">
        <v>114</v>
      </c>
      <c r="E39" s="69"/>
      <c r="F39" s="69"/>
      <c r="G39" s="69"/>
      <c r="H39" s="280">
        <f>H19+H29</f>
        <v>753</v>
      </c>
      <c r="I39" s="279">
        <f>I19+I29</f>
        <v>584</v>
      </c>
      <c r="J39" s="275">
        <f>SUM(H39:I39)</f>
        <v>1337</v>
      </c>
      <c r="K39" s="278" t="s">
        <v>369</v>
      </c>
      <c r="L39" s="277">
        <f>L19+L29</f>
        <v>1351</v>
      </c>
      <c r="M39" s="277">
        <f>M19+M29</f>
        <v>667</v>
      </c>
      <c r="N39" s="277">
        <f>N19+N29</f>
        <v>552</v>
      </c>
      <c r="O39" s="277">
        <f>O19+O29</f>
        <v>518</v>
      </c>
      <c r="P39" s="276">
        <f>P19+P29</f>
        <v>401</v>
      </c>
      <c r="Q39" s="275">
        <f>SUM(K39:P39)</f>
        <v>3489</v>
      </c>
      <c r="R39" s="274">
        <f>SUM(J39,Q39)</f>
        <v>4826</v>
      </c>
    </row>
    <row r="40" spans="1:18" ht="17.100000000000001" customHeight="1">
      <c r="B40" s="917"/>
      <c r="C40" s="133"/>
      <c r="D40" s="132" t="s">
        <v>113</v>
      </c>
      <c r="E40" s="132"/>
      <c r="F40" s="132"/>
      <c r="G40" s="132"/>
      <c r="H40" s="273">
        <f>H20+H30</f>
        <v>538</v>
      </c>
      <c r="I40" s="272">
        <f>I20+I30</f>
        <v>617</v>
      </c>
      <c r="J40" s="271">
        <f>SUM(H40:I40)</f>
        <v>1155</v>
      </c>
      <c r="K40" s="270" t="s">
        <v>369</v>
      </c>
      <c r="L40" s="269">
        <f>L20+L30</f>
        <v>1402</v>
      </c>
      <c r="M40" s="269">
        <f>M20+M30</f>
        <v>1019</v>
      </c>
      <c r="N40" s="269">
        <f>N20+N30</f>
        <v>903</v>
      </c>
      <c r="O40" s="269">
        <f>O20+O30</f>
        <v>1158</v>
      </c>
      <c r="P40" s="268">
        <f>P20+P30</f>
        <v>712</v>
      </c>
      <c r="Q40" s="267">
        <f>SUM(K40:P40)</f>
        <v>5194</v>
      </c>
      <c r="R40" s="266">
        <f>SUM(J40,Q40)</f>
        <v>6349</v>
      </c>
    </row>
    <row r="41" spans="1:18" ht="17.100000000000001" customHeight="1">
      <c r="B41" s="917"/>
      <c r="C41" s="265" t="s">
        <v>102</v>
      </c>
      <c r="D41" s="265"/>
      <c r="E41" s="265"/>
      <c r="F41" s="265"/>
      <c r="G41" s="265"/>
      <c r="H41" s="263">
        <f>H21+H31</f>
        <v>40</v>
      </c>
      <c r="I41" s="264">
        <f>I21+I31</f>
        <v>55</v>
      </c>
      <c r="J41" s="263">
        <f>SUM(H41:I41)</f>
        <v>95</v>
      </c>
      <c r="K41" s="262" t="s">
        <v>369</v>
      </c>
      <c r="L41" s="35">
        <f>L21+L31</f>
        <v>61</v>
      </c>
      <c r="M41" s="35">
        <f>M21+M31</f>
        <v>49</v>
      </c>
      <c r="N41" s="35">
        <f>N21+N31</f>
        <v>27</v>
      </c>
      <c r="O41" s="35">
        <f>O21+O31</f>
        <v>23</v>
      </c>
      <c r="P41" s="34">
        <f>P21+P31</f>
        <v>33</v>
      </c>
      <c r="Q41" s="261">
        <f>SUM(K41:P41)</f>
        <v>193</v>
      </c>
      <c r="R41" s="260">
        <f>SUM(J41,Q41)</f>
        <v>288</v>
      </c>
    </row>
    <row r="42" spans="1:18" ht="17.100000000000001" customHeight="1" thickBot="1">
      <c r="B42" s="918"/>
      <c r="C42" s="919" t="s">
        <v>112</v>
      </c>
      <c r="D42" s="920"/>
      <c r="E42" s="920"/>
      <c r="F42" s="920"/>
      <c r="G42" s="921"/>
      <c r="H42" s="259">
        <f>H34+H41</f>
        <v>2787</v>
      </c>
      <c r="I42" s="256">
        <f>I34+I41</f>
        <v>2531</v>
      </c>
      <c r="J42" s="255">
        <f>SUM(H42:I42)</f>
        <v>5318</v>
      </c>
      <c r="K42" s="258" t="s">
        <v>369</v>
      </c>
      <c r="L42" s="257">
        <f>L34+L41</f>
        <v>4923</v>
      </c>
      <c r="M42" s="257">
        <f>M34+M41</f>
        <v>2967</v>
      </c>
      <c r="N42" s="257">
        <f>N34+N41</f>
        <v>2417</v>
      </c>
      <c r="O42" s="257">
        <f>O34+O41</f>
        <v>2610</v>
      </c>
      <c r="P42" s="256">
        <f>P34+P41</f>
        <v>1799</v>
      </c>
      <c r="Q42" s="255">
        <f>SUM(K42:P42)</f>
        <v>14716</v>
      </c>
      <c r="R42" s="254">
        <f>SUM(J42,Q42)</f>
        <v>20034</v>
      </c>
    </row>
    <row r="45" spans="1:18" ht="17.100000000000001" customHeight="1">
      <c r="A45" s="4" t="s">
        <v>111</v>
      </c>
    </row>
    <row r="46" spans="1:18" ht="17.100000000000001" customHeight="1">
      <c r="B46" s="23"/>
      <c r="C46" s="23"/>
      <c r="D46" s="23"/>
      <c r="E46" s="143"/>
      <c r="F46" s="143"/>
      <c r="G46" s="143"/>
      <c r="H46" s="143"/>
      <c r="I46" s="143"/>
      <c r="J46" s="143"/>
      <c r="K46" s="862" t="s">
        <v>104</v>
      </c>
      <c r="L46" s="862"/>
      <c r="M46" s="862"/>
      <c r="N46" s="862"/>
      <c r="O46" s="862"/>
      <c r="P46" s="862"/>
      <c r="Q46" s="862"/>
      <c r="R46" s="862"/>
    </row>
    <row r="47" spans="1:18" ht="17.100000000000001" customHeight="1">
      <c r="B47" s="863" t="str">
        <f>"令和" &amp; DBCS($A$2) &amp; "年（" &amp; DBCS($B$2) &amp; "年）" &amp; DBCS($C$2) &amp; "月"</f>
        <v>令和６年（２０２４年）３月</v>
      </c>
      <c r="C47" s="864"/>
      <c r="D47" s="864"/>
      <c r="E47" s="864"/>
      <c r="F47" s="864"/>
      <c r="G47" s="865"/>
      <c r="H47" s="869" t="s">
        <v>96</v>
      </c>
      <c r="I47" s="870"/>
      <c r="J47" s="870"/>
      <c r="K47" s="871" t="s">
        <v>95</v>
      </c>
      <c r="L47" s="872"/>
      <c r="M47" s="872"/>
      <c r="N47" s="872"/>
      <c r="O47" s="872"/>
      <c r="P47" s="872"/>
      <c r="Q47" s="873"/>
      <c r="R47" s="874" t="s">
        <v>48</v>
      </c>
    </row>
    <row r="48" spans="1:18" ht="17.100000000000001" customHeight="1">
      <c r="B48" s="866"/>
      <c r="C48" s="867"/>
      <c r="D48" s="867"/>
      <c r="E48" s="867"/>
      <c r="F48" s="867"/>
      <c r="G48" s="868"/>
      <c r="H48" s="142" t="s">
        <v>57</v>
      </c>
      <c r="I48" s="141" t="s">
        <v>56</v>
      </c>
      <c r="J48" s="140" t="s">
        <v>49</v>
      </c>
      <c r="K48" s="139" t="s">
        <v>55</v>
      </c>
      <c r="L48" s="138" t="s">
        <v>54</v>
      </c>
      <c r="M48" s="138" t="s">
        <v>53</v>
      </c>
      <c r="N48" s="138" t="s">
        <v>52</v>
      </c>
      <c r="O48" s="138" t="s">
        <v>51</v>
      </c>
      <c r="P48" s="137" t="s">
        <v>50</v>
      </c>
      <c r="Q48" s="777" t="s">
        <v>49</v>
      </c>
      <c r="R48" s="875"/>
    </row>
    <row r="49" spans="1:18" ht="17.100000000000001" customHeight="1">
      <c r="B49" s="3" t="s">
        <v>103</v>
      </c>
      <c r="C49" s="235"/>
      <c r="D49" s="235"/>
      <c r="E49" s="235"/>
      <c r="F49" s="235"/>
      <c r="G49" s="235"/>
      <c r="H49" s="22">
        <v>958</v>
      </c>
      <c r="I49" s="21">
        <v>1376</v>
      </c>
      <c r="J49" s="20">
        <f>SUM(H49:I49)</f>
        <v>2334</v>
      </c>
      <c r="K49" s="19">
        <v>0</v>
      </c>
      <c r="L49" s="31">
        <v>3798</v>
      </c>
      <c r="M49" s="31">
        <v>2314</v>
      </c>
      <c r="N49" s="31">
        <v>1584</v>
      </c>
      <c r="O49" s="31">
        <v>1039</v>
      </c>
      <c r="P49" s="30">
        <v>487</v>
      </c>
      <c r="Q49" s="253">
        <f>SUM(K49:P49)</f>
        <v>9222</v>
      </c>
      <c r="R49" s="252">
        <f>SUM(J49,Q49)</f>
        <v>11556</v>
      </c>
    </row>
    <row r="50" spans="1:18" ht="17.100000000000001" customHeight="1">
      <c r="B50" s="2" t="s">
        <v>102</v>
      </c>
      <c r="C50" s="29"/>
      <c r="D50" s="29"/>
      <c r="E50" s="29"/>
      <c r="F50" s="29"/>
      <c r="G50" s="29"/>
      <c r="H50" s="18">
        <v>13</v>
      </c>
      <c r="I50" s="17">
        <v>35</v>
      </c>
      <c r="J50" s="16">
        <f>SUM(H50:I50)</f>
        <v>48</v>
      </c>
      <c r="K50" s="15">
        <v>0</v>
      </c>
      <c r="L50" s="28">
        <v>47</v>
      </c>
      <c r="M50" s="28">
        <v>36</v>
      </c>
      <c r="N50" s="28">
        <v>21</v>
      </c>
      <c r="O50" s="28">
        <v>14</v>
      </c>
      <c r="P50" s="27">
        <v>15</v>
      </c>
      <c r="Q50" s="251">
        <f>SUM(K50:P50)</f>
        <v>133</v>
      </c>
      <c r="R50" s="250">
        <f>SUM(J50,Q50)</f>
        <v>181</v>
      </c>
    </row>
    <row r="51" spans="1:18" ht="17.100000000000001" customHeight="1">
      <c r="B51" s="13" t="s">
        <v>47</v>
      </c>
      <c r="C51" s="12"/>
      <c r="D51" s="12"/>
      <c r="E51" s="12"/>
      <c r="F51" s="12"/>
      <c r="G51" s="12"/>
      <c r="H51" s="11">
        <f>H49+H50</f>
        <v>971</v>
      </c>
      <c r="I51" s="8">
        <f>I49+I50</f>
        <v>1411</v>
      </c>
      <c r="J51" s="7">
        <f>J49+J50</f>
        <v>2382</v>
      </c>
      <c r="K51" s="10">
        <f>K49+K50</f>
        <v>0</v>
      </c>
      <c r="L51" s="9">
        <f>L49+L50</f>
        <v>3845</v>
      </c>
      <c r="M51" s="9">
        <f>M49+M50</f>
        <v>2350</v>
      </c>
      <c r="N51" s="9">
        <f>N49+N50</f>
        <v>1605</v>
      </c>
      <c r="O51" s="9">
        <f>O49+O50</f>
        <v>1053</v>
      </c>
      <c r="P51" s="8">
        <f>P49+P50</f>
        <v>502</v>
      </c>
      <c r="Q51" s="7">
        <f>SUM(K51:P51)</f>
        <v>9355</v>
      </c>
      <c r="R51" s="6">
        <f>SUM(J51,Q51)</f>
        <v>11737</v>
      </c>
    </row>
    <row r="53" spans="1:18" ht="17.100000000000001" customHeight="1">
      <c r="A53" s="4" t="s">
        <v>110</v>
      </c>
    </row>
    <row r="54" spans="1:18" ht="17.100000000000001" customHeight="1">
      <c r="B54" s="23"/>
      <c r="C54" s="23"/>
      <c r="D54" s="23"/>
      <c r="E54" s="143"/>
      <c r="F54" s="143"/>
      <c r="G54" s="143"/>
      <c r="H54" s="143"/>
      <c r="I54" s="143"/>
      <c r="J54" s="143"/>
      <c r="K54" s="862" t="s">
        <v>104</v>
      </c>
      <c r="L54" s="862"/>
      <c r="M54" s="862"/>
      <c r="N54" s="862"/>
      <c r="O54" s="862"/>
      <c r="P54" s="862"/>
      <c r="Q54" s="862"/>
      <c r="R54" s="862"/>
    </row>
    <row r="55" spans="1:18" ht="17.100000000000001" customHeight="1">
      <c r="B55" s="863" t="str">
        <f>"令和" &amp; DBCS($A$2) &amp; "年（" &amp; DBCS($B$2) &amp; "年）" &amp; DBCS($C$2) &amp; "月"</f>
        <v>令和６年（２０２４年）３月</v>
      </c>
      <c r="C55" s="864"/>
      <c r="D55" s="864"/>
      <c r="E55" s="864"/>
      <c r="F55" s="864"/>
      <c r="G55" s="865"/>
      <c r="H55" s="869" t="s">
        <v>96</v>
      </c>
      <c r="I55" s="870"/>
      <c r="J55" s="870"/>
      <c r="K55" s="871" t="s">
        <v>95</v>
      </c>
      <c r="L55" s="872"/>
      <c r="M55" s="872"/>
      <c r="N55" s="872"/>
      <c r="O55" s="872"/>
      <c r="P55" s="872"/>
      <c r="Q55" s="873"/>
      <c r="R55" s="865" t="s">
        <v>48</v>
      </c>
    </row>
    <row r="56" spans="1:18" ht="17.100000000000001" customHeight="1">
      <c r="B56" s="866"/>
      <c r="C56" s="867"/>
      <c r="D56" s="867"/>
      <c r="E56" s="867"/>
      <c r="F56" s="867"/>
      <c r="G56" s="868"/>
      <c r="H56" s="142" t="s">
        <v>57</v>
      </c>
      <c r="I56" s="141" t="s">
        <v>56</v>
      </c>
      <c r="J56" s="140" t="s">
        <v>49</v>
      </c>
      <c r="K56" s="139" t="s">
        <v>55</v>
      </c>
      <c r="L56" s="138" t="s">
        <v>54</v>
      </c>
      <c r="M56" s="138" t="s">
        <v>53</v>
      </c>
      <c r="N56" s="138" t="s">
        <v>52</v>
      </c>
      <c r="O56" s="138" t="s">
        <v>51</v>
      </c>
      <c r="P56" s="137" t="s">
        <v>50</v>
      </c>
      <c r="Q56" s="248" t="s">
        <v>49</v>
      </c>
      <c r="R56" s="868"/>
    </row>
    <row r="57" spans="1:18" ht="17.100000000000001" customHeight="1">
      <c r="B57" s="3" t="s">
        <v>103</v>
      </c>
      <c r="C57" s="235"/>
      <c r="D57" s="235"/>
      <c r="E57" s="235"/>
      <c r="F57" s="235"/>
      <c r="G57" s="235"/>
      <c r="H57" s="22">
        <v>11</v>
      </c>
      <c r="I57" s="21">
        <v>13</v>
      </c>
      <c r="J57" s="20">
        <f>SUM(H57:I57)</f>
        <v>24</v>
      </c>
      <c r="K57" s="19">
        <v>0</v>
      </c>
      <c r="L57" s="31">
        <v>1465</v>
      </c>
      <c r="M57" s="31">
        <v>941</v>
      </c>
      <c r="N57" s="31">
        <v>800</v>
      </c>
      <c r="O57" s="31">
        <v>540</v>
      </c>
      <c r="P57" s="30">
        <v>267</v>
      </c>
      <c r="Q57" s="233">
        <f>SUM(K57:P57)</f>
        <v>4013</v>
      </c>
      <c r="R57" s="232">
        <f>SUM(J57,Q57)</f>
        <v>4037</v>
      </c>
    </row>
    <row r="58" spans="1:18" ht="17.100000000000001" customHeight="1">
      <c r="B58" s="2" t="s">
        <v>102</v>
      </c>
      <c r="C58" s="29"/>
      <c r="D58" s="29"/>
      <c r="E58" s="29"/>
      <c r="F58" s="29"/>
      <c r="G58" s="29"/>
      <c r="H58" s="18">
        <v>0</v>
      </c>
      <c r="I58" s="17">
        <v>0</v>
      </c>
      <c r="J58" s="16">
        <f>SUM(H58:I58)</f>
        <v>0</v>
      </c>
      <c r="K58" s="15">
        <v>0</v>
      </c>
      <c r="L58" s="28">
        <v>5</v>
      </c>
      <c r="M58" s="28">
        <v>6</v>
      </c>
      <c r="N58" s="28">
        <v>3</v>
      </c>
      <c r="O58" s="28">
        <v>3</v>
      </c>
      <c r="P58" s="27">
        <v>3</v>
      </c>
      <c r="Q58" s="230">
        <f>SUM(K58:P58)</f>
        <v>20</v>
      </c>
      <c r="R58" s="229">
        <f>SUM(J58,Q58)</f>
        <v>20</v>
      </c>
    </row>
    <row r="59" spans="1:18" ht="17.100000000000001" customHeight="1">
      <c r="B59" s="13" t="s">
        <v>47</v>
      </c>
      <c r="C59" s="12"/>
      <c r="D59" s="12"/>
      <c r="E59" s="12"/>
      <c r="F59" s="12"/>
      <c r="G59" s="12"/>
      <c r="H59" s="11">
        <f>H57+H58</f>
        <v>11</v>
      </c>
      <c r="I59" s="8">
        <f>I57+I58</f>
        <v>13</v>
      </c>
      <c r="J59" s="7">
        <f>SUM(H59:I59)</f>
        <v>24</v>
      </c>
      <c r="K59" s="10">
        <f>K57+K58</f>
        <v>0</v>
      </c>
      <c r="L59" s="9">
        <f>L57+L58</f>
        <v>1470</v>
      </c>
      <c r="M59" s="9">
        <f>M57+M58</f>
        <v>947</v>
      </c>
      <c r="N59" s="9">
        <f>N57+N58</f>
        <v>803</v>
      </c>
      <c r="O59" s="9">
        <f>O57+O58</f>
        <v>543</v>
      </c>
      <c r="P59" s="8">
        <f>P57+P58</f>
        <v>270</v>
      </c>
      <c r="Q59" s="227">
        <f>SUM(K59:P59)</f>
        <v>4033</v>
      </c>
      <c r="R59" s="226">
        <f>SUM(J59,Q59)</f>
        <v>4057</v>
      </c>
    </row>
    <row r="61" spans="1:18" ht="17.100000000000001" customHeight="1">
      <c r="A61" s="4" t="s">
        <v>109</v>
      </c>
    </row>
    <row r="62" spans="1:18" ht="17.100000000000001" customHeight="1">
      <c r="A62" s="4" t="s">
        <v>108</v>
      </c>
    </row>
    <row r="63" spans="1:18" ht="17.100000000000001" customHeight="1">
      <c r="B63" s="23"/>
      <c r="C63" s="23"/>
      <c r="D63" s="23"/>
      <c r="E63" s="143"/>
      <c r="F63" s="143"/>
      <c r="G63" s="143"/>
      <c r="H63" s="143"/>
      <c r="I63" s="143"/>
      <c r="J63" s="862" t="s">
        <v>104</v>
      </c>
      <c r="K63" s="862"/>
      <c r="L63" s="862"/>
      <c r="M63" s="862"/>
      <c r="N63" s="862"/>
      <c r="O63" s="862"/>
      <c r="P63" s="862"/>
      <c r="Q63" s="862"/>
    </row>
    <row r="64" spans="1:18" ht="17.100000000000001" customHeight="1">
      <c r="B64" s="863" t="str">
        <f>"令和" &amp; DBCS($A$2) &amp; "年（" &amp; DBCS($B$2) &amp; "年）" &amp; DBCS($C$2) &amp; "月"</f>
        <v>令和６年（２０２４年）３月</v>
      </c>
      <c r="C64" s="864"/>
      <c r="D64" s="864"/>
      <c r="E64" s="864"/>
      <c r="F64" s="864"/>
      <c r="G64" s="865"/>
      <c r="H64" s="869" t="s">
        <v>96</v>
      </c>
      <c r="I64" s="870"/>
      <c r="J64" s="870"/>
      <c r="K64" s="871" t="s">
        <v>95</v>
      </c>
      <c r="L64" s="872"/>
      <c r="M64" s="872"/>
      <c r="N64" s="872"/>
      <c r="O64" s="872"/>
      <c r="P64" s="873"/>
      <c r="Q64" s="865" t="s">
        <v>48</v>
      </c>
    </row>
    <row r="65" spans="1:17" ht="17.100000000000001" customHeight="1">
      <c r="B65" s="866"/>
      <c r="C65" s="867"/>
      <c r="D65" s="867"/>
      <c r="E65" s="867"/>
      <c r="F65" s="867"/>
      <c r="G65" s="868"/>
      <c r="H65" s="142" t="s">
        <v>57</v>
      </c>
      <c r="I65" s="141" t="s">
        <v>56</v>
      </c>
      <c r="J65" s="140" t="s">
        <v>49</v>
      </c>
      <c r="K65" s="249" t="s">
        <v>54</v>
      </c>
      <c r="L65" s="138" t="s">
        <v>53</v>
      </c>
      <c r="M65" s="138" t="s">
        <v>52</v>
      </c>
      <c r="N65" s="138" t="s">
        <v>51</v>
      </c>
      <c r="O65" s="137" t="s">
        <v>50</v>
      </c>
      <c r="P65" s="248" t="s">
        <v>49</v>
      </c>
      <c r="Q65" s="868"/>
    </row>
    <row r="66" spans="1:17" ht="17.100000000000001" customHeight="1">
      <c r="B66" s="3" t="s">
        <v>103</v>
      </c>
      <c r="C66" s="235"/>
      <c r="D66" s="235"/>
      <c r="E66" s="235"/>
      <c r="F66" s="235"/>
      <c r="G66" s="235"/>
      <c r="H66" s="22">
        <v>0</v>
      </c>
      <c r="I66" s="21">
        <v>0</v>
      </c>
      <c r="J66" s="20">
        <f>SUM(H66:I66)</f>
        <v>0</v>
      </c>
      <c r="K66" s="234">
        <v>0</v>
      </c>
      <c r="L66" s="31">
        <v>3</v>
      </c>
      <c r="M66" s="31">
        <v>200</v>
      </c>
      <c r="N66" s="31">
        <v>564</v>
      </c>
      <c r="O66" s="30">
        <v>396</v>
      </c>
      <c r="P66" s="233">
        <f>SUM(K66:O66)</f>
        <v>1163</v>
      </c>
      <c r="Q66" s="232">
        <f>SUM(J66,P66)</f>
        <v>1163</v>
      </c>
    </row>
    <row r="67" spans="1:17" ht="17.100000000000001" customHeight="1">
      <c r="B67" s="2" t="s">
        <v>102</v>
      </c>
      <c r="C67" s="29"/>
      <c r="D67" s="29"/>
      <c r="E67" s="29"/>
      <c r="F67" s="29"/>
      <c r="G67" s="29"/>
      <c r="H67" s="18">
        <v>0</v>
      </c>
      <c r="I67" s="17">
        <v>0</v>
      </c>
      <c r="J67" s="16">
        <f>SUM(H67:I67)</f>
        <v>0</v>
      </c>
      <c r="K67" s="231">
        <v>0</v>
      </c>
      <c r="L67" s="28">
        <v>0</v>
      </c>
      <c r="M67" s="28">
        <v>1</v>
      </c>
      <c r="N67" s="28">
        <v>1</v>
      </c>
      <c r="O67" s="27">
        <v>2</v>
      </c>
      <c r="P67" s="230">
        <f>SUM(K67:O67)</f>
        <v>4</v>
      </c>
      <c r="Q67" s="229">
        <f>SUM(J67,P67)</f>
        <v>4</v>
      </c>
    </row>
    <row r="68" spans="1:17" ht="17.100000000000001" customHeight="1">
      <c r="B68" s="13" t="s">
        <v>47</v>
      </c>
      <c r="C68" s="12"/>
      <c r="D68" s="12"/>
      <c r="E68" s="12"/>
      <c r="F68" s="12"/>
      <c r="G68" s="12"/>
      <c r="H68" s="11">
        <f>H66+H67</f>
        <v>0</v>
      </c>
      <c r="I68" s="8">
        <f>I66+I67</f>
        <v>0</v>
      </c>
      <c r="J68" s="7">
        <f>SUM(H68:I68)</f>
        <v>0</v>
      </c>
      <c r="K68" s="228">
        <f>K66+K67</f>
        <v>0</v>
      </c>
      <c r="L68" s="9">
        <f>L66+L67</f>
        <v>3</v>
      </c>
      <c r="M68" s="9">
        <f>M66+M67</f>
        <v>201</v>
      </c>
      <c r="N68" s="9">
        <f>N66+N67</f>
        <v>565</v>
      </c>
      <c r="O68" s="8">
        <f>O66+O67</f>
        <v>398</v>
      </c>
      <c r="P68" s="227">
        <f>SUM(K68:O68)</f>
        <v>1167</v>
      </c>
      <c r="Q68" s="226">
        <f>SUM(J68,P68)</f>
        <v>1167</v>
      </c>
    </row>
    <row r="70" spans="1:17" ht="17.100000000000001" customHeight="1">
      <c r="A70" s="4" t="s">
        <v>107</v>
      </c>
    </row>
    <row r="71" spans="1:17" ht="17.100000000000001" customHeight="1">
      <c r="B71" s="23"/>
      <c r="C71" s="23"/>
      <c r="D71" s="23"/>
      <c r="E71" s="143"/>
      <c r="F71" s="143"/>
      <c r="G71" s="143"/>
      <c r="H71" s="143"/>
      <c r="I71" s="143"/>
      <c r="J71" s="862" t="s">
        <v>104</v>
      </c>
      <c r="K71" s="862"/>
      <c r="L71" s="862"/>
      <c r="M71" s="862"/>
      <c r="N71" s="862"/>
      <c r="O71" s="862"/>
      <c r="P71" s="862"/>
      <c r="Q71" s="862"/>
    </row>
    <row r="72" spans="1:17" ht="17.100000000000001" customHeight="1">
      <c r="B72" s="863" t="str">
        <f>"令和" &amp; DBCS($A$2) &amp; "年（" &amp; DBCS($B$2) &amp; "年）" &amp; DBCS($C$2) &amp; "月"</f>
        <v>令和６年（２０２４年）３月</v>
      </c>
      <c r="C72" s="864"/>
      <c r="D72" s="864"/>
      <c r="E72" s="864"/>
      <c r="F72" s="864"/>
      <c r="G72" s="865"/>
      <c r="H72" s="910" t="s">
        <v>96</v>
      </c>
      <c r="I72" s="911"/>
      <c r="J72" s="911"/>
      <c r="K72" s="912" t="s">
        <v>95</v>
      </c>
      <c r="L72" s="911"/>
      <c r="M72" s="911"/>
      <c r="N72" s="911"/>
      <c r="O72" s="911"/>
      <c r="P72" s="913"/>
      <c r="Q72" s="914" t="s">
        <v>48</v>
      </c>
    </row>
    <row r="73" spans="1:17" ht="17.100000000000001" customHeight="1">
      <c r="B73" s="866"/>
      <c r="C73" s="867"/>
      <c r="D73" s="867"/>
      <c r="E73" s="867"/>
      <c r="F73" s="867"/>
      <c r="G73" s="868"/>
      <c r="H73" s="247" t="s">
        <v>57</v>
      </c>
      <c r="I73" s="246" t="s">
        <v>56</v>
      </c>
      <c r="J73" s="245" t="s">
        <v>49</v>
      </c>
      <c r="K73" s="244" t="s">
        <v>54</v>
      </c>
      <c r="L73" s="243" t="s">
        <v>53</v>
      </c>
      <c r="M73" s="243" t="s">
        <v>52</v>
      </c>
      <c r="N73" s="243" t="s">
        <v>51</v>
      </c>
      <c r="O73" s="242" t="s">
        <v>50</v>
      </c>
      <c r="P73" s="241" t="s">
        <v>49</v>
      </c>
      <c r="Q73" s="915"/>
    </row>
    <row r="74" spans="1:17" ht="17.100000000000001" customHeight="1">
      <c r="B74" s="3" t="s">
        <v>103</v>
      </c>
      <c r="C74" s="235"/>
      <c r="D74" s="235"/>
      <c r="E74" s="235"/>
      <c r="F74" s="235"/>
      <c r="G74" s="235"/>
      <c r="H74" s="22">
        <v>0</v>
      </c>
      <c r="I74" s="21">
        <v>0</v>
      </c>
      <c r="J74" s="20">
        <f>SUM(H74:I74)</f>
        <v>0</v>
      </c>
      <c r="K74" s="234">
        <v>48</v>
      </c>
      <c r="L74" s="31">
        <v>57</v>
      </c>
      <c r="M74" s="31">
        <v>115</v>
      </c>
      <c r="N74" s="31">
        <v>160</v>
      </c>
      <c r="O74" s="30">
        <v>82</v>
      </c>
      <c r="P74" s="233">
        <f>SUM(K74:O74)</f>
        <v>462</v>
      </c>
      <c r="Q74" s="232">
        <f>SUM(J74,P74)</f>
        <v>462</v>
      </c>
    </row>
    <row r="75" spans="1:17" ht="17.100000000000001" customHeight="1">
      <c r="B75" s="2" t="s">
        <v>102</v>
      </c>
      <c r="C75" s="29"/>
      <c r="D75" s="29"/>
      <c r="E75" s="29"/>
      <c r="F75" s="29"/>
      <c r="G75" s="29"/>
      <c r="H75" s="18">
        <v>0</v>
      </c>
      <c r="I75" s="17">
        <v>0</v>
      </c>
      <c r="J75" s="16">
        <f>SUM(H75:I75)</f>
        <v>0</v>
      </c>
      <c r="K75" s="231">
        <v>0</v>
      </c>
      <c r="L75" s="28">
        <v>0</v>
      </c>
      <c r="M75" s="28">
        <v>1</v>
      </c>
      <c r="N75" s="28">
        <v>0</v>
      </c>
      <c r="O75" s="27">
        <v>1</v>
      </c>
      <c r="P75" s="230">
        <f>SUM(K75:O75)</f>
        <v>2</v>
      </c>
      <c r="Q75" s="229">
        <f>SUM(J75,P75)</f>
        <v>2</v>
      </c>
    </row>
    <row r="76" spans="1:17" ht="17.100000000000001" customHeight="1">
      <c r="B76" s="13" t="s">
        <v>47</v>
      </c>
      <c r="C76" s="12"/>
      <c r="D76" s="12"/>
      <c r="E76" s="12"/>
      <c r="F76" s="12"/>
      <c r="G76" s="12"/>
      <c r="H76" s="11">
        <f>H74+H75</f>
        <v>0</v>
      </c>
      <c r="I76" s="8">
        <f>I74+I75</f>
        <v>0</v>
      </c>
      <c r="J76" s="7">
        <f>SUM(H76:I76)</f>
        <v>0</v>
      </c>
      <c r="K76" s="228">
        <f>K74+K75</f>
        <v>48</v>
      </c>
      <c r="L76" s="9">
        <f>L74+L75</f>
        <v>57</v>
      </c>
      <c r="M76" s="9">
        <f>M74+M75</f>
        <v>116</v>
      </c>
      <c r="N76" s="9">
        <f>N74+N75</f>
        <v>160</v>
      </c>
      <c r="O76" s="8">
        <f>O74+O75</f>
        <v>83</v>
      </c>
      <c r="P76" s="227">
        <f>SUM(K76:O76)</f>
        <v>464</v>
      </c>
      <c r="Q76" s="226">
        <f>SUM(J76,P76)</f>
        <v>464</v>
      </c>
    </row>
    <row r="78" spans="1:17" ht="17.100000000000001" customHeight="1">
      <c r="A78" s="4" t="s">
        <v>106</v>
      </c>
    </row>
    <row r="79" spans="1:17" ht="17.100000000000001" customHeight="1">
      <c r="B79" s="23"/>
      <c r="C79" s="23"/>
      <c r="D79" s="23"/>
      <c r="E79" s="143"/>
      <c r="F79" s="143"/>
      <c r="G79" s="143"/>
      <c r="H79" s="143"/>
      <c r="I79" s="143"/>
      <c r="J79" s="862" t="s">
        <v>104</v>
      </c>
      <c r="K79" s="862"/>
      <c r="L79" s="862"/>
      <c r="M79" s="862"/>
      <c r="N79" s="862"/>
      <c r="O79" s="862"/>
      <c r="P79" s="862"/>
      <c r="Q79" s="862"/>
    </row>
    <row r="80" spans="1:17" ht="17.100000000000001" customHeight="1">
      <c r="B80" s="889" t="str">
        <f>"令和" &amp; DBCS($A$2) &amp; "年（" &amp; DBCS($B$2) &amp; "年）" &amp; DBCS($C$2) &amp; "月"</f>
        <v>令和６年（２０２４年）３月</v>
      </c>
      <c r="C80" s="890"/>
      <c r="D80" s="890"/>
      <c r="E80" s="890"/>
      <c r="F80" s="890"/>
      <c r="G80" s="891"/>
      <c r="H80" s="895" t="s">
        <v>96</v>
      </c>
      <c r="I80" s="896"/>
      <c r="J80" s="896"/>
      <c r="K80" s="897" t="s">
        <v>95</v>
      </c>
      <c r="L80" s="896"/>
      <c r="M80" s="896"/>
      <c r="N80" s="896"/>
      <c r="O80" s="896"/>
      <c r="P80" s="898"/>
      <c r="Q80" s="891" t="s">
        <v>48</v>
      </c>
    </row>
    <row r="81" spans="1:18" ht="17.100000000000001" customHeight="1">
      <c r="B81" s="892"/>
      <c r="C81" s="893"/>
      <c r="D81" s="893"/>
      <c r="E81" s="893"/>
      <c r="F81" s="893"/>
      <c r="G81" s="894"/>
      <c r="H81" s="240" t="s">
        <v>57</v>
      </c>
      <c r="I81" s="237" t="s">
        <v>56</v>
      </c>
      <c r="J81" s="779" t="s">
        <v>49</v>
      </c>
      <c r="K81" s="239" t="s">
        <v>54</v>
      </c>
      <c r="L81" s="238" t="s">
        <v>53</v>
      </c>
      <c r="M81" s="238" t="s">
        <v>52</v>
      </c>
      <c r="N81" s="238" t="s">
        <v>51</v>
      </c>
      <c r="O81" s="237" t="s">
        <v>50</v>
      </c>
      <c r="P81" s="236" t="s">
        <v>49</v>
      </c>
      <c r="Q81" s="894"/>
    </row>
    <row r="82" spans="1:18" ht="17.100000000000001" customHeight="1">
      <c r="B82" s="3" t="s">
        <v>103</v>
      </c>
      <c r="C82" s="235"/>
      <c r="D82" s="235"/>
      <c r="E82" s="235"/>
      <c r="F82" s="235"/>
      <c r="G82" s="235"/>
      <c r="H82" s="22">
        <v>0</v>
      </c>
      <c r="I82" s="21">
        <v>0</v>
      </c>
      <c r="J82" s="20">
        <f>SUM(H82:I82)</f>
        <v>0</v>
      </c>
      <c r="K82" s="234">
        <v>0</v>
      </c>
      <c r="L82" s="31">
        <v>0</v>
      </c>
      <c r="M82" s="31">
        <v>4</v>
      </c>
      <c r="N82" s="31">
        <v>9</v>
      </c>
      <c r="O82" s="30">
        <v>11</v>
      </c>
      <c r="P82" s="233">
        <f>SUM(K82:O82)</f>
        <v>24</v>
      </c>
      <c r="Q82" s="232">
        <f>SUM(J82,P82)</f>
        <v>24</v>
      </c>
    </row>
    <row r="83" spans="1:18" ht="17.100000000000001" customHeight="1">
      <c r="B83" s="2" t="s">
        <v>102</v>
      </c>
      <c r="C83" s="29"/>
      <c r="D83" s="29"/>
      <c r="E83" s="29"/>
      <c r="F83" s="29"/>
      <c r="G83" s="29"/>
      <c r="H83" s="18">
        <v>0</v>
      </c>
      <c r="I83" s="17">
        <v>0</v>
      </c>
      <c r="J83" s="16">
        <f>SUM(H83:I83)</f>
        <v>0</v>
      </c>
      <c r="K83" s="231">
        <v>0</v>
      </c>
      <c r="L83" s="28">
        <v>0</v>
      </c>
      <c r="M83" s="28">
        <v>0</v>
      </c>
      <c r="N83" s="28">
        <v>0</v>
      </c>
      <c r="O83" s="27">
        <v>0</v>
      </c>
      <c r="P83" s="230">
        <f>SUM(K83:O83)</f>
        <v>0</v>
      </c>
      <c r="Q83" s="229">
        <f>SUM(J83,P83)</f>
        <v>0</v>
      </c>
    </row>
    <row r="84" spans="1:18" ht="17.100000000000001" customHeight="1">
      <c r="B84" s="13" t="s">
        <v>47</v>
      </c>
      <c r="C84" s="12"/>
      <c r="D84" s="12"/>
      <c r="E84" s="12"/>
      <c r="F84" s="12"/>
      <c r="G84" s="12"/>
      <c r="H84" s="11">
        <f>H82+H83</f>
        <v>0</v>
      </c>
      <c r="I84" s="8">
        <f>I82+I83</f>
        <v>0</v>
      </c>
      <c r="J84" s="7">
        <f>SUM(H84:I84)</f>
        <v>0</v>
      </c>
      <c r="K84" s="228">
        <f>K82+K83</f>
        <v>0</v>
      </c>
      <c r="L84" s="9">
        <f>L82+L83</f>
        <v>0</v>
      </c>
      <c r="M84" s="9">
        <f>M82+M83</f>
        <v>4</v>
      </c>
      <c r="N84" s="9">
        <f>N82+N83</f>
        <v>9</v>
      </c>
      <c r="O84" s="8">
        <f>O82+O83</f>
        <v>11</v>
      </c>
      <c r="P84" s="227">
        <f>SUM(K84:O84)</f>
        <v>24</v>
      </c>
      <c r="Q84" s="226">
        <f>SUM(J84,P84)</f>
        <v>24</v>
      </c>
    </row>
    <row r="86" spans="1:18" s="189" customFormat="1" ht="17.100000000000001" customHeight="1">
      <c r="A86" s="4" t="s">
        <v>105</v>
      </c>
    </row>
    <row r="87" spans="1:18" s="189" customFormat="1" ht="17.100000000000001" customHeight="1">
      <c r="B87" s="225"/>
      <c r="C87" s="225"/>
      <c r="D87" s="225"/>
      <c r="E87" s="187"/>
      <c r="F87" s="187"/>
      <c r="G87" s="187"/>
      <c r="H87" s="187"/>
      <c r="I87" s="187"/>
      <c r="J87" s="899" t="s">
        <v>104</v>
      </c>
      <c r="K87" s="899"/>
      <c r="L87" s="899"/>
      <c r="M87" s="899"/>
      <c r="N87" s="899"/>
      <c r="O87" s="899"/>
      <c r="P87" s="899"/>
      <c r="Q87" s="899"/>
    </row>
    <row r="88" spans="1:18" s="189" customFormat="1" ht="17.100000000000001" customHeight="1">
      <c r="B88" s="900" t="str">
        <f>"令和" &amp; DBCS($A$2) &amp; "年（" &amp; DBCS($B$2) &amp; "年）" &amp; DBCS($C$2) &amp; "月"</f>
        <v>令和６年（２０２４年）３月</v>
      </c>
      <c r="C88" s="901"/>
      <c r="D88" s="901"/>
      <c r="E88" s="901"/>
      <c r="F88" s="901"/>
      <c r="G88" s="902"/>
      <c r="H88" s="906" t="s">
        <v>96</v>
      </c>
      <c r="I88" s="907"/>
      <c r="J88" s="907"/>
      <c r="K88" s="908" t="s">
        <v>95</v>
      </c>
      <c r="L88" s="907"/>
      <c r="M88" s="907"/>
      <c r="N88" s="907"/>
      <c r="O88" s="907"/>
      <c r="P88" s="909"/>
      <c r="Q88" s="902" t="s">
        <v>48</v>
      </c>
    </row>
    <row r="89" spans="1:18" s="189" customFormat="1" ht="17.100000000000001" customHeight="1">
      <c r="B89" s="903"/>
      <c r="C89" s="904"/>
      <c r="D89" s="904"/>
      <c r="E89" s="904"/>
      <c r="F89" s="904"/>
      <c r="G89" s="905"/>
      <c r="H89" s="224" t="s">
        <v>57</v>
      </c>
      <c r="I89" s="221" t="s">
        <v>56</v>
      </c>
      <c r="J89" s="780" t="s">
        <v>49</v>
      </c>
      <c r="K89" s="223" t="s">
        <v>54</v>
      </c>
      <c r="L89" s="222" t="s">
        <v>53</v>
      </c>
      <c r="M89" s="222" t="s">
        <v>52</v>
      </c>
      <c r="N89" s="222" t="s">
        <v>51</v>
      </c>
      <c r="O89" s="221" t="s">
        <v>50</v>
      </c>
      <c r="P89" s="220" t="s">
        <v>49</v>
      </c>
      <c r="Q89" s="905"/>
    </row>
    <row r="90" spans="1:18" s="189" customFormat="1" ht="17.100000000000001" customHeight="1">
      <c r="B90" s="219" t="s">
        <v>103</v>
      </c>
      <c r="C90" s="218"/>
      <c r="D90" s="218"/>
      <c r="E90" s="218"/>
      <c r="F90" s="218"/>
      <c r="G90" s="218"/>
      <c r="H90" s="217">
        <v>0</v>
      </c>
      <c r="I90" s="216">
        <v>0</v>
      </c>
      <c r="J90" s="215">
        <f>SUM(H90:I90)</f>
        <v>0</v>
      </c>
      <c r="K90" s="214">
        <v>0</v>
      </c>
      <c r="L90" s="213">
        <v>4</v>
      </c>
      <c r="M90" s="213">
        <v>39</v>
      </c>
      <c r="N90" s="213">
        <v>334</v>
      </c>
      <c r="O90" s="212">
        <v>409</v>
      </c>
      <c r="P90" s="211">
        <f>SUM(K90:O90)</f>
        <v>786</v>
      </c>
      <c r="Q90" s="210">
        <f>SUM(J90,P90)</f>
        <v>786</v>
      </c>
    </row>
    <row r="91" spans="1:18" s="189" customFormat="1" ht="17.100000000000001" customHeight="1">
      <c r="B91" s="209" t="s">
        <v>102</v>
      </c>
      <c r="C91" s="208"/>
      <c r="D91" s="208"/>
      <c r="E91" s="208"/>
      <c r="F91" s="208"/>
      <c r="G91" s="208"/>
      <c r="H91" s="207">
        <v>0</v>
      </c>
      <c r="I91" s="206">
        <v>0</v>
      </c>
      <c r="J91" s="205">
        <f>SUM(H91:I91)</f>
        <v>0</v>
      </c>
      <c r="K91" s="204">
        <v>0</v>
      </c>
      <c r="L91" s="203">
        <v>0</v>
      </c>
      <c r="M91" s="203">
        <v>0</v>
      </c>
      <c r="N91" s="203">
        <v>2</v>
      </c>
      <c r="O91" s="202">
        <v>4</v>
      </c>
      <c r="P91" s="201">
        <f>SUM(K91:O91)</f>
        <v>6</v>
      </c>
      <c r="Q91" s="200">
        <f>SUM(J91,P91)</f>
        <v>6</v>
      </c>
    </row>
    <row r="92" spans="1:18" s="189" customFormat="1" ht="17.100000000000001" customHeight="1">
      <c r="B92" s="199" t="s">
        <v>47</v>
      </c>
      <c r="C92" s="198"/>
      <c r="D92" s="198"/>
      <c r="E92" s="198"/>
      <c r="F92" s="198"/>
      <c r="G92" s="198"/>
      <c r="H92" s="197">
        <f>H90+H91</f>
        <v>0</v>
      </c>
      <c r="I92" s="193">
        <f>I90+I91</f>
        <v>0</v>
      </c>
      <c r="J92" s="196">
        <f>SUM(H92:I92)</f>
        <v>0</v>
      </c>
      <c r="K92" s="195">
        <f>K90+K91</f>
        <v>0</v>
      </c>
      <c r="L92" s="194">
        <f>L90+L91</f>
        <v>4</v>
      </c>
      <c r="M92" s="194">
        <f>M90+M91</f>
        <v>39</v>
      </c>
      <c r="N92" s="194">
        <f>N90+N91</f>
        <v>336</v>
      </c>
      <c r="O92" s="193">
        <f>O90+O91</f>
        <v>413</v>
      </c>
      <c r="P92" s="192">
        <f>SUM(K92:O92)</f>
        <v>792</v>
      </c>
      <c r="Q92" s="191">
        <f>SUM(J92,P92)</f>
        <v>792</v>
      </c>
    </row>
    <row r="93" spans="1:18" s="189" customFormat="1" ht="17.100000000000001" customHeight="1"/>
    <row r="94" spans="1:18" s="49" customFormat="1" ht="17.100000000000001" customHeight="1">
      <c r="A94" s="26" t="s">
        <v>101</v>
      </c>
      <c r="J94" s="190"/>
      <c r="K94" s="190"/>
    </row>
    <row r="95" spans="1:18" s="49" customFormat="1" ht="17.100000000000001" customHeight="1">
      <c r="B95" s="189"/>
      <c r="C95" s="188"/>
      <c r="D95" s="188"/>
      <c r="E95" s="188"/>
      <c r="F95" s="187"/>
      <c r="G95" s="187"/>
      <c r="H95" s="187"/>
      <c r="I95" s="899" t="s">
        <v>100</v>
      </c>
      <c r="J95" s="899"/>
      <c r="K95" s="899"/>
      <c r="L95" s="899"/>
      <c r="M95" s="899"/>
      <c r="N95" s="899"/>
      <c r="O95" s="899"/>
      <c r="P95" s="899"/>
      <c r="Q95" s="899"/>
      <c r="R95" s="899"/>
    </row>
    <row r="96" spans="1:18" s="49" customFormat="1" ht="17.100000000000001" customHeight="1">
      <c r="B96" s="876" t="str">
        <f>"令和" &amp; DBCS($A$2) &amp; "年（" &amp; DBCS($B$2) &amp; "年）" &amp; DBCS($C$2) &amp; "月"</f>
        <v>令和６年（２０２４年）３月</v>
      </c>
      <c r="C96" s="877"/>
      <c r="D96" s="877"/>
      <c r="E96" s="877"/>
      <c r="F96" s="877"/>
      <c r="G96" s="878"/>
      <c r="H96" s="882" t="s">
        <v>96</v>
      </c>
      <c r="I96" s="883"/>
      <c r="J96" s="883"/>
      <c r="K96" s="884" t="s">
        <v>95</v>
      </c>
      <c r="L96" s="885"/>
      <c r="M96" s="885"/>
      <c r="N96" s="885"/>
      <c r="O96" s="885"/>
      <c r="P96" s="885"/>
      <c r="Q96" s="886"/>
      <c r="R96" s="887" t="s">
        <v>48</v>
      </c>
    </row>
    <row r="97" spans="2:18" s="49" customFormat="1" ht="17.100000000000001" customHeight="1">
      <c r="B97" s="879"/>
      <c r="C97" s="880"/>
      <c r="D97" s="880"/>
      <c r="E97" s="880"/>
      <c r="F97" s="880"/>
      <c r="G97" s="881"/>
      <c r="H97" s="186" t="s">
        <v>57</v>
      </c>
      <c r="I97" s="185" t="s">
        <v>56</v>
      </c>
      <c r="J97" s="184" t="s">
        <v>49</v>
      </c>
      <c r="K97" s="139" t="s">
        <v>55</v>
      </c>
      <c r="L97" s="183" t="s">
        <v>54</v>
      </c>
      <c r="M97" s="183" t="s">
        <v>53</v>
      </c>
      <c r="N97" s="183" t="s">
        <v>52</v>
      </c>
      <c r="O97" s="183" t="s">
        <v>51</v>
      </c>
      <c r="P97" s="182" t="s">
        <v>50</v>
      </c>
      <c r="Q97" s="778" t="s">
        <v>49</v>
      </c>
      <c r="R97" s="888"/>
    </row>
    <row r="98" spans="2:18" s="49" customFormat="1" ht="17.100000000000001" customHeight="1">
      <c r="B98" s="162" t="s">
        <v>94</v>
      </c>
      <c r="C98" s="161"/>
      <c r="D98" s="161"/>
      <c r="E98" s="161"/>
      <c r="F98" s="161"/>
      <c r="G98" s="160"/>
      <c r="H98" s="159">
        <f>SUM(H99,H105,H108,H113,H117:H118)</f>
        <v>2067</v>
      </c>
      <c r="I98" s="158">
        <f>SUM(I99,I105,I108,I113,I117:I118)</f>
        <v>3160</v>
      </c>
      <c r="J98" s="157">
        <f>SUM(J99,J105,J108,J113,J117:J118)</f>
        <v>5227</v>
      </c>
      <c r="K98" s="42">
        <f>SUM(K99,K105,K108,K113,K117:K118)</f>
        <v>0</v>
      </c>
      <c r="L98" s="156">
        <f>SUM(L99,L105,L108,L113,L117:L118)</f>
        <v>10379</v>
      </c>
      <c r="M98" s="156">
        <f>SUM(M99,M105,M108,M113,M117:M118)</f>
        <v>7060</v>
      </c>
      <c r="N98" s="156">
        <f>SUM(N99,N105,N108,N113,N117:N118)</f>
        <v>5184</v>
      </c>
      <c r="O98" s="156">
        <f>SUM(O99,O105,O108,O113,O117:O118)</f>
        <v>3541</v>
      </c>
      <c r="P98" s="155">
        <f>SUM(P99,P105,P108,P113,P117:P118)</f>
        <v>1893</v>
      </c>
      <c r="Q98" s="154">
        <f>SUM(Q99,Q105,Q108,Q113,Q117:Q118)</f>
        <v>28057</v>
      </c>
      <c r="R98" s="153">
        <f>SUM(R99,R105,R108,R113,R117:R118)</f>
        <v>33284</v>
      </c>
    </row>
    <row r="99" spans="2:18" s="49" customFormat="1" ht="17.100000000000001" customHeight="1">
      <c r="B99" s="111"/>
      <c r="C99" s="162" t="s">
        <v>93</v>
      </c>
      <c r="D99" s="161"/>
      <c r="E99" s="161"/>
      <c r="F99" s="161"/>
      <c r="G99" s="160"/>
      <c r="H99" s="159">
        <f>SUM(H100:H104)</f>
        <v>152</v>
      </c>
      <c r="I99" s="158">
        <f>SUM(I100:I104)</f>
        <v>277</v>
      </c>
      <c r="J99" s="157">
        <f>SUM(J100:J104)</f>
        <v>429</v>
      </c>
      <c r="K99" s="42">
        <f>SUM(K100:K104)</f>
        <v>0</v>
      </c>
      <c r="L99" s="156">
        <f>SUM(L100:L104)</f>
        <v>2800</v>
      </c>
      <c r="M99" s="156">
        <f>SUM(M100:M104)</f>
        <v>1920</v>
      </c>
      <c r="N99" s="156">
        <f>SUM(N100:N104)</f>
        <v>1674</v>
      </c>
      <c r="O99" s="156">
        <f>SUM(O100:O104)</f>
        <v>1284</v>
      </c>
      <c r="P99" s="155">
        <f>SUM(P100:P104)</f>
        <v>831</v>
      </c>
      <c r="Q99" s="154">
        <f>SUM(Q100:Q104)</f>
        <v>8509</v>
      </c>
      <c r="R99" s="153">
        <f>SUM(J99,Q99)</f>
        <v>8938</v>
      </c>
    </row>
    <row r="100" spans="2:18" s="49" customFormat="1" ht="17.100000000000001" customHeight="1">
      <c r="B100" s="111"/>
      <c r="C100" s="111"/>
      <c r="D100" s="172" t="s">
        <v>92</v>
      </c>
      <c r="E100" s="171"/>
      <c r="F100" s="171"/>
      <c r="G100" s="170"/>
      <c r="H100" s="169">
        <v>0</v>
      </c>
      <c r="I100" s="166">
        <v>0</v>
      </c>
      <c r="J100" s="165">
        <f>SUM(H100:I100)</f>
        <v>0</v>
      </c>
      <c r="K100" s="134">
        <v>0</v>
      </c>
      <c r="L100" s="167">
        <v>1353</v>
      </c>
      <c r="M100" s="167">
        <v>762</v>
      </c>
      <c r="N100" s="167">
        <v>524</v>
      </c>
      <c r="O100" s="167">
        <v>301</v>
      </c>
      <c r="P100" s="166">
        <v>158</v>
      </c>
      <c r="Q100" s="165">
        <f>SUM(K100:P100)</f>
        <v>3098</v>
      </c>
      <c r="R100" s="164">
        <f>SUM(J100,Q100)</f>
        <v>3098</v>
      </c>
    </row>
    <row r="101" spans="2:18" s="49" customFormat="1" ht="17.100000000000001" customHeight="1">
      <c r="B101" s="111"/>
      <c r="C101" s="111"/>
      <c r="D101" s="110" t="s">
        <v>91</v>
      </c>
      <c r="E101" s="109"/>
      <c r="F101" s="109"/>
      <c r="G101" s="108"/>
      <c r="H101" s="107">
        <v>0</v>
      </c>
      <c r="I101" s="104">
        <v>0</v>
      </c>
      <c r="J101" s="103">
        <f>SUM(H101:I101)</f>
        <v>0</v>
      </c>
      <c r="K101" s="101">
        <v>0</v>
      </c>
      <c r="L101" s="105">
        <v>1</v>
      </c>
      <c r="M101" s="105">
        <v>1</v>
      </c>
      <c r="N101" s="105">
        <v>1</v>
      </c>
      <c r="O101" s="105">
        <v>13</v>
      </c>
      <c r="P101" s="104">
        <v>20</v>
      </c>
      <c r="Q101" s="103">
        <f>SUM(K101:P101)</f>
        <v>36</v>
      </c>
      <c r="R101" s="102">
        <f>SUM(J101,Q101)</f>
        <v>36</v>
      </c>
    </row>
    <row r="102" spans="2:18" s="49" customFormat="1" ht="17.100000000000001" customHeight="1">
      <c r="B102" s="111"/>
      <c r="C102" s="111"/>
      <c r="D102" s="110" t="s">
        <v>90</v>
      </c>
      <c r="E102" s="109"/>
      <c r="F102" s="109"/>
      <c r="G102" s="108"/>
      <c r="H102" s="107">
        <v>68</v>
      </c>
      <c r="I102" s="104">
        <v>121</v>
      </c>
      <c r="J102" s="103">
        <f>SUM(H102:I102)</f>
        <v>189</v>
      </c>
      <c r="K102" s="101">
        <v>0</v>
      </c>
      <c r="L102" s="105">
        <v>450</v>
      </c>
      <c r="M102" s="105">
        <v>338</v>
      </c>
      <c r="N102" s="105">
        <v>238</v>
      </c>
      <c r="O102" s="105">
        <v>194</v>
      </c>
      <c r="P102" s="104">
        <v>129</v>
      </c>
      <c r="Q102" s="103">
        <f>SUM(K102:P102)</f>
        <v>1349</v>
      </c>
      <c r="R102" s="102">
        <f>SUM(J102,Q102)</f>
        <v>1538</v>
      </c>
    </row>
    <row r="103" spans="2:18" s="49" customFormat="1" ht="17.100000000000001" customHeight="1">
      <c r="B103" s="111"/>
      <c r="C103" s="111"/>
      <c r="D103" s="110" t="s">
        <v>89</v>
      </c>
      <c r="E103" s="109"/>
      <c r="F103" s="109"/>
      <c r="G103" s="108"/>
      <c r="H103" s="107">
        <v>8</v>
      </c>
      <c r="I103" s="104">
        <v>53</v>
      </c>
      <c r="J103" s="103">
        <f>SUM(H103:I103)</f>
        <v>61</v>
      </c>
      <c r="K103" s="101">
        <v>0</v>
      </c>
      <c r="L103" s="105">
        <v>83</v>
      </c>
      <c r="M103" s="105">
        <v>73</v>
      </c>
      <c r="N103" s="105">
        <v>57</v>
      </c>
      <c r="O103" s="105">
        <v>57</v>
      </c>
      <c r="P103" s="104">
        <v>20</v>
      </c>
      <c r="Q103" s="103">
        <f>SUM(K103:P103)</f>
        <v>290</v>
      </c>
      <c r="R103" s="102">
        <f>SUM(J103,Q103)</f>
        <v>351</v>
      </c>
    </row>
    <row r="104" spans="2:18" s="49" customFormat="1" ht="17.100000000000001" customHeight="1">
      <c r="B104" s="111"/>
      <c r="C104" s="111"/>
      <c r="D104" s="181" t="s">
        <v>88</v>
      </c>
      <c r="E104" s="180"/>
      <c r="F104" s="180"/>
      <c r="G104" s="179"/>
      <c r="H104" s="178">
        <v>76</v>
      </c>
      <c r="I104" s="175">
        <v>103</v>
      </c>
      <c r="J104" s="174">
        <f>SUM(H104:I104)</f>
        <v>179</v>
      </c>
      <c r="K104" s="128">
        <v>0</v>
      </c>
      <c r="L104" s="176">
        <v>913</v>
      </c>
      <c r="M104" s="176">
        <v>746</v>
      </c>
      <c r="N104" s="176">
        <v>854</v>
      </c>
      <c r="O104" s="176">
        <v>719</v>
      </c>
      <c r="P104" s="175">
        <v>504</v>
      </c>
      <c r="Q104" s="174">
        <f>SUM(K104:P104)</f>
        <v>3736</v>
      </c>
      <c r="R104" s="173">
        <f>SUM(J104,Q104)</f>
        <v>3915</v>
      </c>
    </row>
    <row r="105" spans="2:18" s="49" customFormat="1" ht="17.100000000000001" customHeight="1">
      <c r="B105" s="111"/>
      <c r="C105" s="162" t="s">
        <v>87</v>
      </c>
      <c r="D105" s="161"/>
      <c r="E105" s="161"/>
      <c r="F105" s="161"/>
      <c r="G105" s="160"/>
      <c r="H105" s="159">
        <f>SUM(H106:H107)</f>
        <v>124</v>
      </c>
      <c r="I105" s="158">
        <f>SUM(I106:I107)</f>
        <v>157</v>
      </c>
      <c r="J105" s="157">
        <f>SUM(J106:J107)</f>
        <v>281</v>
      </c>
      <c r="K105" s="42">
        <f>SUM(K106:K107)</f>
        <v>0</v>
      </c>
      <c r="L105" s="156">
        <f>SUM(L106:L107)</f>
        <v>1777</v>
      </c>
      <c r="M105" s="156">
        <f>SUM(M106:M107)</f>
        <v>1101</v>
      </c>
      <c r="N105" s="156">
        <f>SUM(N106:N107)</f>
        <v>737</v>
      </c>
      <c r="O105" s="156">
        <f>SUM(O106:O107)</f>
        <v>397</v>
      </c>
      <c r="P105" s="155">
        <f>SUM(P106:P107)</f>
        <v>177</v>
      </c>
      <c r="Q105" s="154">
        <f>SUM(Q106:Q107)</f>
        <v>4189</v>
      </c>
      <c r="R105" s="153">
        <f>SUM(R106:R107)</f>
        <v>4470</v>
      </c>
    </row>
    <row r="106" spans="2:18" s="49" customFormat="1" ht="17.100000000000001" customHeight="1">
      <c r="B106" s="111"/>
      <c r="C106" s="111"/>
      <c r="D106" s="172" t="s">
        <v>86</v>
      </c>
      <c r="E106" s="171"/>
      <c r="F106" s="171"/>
      <c r="G106" s="170"/>
      <c r="H106" s="169">
        <v>0</v>
      </c>
      <c r="I106" s="166">
        <v>0</v>
      </c>
      <c r="J106" s="168">
        <f>SUM(H106:I106)</f>
        <v>0</v>
      </c>
      <c r="K106" s="134">
        <v>0</v>
      </c>
      <c r="L106" s="167">
        <v>1371</v>
      </c>
      <c r="M106" s="167">
        <v>809</v>
      </c>
      <c r="N106" s="167">
        <v>566</v>
      </c>
      <c r="O106" s="167">
        <v>294</v>
      </c>
      <c r="P106" s="166">
        <v>133</v>
      </c>
      <c r="Q106" s="165">
        <f>SUM(K106:P106)</f>
        <v>3173</v>
      </c>
      <c r="R106" s="164">
        <f>SUM(J106,Q106)</f>
        <v>3173</v>
      </c>
    </row>
    <row r="107" spans="2:18" s="49" customFormat="1" ht="17.100000000000001" customHeight="1">
      <c r="B107" s="111"/>
      <c r="C107" s="111"/>
      <c r="D107" s="181" t="s">
        <v>85</v>
      </c>
      <c r="E107" s="180"/>
      <c r="F107" s="180"/>
      <c r="G107" s="179"/>
      <c r="H107" s="178">
        <v>124</v>
      </c>
      <c r="I107" s="175">
        <v>157</v>
      </c>
      <c r="J107" s="177">
        <f>SUM(H107:I107)</f>
        <v>281</v>
      </c>
      <c r="K107" s="128">
        <v>0</v>
      </c>
      <c r="L107" s="176">
        <v>406</v>
      </c>
      <c r="M107" s="176">
        <v>292</v>
      </c>
      <c r="N107" s="176">
        <v>171</v>
      </c>
      <c r="O107" s="176">
        <v>103</v>
      </c>
      <c r="P107" s="175">
        <v>44</v>
      </c>
      <c r="Q107" s="174">
        <f>SUM(K107:P107)</f>
        <v>1016</v>
      </c>
      <c r="R107" s="173">
        <f>SUM(J107,Q107)</f>
        <v>1297</v>
      </c>
    </row>
    <row r="108" spans="2:18" s="49" customFormat="1" ht="17.100000000000001" customHeight="1">
      <c r="B108" s="111"/>
      <c r="C108" s="162" t="s">
        <v>84</v>
      </c>
      <c r="D108" s="161"/>
      <c r="E108" s="161"/>
      <c r="F108" s="161"/>
      <c r="G108" s="160"/>
      <c r="H108" s="159">
        <f>SUM(H109:H112)</f>
        <v>8</v>
      </c>
      <c r="I108" s="158">
        <f>SUM(I109:I112)</f>
        <v>5</v>
      </c>
      <c r="J108" s="157">
        <f>SUM(J109:J112)</f>
        <v>13</v>
      </c>
      <c r="K108" s="42">
        <f>SUM(K109:K112)</f>
        <v>0</v>
      </c>
      <c r="L108" s="156">
        <f>SUM(L109:L112)</f>
        <v>173</v>
      </c>
      <c r="M108" s="156">
        <f>SUM(M109:M112)</f>
        <v>216</v>
      </c>
      <c r="N108" s="156">
        <f>SUM(N109:N112)</f>
        <v>181</v>
      </c>
      <c r="O108" s="156">
        <f>SUM(O109:O112)</f>
        <v>138</v>
      </c>
      <c r="P108" s="155">
        <f>SUM(P109:P112)</f>
        <v>64</v>
      </c>
      <c r="Q108" s="154">
        <f>SUM(Q109:Q112)</f>
        <v>772</v>
      </c>
      <c r="R108" s="153">
        <f>SUM(R109:R112)</f>
        <v>785</v>
      </c>
    </row>
    <row r="109" spans="2:18" s="49" customFormat="1" ht="17.100000000000001" customHeight="1">
      <c r="B109" s="111"/>
      <c r="C109" s="111"/>
      <c r="D109" s="172" t="s">
        <v>83</v>
      </c>
      <c r="E109" s="171"/>
      <c r="F109" s="171"/>
      <c r="G109" s="170"/>
      <c r="H109" s="169">
        <v>8</v>
      </c>
      <c r="I109" s="166">
        <v>5</v>
      </c>
      <c r="J109" s="168">
        <f>SUM(H109:I109)</f>
        <v>13</v>
      </c>
      <c r="K109" s="134">
        <v>0</v>
      </c>
      <c r="L109" s="167">
        <v>158</v>
      </c>
      <c r="M109" s="167">
        <v>198</v>
      </c>
      <c r="N109" s="167">
        <v>171</v>
      </c>
      <c r="O109" s="167">
        <v>122</v>
      </c>
      <c r="P109" s="166">
        <v>53</v>
      </c>
      <c r="Q109" s="165">
        <f>SUM(K109:P109)</f>
        <v>702</v>
      </c>
      <c r="R109" s="164">
        <f>SUM(J109,Q109)</f>
        <v>715</v>
      </c>
    </row>
    <row r="110" spans="2:18" s="49" customFormat="1" ht="17.100000000000001" customHeight="1">
      <c r="B110" s="111"/>
      <c r="C110" s="111"/>
      <c r="D110" s="110" t="s">
        <v>82</v>
      </c>
      <c r="E110" s="109"/>
      <c r="F110" s="109"/>
      <c r="G110" s="108"/>
      <c r="H110" s="107">
        <v>0</v>
      </c>
      <c r="I110" s="104">
        <v>0</v>
      </c>
      <c r="J110" s="106">
        <f>SUM(H110:I110)</f>
        <v>0</v>
      </c>
      <c r="K110" s="101">
        <v>0</v>
      </c>
      <c r="L110" s="105">
        <v>15</v>
      </c>
      <c r="M110" s="105">
        <v>18</v>
      </c>
      <c r="N110" s="105">
        <v>10</v>
      </c>
      <c r="O110" s="105">
        <v>16</v>
      </c>
      <c r="P110" s="104">
        <v>11</v>
      </c>
      <c r="Q110" s="103">
        <f>SUM(K110:P110)</f>
        <v>70</v>
      </c>
      <c r="R110" s="102">
        <f>SUM(J110,Q110)</f>
        <v>70</v>
      </c>
    </row>
    <row r="111" spans="2:18" s="49" customFormat="1" ht="17.100000000000001" customHeight="1">
      <c r="B111" s="111"/>
      <c r="C111" s="163"/>
      <c r="D111" s="110" t="s">
        <v>81</v>
      </c>
      <c r="E111" s="109"/>
      <c r="F111" s="109"/>
      <c r="G111" s="108"/>
      <c r="H111" s="107">
        <v>0</v>
      </c>
      <c r="I111" s="104">
        <v>0</v>
      </c>
      <c r="J111" s="106">
        <f>SUM(H111:I111)</f>
        <v>0</v>
      </c>
      <c r="K111" s="101">
        <v>0</v>
      </c>
      <c r="L111" s="105">
        <v>0</v>
      </c>
      <c r="M111" s="105">
        <v>0</v>
      </c>
      <c r="N111" s="105">
        <v>0</v>
      </c>
      <c r="O111" s="105">
        <v>0</v>
      </c>
      <c r="P111" s="104">
        <v>0</v>
      </c>
      <c r="Q111" s="103">
        <f>SUM(K111:P111)</f>
        <v>0</v>
      </c>
      <c r="R111" s="102">
        <f>SUM(J111,Q111)</f>
        <v>0</v>
      </c>
    </row>
    <row r="112" spans="2:18" s="49" customFormat="1" ht="16.5" customHeight="1">
      <c r="B112" s="111"/>
      <c r="C112" s="136"/>
      <c r="D112" s="59" t="s">
        <v>80</v>
      </c>
      <c r="E112" s="58"/>
      <c r="F112" s="58"/>
      <c r="G112" s="57"/>
      <c r="H112" s="56">
        <v>0</v>
      </c>
      <c r="I112" s="52">
        <v>0</v>
      </c>
      <c r="J112" s="55">
        <f>SUM(H112:I112)</f>
        <v>0</v>
      </c>
      <c r="K112" s="135">
        <v>0</v>
      </c>
      <c r="L112" s="53">
        <v>0</v>
      </c>
      <c r="M112" s="53">
        <v>0</v>
      </c>
      <c r="N112" s="53">
        <v>0</v>
      </c>
      <c r="O112" s="53">
        <v>0</v>
      </c>
      <c r="P112" s="52">
        <v>0</v>
      </c>
      <c r="Q112" s="51">
        <f>SUM(K112:P112)</f>
        <v>0</v>
      </c>
      <c r="R112" s="50">
        <f>SUM(J112,Q112)</f>
        <v>0</v>
      </c>
    </row>
    <row r="113" spans="2:18" s="49" customFormat="1" ht="17.100000000000001" customHeight="1">
      <c r="B113" s="111"/>
      <c r="C113" s="162" t="s">
        <v>79</v>
      </c>
      <c r="D113" s="161"/>
      <c r="E113" s="161"/>
      <c r="F113" s="161"/>
      <c r="G113" s="160"/>
      <c r="H113" s="159">
        <f>SUM(H114:H116)</f>
        <v>849</v>
      </c>
      <c r="I113" s="158">
        <f>SUM(I114:I116)</f>
        <v>1318</v>
      </c>
      <c r="J113" s="157">
        <f>SUM(J114:J116)</f>
        <v>2167</v>
      </c>
      <c r="K113" s="42">
        <f>SUM(K114:K116)</f>
        <v>0</v>
      </c>
      <c r="L113" s="156">
        <f>SUM(L114:L116)</f>
        <v>1942</v>
      </c>
      <c r="M113" s="156">
        <f>SUM(M114:M116)</f>
        <v>1633</v>
      </c>
      <c r="N113" s="156">
        <f>SUM(N114:N116)</f>
        <v>1180</v>
      </c>
      <c r="O113" s="156">
        <f>SUM(O114:O116)</f>
        <v>815</v>
      </c>
      <c r="P113" s="155">
        <f>SUM(P114:P116)</f>
        <v>414</v>
      </c>
      <c r="Q113" s="154">
        <f>SUM(Q114:Q116)</f>
        <v>5984</v>
      </c>
      <c r="R113" s="153">
        <f>SUM(R114:R116)</f>
        <v>8151</v>
      </c>
    </row>
    <row r="114" spans="2:18" s="14" customFormat="1" ht="17.100000000000001" customHeight="1">
      <c r="B114" s="72"/>
      <c r="C114" s="72"/>
      <c r="D114" s="82" t="s">
        <v>78</v>
      </c>
      <c r="E114" s="81"/>
      <c r="F114" s="81"/>
      <c r="G114" s="80"/>
      <c r="H114" s="79">
        <v>800</v>
      </c>
      <c r="I114" s="75">
        <v>1286</v>
      </c>
      <c r="J114" s="78">
        <f>SUM(H114:I114)</f>
        <v>2086</v>
      </c>
      <c r="K114" s="134">
        <v>0</v>
      </c>
      <c r="L114" s="76">
        <v>1867</v>
      </c>
      <c r="M114" s="76">
        <v>1594</v>
      </c>
      <c r="N114" s="76">
        <v>1142</v>
      </c>
      <c r="O114" s="76">
        <v>794</v>
      </c>
      <c r="P114" s="75">
        <v>402</v>
      </c>
      <c r="Q114" s="74">
        <f>SUM(K114:P114)</f>
        <v>5799</v>
      </c>
      <c r="R114" s="73">
        <f>SUM(J114,Q114)</f>
        <v>7885</v>
      </c>
    </row>
    <row r="115" spans="2:18" s="14" customFormat="1" ht="17.100000000000001" customHeight="1">
      <c r="B115" s="72"/>
      <c r="C115" s="72"/>
      <c r="D115" s="70" t="s">
        <v>77</v>
      </c>
      <c r="E115" s="69"/>
      <c r="F115" s="69"/>
      <c r="G115" s="68"/>
      <c r="H115" s="67">
        <v>27</v>
      </c>
      <c r="I115" s="63">
        <v>14</v>
      </c>
      <c r="J115" s="66">
        <f>SUM(H115:I115)</f>
        <v>41</v>
      </c>
      <c r="K115" s="101">
        <v>0</v>
      </c>
      <c r="L115" s="64">
        <v>35</v>
      </c>
      <c r="M115" s="64">
        <v>21</v>
      </c>
      <c r="N115" s="64">
        <v>22</v>
      </c>
      <c r="O115" s="64">
        <v>17</v>
      </c>
      <c r="P115" s="63">
        <v>11</v>
      </c>
      <c r="Q115" s="62">
        <f>SUM(K115:P115)</f>
        <v>106</v>
      </c>
      <c r="R115" s="61">
        <f>SUM(J115,Q115)</f>
        <v>147</v>
      </c>
    </row>
    <row r="116" spans="2:18" s="14" customFormat="1" ht="17.100000000000001" customHeight="1">
      <c r="B116" s="72"/>
      <c r="C116" s="72"/>
      <c r="D116" s="133" t="s">
        <v>76</v>
      </c>
      <c r="E116" s="132"/>
      <c r="F116" s="132"/>
      <c r="G116" s="131"/>
      <c r="H116" s="130">
        <v>22</v>
      </c>
      <c r="I116" s="126">
        <v>18</v>
      </c>
      <c r="J116" s="129">
        <f>SUM(H116:I116)</f>
        <v>40</v>
      </c>
      <c r="K116" s="128">
        <v>0</v>
      </c>
      <c r="L116" s="127">
        <v>40</v>
      </c>
      <c r="M116" s="127">
        <v>18</v>
      </c>
      <c r="N116" s="127">
        <v>16</v>
      </c>
      <c r="O116" s="127">
        <v>4</v>
      </c>
      <c r="P116" s="126">
        <v>1</v>
      </c>
      <c r="Q116" s="125">
        <f>SUM(K116:P116)</f>
        <v>79</v>
      </c>
      <c r="R116" s="124">
        <f>SUM(J116,Q116)</f>
        <v>119</v>
      </c>
    </row>
    <row r="117" spans="2:18" s="14" customFormat="1" ht="17.100000000000001" customHeight="1">
      <c r="B117" s="72"/>
      <c r="C117" s="122" t="s">
        <v>75</v>
      </c>
      <c r="D117" s="121"/>
      <c r="E117" s="121"/>
      <c r="F117" s="121"/>
      <c r="G117" s="120"/>
      <c r="H117" s="45">
        <v>27</v>
      </c>
      <c r="I117" s="44">
        <v>16</v>
      </c>
      <c r="J117" s="43">
        <f>SUM(H117:I117)</f>
        <v>43</v>
      </c>
      <c r="K117" s="42">
        <v>0</v>
      </c>
      <c r="L117" s="41">
        <v>160</v>
      </c>
      <c r="M117" s="41">
        <v>133</v>
      </c>
      <c r="N117" s="41">
        <v>135</v>
      </c>
      <c r="O117" s="41">
        <v>115</v>
      </c>
      <c r="P117" s="40">
        <v>46</v>
      </c>
      <c r="Q117" s="39">
        <f>SUM(K117:P117)</f>
        <v>589</v>
      </c>
      <c r="R117" s="38">
        <f>SUM(J117,Q117)</f>
        <v>632</v>
      </c>
    </row>
    <row r="118" spans="2:18" s="14" customFormat="1" ht="17.100000000000001" customHeight="1">
      <c r="B118" s="123"/>
      <c r="C118" s="122" t="s">
        <v>74</v>
      </c>
      <c r="D118" s="121"/>
      <c r="E118" s="121"/>
      <c r="F118" s="121"/>
      <c r="G118" s="120"/>
      <c r="H118" s="45">
        <v>907</v>
      </c>
      <c r="I118" s="44">
        <v>1387</v>
      </c>
      <c r="J118" s="43">
        <f>SUM(H118:I118)</f>
        <v>2294</v>
      </c>
      <c r="K118" s="42">
        <v>0</v>
      </c>
      <c r="L118" s="41">
        <v>3527</v>
      </c>
      <c r="M118" s="41">
        <v>2057</v>
      </c>
      <c r="N118" s="41">
        <v>1277</v>
      </c>
      <c r="O118" s="41">
        <v>792</v>
      </c>
      <c r="P118" s="40">
        <v>361</v>
      </c>
      <c r="Q118" s="39">
        <f>SUM(K118:P118)</f>
        <v>8014</v>
      </c>
      <c r="R118" s="38">
        <f>SUM(J118,Q118)</f>
        <v>10308</v>
      </c>
    </row>
    <row r="119" spans="2:18" s="14" customFormat="1" ht="17.100000000000001" customHeight="1">
      <c r="B119" s="86" t="s">
        <v>73</v>
      </c>
      <c r="C119" s="85"/>
      <c r="D119" s="85"/>
      <c r="E119" s="85"/>
      <c r="F119" s="85"/>
      <c r="G119" s="84"/>
      <c r="H119" s="45">
        <f>SUM(H120:H128)</f>
        <v>11</v>
      </c>
      <c r="I119" s="44">
        <f>SUM(I120:I128)</f>
        <v>13</v>
      </c>
      <c r="J119" s="43">
        <f>SUM(J120:J128)</f>
        <v>24</v>
      </c>
      <c r="K119" s="42">
        <f>SUM(K120:K128)</f>
        <v>0</v>
      </c>
      <c r="L119" s="41">
        <f>SUM(L120:L128)</f>
        <v>1558</v>
      </c>
      <c r="M119" s="41">
        <f>SUM(M120:M128)</f>
        <v>1012</v>
      </c>
      <c r="N119" s="41">
        <f>SUM(N120:N128)</f>
        <v>876</v>
      </c>
      <c r="O119" s="41">
        <f>SUM(O120:O128)</f>
        <v>591</v>
      </c>
      <c r="P119" s="40">
        <f>SUM(P120:P128)</f>
        <v>297</v>
      </c>
      <c r="Q119" s="39">
        <f>SUM(Q120:Q128)</f>
        <v>4334</v>
      </c>
      <c r="R119" s="38">
        <f>SUM(R120:R128)</f>
        <v>4358</v>
      </c>
    </row>
    <row r="120" spans="2:18" s="14" customFormat="1" ht="17.100000000000001" customHeight="1">
      <c r="B120" s="72"/>
      <c r="C120" s="82" t="s">
        <v>99</v>
      </c>
      <c r="D120" s="81"/>
      <c r="E120" s="81"/>
      <c r="F120" s="81"/>
      <c r="G120" s="80"/>
      <c r="H120" s="79">
        <v>0</v>
      </c>
      <c r="I120" s="75">
        <v>0</v>
      </c>
      <c r="J120" s="78">
        <f>SUM(H120:I120)</f>
        <v>0</v>
      </c>
      <c r="K120" s="77"/>
      <c r="L120" s="76">
        <v>96</v>
      </c>
      <c r="M120" s="76">
        <v>39</v>
      </c>
      <c r="N120" s="76">
        <v>61</v>
      </c>
      <c r="O120" s="76">
        <v>64</v>
      </c>
      <c r="P120" s="75">
        <v>33</v>
      </c>
      <c r="Q120" s="74">
        <f>SUM(K120:P120)</f>
        <v>293</v>
      </c>
      <c r="R120" s="73">
        <f>SUM(J120,Q120)</f>
        <v>293</v>
      </c>
    </row>
    <row r="121" spans="2:18" s="14" customFormat="1" ht="17.100000000000001" customHeight="1">
      <c r="B121" s="72"/>
      <c r="C121" s="152" t="s">
        <v>71</v>
      </c>
      <c r="D121" s="151"/>
      <c r="E121" s="151"/>
      <c r="F121" s="151"/>
      <c r="G121" s="150"/>
      <c r="H121" s="67">
        <v>0</v>
      </c>
      <c r="I121" s="63">
        <v>0</v>
      </c>
      <c r="J121" s="66">
        <f>SUM(H121:I121)</f>
        <v>0</v>
      </c>
      <c r="K121" s="149"/>
      <c r="L121" s="148">
        <v>0</v>
      </c>
      <c r="M121" s="148">
        <v>0</v>
      </c>
      <c r="N121" s="148">
        <v>0</v>
      </c>
      <c r="O121" s="148">
        <v>0</v>
      </c>
      <c r="P121" s="147">
        <v>0</v>
      </c>
      <c r="Q121" s="146">
        <f>SUM(K121:P121)</f>
        <v>0</v>
      </c>
      <c r="R121" s="145">
        <f>SUM(J121,Q121)</f>
        <v>0</v>
      </c>
    </row>
    <row r="122" spans="2:18" s="49" customFormat="1" ht="17.100000000000001" customHeight="1">
      <c r="B122" s="111"/>
      <c r="C122" s="110" t="s">
        <v>70</v>
      </c>
      <c r="D122" s="109"/>
      <c r="E122" s="109"/>
      <c r="F122" s="109"/>
      <c r="G122" s="108"/>
      <c r="H122" s="107">
        <v>0</v>
      </c>
      <c r="I122" s="104">
        <v>0</v>
      </c>
      <c r="J122" s="106">
        <f>SUM(H122:I122)</f>
        <v>0</v>
      </c>
      <c r="K122" s="65"/>
      <c r="L122" s="105">
        <v>1002</v>
      </c>
      <c r="M122" s="105">
        <v>570</v>
      </c>
      <c r="N122" s="105">
        <v>353</v>
      </c>
      <c r="O122" s="105">
        <v>211</v>
      </c>
      <c r="P122" s="104">
        <v>87</v>
      </c>
      <c r="Q122" s="103">
        <f>SUM(K122:P122)</f>
        <v>2223</v>
      </c>
      <c r="R122" s="102">
        <f>SUM(J122,Q122)</f>
        <v>2223</v>
      </c>
    </row>
    <row r="123" spans="2:18" s="14" customFormat="1" ht="17.100000000000001" customHeight="1">
      <c r="B123" s="72"/>
      <c r="C123" s="70" t="s">
        <v>69</v>
      </c>
      <c r="D123" s="69"/>
      <c r="E123" s="69"/>
      <c r="F123" s="69"/>
      <c r="G123" s="68"/>
      <c r="H123" s="67">
        <v>1</v>
      </c>
      <c r="I123" s="63">
        <v>0</v>
      </c>
      <c r="J123" s="66">
        <f>SUM(H123:I123)</f>
        <v>1</v>
      </c>
      <c r="K123" s="101">
        <v>0</v>
      </c>
      <c r="L123" s="64">
        <v>112</v>
      </c>
      <c r="M123" s="64">
        <v>81</v>
      </c>
      <c r="N123" s="64">
        <v>80</v>
      </c>
      <c r="O123" s="64">
        <v>50</v>
      </c>
      <c r="P123" s="63">
        <v>13</v>
      </c>
      <c r="Q123" s="62">
        <f>SUM(K123:P123)</f>
        <v>336</v>
      </c>
      <c r="R123" s="61">
        <f>SUM(J123,Q123)</f>
        <v>337</v>
      </c>
    </row>
    <row r="124" spans="2:18" s="14" customFormat="1" ht="17.100000000000001" customHeight="1">
      <c r="B124" s="72"/>
      <c r="C124" s="70" t="s">
        <v>68</v>
      </c>
      <c r="D124" s="69"/>
      <c r="E124" s="69"/>
      <c r="F124" s="69"/>
      <c r="G124" s="68"/>
      <c r="H124" s="67">
        <v>10</v>
      </c>
      <c r="I124" s="63">
        <v>13</v>
      </c>
      <c r="J124" s="66">
        <f>SUM(H124:I124)</f>
        <v>23</v>
      </c>
      <c r="K124" s="101">
        <v>0</v>
      </c>
      <c r="L124" s="64">
        <v>81</v>
      </c>
      <c r="M124" s="64">
        <v>67</v>
      </c>
      <c r="N124" s="64">
        <v>63</v>
      </c>
      <c r="O124" s="64">
        <v>63</v>
      </c>
      <c r="P124" s="63">
        <v>25</v>
      </c>
      <c r="Q124" s="62">
        <f>SUM(K124:P124)</f>
        <v>299</v>
      </c>
      <c r="R124" s="61">
        <f>SUM(J124,Q124)</f>
        <v>322</v>
      </c>
    </row>
    <row r="125" spans="2:18" s="14" customFormat="1" ht="17.100000000000001" customHeight="1">
      <c r="B125" s="72"/>
      <c r="C125" s="70" t="s">
        <v>67</v>
      </c>
      <c r="D125" s="69"/>
      <c r="E125" s="69"/>
      <c r="F125" s="69"/>
      <c r="G125" s="68"/>
      <c r="H125" s="67">
        <v>0</v>
      </c>
      <c r="I125" s="63">
        <v>0</v>
      </c>
      <c r="J125" s="66">
        <f>SUM(H125:I125)</f>
        <v>0</v>
      </c>
      <c r="K125" s="65"/>
      <c r="L125" s="64">
        <v>208</v>
      </c>
      <c r="M125" s="64">
        <v>196</v>
      </c>
      <c r="N125" s="64">
        <v>227</v>
      </c>
      <c r="O125" s="64">
        <v>123</v>
      </c>
      <c r="P125" s="63">
        <v>71</v>
      </c>
      <c r="Q125" s="62">
        <f>SUM(K125:P125)</f>
        <v>825</v>
      </c>
      <c r="R125" s="61">
        <f>SUM(J125,Q125)</f>
        <v>825</v>
      </c>
    </row>
    <row r="126" spans="2:18" s="14" customFormat="1" ht="17.100000000000001" customHeight="1">
      <c r="B126" s="72"/>
      <c r="C126" s="100" t="s">
        <v>66</v>
      </c>
      <c r="D126" s="98"/>
      <c r="E126" s="98"/>
      <c r="F126" s="98"/>
      <c r="G126" s="97"/>
      <c r="H126" s="67">
        <v>0</v>
      </c>
      <c r="I126" s="63">
        <v>0</v>
      </c>
      <c r="J126" s="66">
        <f>SUM(H126:I126)</f>
        <v>0</v>
      </c>
      <c r="K126" s="65"/>
      <c r="L126" s="64">
        <v>29</v>
      </c>
      <c r="M126" s="64">
        <v>28</v>
      </c>
      <c r="N126" s="64">
        <v>40</v>
      </c>
      <c r="O126" s="64">
        <v>19</v>
      </c>
      <c r="P126" s="63">
        <v>16</v>
      </c>
      <c r="Q126" s="62">
        <f>SUM(K126:P126)</f>
        <v>132</v>
      </c>
      <c r="R126" s="61">
        <f>SUM(J126,Q126)</f>
        <v>132</v>
      </c>
    </row>
    <row r="127" spans="2:18" s="14" customFormat="1" ht="17.100000000000001" customHeight="1">
      <c r="B127" s="71"/>
      <c r="C127" s="99" t="s">
        <v>65</v>
      </c>
      <c r="D127" s="98"/>
      <c r="E127" s="98"/>
      <c r="F127" s="98"/>
      <c r="G127" s="97"/>
      <c r="H127" s="67">
        <v>0</v>
      </c>
      <c r="I127" s="63">
        <v>0</v>
      </c>
      <c r="J127" s="66">
        <f>SUM(H127:I127)</f>
        <v>0</v>
      </c>
      <c r="K127" s="65"/>
      <c r="L127" s="64">
        <v>0</v>
      </c>
      <c r="M127" s="64">
        <v>0</v>
      </c>
      <c r="N127" s="64">
        <v>7</v>
      </c>
      <c r="O127" s="64">
        <v>22</v>
      </c>
      <c r="P127" s="63">
        <v>19</v>
      </c>
      <c r="Q127" s="62">
        <f>SUM(K127:P127)</f>
        <v>48</v>
      </c>
      <c r="R127" s="61">
        <f>SUM(J127,Q127)</f>
        <v>48</v>
      </c>
    </row>
    <row r="128" spans="2:18" s="14" customFormat="1" ht="17.100000000000001" customHeight="1">
      <c r="B128" s="96"/>
      <c r="C128" s="95" t="s">
        <v>64</v>
      </c>
      <c r="D128" s="94"/>
      <c r="E128" s="94"/>
      <c r="F128" s="94"/>
      <c r="G128" s="93"/>
      <c r="H128" s="92">
        <v>0</v>
      </c>
      <c r="I128" s="89">
        <v>0</v>
      </c>
      <c r="J128" s="91">
        <f>SUM(H128:I128)</f>
        <v>0</v>
      </c>
      <c r="K128" s="54"/>
      <c r="L128" s="90">
        <v>30</v>
      </c>
      <c r="M128" s="90">
        <v>31</v>
      </c>
      <c r="N128" s="90">
        <v>45</v>
      </c>
      <c r="O128" s="90">
        <v>39</v>
      </c>
      <c r="P128" s="89">
        <v>33</v>
      </c>
      <c r="Q128" s="88">
        <f>SUM(K128:P128)</f>
        <v>178</v>
      </c>
      <c r="R128" s="87">
        <f>SUM(J128,Q128)</f>
        <v>178</v>
      </c>
    </row>
    <row r="129" spans="1:18" s="14" customFormat="1" ht="17.100000000000001" customHeight="1">
      <c r="B129" s="86" t="s">
        <v>63</v>
      </c>
      <c r="C129" s="85"/>
      <c r="D129" s="85"/>
      <c r="E129" s="85"/>
      <c r="F129" s="85"/>
      <c r="G129" s="84"/>
      <c r="H129" s="45">
        <f>SUM(H130:H133)</f>
        <v>0</v>
      </c>
      <c r="I129" s="44">
        <f>SUM(I130:I133)</f>
        <v>0</v>
      </c>
      <c r="J129" s="43">
        <f>SUM(J130:J133)</f>
        <v>0</v>
      </c>
      <c r="K129" s="83"/>
      <c r="L129" s="41">
        <f>SUM(L130:L133)</f>
        <v>49</v>
      </c>
      <c r="M129" s="41">
        <f>SUM(M130:M133)</f>
        <v>67</v>
      </c>
      <c r="N129" s="41">
        <f>SUM(N130:N133)</f>
        <v>360</v>
      </c>
      <c r="O129" s="41">
        <f>SUM(O130:O133)</f>
        <v>1060</v>
      </c>
      <c r="P129" s="40">
        <f>SUM(P130:P133)</f>
        <v>874</v>
      </c>
      <c r="Q129" s="39">
        <f>SUM(Q130:Q133)</f>
        <v>2410</v>
      </c>
      <c r="R129" s="38">
        <f>SUM(R130:R133)</f>
        <v>2410</v>
      </c>
    </row>
    <row r="130" spans="1:18" s="14" customFormat="1" ht="17.100000000000001" customHeight="1">
      <c r="B130" s="72"/>
      <c r="C130" s="82" t="s">
        <v>62</v>
      </c>
      <c r="D130" s="81"/>
      <c r="E130" s="81"/>
      <c r="F130" s="81"/>
      <c r="G130" s="80"/>
      <c r="H130" s="79">
        <v>0</v>
      </c>
      <c r="I130" s="75">
        <v>0</v>
      </c>
      <c r="J130" s="78">
        <f>SUM(H130:I130)</f>
        <v>0</v>
      </c>
      <c r="K130" s="77"/>
      <c r="L130" s="76">
        <v>0</v>
      </c>
      <c r="M130" s="76">
        <v>3</v>
      </c>
      <c r="N130" s="76">
        <v>201</v>
      </c>
      <c r="O130" s="76">
        <v>565</v>
      </c>
      <c r="P130" s="75">
        <v>398</v>
      </c>
      <c r="Q130" s="74">
        <f>SUM(K130:P130)</f>
        <v>1167</v>
      </c>
      <c r="R130" s="73">
        <f>SUM(J130,Q130)</f>
        <v>1167</v>
      </c>
    </row>
    <row r="131" spans="1:18" s="14" customFormat="1" ht="17.100000000000001" customHeight="1">
      <c r="B131" s="72"/>
      <c r="C131" s="70" t="s">
        <v>61</v>
      </c>
      <c r="D131" s="69"/>
      <c r="E131" s="69"/>
      <c r="F131" s="69"/>
      <c r="G131" s="68"/>
      <c r="H131" s="67">
        <v>0</v>
      </c>
      <c r="I131" s="63">
        <v>0</v>
      </c>
      <c r="J131" s="66">
        <f>SUM(H131:I131)</f>
        <v>0</v>
      </c>
      <c r="K131" s="65"/>
      <c r="L131" s="64">
        <v>49</v>
      </c>
      <c r="M131" s="64">
        <v>61</v>
      </c>
      <c r="N131" s="64">
        <v>120</v>
      </c>
      <c r="O131" s="64">
        <v>167</v>
      </c>
      <c r="P131" s="63">
        <v>85</v>
      </c>
      <c r="Q131" s="62">
        <f>SUM(K131:P131)</f>
        <v>482</v>
      </c>
      <c r="R131" s="61">
        <f>SUM(J131,Q131)</f>
        <v>482</v>
      </c>
    </row>
    <row r="132" spans="1:18" s="14" customFormat="1" ht="16.5" customHeight="1">
      <c r="B132" s="71"/>
      <c r="C132" s="70" t="s">
        <v>60</v>
      </c>
      <c r="D132" s="69"/>
      <c r="E132" s="69"/>
      <c r="F132" s="69"/>
      <c r="G132" s="68"/>
      <c r="H132" s="67">
        <v>0</v>
      </c>
      <c r="I132" s="63">
        <v>0</v>
      </c>
      <c r="J132" s="66">
        <f>SUM(H132:I132)</f>
        <v>0</v>
      </c>
      <c r="K132" s="65"/>
      <c r="L132" s="64">
        <v>0</v>
      </c>
      <c r="M132" s="64">
        <v>0</v>
      </c>
      <c r="N132" s="64">
        <v>4</v>
      </c>
      <c r="O132" s="64">
        <v>9</v>
      </c>
      <c r="P132" s="63">
        <v>11</v>
      </c>
      <c r="Q132" s="62">
        <f>SUM(K132:P132)</f>
        <v>24</v>
      </c>
      <c r="R132" s="61">
        <f>SUM(J132,Q132)</f>
        <v>24</v>
      </c>
    </row>
    <row r="133" spans="1:18" s="49" customFormat="1" ht="17.100000000000001" customHeight="1">
      <c r="B133" s="60"/>
      <c r="C133" s="59" t="s">
        <v>59</v>
      </c>
      <c r="D133" s="58"/>
      <c r="E133" s="58"/>
      <c r="F133" s="58"/>
      <c r="G133" s="57"/>
      <c r="H133" s="56">
        <v>0</v>
      </c>
      <c r="I133" s="52">
        <v>0</v>
      </c>
      <c r="J133" s="55">
        <f>SUM(H133:I133)</f>
        <v>0</v>
      </c>
      <c r="K133" s="54"/>
      <c r="L133" s="53">
        <v>0</v>
      </c>
      <c r="M133" s="53">
        <v>3</v>
      </c>
      <c r="N133" s="53">
        <v>35</v>
      </c>
      <c r="O133" s="53">
        <v>319</v>
      </c>
      <c r="P133" s="52">
        <v>380</v>
      </c>
      <c r="Q133" s="51">
        <f>SUM(K133:P133)</f>
        <v>737</v>
      </c>
      <c r="R133" s="50">
        <f>SUM(J133,Q133)</f>
        <v>737</v>
      </c>
    </row>
    <row r="134" spans="1:18" s="14" customFormat="1" ht="17.100000000000001" customHeight="1">
      <c r="B134" s="48" t="s">
        <v>58</v>
      </c>
      <c r="C134" s="47"/>
      <c r="D134" s="47"/>
      <c r="E134" s="47"/>
      <c r="F134" s="47"/>
      <c r="G134" s="46"/>
      <c r="H134" s="45">
        <f>SUM(H98,H119,H129)</f>
        <v>2078</v>
      </c>
      <c r="I134" s="44">
        <f>SUM(I98,I119,I129)</f>
        <v>3173</v>
      </c>
      <c r="J134" s="43">
        <f>SUM(J98,J119,J129)</f>
        <v>5251</v>
      </c>
      <c r="K134" s="42">
        <f>SUM(K98,K119,K129)</f>
        <v>0</v>
      </c>
      <c r="L134" s="41">
        <f>SUM(L98,L119,L129)</f>
        <v>11986</v>
      </c>
      <c r="M134" s="41">
        <f>SUM(M98,M119,M129)</f>
        <v>8139</v>
      </c>
      <c r="N134" s="41">
        <f>SUM(N98,N119,N129)</f>
        <v>6420</v>
      </c>
      <c r="O134" s="41">
        <f>SUM(O98,O119,O129)</f>
        <v>5192</v>
      </c>
      <c r="P134" s="40">
        <f>SUM(P98,P119,P129)</f>
        <v>3064</v>
      </c>
      <c r="Q134" s="39">
        <f>SUM(Q98,Q119,Q129)</f>
        <v>34801</v>
      </c>
      <c r="R134" s="38">
        <f>SUM(R98,R119,R129)</f>
        <v>40052</v>
      </c>
    </row>
    <row r="135" spans="1:18" s="14" customFormat="1" ht="17.100000000000001" customHeight="1">
      <c r="B135" s="37"/>
      <c r="C135" s="37"/>
      <c r="D135" s="37"/>
      <c r="E135" s="37"/>
      <c r="F135" s="37"/>
      <c r="G135" s="37"/>
      <c r="H135" s="36"/>
      <c r="I135" s="36"/>
      <c r="J135" s="36"/>
      <c r="K135" s="36"/>
      <c r="L135" s="36"/>
      <c r="M135" s="36"/>
      <c r="N135" s="36"/>
      <c r="O135" s="36"/>
      <c r="P135" s="36"/>
      <c r="Q135" s="36"/>
      <c r="R135" s="36"/>
    </row>
    <row r="136" spans="1:18" s="14" customFormat="1" ht="17.100000000000001" customHeight="1">
      <c r="A136" s="26" t="s">
        <v>98</v>
      </c>
      <c r="H136" s="25"/>
      <c r="I136" s="25"/>
      <c r="J136" s="25"/>
      <c r="K136" s="25"/>
    </row>
    <row r="137" spans="1:18" s="14" customFormat="1" ht="17.100000000000001" customHeight="1">
      <c r="B137" s="144"/>
      <c r="C137" s="144"/>
      <c r="D137" s="144"/>
      <c r="E137" s="144"/>
      <c r="F137" s="143"/>
      <c r="G137" s="143"/>
      <c r="H137" s="143"/>
      <c r="I137" s="862" t="s">
        <v>97</v>
      </c>
      <c r="J137" s="862"/>
      <c r="K137" s="862"/>
      <c r="L137" s="862"/>
      <c r="M137" s="862"/>
      <c r="N137" s="862"/>
      <c r="O137" s="862"/>
      <c r="P137" s="862"/>
      <c r="Q137" s="862"/>
      <c r="R137" s="862"/>
    </row>
    <row r="138" spans="1:18" s="14" customFormat="1" ht="17.100000000000001" customHeight="1">
      <c r="B138" s="863" t="str">
        <f>"令和" &amp; DBCS($A$2) &amp; "年（" &amp; DBCS($B$2) &amp; "年）" &amp; DBCS($C$2) &amp; "月"</f>
        <v>令和６年（２０２４年）３月</v>
      </c>
      <c r="C138" s="864"/>
      <c r="D138" s="864"/>
      <c r="E138" s="864"/>
      <c r="F138" s="864"/>
      <c r="G138" s="865"/>
      <c r="H138" s="869" t="s">
        <v>96</v>
      </c>
      <c r="I138" s="870"/>
      <c r="J138" s="870"/>
      <c r="K138" s="871" t="s">
        <v>95</v>
      </c>
      <c r="L138" s="872"/>
      <c r="M138" s="872"/>
      <c r="N138" s="872"/>
      <c r="O138" s="872"/>
      <c r="P138" s="872"/>
      <c r="Q138" s="873"/>
      <c r="R138" s="874" t="s">
        <v>48</v>
      </c>
    </row>
    <row r="139" spans="1:18" s="14" customFormat="1" ht="17.100000000000001" customHeight="1">
      <c r="B139" s="866"/>
      <c r="C139" s="867"/>
      <c r="D139" s="867"/>
      <c r="E139" s="867"/>
      <c r="F139" s="867"/>
      <c r="G139" s="868"/>
      <c r="H139" s="142" t="s">
        <v>57</v>
      </c>
      <c r="I139" s="141" t="s">
        <v>56</v>
      </c>
      <c r="J139" s="140" t="s">
        <v>49</v>
      </c>
      <c r="K139" s="139" t="s">
        <v>55</v>
      </c>
      <c r="L139" s="138" t="s">
        <v>54</v>
      </c>
      <c r="M139" s="138" t="s">
        <v>53</v>
      </c>
      <c r="N139" s="138" t="s">
        <v>52</v>
      </c>
      <c r="O139" s="138" t="s">
        <v>51</v>
      </c>
      <c r="P139" s="137" t="s">
        <v>50</v>
      </c>
      <c r="Q139" s="777" t="s">
        <v>49</v>
      </c>
      <c r="R139" s="875"/>
    </row>
    <row r="140" spans="1:18" s="14" customFormat="1" ht="17.100000000000001" customHeight="1">
      <c r="B140" s="86" t="s">
        <v>94</v>
      </c>
      <c r="C140" s="85"/>
      <c r="D140" s="85"/>
      <c r="E140" s="85"/>
      <c r="F140" s="85"/>
      <c r="G140" s="84"/>
      <c r="H140" s="45">
        <f>SUM(H141,H147,H150,H155,H159:H160)</f>
        <v>18074790</v>
      </c>
      <c r="I140" s="44">
        <f>SUM(I141,I147,I150,I155,I159:I160)</f>
        <v>33169770</v>
      </c>
      <c r="J140" s="43">
        <f>SUM(J141,J147,J150,J155,J159:J160)</f>
        <v>51244560</v>
      </c>
      <c r="K140" s="42">
        <f>SUM(K141,K147,K150,K155,K159:K160)</f>
        <v>0</v>
      </c>
      <c r="L140" s="41">
        <f>SUM(L141,L147,L150,L155,L159:L160)</f>
        <v>256434609</v>
      </c>
      <c r="M140" s="41">
        <f>SUM(M141,M147,M150,M155,M159:M160)</f>
        <v>214031287</v>
      </c>
      <c r="N140" s="41">
        <f>SUM(N141,N147,N150,N155,N159:N160)</f>
        <v>191648686</v>
      </c>
      <c r="O140" s="41">
        <f>SUM(O141,O147,O150,O155,O159:O160)</f>
        <v>146928197</v>
      </c>
      <c r="P140" s="40">
        <f>SUM(P141,P147,P150,P155,P159:P160)</f>
        <v>80099758</v>
      </c>
      <c r="Q140" s="39">
        <f>SUM(Q141,Q147,Q150,Q155,Q159:Q160)</f>
        <v>889142537</v>
      </c>
      <c r="R140" s="38">
        <f>SUM(R141,R147,R150,R155,R159:R160)</f>
        <v>940387097</v>
      </c>
    </row>
    <row r="141" spans="1:18" s="14" customFormat="1" ht="17.100000000000001" customHeight="1">
      <c r="B141" s="72"/>
      <c r="C141" s="86" t="s">
        <v>93</v>
      </c>
      <c r="D141" s="85"/>
      <c r="E141" s="85"/>
      <c r="F141" s="85"/>
      <c r="G141" s="84"/>
      <c r="H141" s="45">
        <f>SUM(H142:H146)</f>
        <v>2295701</v>
      </c>
      <c r="I141" s="44">
        <f>SUM(I142:I146)</f>
        <v>6375705</v>
      </c>
      <c r="J141" s="43">
        <f>SUM(J142:J146)</f>
        <v>8671406</v>
      </c>
      <c r="K141" s="42">
        <f>SUM(K142:K146)</f>
        <v>0</v>
      </c>
      <c r="L141" s="41">
        <f>SUM(L142:L146)</f>
        <v>59233681</v>
      </c>
      <c r="M141" s="41">
        <f>SUM(M142:M146)</f>
        <v>49172573</v>
      </c>
      <c r="N141" s="41">
        <f>SUM(N142:N146)</f>
        <v>46834311</v>
      </c>
      <c r="O141" s="41">
        <f>SUM(O142:O146)</f>
        <v>37324509</v>
      </c>
      <c r="P141" s="40">
        <f>SUM(P142:P146)</f>
        <v>25443682</v>
      </c>
      <c r="Q141" s="39">
        <f>SUM(Q142:Q146)</f>
        <v>218008756</v>
      </c>
      <c r="R141" s="38">
        <f>SUM(J141,Q141)</f>
        <v>226680162</v>
      </c>
    </row>
    <row r="142" spans="1:18" s="14" customFormat="1" ht="17.100000000000001" customHeight="1">
      <c r="B142" s="72"/>
      <c r="C142" s="72"/>
      <c r="D142" s="82" t="s">
        <v>92</v>
      </c>
      <c r="E142" s="81"/>
      <c r="F142" s="81"/>
      <c r="G142" s="80"/>
      <c r="H142" s="79">
        <v>0</v>
      </c>
      <c r="I142" s="75">
        <v>0</v>
      </c>
      <c r="J142" s="74">
        <f>SUM(H142:I142)</f>
        <v>0</v>
      </c>
      <c r="K142" s="134">
        <v>0</v>
      </c>
      <c r="L142" s="76">
        <v>34825709</v>
      </c>
      <c r="M142" s="76">
        <v>28062644</v>
      </c>
      <c r="N142" s="76">
        <v>30038008</v>
      </c>
      <c r="O142" s="76">
        <v>21939710</v>
      </c>
      <c r="P142" s="75">
        <v>14096932</v>
      </c>
      <c r="Q142" s="74">
        <f>SUM(K142:P142)</f>
        <v>128963003</v>
      </c>
      <c r="R142" s="73">
        <f>SUM(J142,Q142)</f>
        <v>128963003</v>
      </c>
    </row>
    <row r="143" spans="1:18" s="14" customFormat="1" ht="17.100000000000001" customHeight="1">
      <c r="B143" s="72"/>
      <c r="C143" s="72"/>
      <c r="D143" s="70" t="s">
        <v>91</v>
      </c>
      <c r="E143" s="69"/>
      <c r="F143" s="69"/>
      <c r="G143" s="68"/>
      <c r="H143" s="67">
        <v>0</v>
      </c>
      <c r="I143" s="63">
        <v>0</v>
      </c>
      <c r="J143" s="62">
        <f>SUM(H143:I143)</f>
        <v>0</v>
      </c>
      <c r="K143" s="101">
        <v>0</v>
      </c>
      <c r="L143" s="64">
        <v>49167</v>
      </c>
      <c r="M143" s="64">
        <v>49167</v>
      </c>
      <c r="N143" s="64">
        <v>61461</v>
      </c>
      <c r="O143" s="64">
        <v>625106</v>
      </c>
      <c r="P143" s="63">
        <v>984631</v>
      </c>
      <c r="Q143" s="62">
        <f>SUM(K143:P143)</f>
        <v>1769532</v>
      </c>
      <c r="R143" s="61">
        <f>SUM(J143,Q143)</f>
        <v>1769532</v>
      </c>
    </row>
    <row r="144" spans="1:18" s="14" customFormat="1" ht="17.100000000000001" customHeight="1">
      <c r="B144" s="72"/>
      <c r="C144" s="72"/>
      <c r="D144" s="70" t="s">
        <v>90</v>
      </c>
      <c r="E144" s="69"/>
      <c r="F144" s="69"/>
      <c r="G144" s="68"/>
      <c r="H144" s="67">
        <v>1560561</v>
      </c>
      <c r="I144" s="63">
        <v>3991241</v>
      </c>
      <c r="J144" s="62">
        <f>SUM(H144:I144)</f>
        <v>5551802</v>
      </c>
      <c r="K144" s="101">
        <v>0</v>
      </c>
      <c r="L144" s="64">
        <v>16067121</v>
      </c>
      <c r="M144" s="64">
        <v>14005969</v>
      </c>
      <c r="N144" s="64">
        <v>9701973</v>
      </c>
      <c r="O144" s="64">
        <v>8679119</v>
      </c>
      <c r="P144" s="63">
        <v>6876547</v>
      </c>
      <c r="Q144" s="62">
        <f>SUM(K144:P144)</f>
        <v>55330729</v>
      </c>
      <c r="R144" s="61">
        <f>SUM(J144,Q144)</f>
        <v>60882531</v>
      </c>
    </row>
    <row r="145" spans="2:18" s="14" customFormat="1" ht="17.100000000000001" customHeight="1">
      <c r="B145" s="72"/>
      <c r="C145" s="72"/>
      <c r="D145" s="70" t="s">
        <v>89</v>
      </c>
      <c r="E145" s="69"/>
      <c r="F145" s="69"/>
      <c r="G145" s="68"/>
      <c r="H145" s="67">
        <v>222088</v>
      </c>
      <c r="I145" s="63">
        <v>1803152</v>
      </c>
      <c r="J145" s="62">
        <f>SUM(H145:I145)</f>
        <v>2025240</v>
      </c>
      <c r="K145" s="101">
        <v>0</v>
      </c>
      <c r="L145" s="64">
        <v>2812075</v>
      </c>
      <c r="M145" s="64">
        <v>2572101</v>
      </c>
      <c r="N145" s="64">
        <v>2034402</v>
      </c>
      <c r="O145" s="64">
        <v>2124903</v>
      </c>
      <c r="P145" s="63">
        <v>519129</v>
      </c>
      <c r="Q145" s="62">
        <f>SUM(K145:P145)</f>
        <v>10062610</v>
      </c>
      <c r="R145" s="61">
        <f>SUM(J145,Q145)</f>
        <v>12087850</v>
      </c>
    </row>
    <row r="146" spans="2:18" s="14" customFormat="1" ht="17.100000000000001" customHeight="1">
      <c r="B146" s="72"/>
      <c r="C146" s="72"/>
      <c r="D146" s="133" t="s">
        <v>88</v>
      </c>
      <c r="E146" s="132"/>
      <c r="F146" s="132"/>
      <c r="G146" s="131"/>
      <c r="H146" s="130">
        <v>513052</v>
      </c>
      <c r="I146" s="126">
        <v>581312</v>
      </c>
      <c r="J146" s="125">
        <f>SUM(H146:I146)</f>
        <v>1094364</v>
      </c>
      <c r="K146" s="128">
        <v>0</v>
      </c>
      <c r="L146" s="127">
        <v>5479609</v>
      </c>
      <c r="M146" s="127">
        <v>4482692</v>
      </c>
      <c r="N146" s="127">
        <v>4998467</v>
      </c>
      <c r="O146" s="127">
        <v>3955671</v>
      </c>
      <c r="P146" s="126">
        <v>2966443</v>
      </c>
      <c r="Q146" s="125">
        <f>SUM(K146:P146)</f>
        <v>21882882</v>
      </c>
      <c r="R146" s="124">
        <f>SUM(J146,Q146)</f>
        <v>22977246</v>
      </c>
    </row>
    <row r="147" spans="2:18" s="14" customFormat="1" ht="17.100000000000001" customHeight="1">
      <c r="B147" s="72"/>
      <c r="C147" s="86" t="s">
        <v>87</v>
      </c>
      <c r="D147" s="85"/>
      <c r="E147" s="85"/>
      <c r="F147" s="85"/>
      <c r="G147" s="84"/>
      <c r="H147" s="45">
        <f>SUM(H148:H149)</f>
        <v>2729032</v>
      </c>
      <c r="I147" s="44">
        <f>SUM(I148:I149)</f>
        <v>6358384</v>
      </c>
      <c r="J147" s="43">
        <f>SUM(J148:J149)</f>
        <v>9087416</v>
      </c>
      <c r="K147" s="42">
        <f>SUM(K148:K149)</f>
        <v>0</v>
      </c>
      <c r="L147" s="41">
        <f>SUM(L148:L149)</f>
        <v>97206559</v>
      </c>
      <c r="M147" s="41">
        <f>SUM(M148:M149)</f>
        <v>79091215</v>
      </c>
      <c r="N147" s="41">
        <f>SUM(N148:N149)</f>
        <v>66215677</v>
      </c>
      <c r="O147" s="41">
        <f>SUM(O148:O149)</f>
        <v>44706291</v>
      </c>
      <c r="P147" s="40">
        <f>SUM(P148:P149)</f>
        <v>22505219</v>
      </c>
      <c r="Q147" s="39">
        <f>SUM(Q148:Q149)</f>
        <v>309724961</v>
      </c>
      <c r="R147" s="38">
        <f>SUM(R148:R149)</f>
        <v>318812377</v>
      </c>
    </row>
    <row r="148" spans="2:18" s="14" customFormat="1" ht="17.100000000000001" customHeight="1">
      <c r="B148" s="72"/>
      <c r="C148" s="72"/>
      <c r="D148" s="82" t="s">
        <v>86</v>
      </c>
      <c r="E148" s="81"/>
      <c r="F148" s="81"/>
      <c r="G148" s="80"/>
      <c r="H148" s="79">
        <v>0</v>
      </c>
      <c r="I148" s="75">
        <v>0</v>
      </c>
      <c r="J148" s="78">
        <f>SUM(H148:I148)</f>
        <v>0</v>
      </c>
      <c r="K148" s="134">
        <v>0</v>
      </c>
      <c r="L148" s="76">
        <v>76220335</v>
      </c>
      <c r="M148" s="76">
        <v>60094082</v>
      </c>
      <c r="N148" s="76">
        <v>53047946</v>
      </c>
      <c r="O148" s="76">
        <v>34473173</v>
      </c>
      <c r="P148" s="75">
        <v>16758146</v>
      </c>
      <c r="Q148" s="74">
        <f>SUM(K148:P148)</f>
        <v>240593682</v>
      </c>
      <c r="R148" s="73">
        <f>SUM(J148,Q148)</f>
        <v>240593682</v>
      </c>
    </row>
    <row r="149" spans="2:18" s="14" customFormat="1" ht="17.100000000000001" customHeight="1">
      <c r="B149" s="72"/>
      <c r="C149" s="72"/>
      <c r="D149" s="133" t="s">
        <v>85</v>
      </c>
      <c r="E149" s="132"/>
      <c r="F149" s="132"/>
      <c r="G149" s="131"/>
      <c r="H149" s="130">
        <v>2729032</v>
      </c>
      <c r="I149" s="126">
        <v>6358384</v>
      </c>
      <c r="J149" s="129">
        <f>SUM(H149:I149)</f>
        <v>9087416</v>
      </c>
      <c r="K149" s="128">
        <v>0</v>
      </c>
      <c r="L149" s="127">
        <v>20986224</v>
      </c>
      <c r="M149" s="127">
        <v>18997133</v>
      </c>
      <c r="N149" s="127">
        <v>13167731</v>
      </c>
      <c r="O149" s="127">
        <v>10233118</v>
      </c>
      <c r="P149" s="126">
        <v>5747073</v>
      </c>
      <c r="Q149" s="125">
        <f>SUM(K149:P149)</f>
        <v>69131279</v>
      </c>
      <c r="R149" s="124">
        <f>SUM(J149,Q149)</f>
        <v>78218695</v>
      </c>
    </row>
    <row r="150" spans="2:18" s="14" customFormat="1" ht="17.100000000000001" customHeight="1">
      <c r="B150" s="72"/>
      <c r="C150" s="86" t="s">
        <v>84</v>
      </c>
      <c r="D150" s="85"/>
      <c r="E150" s="85"/>
      <c r="F150" s="85"/>
      <c r="G150" s="84"/>
      <c r="H150" s="45">
        <f>SUM(H151:H154)</f>
        <v>185152</v>
      </c>
      <c r="I150" s="44">
        <f>SUM(I151:I154)</f>
        <v>143541</v>
      </c>
      <c r="J150" s="43">
        <f>SUM(J151:J154)</f>
        <v>328693</v>
      </c>
      <c r="K150" s="42">
        <f>SUM(K151:K154)</f>
        <v>0</v>
      </c>
      <c r="L150" s="41">
        <f>SUM(L151:L154)</f>
        <v>8113564</v>
      </c>
      <c r="M150" s="41">
        <f>SUM(M151:M154)</f>
        <v>12531490</v>
      </c>
      <c r="N150" s="41">
        <f>SUM(N151:N154)</f>
        <v>12941629</v>
      </c>
      <c r="O150" s="41">
        <f>SUM(O151:O154)</f>
        <v>12837617</v>
      </c>
      <c r="P150" s="40">
        <f>SUM(P151:P154)</f>
        <v>6077213</v>
      </c>
      <c r="Q150" s="39">
        <f>SUM(Q151:Q154)</f>
        <v>52501513</v>
      </c>
      <c r="R150" s="38">
        <f>SUM(R151:R154)</f>
        <v>52830206</v>
      </c>
    </row>
    <row r="151" spans="2:18" s="14" customFormat="1" ht="17.100000000000001" customHeight="1">
      <c r="B151" s="72"/>
      <c r="C151" s="72"/>
      <c r="D151" s="82" t="s">
        <v>83</v>
      </c>
      <c r="E151" s="81"/>
      <c r="F151" s="81"/>
      <c r="G151" s="80"/>
      <c r="H151" s="79">
        <v>185152</v>
      </c>
      <c r="I151" s="75">
        <v>143541</v>
      </c>
      <c r="J151" s="78">
        <f>SUM(H151:I151)</f>
        <v>328693</v>
      </c>
      <c r="K151" s="134">
        <v>0</v>
      </c>
      <c r="L151" s="76">
        <v>7214905</v>
      </c>
      <c r="M151" s="76">
        <v>11361076</v>
      </c>
      <c r="N151" s="76">
        <v>12011814</v>
      </c>
      <c r="O151" s="76">
        <v>11503826</v>
      </c>
      <c r="P151" s="75">
        <v>5160279</v>
      </c>
      <c r="Q151" s="74">
        <f>SUM(K151:P151)</f>
        <v>47251900</v>
      </c>
      <c r="R151" s="73">
        <f>SUM(J151,Q151)</f>
        <v>47580593</v>
      </c>
    </row>
    <row r="152" spans="2:18" s="14" customFormat="1" ht="17.100000000000001" customHeight="1">
      <c r="B152" s="72"/>
      <c r="C152" s="72"/>
      <c r="D152" s="70" t="s">
        <v>82</v>
      </c>
      <c r="E152" s="69"/>
      <c r="F152" s="69"/>
      <c r="G152" s="68"/>
      <c r="H152" s="67">
        <v>0</v>
      </c>
      <c r="I152" s="63">
        <v>0</v>
      </c>
      <c r="J152" s="66">
        <f>SUM(H152:I152)</f>
        <v>0</v>
      </c>
      <c r="K152" s="101">
        <v>0</v>
      </c>
      <c r="L152" s="64">
        <v>898659</v>
      </c>
      <c r="M152" s="64">
        <v>1170414</v>
      </c>
      <c r="N152" s="64">
        <v>929815</v>
      </c>
      <c r="O152" s="64">
        <v>1333791</v>
      </c>
      <c r="P152" s="63">
        <v>916934</v>
      </c>
      <c r="Q152" s="62">
        <f>SUM(K152:P152)</f>
        <v>5249613</v>
      </c>
      <c r="R152" s="61">
        <f>SUM(J152,Q152)</f>
        <v>5249613</v>
      </c>
    </row>
    <row r="153" spans="2:18" s="14" customFormat="1" ht="16.5" customHeight="1">
      <c r="B153" s="72"/>
      <c r="C153" s="71"/>
      <c r="D153" s="70" t="s">
        <v>81</v>
      </c>
      <c r="E153" s="69"/>
      <c r="F153" s="69"/>
      <c r="G153" s="68"/>
      <c r="H153" s="67">
        <v>0</v>
      </c>
      <c r="I153" s="63">
        <v>0</v>
      </c>
      <c r="J153" s="66">
        <f>SUM(H153:I153)</f>
        <v>0</v>
      </c>
      <c r="K153" s="101">
        <v>0</v>
      </c>
      <c r="L153" s="64">
        <v>0</v>
      </c>
      <c r="M153" s="64">
        <v>0</v>
      </c>
      <c r="N153" s="64">
        <v>0</v>
      </c>
      <c r="O153" s="64">
        <v>0</v>
      </c>
      <c r="P153" s="63">
        <v>0</v>
      </c>
      <c r="Q153" s="62">
        <f>SUM(K153:P153)</f>
        <v>0</v>
      </c>
      <c r="R153" s="61">
        <f>SUM(J153,Q153)</f>
        <v>0</v>
      </c>
    </row>
    <row r="154" spans="2:18" s="49" customFormat="1" ht="16.5" customHeight="1">
      <c r="B154" s="111"/>
      <c r="C154" s="136"/>
      <c r="D154" s="59" t="s">
        <v>80</v>
      </c>
      <c r="E154" s="58"/>
      <c r="F154" s="58"/>
      <c r="G154" s="57"/>
      <c r="H154" s="56">
        <v>0</v>
      </c>
      <c r="I154" s="52">
        <v>0</v>
      </c>
      <c r="J154" s="55">
        <f>SUM(H154:I154)</f>
        <v>0</v>
      </c>
      <c r="K154" s="135">
        <v>0</v>
      </c>
      <c r="L154" s="53">
        <v>0</v>
      </c>
      <c r="M154" s="53">
        <v>0</v>
      </c>
      <c r="N154" s="53">
        <v>0</v>
      </c>
      <c r="O154" s="53">
        <v>0</v>
      </c>
      <c r="P154" s="52">
        <v>0</v>
      </c>
      <c r="Q154" s="51">
        <f>SUM(K154:P154)</f>
        <v>0</v>
      </c>
      <c r="R154" s="50">
        <f>SUM(J154,Q154)</f>
        <v>0</v>
      </c>
    </row>
    <row r="155" spans="2:18" s="14" customFormat="1" ht="17.100000000000001" customHeight="1">
      <c r="B155" s="72"/>
      <c r="C155" s="86" t="s">
        <v>79</v>
      </c>
      <c r="D155" s="85"/>
      <c r="E155" s="85"/>
      <c r="F155" s="85"/>
      <c r="G155" s="84"/>
      <c r="H155" s="45">
        <f>SUM(H156:H158)</f>
        <v>7129925</v>
      </c>
      <c r="I155" s="44">
        <f>SUM(I156:I158)</f>
        <v>12528503</v>
      </c>
      <c r="J155" s="43">
        <f>SUM(J156:J158)</f>
        <v>19658428</v>
      </c>
      <c r="K155" s="42">
        <f>SUM(K156:K158)</f>
        <v>0</v>
      </c>
      <c r="L155" s="41">
        <f>SUM(L156:L158)</f>
        <v>18230226</v>
      </c>
      <c r="M155" s="41">
        <f>SUM(M156:M158)</f>
        <v>21908161</v>
      </c>
      <c r="N155" s="41">
        <f>SUM(N156:N158)</f>
        <v>18136112</v>
      </c>
      <c r="O155" s="41">
        <f>SUM(O156:O158)</f>
        <v>14495826</v>
      </c>
      <c r="P155" s="40">
        <f>SUM(P156:P158)</f>
        <v>9152444</v>
      </c>
      <c r="Q155" s="39">
        <f>SUM(Q156:Q158)</f>
        <v>81922769</v>
      </c>
      <c r="R155" s="38">
        <f>SUM(R156:R158)</f>
        <v>101581197</v>
      </c>
    </row>
    <row r="156" spans="2:18" s="14" customFormat="1" ht="17.100000000000001" customHeight="1">
      <c r="B156" s="72"/>
      <c r="C156" s="72"/>
      <c r="D156" s="82" t="s">
        <v>78</v>
      </c>
      <c r="E156" s="81"/>
      <c r="F156" s="81"/>
      <c r="G156" s="80"/>
      <c r="H156" s="79">
        <v>5309631</v>
      </c>
      <c r="I156" s="75">
        <v>10977455</v>
      </c>
      <c r="J156" s="78">
        <f>SUM(H156:I156)</f>
        <v>16287086</v>
      </c>
      <c r="K156" s="134">
        <v>0</v>
      </c>
      <c r="L156" s="76">
        <v>14976144</v>
      </c>
      <c r="M156" s="76">
        <v>20225468</v>
      </c>
      <c r="N156" s="76">
        <v>16576981</v>
      </c>
      <c r="O156" s="76">
        <v>13642276</v>
      </c>
      <c r="P156" s="75">
        <v>8669032</v>
      </c>
      <c r="Q156" s="74">
        <f>SUM(K156:P156)</f>
        <v>74089901</v>
      </c>
      <c r="R156" s="73">
        <f>SUM(J156,Q156)</f>
        <v>90376987</v>
      </c>
    </row>
    <row r="157" spans="2:18" s="14" customFormat="1" ht="17.100000000000001" customHeight="1">
      <c r="B157" s="72"/>
      <c r="C157" s="72"/>
      <c r="D157" s="70" t="s">
        <v>77</v>
      </c>
      <c r="E157" s="69"/>
      <c r="F157" s="69"/>
      <c r="G157" s="68"/>
      <c r="H157" s="67">
        <v>661243</v>
      </c>
      <c r="I157" s="63">
        <v>285792</v>
      </c>
      <c r="J157" s="66">
        <f>SUM(H157:I157)</f>
        <v>947035</v>
      </c>
      <c r="K157" s="101">
        <v>0</v>
      </c>
      <c r="L157" s="64">
        <v>800633</v>
      </c>
      <c r="M157" s="64">
        <v>446490</v>
      </c>
      <c r="N157" s="64">
        <v>593192</v>
      </c>
      <c r="O157" s="64">
        <v>478766</v>
      </c>
      <c r="P157" s="63">
        <v>471712</v>
      </c>
      <c r="Q157" s="62">
        <f>SUM(K157:P157)</f>
        <v>2790793</v>
      </c>
      <c r="R157" s="61">
        <f>SUM(J157,Q157)</f>
        <v>3737828</v>
      </c>
    </row>
    <row r="158" spans="2:18" s="14" customFormat="1" ht="17.100000000000001" customHeight="1">
      <c r="B158" s="72"/>
      <c r="C158" s="72"/>
      <c r="D158" s="133" t="s">
        <v>76</v>
      </c>
      <c r="E158" s="132"/>
      <c r="F158" s="132"/>
      <c r="G158" s="131"/>
      <c r="H158" s="130">
        <v>1159051</v>
      </c>
      <c r="I158" s="126">
        <v>1265256</v>
      </c>
      <c r="J158" s="129">
        <f>SUM(H158:I158)</f>
        <v>2424307</v>
      </c>
      <c r="K158" s="128">
        <v>0</v>
      </c>
      <c r="L158" s="127">
        <v>2453449</v>
      </c>
      <c r="M158" s="127">
        <v>1236203</v>
      </c>
      <c r="N158" s="127">
        <v>965939</v>
      </c>
      <c r="O158" s="127">
        <v>374784</v>
      </c>
      <c r="P158" s="126">
        <v>11700</v>
      </c>
      <c r="Q158" s="125">
        <f>SUM(K158:P158)</f>
        <v>5042075</v>
      </c>
      <c r="R158" s="124">
        <f>SUM(J158,Q158)</f>
        <v>7466382</v>
      </c>
    </row>
    <row r="159" spans="2:18" s="14" customFormat="1" ht="17.100000000000001" customHeight="1">
      <c r="B159" s="72"/>
      <c r="C159" s="122" t="s">
        <v>75</v>
      </c>
      <c r="D159" s="121"/>
      <c r="E159" s="121"/>
      <c r="F159" s="121"/>
      <c r="G159" s="120"/>
      <c r="H159" s="45">
        <v>1657320</v>
      </c>
      <c r="I159" s="44">
        <v>1472577</v>
      </c>
      <c r="J159" s="43">
        <f>SUM(H159:I159)</f>
        <v>3129897</v>
      </c>
      <c r="K159" s="42">
        <v>0</v>
      </c>
      <c r="L159" s="41">
        <v>25898287</v>
      </c>
      <c r="M159" s="41">
        <v>23633336</v>
      </c>
      <c r="N159" s="41">
        <v>26366478</v>
      </c>
      <c r="O159" s="41">
        <v>24386896</v>
      </c>
      <c r="P159" s="40">
        <v>10834984</v>
      </c>
      <c r="Q159" s="39">
        <f>SUM(K159:P159)</f>
        <v>111119981</v>
      </c>
      <c r="R159" s="38">
        <f>SUM(J159,Q159)</f>
        <v>114249878</v>
      </c>
    </row>
    <row r="160" spans="2:18" s="14" customFormat="1" ht="17.100000000000001" customHeight="1">
      <c r="B160" s="123"/>
      <c r="C160" s="122" t="s">
        <v>74</v>
      </c>
      <c r="D160" s="121"/>
      <c r="E160" s="121"/>
      <c r="F160" s="121"/>
      <c r="G160" s="120"/>
      <c r="H160" s="45">
        <v>4077660</v>
      </c>
      <c r="I160" s="44">
        <v>6291060</v>
      </c>
      <c r="J160" s="43">
        <f>SUM(H160:I160)</f>
        <v>10368720</v>
      </c>
      <c r="K160" s="42">
        <v>0</v>
      </c>
      <c r="L160" s="41">
        <v>47752292</v>
      </c>
      <c r="M160" s="41">
        <v>27694512</v>
      </c>
      <c r="N160" s="41">
        <v>21154479</v>
      </c>
      <c r="O160" s="41">
        <v>13177058</v>
      </c>
      <c r="P160" s="40">
        <v>6086216</v>
      </c>
      <c r="Q160" s="39">
        <f>SUM(K160:P160)</f>
        <v>115864557</v>
      </c>
      <c r="R160" s="38">
        <f>SUM(J160,Q160)</f>
        <v>126233277</v>
      </c>
    </row>
    <row r="161" spans="2:18" s="14" customFormat="1" ht="17.100000000000001" customHeight="1">
      <c r="B161" s="86" t="s">
        <v>73</v>
      </c>
      <c r="C161" s="85"/>
      <c r="D161" s="85"/>
      <c r="E161" s="85"/>
      <c r="F161" s="85"/>
      <c r="G161" s="84"/>
      <c r="H161" s="45">
        <f>SUM(H162:H170)</f>
        <v>497250</v>
      </c>
      <c r="I161" s="44">
        <f>SUM(I162:I170)</f>
        <v>1063598</v>
      </c>
      <c r="J161" s="43">
        <f>SUM(J162:J170)</f>
        <v>1560848</v>
      </c>
      <c r="K161" s="42">
        <f>SUM(K162:K170)</f>
        <v>0</v>
      </c>
      <c r="L161" s="41">
        <f>SUM(L162:L170)</f>
        <v>158497506</v>
      </c>
      <c r="M161" s="41">
        <f>SUM(M162:M170)</f>
        <v>135095617</v>
      </c>
      <c r="N161" s="41">
        <f>SUM(N162:N170)</f>
        <v>157858685</v>
      </c>
      <c r="O161" s="41">
        <f>SUM(O162:O170)</f>
        <v>119112446</v>
      </c>
      <c r="P161" s="40">
        <f>SUM(P162:P170)</f>
        <v>69481955</v>
      </c>
      <c r="Q161" s="39">
        <f>SUM(Q162:Q170)</f>
        <v>640046209</v>
      </c>
      <c r="R161" s="38">
        <f>SUM(R162:R170)</f>
        <v>641607057</v>
      </c>
    </row>
    <row r="162" spans="2:18" s="14" customFormat="1" ht="17.100000000000001" customHeight="1">
      <c r="B162" s="72"/>
      <c r="C162" s="119" t="s">
        <v>72</v>
      </c>
      <c r="D162" s="118"/>
      <c r="E162" s="118"/>
      <c r="F162" s="118"/>
      <c r="G162" s="117"/>
      <c r="H162" s="79">
        <v>0</v>
      </c>
      <c r="I162" s="75">
        <v>0</v>
      </c>
      <c r="J162" s="78">
        <f>SUM(H162:I162)</f>
        <v>0</v>
      </c>
      <c r="K162" s="116"/>
      <c r="L162" s="115">
        <v>7059222</v>
      </c>
      <c r="M162" s="115">
        <v>4379580</v>
      </c>
      <c r="N162" s="115">
        <v>10781393</v>
      </c>
      <c r="O162" s="115">
        <v>13939088</v>
      </c>
      <c r="P162" s="114">
        <v>8850327</v>
      </c>
      <c r="Q162" s="113">
        <f>SUM(K162:P162)</f>
        <v>45009610</v>
      </c>
      <c r="R162" s="112">
        <f>SUM(J162,Q162)</f>
        <v>45009610</v>
      </c>
    </row>
    <row r="163" spans="2:18" s="14" customFormat="1" ht="17.100000000000001" customHeight="1">
      <c r="B163" s="72"/>
      <c r="C163" s="70" t="s">
        <v>71</v>
      </c>
      <c r="D163" s="69"/>
      <c r="E163" s="69"/>
      <c r="F163" s="69"/>
      <c r="G163" s="68"/>
      <c r="H163" s="67">
        <v>0</v>
      </c>
      <c r="I163" s="63">
        <v>0</v>
      </c>
      <c r="J163" s="66">
        <f>SUM(H163:I163)</f>
        <v>0</v>
      </c>
      <c r="K163" s="65"/>
      <c r="L163" s="64">
        <v>0</v>
      </c>
      <c r="M163" s="64">
        <v>0</v>
      </c>
      <c r="N163" s="64">
        <v>0</v>
      </c>
      <c r="O163" s="64">
        <v>0</v>
      </c>
      <c r="P163" s="63">
        <v>0</v>
      </c>
      <c r="Q163" s="62">
        <f>SUM(K163:P163)</f>
        <v>0</v>
      </c>
      <c r="R163" s="61">
        <f>SUM(J163,Q163)</f>
        <v>0</v>
      </c>
    </row>
    <row r="164" spans="2:18" s="49" customFormat="1" ht="17.100000000000001" customHeight="1">
      <c r="B164" s="111"/>
      <c r="C164" s="110" t="s">
        <v>70</v>
      </c>
      <c r="D164" s="109"/>
      <c r="E164" s="109"/>
      <c r="F164" s="109"/>
      <c r="G164" s="108"/>
      <c r="H164" s="107">
        <v>0</v>
      </c>
      <c r="I164" s="104">
        <v>0</v>
      </c>
      <c r="J164" s="106">
        <f>SUM(H164:I164)</f>
        <v>0</v>
      </c>
      <c r="K164" s="65"/>
      <c r="L164" s="105">
        <v>68617830</v>
      </c>
      <c r="M164" s="105">
        <v>47795090</v>
      </c>
      <c r="N164" s="105">
        <v>37635807</v>
      </c>
      <c r="O164" s="105">
        <v>25924593</v>
      </c>
      <c r="P164" s="104">
        <v>12061007</v>
      </c>
      <c r="Q164" s="103">
        <f>SUM(K164:P164)</f>
        <v>192034327</v>
      </c>
      <c r="R164" s="102">
        <f>SUM(J164,Q164)</f>
        <v>192034327</v>
      </c>
    </row>
    <row r="165" spans="2:18" s="14" customFormat="1" ht="17.100000000000001" customHeight="1">
      <c r="B165" s="72"/>
      <c r="C165" s="70" t="s">
        <v>69</v>
      </c>
      <c r="D165" s="69"/>
      <c r="E165" s="69"/>
      <c r="F165" s="69"/>
      <c r="G165" s="68"/>
      <c r="H165" s="67">
        <v>26883</v>
      </c>
      <c r="I165" s="63">
        <v>0</v>
      </c>
      <c r="J165" s="66">
        <f>SUM(H165:I165)</f>
        <v>26883</v>
      </c>
      <c r="K165" s="101">
        <v>0</v>
      </c>
      <c r="L165" s="64">
        <v>12112332</v>
      </c>
      <c r="M165" s="64">
        <v>10151394</v>
      </c>
      <c r="N165" s="64">
        <v>14165509</v>
      </c>
      <c r="O165" s="64">
        <v>8405977</v>
      </c>
      <c r="P165" s="63">
        <v>2430498</v>
      </c>
      <c r="Q165" s="62">
        <f>SUM(K165:P165)</f>
        <v>47265710</v>
      </c>
      <c r="R165" s="61">
        <f>SUM(J165,Q165)</f>
        <v>47292593</v>
      </c>
    </row>
    <row r="166" spans="2:18" s="14" customFormat="1" ht="17.100000000000001" customHeight="1">
      <c r="B166" s="72"/>
      <c r="C166" s="70" t="s">
        <v>68</v>
      </c>
      <c r="D166" s="69"/>
      <c r="E166" s="69"/>
      <c r="F166" s="69"/>
      <c r="G166" s="68"/>
      <c r="H166" s="67">
        <v>470367</v>
      </c>
      <c r="I166" s="63">
        <v>1063598</v>
      </c>
      <c r="J166" s="66">
        <f>SUM(H166:I166)</f>
        <v>1533965</v>
      </c>
      <c r="K166" s="101">
        <v>0</v>
      </c>
      <c r="L166" s="64">
        <v>10453176</v>
      </c>
      <c r="M166" s="64">
        <v>12094459</v>
      </c>
      <c r="N166" s="64">
        <v>14859073</v>
      </c>
      <c r="O166" s="64">
        <v>16310971</v>
      </c>
      <c r="P166" s="63">
        <v>7031028</v>
      </c>
      <c r="Q166" s="62">
        <f>SUM(K166:P166)</f>
        <v>60748707</v>
      </c>
      <c r="R166" s="61">
        <f>SUM(J166,Q166)</f>
        <v>62282672</v>
      </c>
    </row>
    <row r="167" spans="2:18" s="14" customFormat="1" ht="17.100000000000001" customHeight="1">
      <c r="B167" s="72"/>
      <c r="C167" s="70" t="s">
        <v>67</v>
      </c>
      <c r="D167" s="69"/>
      <c r="E167" s="69"/>
      <c r="F167" s="69"/>
      <c r="G167" s="68"/>
      <c r="H167" s="67">
        <v>0</v>
      </c>
      <c r="I167" s="63">
        <v>0</v>
      </c>
      <c r="J167" s="66">
        <f>SUM(H167:I167)</f>
        <v>0</v>
      </c>
      <c r="K167" s="65"/>
      <c r="L167" s="64">
        <v>51340700</v>
      </c>
      <c r="M167" s="64">
        <v>49747741</v>
      </c>
      <c r="N167" s="64">
        <v>59312863</v>
      </c>
      <c r="O167" s="64">
        <v>33205850</v>
      </c>
      <c r="P167" s="63">
        <v>19483661</v>
      </c>
      <c r="Q167" s="62">
        <f>SUM(K167:P167)</f>
        <v>213090815</v>
      </c>
      <c r="R167" s="61">
        <f>SUM(J167,Q167)</f>
        <v>213090815</v>
      </c>
    </row>
    <row r="168" spans="2:18" s="14" customFormat="1" ht="17.100000000000001" customHeight="1">
      <c r="B168" s="72"/>
      <c r="C168" s="100" t="s">
        <v>66</v>
      </c>
      <c r="D168" s="98"/>
      <c r="E168" s="98"/>
      <c r="F168" s="98"/>
      <c r="G168" s="97"/>
      <c r="H168" s="67">
        <v>0</v>
      </c>
      <c r="I168" s="63">
        <v>0</v>
      </c>
      <c r="J168" s="66">
        <f>SUM(H168:I168)</f>
        <v>0</v>
      </c>
      <c r="K168" s="65"/>
      <c r="L168" s="64">
        <v>4603283</v>
      </c>
      <c r="M168" s="64">
        <v>5110848</v>
      </c>
      <c r="N168" s="64">
        <v>7680025</v>
      </c>
      <c r="O168" s="64">
        <v>3992051</v>
      </c>
      <c r="P168" s="63">
        <v>3639366</v>
      </c>
      <c r="Q168" s="62">
        <f>SUM(K168:P168)</f>
        <v>25025573</v>
      </c>
      <c r="R168" s="61">
        <f>SUM(J168,Q168)</f>
        <v>25025573</v>
      </c>
    </row>
    <row r="169" spans="2:18" s="14" customFormat="1" ht="17.100000000000001" customHeight="1">
      <c r="B169" s="71"/>
      <c r="C169" s="99" t="s">
        <v>65</v>
      </c>
      <c r="D169" s="98"/>
      <c r="E169" s="98"/>
      <c r="F169" s="98"/>
      <c r="G169" s="97"/>
      <c r="H169" s="67">
        <v>0</v>
      </c>
      <c r="I169" s="63">
        <v>0</v>
      </c>
      <c r="J169" s="66">
        <f>SUM(H169:I169)</f>
        <v>0</v>
      </c>
      <c r="K169" s="65"/>
      <c r="L169" s="64">
        <v>0</v>
      </c>
      <c r="M169" s="64">
        <v>0</v>
      </c>
      <c r="N169" s="64">
        <v>2006525</v>
      </c>
      <c r="O169" s="64">
        <v>6781764</v>
      </c>
      <c r="P169" s="63">
        <v>5949459</v>
      </c>
      <c r="Q169" s="62">
        <f>SUM(K169:P169)</f>
        <v>14737748</v>
      </c>
      <c r="R169" s="61">
        <f>SUM(J169,Q169)</f>
        <v>14737748</v>
      </c>
    </row>
    <row r="170" spans="2:18" s="14" customFormat="1" ht="17.100000000000001" customHeight="1">
      <c r="B170" s="96"/>
      <c r="C170" s="95" t="s">
        <v>64</v>
      </c>
      <c r="D170" s="94"/>
      <c r="E170" s="94"/>
      <c r="F170" s="94"/>
      <c r="G170" s="93"/>
      <c r="H170" s="92">
        <v>0</v>
      </c>
      <c r="I170" s="89">
        <v>0</v>
      </c>
      <c r="J170" s="91">
        <f>SUM(H170:I170)</f>
        <v>0</v>
      </c>
      <c r="K170" s="54"/>
      <c r="L170" s="90">
        <v>4310963</v>
      </c>
      <c r="M170" s="90">
        <v>5816505</v>
      </c>
      <c r="N170" s="90">
        <v>11417490</v>
      </c>
      <c r="O170" s="90">
        <v>10552152</v>
      </c>
      <c r="P170" s="89">
        <v>10036609</v>
      </c>
      <c r="Q170" s="88">
        <f>SUM(K170:P170)</f>
        <v>42133719</v>
      </c>
      <c r="R170" s="87">
        <f>SUM(J170,Q170)</f>
        <v>42133719</v>
      </c>
    </row>
    <row r="171" spans="2:18" s="14" customFormat="1" ht="17.100000000000001" customHeight="1">
      <c r="B171" s="86" t="s">
        <v>63</v>
      </c>
      <c r="C171" s="85"/>
      <c r="D171" s="85"/>
      <c r="E171" s="85"/>
      <c r="F171" s="85"/>
      <c r="G171" s="84"/>
      <c r="H171" s="45">
        <f>SUM(H172:H175)</f>
        <v>0</v>
      </c>
      <c r="I171" s="44">
        <f>SUM(I172:I175)</f>
        <v>0</v>
      </c>
      <c r="J171" s="43">
        <f>SUM(J172:J175)</f>
        <v>0</v>
      </c>
      <c r="K171" s="83"/>
      <c r="L171" s="41">
        <f>SUM(L172:L175)</f>
        <v>12484332</v>
      </c>
      <c r="M171" s="41">
        <f>SUM(M172:M175)</f>
        <v>17978717</v>
      </c>
      <c r="N171" s="41">
        <f>SUM(N172:N175)</f>
        <v>99182162</v>
      </c>
      <c r="O171" s="41">
        <f>SUM(O172:O175)</f>
        <v>321481385</v>
      </c>
      <c r="P171" s="40">
        <f>SUM(P172:P175)</f>
        <v>294761793</v>
      </c>
      <c r="Q171" s="39">
        <f>SUM(Q172:Q175)</f>
        <v>745888389</v>
      </c>
      <c r="R171" s="38">
        <f>SUM(R172:R175)</f>
        <v>745888389</v>
      </c>
    </row>
    <row r="172" spans="2:18" s="14" customFormat="1" ht="17.100000000000001" customHeight="1">
      <c r="B172" s="72"/>
      <c r="C172" s="82" t="s">
        <v>62</v>
      </c>
      <c r="D172" s="81"/>
      <c r="E172" s="81"/>
      <c r="F172" s="81"/>
      <c r="G172" s="80"/>
      <c r="H172" s="79">
        <v>0</v>
      </c>
      <c r="I172" s="75">
        <v>0</v>
      </c>
      <c r="J172" s="78">
        <f>SUM(H172:I172)</f>
        <v>0</v>
      </c>
      <c r="K172" s="77"/>
      <c r="L172" s="76">
        <v>0</v>
      </c>
      <c r="M172" s="76">
        <v>633033</v>
      </c>
      <c r="N172" s="76">
        <v>50125279</v>
      </c>
      <c r="O172" s="76">
        <v>149175180</v>
      </c>
      <c r="P172" s="75">
        <v>113983698</v>
      </c>
      <c r="Q172" s="74">
        <f>SUM(K172:P172)</f>
        <v>313917190</v>
      </c>
      <c r="R172" s="73">
        <f>SUM(J172,Q172)</f>
        <v>313917190</v>
      </c>
    </row>
    <row r="173" spans="2:18" s="14" customFormat="1" ht="17.100000000000001" customHeight="1">
      <c r="B173" s="72"/>
      <c r="C173" s="70" t="s">
        <v>61</v>
      </c>
      <c r="D173" s="69"/>
      <c r="E173" s="69"/>
      <c r="F173" s="69"/>
      <c r="G173" s="68"/>
      <c r="H173" s="67">
        <v>0</v>
      </c>
      <c r="I173" s="63">
        <v>0</v>
      </c>
      <c r="J173" s="66">
        <f>SUM(H173:I173)</f>
        <v>0</v>
      </c>
      <c r="K173" s="65"/>
      <c r="L173" s="64">
        <v>12484332</v>
      </c>
      <c r="M173" s="64">
        <v>16491332</v>
      </c>
      <c r="N173" s="64">
        <v>35578626</v>
      </c>
      <c r="O173" s="64">
        <v>50878922</v>
      </c>
      <c r="P173" s="63">
        <v>26419179</v>
      </c>
      <c r="Q173" s="62">
        <f>SUM(K173:P173)</f>
        <v>141852391</v>
      </c>
      <c r="R173" s="61">
        <f>SUM(J173,Q173)</f>
        <v>141852391</v>
      </c>
    </row>
    <row r="174" spans="2:18" s="14" customFormat="1" ht="17.100000000000001" customHeight="1">
      <c r="B174" s="71"/>
      <c r="C174" s="70" t="s">
        <v>60</v>
      </c>
      <c r="D174" s="69"/>
      <c r="E174" s="69"/>
      <c r="F174" s="69"/>
      <c r="G174" s="68"/>
      <c r="H174" s="67">
        <v>0</v>
      </c>
      <c r="I174" s="63">
        <v>0</v>
      </c>
      <c r="J174" s="66">
        <f>SUM(H174:I174)</f>
        <v>0</v>
      </c>
      <c r="K174" s="65"/>
      <c r="L174" s="64">
        <v>0</v>
      </c>
      <c r="M174" s="64">
        <v>0</v>
      </c>
      <c r="N174" s="64">
        <v>1233936</v>
      </c>
      <c r="O174" s="64">
        <v>2631608</v>
      </c>
      <c r="P174" s="63">
        <v>3498489</v>
      </c>
      <c r="Q174" s="62">
        <f>SUM(K174:P174)</f>
        <v>7364033</v>
      </c>
      <c r="R174" s="61">
        <f>SUM(J174,Q174)</f>
        <v>7364033</v>
      </c>
    </row>
    <row r="175" spans="2:18" s="49" customFormat="1" ht="17.100000000000001" customHeight="1">
      <c r="B175" s="60"/>
      <c r="C175" s="59" t="s">
        <v>59</v>
      </c>
      <c r="D175" s="58"/>
      <c r="E175" s="58"/>
      <c r="F175" s="58"/>
      <c r="G175" s="57"/>
      <c r="H175" s="56">
        <v>0</v>
      </c>
      <c r="I175" s="52">
        <v>0</v>
      </c>
      <c r="J175" s="55">
        <f>SUM(H175:I175)</f>
        <v>0</v>
      </c>
      <c r="K175" s="54"/>
      <c r="L175" s="53">
        <v>0</v>
      </c>
      <c r="M175" s="53">
        <v>854352</v>
      </c>
      <c r="N175" s="53">
        <v>12244321</v>
      </c>
      <c r="O175" s="53">
        <v>118795675</v>
      </c>
      <c r="P175" s="52">
        <v>150860427</v>
      </c>
      <c r="Q175" s="51">
        <f>SUM(K175:P175)</f>
        <v>282754775</v>
      </c>
      <c r="R175" s="50">
        <f>SUM(J175,Q175)</f>
        <v>282754775</v>
      </c>
    </row>
    <row r="176" spans="2:18" s="14" customFormat="1" ht="17.100000000000001" customHeight="1">
      <c r="B176" s="48" t="s">
        <v>58</v>
      </c>
      <c r="C176" s="47"/>
      <c r="D176" s="47"/>
      <c r="E176" s="47"/>
      <c r="F176" s="47"/>
      <c r="G176" s="46"/>
      <c r="H176" s="45">
        <f>SUM(H140,H161,H171)</f>
        <v>18572040</v>
      </c>
      <c r="I176" s="44">
        <f>SUM(I140,I161,I171)</f>
        <v>34233368</v>
      </c>
      <c r="J176" s="43">
        <f>SUM(J140,J161,J171)</f>
        <v>52805408</v>
      </c>
      <c r="K176" s="42">
        <f>SUM(K140,K161,K171)</f>
        <v>0</v>
      </c>
      <c r="L176" s="41">
        <f>SUM(L140,L161,L171)</f>
        <v>427416447</v>
      </c>
      <c r="M176" s="41">
        <f>SUM(M140,M161,M171)</f>
        <v>367105621</v>
      </c>
      <c r="N176" s="41">
        <f>SUM(N140,N161,N171)</f>
        <v>448689533</v>
      </c>
      <c r="O176" s="41">
        <f>SUM(O140,O161,O171)</f>
        <v>587522028</v>
      </c>
      <c r="P176" s="40">
        <f>SUM(P140,P161,P171)</f>
        <v>444343506</v>
      </c>
      <c r="Q176" s="39">
        <f>SUM(Q140,Q161,Q171)</f>
        <v>2275077135</v>
      </c>
      <c r="R176" s="38">
        <f>SUM(R140,R161,R171)</f>
        <v>2327882543</v>
      </c>
    </row>
  </sheetData>
  <mergeCells count="54">
    <mergeCell ref="C13:G13"/>
    <mergeCell ref="C22:G22"/>
    <mergeCell ref="C32:G32"/>
    <mergeCell ref="C42:G42"/>
    <mergeCell ref="B13:B22"/>
    <mergeCell ref="B23:B32"/>
    <mergeCell ref="B33:B42"/>
    <mergeCell ref="I137:R137"/>
    <mergeCell ref="J1:O1"/>
    <mergeCell ref="P1:Q1"/>
    <mergeCell ref="K47:Q47"/>
    <mergeCell ref="H47:J47"/>
    <mergeCell ref="K64:P64"/>
    <mergeCell ref="I95:R95"/>
    <mergeCell ref="H80:J80"/>
    <mergeCell ref="K80:P80"/>
    <mergeCell ref="H138:J138"/>
    <mergeCell ref="R138:R139"/>
    <mergeCell ref="B72:G73"/>
    <mergeCell ref="R55:R56"/>
    <mergeCell ref="K54:R54"/>
    <mergeCell ref="H55:J55"/>
    <mergeCell ref="K55:Q55"/>
    <mergeCell ref="H64:J64"/>
    <mergeCell ref="H72:J72"/>
    <mergeCell ref="J71:Q71"/>
    <mergeCell ref="Q72:Q73"/>
    <mergeCell ref="Q12:R12"/>
    <mergeCell ref="R6:R7"/>
    <mergeCell ref="B138:G139"/>
    <mergeCell ref="H96:J96"/>
    <mergeCell ref="K96:Q96"/>
    <mergeCell ref="R96:R97"/>
    <mergeCell ref="B96:G97"/>
    <mergeCell ref="K46:R46"/>
    <mergeCell ref="J63:Q63"/>
    <mergeCell ref="K72:P72"/>
    <mergeCell ref="H4:I4"/>
    <mergeCell ref="B47:G48"/>
    <mergeCell ref="B55:G56"/>
    <mergeCell ref="B64:G65"/>
    <mergeCell ref="B88:G89"/>
    <mergeCell ref="B5:G5"/>
    <mergeCell ref="H5:I5"/>
    <mergeCell ref="K138:Q138"/>
    <mergeCell ref="Q80:Q81"/>
    <mergeCell ref="J87:Q87"/>
    <mergeCell ref="R47:R48"/>
    <mergeCell ref="H88:J88"/>
    <mergeCell ref="K88:P88"/>
    <mergeCell ref="Q88:Q89"/>
    <mergeCell ref="Q64:Q65"/>
    <mergeCell ref="B80:G81"/>
    <mergeCell ref="J79:Q79"/>
  </mergeCells>
  <phoneticPr fontId="9"/>
  <pageMargins left="0.35433070866141736" right="0.78740157480314965" top="0.59055118110236227" bottom="0.39370078740157483" header="0.39370078740157483" footer="0.39370078740157483"/>
  <pageSetup paperSize="9" scale="64" fitToHeight="0" orientation="landscape" r:id="rId1"/>
  <headerFooter alignWithMargins="0">
    <oddFooter>&amp;P ページ</oddFooter>
  </headerFooter>
  <rowBreaks count="3" manualBreakCount="3">
    <brk id="44" max="17" man="1"/>
    <brk id="93" max="17" man="1"/>
    <brk id="135" max="1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Y49"/>
  <sheetViews>
    <sheetView view="pageBreakPreview" zoomScale="40" zoomScaleNormal="70" zoomScaleSheetLayoutView="40" workbookViewId="0">
      <selection activeCell="U2" sqref="U2:U24"/>
    </sheetView>
  </sheetViews>
  <sheetFormatPr defaultColWidth="8.88671875" defaultRowHeight="30" customHeight="1"/>
  <cols>
    <col min="1" max="1" width="6.44140625" style="555" bestFit="1" customWidth="1"/>
    <col min="2" max="2" width="58.77734375" style="551" customWidth="1"/>
    <col min="3" max="3" width="8.88671875" style="551"/>
    <col min="4" max="17" width="15.6640625" style="551" customWidth="1"/>
    <col min="18" max="18" width="15.6640625" style="554" customWidth="1"/>
    <col min="19" max="19" width="45.109375" style="553" customWidth="1"/>
    <col min="20" max="21" width="45.109375" style="552" customWidth="1"/>
    <col min="22" max="256" width="8.88671875" style="551"/>
    <col min="257" max="257" width="6.44140625" style="551" bestFit="1" customWidth="1"/>
    <col min="258" max="258" width="58.77734375" style="551" customWidth="1"/>
    <col min="259" max="259" width="8.88671875" style="551"/>
    <col min="260" max="274" width="15.6640625" style="551" customWidth="1"/>
    <col min="275" max="277" width="45.109375" style="551" customWidth="1"/>
    <col min="278" max="512" width="8.88671875" style="551"/>
    <col min="513" max="513" width="6.44140625" style="551" bestFit="1" customWidth="1"/>
    <col min="514" max="514" width="58.77734375" style="551" customWidth="1"/>
    <col min="515" max="515" width="8.88671875" style="551"/>
    <col min="516" max="530" width="15.6640625" style="551" customWidth="1"/>
    <col min="531" max="533" width="45.109375" style="551" customWidth="1"/>
    <col min="534" max="768" width="8.88671875" style="551"/>
    <col min="769" max="769" width="6.44140625" style="551" bestFit="1" customWidth="1"/>
    <col min="770" max="770" width="58.77734375" style="551" customWidth="1"/>
    <col min="771" max="771" width="8.88671875" style="551"/>
    <col min="772" max="786" width="15.6640625" style="551" customWidth="1"/>
    <col min="787" max="789" width="45.109375" style="551" customWidth="1"/>
    <col min="790" max="1024" width="8.88671875" style="551"/>
    <col min="1025" max="1025" width="6.44140625" style="551" bestFit="1" customWidth="1"/>
    <col min="1026" max="1026" width="58.77734375" style="551" customWidth="1"/>
    <col min="1027" max="1027" width="8.88671875" style="551"/>
    <col min="1028" max="1042" width="15.6640625" style="551" customWidth="1"/>
    <col min="1043" max="1045" width="45.109375" style="551" customWidth="1"/>
    <col min="1046" max="1280" width="8.88671875" style="551"/>
    <col min="1281" max="1281" width="6.44140625" style="551" bestFit="1" customWidth="1"/>
    <col min="1282" max="1282" width="58.77734375" style="551" customWidth="1"/>
    <col min="1283" max="1283" width="8.88671875" style="551"/>
    <col min="1284" max="1298" width="15.6640625" style="551" customWidth="1"/>
    <col min="1299" max="1301" width="45.109375" style="551" customWidth="1"/>
    <col min="1302" max="1536" width="8.88671875" style="551"/>
    <col min="1537" max="1537" width="6.44140625" style="551" bestFit="1" customWidth="1"/>
    <col min="1538" max="1538" width="58.77734375" style="551" customWidth="1"/>
    <col min="1539" max="1539" width="8.88671875" style="551"/>
    <col min="1540" max="1554" width="15.6640625" style="551" customWidth="1"/>
    <col min="1555" max="1557" width="45.109375" style="551" customWidth="1"/>
    <col min="1558" max="1792" width="8.88671875" style="551"/>
    <col min="1793" max="1793" width="6.44140625" style="551" bestFit="1" customWidth="1"/>
    <col min="1794" max="1794" width="58.77734375" style="551" customWidth="1"/>
    <col min="1795" max="1795" width="8.88671875" style="551"/>
    <col min="1796" max="1810" width="15.6640625" style="551" customWidth="1"/>
    <col min="1811" max="1813" width="45.109375" style="551" customWidth="1"/>
    <col min="1814" max="2048" width="8.88671875" style="551"/>
    <col min="2049" max="2049" width="6.44140625" style="551" bestFit="1" customWidth="1"/>
    <col min="2050" max="2050" width="58.77734375" style="551" customWidth="1"/>
    <col min="2051" max="2051" width="8.88671875" style="551"/>
    <col min="2052" max="2066" width="15.6640625" style="551" customWidth="1"/>
    <col min="2067" max="2069" width="45.109375" style="551" customWidth="1"/>
    <col min="2070" max="2304" width="8.88671875" style="551"/>
    <col min="2305" max="2305" width="6.44140625" style="551" bestFit="1" customWidth="1"/>
    <col min="2306" max="2306" width="58.77734375" style="551" customWidth="1"/>
    <col min="2307" max="2307" width="8.88671875" style="551"/>
    <col min="2308" max="2322" width="15.6640625" style="551" customWidth="1"/>
    <col min="2323" max="2325" width="45.109375" style="551" customWidth="1"/>
    <col min="2326" max="2560" width="8.88671875" style="551"/>
    <col min="2561" max="2561" width="6.44140625" style="551" bestFit="1" customWidth="1"/>
    <col min="2562" max="2562" width="58.77734375" style="551" customWidth="1"/>
    <col min="2563" max="2563" width="8.88671875" style="551"/>
    <col min="2564" max="2578" width="15.6640625" style="551" customWidth="1"/>
    <col min="2579" max="2581" width="45.109375" style="551" customWidth="1"/>
    <col min="2582" max="2816" width="8.88671875" style="551"/>
    <col min="2817" max="2817" width="6.44140625" style="551" bestFit="1" customWidth="1"/>
    <col min="2818" max="2818" width="58.77734375" style="551" customWidth="1"/>
    <col min="2819" max="2819" width="8.88671875" style="551"/>
    <col min="2820" max="2834" width="15.6640625" style="551" customWidth="1"/>
    <col min="2835" max="2837" width="45.109375" style="551" customWidth="1"/>
    <col min="2838" max="3072" width="8.88671875" style="551"/>
    <col min="3073" max="3073" width="6.44140625" style="551" bestFit="1" customWidth="1"/>
    <col min="3074" max="3074" width="58.77734375" style="551" customWidth="1"/>
    <col min="3075" max="3075" width="8.88671875" style="551"/>
    <col min="3076" max="3090" width="15.6640625" style="551" customWidth="1"/>
    <col min="3091" max="3093" width="45.109375" style="551" customWidth="1"/>
    <col min="3094" max="3328" width="8.88671875" style="551"/>
    <col min="3329" max="3329" width="6.44140625" style="551" bestFit="1" customWidth="1"/>
    <col min="3330" max="3330" width="58.77734375" style="551" customWidth="1"/>
    <col min="3331" max="3331" width="8.88671875" style="551"/>
    <col min="3332" max="3346" width="15.6640625" style="551" customWidth="1"/>
    <col min="3347" max="3349" width="45.109375" style="551" customWidth="1"/>
    <col min="3350" max="3584" width="8.88671875" style="551"/>
    <col min="3585" max="3585" width="6.44140625" style="551" bestFit="1" customWidth="1"/>
    <col min="3586" max="3586" width="58.77734375" style="551" customWidth="1"/>
    <col min="3587" max="3587" width="8.88671875" style="551"/>
    <col min="3588" max="3602" width="15.6640625" style="551" customWidth="1"/>
    <col min="3603" max="3605" width="45.109375" style="551" customWidth="1"/>
    <col min="3606" max="3840" width="8.88671875" style="551"/>
    <col min="3841" max="3841" width="6.44140625" style="551" bestFit="1" customWidth="1"/>
    <col min="3842" max="3842" width="58.77734375" style="551" customWidth="1"/>
    <col min="3843" max="3843" width="8.88671875" style="551"/>
    <col min="3844" max="3858" width="15.6640625" style="551" customWidth="1"/>
    <col min="3859" max="3861" width="45.109375" style="551" customWidth="1"/>
    <col min="3862" max="4096" width="8.88671875" style="551"/>
    <col min="4097" max="4097" width="6.44140625" style="551" bestFit="1" customWidth="1"/>
    <col min="4098" max="4098" width="58.77734375" style="551" customWidth="1"/>
    <col min="4099" max="4099" width="8.88671875" style="551"/>
    <col min="4100" max="4114" width="15.6640625" style="551" customWidth="1"/>
    <col min="4115" max="4117" width="45.109375" style="551" customWidth="1"/>
    <col min="4118" max="4352" width="8.88671875" style="551"/>
    <col min="4353" max="4353" width="6.44140625" style="551" bestFit="1" customWidth="1"/>
    <col min="4354" max="4354" width="58.77734375" style="551" customWidth="1"/>
    <col min="4355" max="4355" width="8.88671875" style="551"/>
    <col min="4356" max="4370" width="15.6640625" style="551" customWidth="1"/>
    <col min="4371" max="4373" width="45.109375" style="551" customWidth="1"/>
    <col min="4374" max="4608" width="8.88671875" style="551"/>
    <col min="4609" max="4609" width="6.44140625" style="551" bestFit="1" customWidth="1"/>
    <col min="4610" max="4610" width="58.77734375" style="551" customWidth="1"/>
    <col min="4611" max="4611" width="8.88671875" style="551"/>
    <col min="4612" max="4626" width="15.6640625" style="551" customWidth="1"/>
    <col min="4627" max="4629" width="45.109375" style="551" customWidth="1"/>
    <col min="4630" max="4864" width="8.88671875" style="551"/>
    <col min="4865" max="4865" width="6.44140625" style="551" bestFit="1" customWidth="1"/>
    <col min="4866" max="4866" width="58.77734375" style="551" customWidth="1"/>
    <col min="4867" max="4867" width="8.88671875" style="551"/>
    <col min="4868" max="4882" width="15.6640625" style="551" customWidth="1"/>
    <col min="4883" max="4885" width="45.109375" style="551" customWidth="1"/>
    <col min="4886" max="5120" width="8.88671875" style="551"/>
    <col min="5121" max="5121" width="6.44140625" style="551" bestFit="1" customWidth="1"/>
    <col min="5122" max="5122" width="58.77734375" style="551" customWidth="1"/>
    <col min="5123" max="5123" width="8.88671875" style="551"/>
    <col min="5124" max="5138" width="15.6640625" style="551" customWidth="1"/>
    <col min="5139" max="5141" width="45.109375" style="551" customWidth="1"/>
    <col min="5142" max="5376" width="8.88671875" style="551"/>
    <col min="5377" max="5377" width="6.44140625" style="551" bestFit="1" customWidth="1"/>
    <col min="5378" max="5378" width="58.77734375" style="551" customWidth="1"/>
    <col min="5379" max="5379" width="8.88671875" style="551"/>
    <col min="5380" max="5394" width="15.6640625" style="551" customWidth="1"/>
    <col min="5395" max="5397" width="45.109375" style="551" customWidth="1"/>
    <col min="5398" max="5632" width="8.88671875" style="551"/>
    <col min="5633" max="5633" width="6.44140625" style="551" bestFit="1" customWidth="1"/>
    <col min="5634" max="5634" width="58.77734375" style="551" customWidth="1"/>
    <col min="5635" max="5635" width="8.88671875" style="551"/>
    <col min="5636" max="5650" width="15.6640625" style="551" customWidth="1"/>
    <col min="5651" max="5653" width="45.109375" style="551" customWidth="1"/>
    <col min="5654" max="5888" width="8.88671875" style="551"/>
    <col min="5889" max="5889" width="6.44140625" style="551" bestFit="1" customWidth="1"/>
    <col min="5890" max="5890" width="58.77734375" style="551" customWidth="1"/>
    <col min="5891" max="5891" width="8.88671875" style="551"/>
    <col min="5892" max="5906" width="15.6640625" style="551" customWidth="1"/>
    <col min="5907" max="5909" width="45.109375" style="551" customWidth="1"/>
    <col min="5910" max="6144" width="8.88671875" style="551"/>
    <col min="6145" max="6145" width="6.44140625" style="551" bestFit="1" customWidth="1"/>
    <col min="6146" max="6146" width="58.77734375" style="551" customWidth="1"/>
    <col min="6147" max="6147" width="8.88671875" style="551"/>
    <col min="6148" max="6162" width="15.6640625" style="551" customWidth="1"/>
    <col min="6163" max="6165" width="45.109375" style="551" customWidth="1"/>
    <col min="6166" max="6400" width="8.88671875" style="551"/>
    <col min="6401" max="6401" width="6.44140625" style="551" bestFit="1" customWidth="1"/>
    <col min="6402" max="6402" width="58.77734375" style="551" customWidth="1"/>
    <col min="6403" max="6403" width="8.88671875" style="551"/>
    <col min="6404" max="6418" width="15.6640625" style="551" customWidth="1"/>
    <col min="6419" max="6421" width="45.109375" style="551" customWidth="1"/>
    <col min="6422" max="6656" width="8.88671875" style="551"/>
    <col min="6657" max="6657" width="6.44140625" style="551" bestFit="1" customWidth="1"/>
    <col min="6658" max="6658" width="58.77734375" style="551" customWidth="1"/>
    <col min="6659" max="6659" width="8.88671875" style="551"/>
    <col min="6660" max="6674" width="15.6640625" style="551" customWidth="1"/>
    <col min="6675" max="6677" width="45.109375" style="551" customWidth="1"/>
    <col min="6678" max="6912" width="8.88671875" style="551"/>
    <col min="6913" max="6913" width="6.44140625" style="551" bestFit="1" customWidth="1"/>
    <col min="6914" max="6914" width="58.77734375" style="551" customWidth="1"/>
    <col min="6915" max="6915" width="8.88671875" style="551"/>
    <col min="6916" max="6930" width="15.6640625" style="551" customWidth="1"/>
    <col min="6931" max="6933" width="45.109375" style="551" customWidth="1"/>
    <col min="6934" max="7168" width="8.88671875" style="551"/>
    <col min="7169" max="7169" width="6.44140625" style="551" bestFit="1" customWidth="1"/>
    <col min="7170" max="7170" width="58.77734375" style="551" customWidth="1"/>
    <col min="7171" max="7171" width="8.88671875" style="551"/>
    <col min="7172" max="7186" width="15.6640625" style="551" customWidth="1"/>
    <col min="7187" max="7189" width="45.109375" style="551" customWidth="1"/>
    <col min="7190" max="7424" width="8.88671875" style="551"/>
    <col min="7425" max="7425" width="6.44140625" style="551" bestFit="1" customWidth="1"/>
    <col min="7426" max="7426" width="58.77734375" style="551" customWidth="1"/>
    <col min="7427" max="7427" width="8.88671875" style="551"/>
    <col min="7428" max="7442" width="15.6640625" style="551" customWidth="1"/>
    <col min="7443" max="7445" width="45.109375" style="551" customWidth="1"/>
    <col min="7446" max="7680" width="8.88671875" style="551"/>
    <col min="7681" max="7681" width="6.44140625" style="551" bestFit="1" customWidth="1"/>
    <col min="7682" max="7682" width="58.77734375" style="551" customWidth="1"/>
    <col min="7683" max="7683" width="8.88671875" style="551"/>
    <col min="7684" max="7698" width="15.6640625" style="551" customWidth="1"/>
    <col min="7699" max="7701" width="45.109375" style="551" customWidth="1"/>
    <col min="7702" max="7936" width="8.88671875" style="551"/>
    <col min="7937" max="7937" width="6.44140625" style="551" bestFit="1" customWidth="1"/>
    <col min="7938" max="7938" width="58.77734375" style="551" customWidth="1"/>
    <col min="7939" max="7939" width="8.88671875" style="551"/>
    <col min="7940" max="7954" width="15.6640625" style="551" customWidth="1"/>
    <col min="7955" max="7957" width="45.109375" style="551" customWidth="1"/>
    <col min="7958" max="8192" width="8.88671875" style="551"/>
    <col min="8193" max="8193" width="6.44140625" style="551" bestFit="1" customWidth="1"/>
    <col min="8194" max="8194" width="58.77734375" style="551" customWidth="1"/>
    <col min="8195" max="8195" width="8.88671875" style="551"/>
    <col min="8196" max="8210" width="15.6640625" style="551" customWidth="1"/>
    <col min="8211" max="8213" width="45.109375" style="551" customWidth="1"/>
    <col min="8214" max="8448" width="8.88671875" style="551"/>
    <col min="8449" max="8449" width="6.44140625" style="551" bestFit="1" customWidth="1"/>
    <col min="8450" max="8450" width="58.77734375" style="551" customWidth="1"/>
    <col min="8451" max="8451" width="8.88671875" style="551"/>
    <col min="8452" max="8466" width="15.6640625" style="551" customWidth="1"/>
    <col min="8467" max="8469" width="45.109375" style="551" customWidth="1"/>
    <col min="8470" max="8704" width="8.88671875" style="551"/>
    <col min="8705" max="8705" width="6.44140625" style="551" bestFit="1" customWidth="1"/>
    <col min="8706" max="8706" width="58.77734375" style="551" customWidth="1"/>
    <col min="8707" max="8707" width="8.88671875" style="551"/>
    <col min="8708" max="8722" width="15.6640625" style="551" customWidth="1"/>
    <col min="8723" max="8725" width="45.109375" style="551" customWidth="1"/>
    <col min="8726" max="8960" width="8.88671875" style="551"/>
    <col min="8961" max="8961" width="6.44140625" style="551" bestFit="1" customWidth="1"/>
    <col min="8962" max="8962" width="58.77734375" style="551" customWidth="1"/>
    <col min="8963" max="8963" width="8.88671875" style="551"/>
    <col min="8964" max="8978" width="15.6640625" style="551" customWidth="1"/>
    <col min="8979" max="8981" width="45.109375" style="551" customWidth="1"/>
    <col min="8982" max="9216" width="8.88671875" style="551"/>
    <col min="9217" max="9217" width="6.44140625" style="551" bestFit="1" customWidth="1"/>
    <col min="9218" max="9218" width="58.77734375" style="551" customWidth="1"/>
    <col min="9219" max="9219" width="8.88671875" style="551"/>
    <col min="9220" max="9234" width="15.6640625" style="551" customWidth="1"/>
    <col min="9235" max="9237" width="45.109375" style="551" customWidth="1"/>
    <col min="9238" max="9472" width="8.88671875" style="551"/>
    <col min="9473" max="9473" width="6.44140625" style="551" bestFit="1" customWidth="1"/>
    <col min="9474" max="9474" width="58.77734375" style="551" customWidth="1"/>
    <col min="9475" max="9475" width="8.88671875" style="551"/>
    <col min="9476" max="9490" width="15.6640625" style="551" customWidth="1"/>
    <col min="9491" max="9493" width="45.109375" style="551" customWidth="1"/>
    <col min="9494" max="9728" width="8.88671875" style="551"/>
    <col min="9729" max="9729" width="6.44140625" style="551" bestFit="1" customWidth="1"/>
    <col min="9730" max="9730" width="58.77734375" style="551" customWidth="1"/>
    <col min="9731" max="9731" width="8.88671875" style="551"/>
    <col min="9732" max="9746" width="15.6640625" style="551" customWidth="1"/>
    <col min="9747" max="9749" width="45.109375" style="551" customWidth="1"/>
    <col min="9750" max="9984" width="8.88671875" style="551"/>
    <col min="9985" max="9985" width="6.44140625" style="551" bestFit="1" customWidth="1"/>
    <col min="9986" max="9986" width="58.77734375" style="551" customWidth="1"/>
    <col min="9987" max="9987" width="8.88671875" style="551"/>
    <col min="9988" max="10002" width="15.6640625" style="551" customWidth="1"/>
    <col min="10003" max="10005" width="45.109375" style="551" customWidth="1"/>
    <col min="10006" max="10240" width="8.88671875" style="551"/>
    <col min="10241" max="10241" width="6.44140625" style="551" bestFit="1" customWidth="1"/>
    <col min="10242" max="10242" width="58.77734375" style="551" customWidth="1"/>
    <col min="10243" max="10243" width="8.88671875" style="551"/>
    <col min="10244" max="10258" width="15.6640625" style="551" customWidth="1"/>
    <col min="10259" max="10261" width="45.109375" style="551" customWidth="1"/>
    <col min="10262" max="10496" width="8.88671875" style="551"/>
    <col min="10497" max="10497" width="6.44140625" style="551" bestFit="1" customWidth="1"/>
    <col min="10498" max="10498" width="58.77734375" style="551" customWidth="1"/>
    <col min="10499" max="10499" width="8.88671875" style="551"/>
    <col min="10500" max="10514" width="15.6640625" style="551" customWidth="1"/>
    <col min="10515" max="10517" width="45.109375" style="551" customWidth="1"/>
    <col min="10518" max="10752" width="8.88671875" style="551"/>
    <col min="10753" max="10753" width="6.44140625" style="551" bestFit="1" customWidth="1"/>
    <col min="10754" max="10754" width="58.77734375" style="551" customWidth="1"/>
    <col min="10755" max="10755" width="8.88671875" style="551"/>
    <col min="10756" max="10770" width="15.6640625" style="551" customWidth="1"/>
    <col min="10771" max="10773" width="45.109375" style="551" customWidth="1"/>
    <col min="10774" max="11008" width="8.88671875" style="551"/>
    <col min="11009" max="11009" width="6.44140625" style="551" bestFit="1" customWidth="1"/>
    <col min="11010" max="11010" width="58.77734375" style="551" customWidth="1"/>
    <col min="11011" max="11011" width="8.88671875" style="551"/>
    <col min="11012" max="11026" width="15.6640625" style="551" customWidth="1"/>
    <col min="11027" max="11029" width="45.109375" style="551" customWidth="1"/>
    <col min="11030" max="11264" width="8.88671875" style="551"/>
    <col min="11265" max="11265" width="6.44140625" style="551" bestFit="1" customWidth="1"/>
    <col min="11266" max="11266" width="58.77734375" style="551" customWidth="1"/>
    <col min="11267" max="11267" width="8.88671875" style="551"/>
    <col min="11268" max="11282" width="15.6640625" style="551" customWidth="1"/>
    <col min="11283" max="11285" width="45.109375" style="551" customWidth="1"/>
    <col min="11286" max="11520" width="8.88671875" style="551"/>
    <col min="11521" max="11521" width="6.44140625" style="551" bestFit="1" customWidth="1"/>
    <col min="11522" max="11522" width="58.77734375" style="551" customWidth="1"/>
    <col min="11523" max="11523" width="8.88671875" style="551"/>
    <col min="11524" max="11538" width="15.6640625" style="551" customWidth="1"/>
    <col min="11539" max="11541" width="45.109375" style="551" customWidth="1"/>
    <col min="11542" max="11776" width="8.88671875" style="551"/>
    <col min="11777" max="11777" width="6.44140625" style="551" bestFit="1" customWidth="1"/>
    <col min="11778" max="11778" width="58.77734375" style="551" customWidth="1"/>
    <col min="11779" max="11779" width="8.88671875" style="551"/>
    <col min="11780" max="11794" width="15.6640625" style="551" customWidth="1"/>
    <col min="11795" max="11797" width="45.109375" style="551" customWidth="1"/>
    <col min="11798" max="12032" width="8.88671875" style="551"/>
    <col min="12033" max="12033" width="6.44140625" style="551" bestFit="1" customWidth="1"/>
    <col min="12034" max="12034" width="58.77734375" style="551" customWidth="1"/>
    <col min="12035" max="12035" width="8.88671875" style="551"/>
    <col min="12036" max="12050" width="15.6640625" style="551" customWidth="1"/>
    <col min="12051" max="12053" width="45.109375" style="551" customWidth="1"/>
    <col min="12054" max="12288" width="8.88671875" style="551"/>
    <col min="12289" max="12289" width="6.44140625" style="551" bestFit="1" customWidth="1"/>
    <col min="12290" max="12290" width="58.77734375" style="551" customWidth="1"/>
    <col min="12291" max="12291" width="8.88671875" style="551"/>
    <col min="12292" max="12306" width="15.6640625" style="551" customWidth="1"/>
    <col min="12307" max="12309" width="45.109375" style="551" customWidth="1"/>
    <col min="12310" max="12544" width="8.88671875" style="551"/>
    <col min="12545" max="12545" width="6.44140625" style="551" bestFit="1" customWidth="1"/>
    <col min="12546" max="12546" width="58.77734375" style="551" customWidth="1"/>
    <col min="12547" max="12547" width="8.88671875" style="551"/>
    <col min="12548" max="12562" width="15.6640625" style="551" customWidth="1"/>
    <col min="12563" max="12565" width="45.109375" style="551" customWidth="1"/>
    <col min="12566" max="12800" width="8.88671875" style="551"/>
    <col min="12801" max="12801" width="6.44140625" style="551" bestFit="1" customWidth="1"/>
    <col min="12802" max="12802" width="58.77734375" style="551" customWidth="1"/>
    <col min="12803" max="12803" width="8.88671875" style="551"/>
    <col min="12804" max="12818" width="15.6640625" style="551" customWidth="1"/>
    <col min="12819" max="12821" width="45.109375" style="551" customWidth="1"/>
    <col min="12822" max="13056" width="8.88671875" style="551"/>
    <col min="13057" max="13057" width="6.44140625" style="551" bestFit="1" customWidth="1"/>
    <col min="13058" max="13058" width="58.77734375" style="551" customWidth="1"/>
    <col min="13059" max="13059" width="8.88671875" style="551"/>
    <col min="13060" max="13074" width="15.6640625" style="551" customWidth="1"/>
    <col min="13075" max="13077" width="45.109375" style="551" customWidth="1"/>
    <col min="13078" max="13312" width="8.88671875" style="551"/>
    <col min="13313" max="13313" width="6.44140625" style="551" bestFit="1" customWidth="1"/>
    <col min="13314" max="13314" width="58.77734375" style="551" customWidth="1"/>
    <col min="13315" max="13315" width="8.88671875" style="551"/>
    <col min="13316" max="13330" width="15.6640625" style="551" customWidth="1"/>
    <col min="13331" max="13333" width="45.109375" style="551" customWidth="1"/>
    <col min="13334" max="13568" width="8.88671875" style="551"/>
    <col min="13569" max="13569" width="6.44140625" style="551" bestFit="1" customWidth="1"/>
    <col min="13570" max="13570" width="58.77734375" style="551" customWidth="1"/>
    <col min="13571" max="13571" width="8.88671875" style="551"/>
    <col min="13572" max="13586" width="15.6640625" style="551" customWidth="1"/>
    <col min="13587" max="13589" width="45.109375" style="551" customWidth="1"/>
    <col min="13590" max="13824" width="8.88671875" style="551"/>
    <col min="13825" max="13825" width="6.44140625" style="551" bestFit="1" customWidth="1"/>
    <col min="13826" max="13826" width="58.77734375" style="551" customWidth="1"/>
    <col min="13827" max="13827" width="8.88671875" style="551"/>
    <col min="13828" max="13842" width="15.6640625" style="551" customWidth="1"/>
    <col min="13843" max="13845" width="45.109375" style="551" customWidth="1"/>
    <col min="13846" max="14080" width="8.88671875" style="551"/>
    <col min="14081" max="14081" width="6.44140625" style="551" bestFit="1" customWidth="1"/>
    <col min="14082" max="14082" width="58.77734375" style="551" customWidth="1"/>
    <col min="14083" max="14083" width="8.88671875" style="551"/>
    <col min="14084" max="14098" width="15.6640625" style="551" customWidth="1"/>
    <col min="14099" max="14101" width="45.109375" style="551" customWidth="1"/>
    <col min="14102" max="14336" width="8.88671875" style="551"/>
    <col min="14337" max="14337" width="6.44140625" style="551" bestFit="1" customWidth="1"/>
    <col min="14338" max="14338" width="58.77734375" style="551" customWidth="1"/>
    <col min="14339" max="14339" width="8.88671875" style="551"/>
    <col min="14340" max="14354" width="15.6640625" style="551" customWidth="1"/>
    <col min="14355" max="14357" width="45.109375" style="551" customWidth="1"/>
    <col min="14358" max="14592" width="8.88671875" style="551"/>
    <col min="14593" max="14593" width="6.44140625" style="551" bestFit="1" customWidth="1"/>
    <col min="14594" max="14594" width="58.77734375" style="551" customWidth="1"/>
    <col min="14595" max="14595" width="8.88671875" style="551"/>
    <col min="14596" max="14610" width="15.6640625" style="551" customWidth="1"/>
    <col min="14611" max="14613" width="45.109375" style="551" customWidth="1"/>
    <col min="14614" max="14848" width="8.88671875" style="551"/>
    <col min="14849" max="14849" width="6.44140625" style="551" bestFit="1" customWidth="1"/>
    <col min="14850" max="14850" width="58.77734375" style="551" customWidth="1"/>
    <col min="14851" max="14851" width="8.88671875" style="551"/>
    <col min="14852" max="14866" width="15.6640625" style="551" customWidth="1"/>
    <col min="14867" max="14869" width="45.109375" style="551" customWidth="1"/>
    <col min="14870" max="15104" width="8.88671875" style="551"/>
    <col min="15105" max="15105" width="6.44140625" style="551" bestFit="1" customWidth="1"/>
    <col min="15106" max="15106" width="58.77734375" style="551" customWidth="1"/>
    <col min="15107" max="15107" width="8.88671875" style="551"/>
    <col min="15108" max="15122" width="15.6640625" style="551" customWidth="1"/>
    <col min="15123" max="15125" width="45.109375" style="551" customWidth="1"/>
    <col min="15126" max="15360" width="8.88671875" style="551"/>
    <col min="15361" max="15361" width="6.44140625" style="551" bestFit="1" customWidth="1"/>
    <col min="15362" max="15362" width="58.77734375" style="551" customWidth="1"/>
    <col min="15363" max="15363" width="8.88671875" style="551"/>
    <col min="15364" max="15378" width="15.6640625" style="551" customWidth="1"/>
    <col min="15379" max="15381" width="45.109375" style="551" customWidth="1"/>
    <col min="15382" max="15616" width="8.88671875" style="551"/>
    <col min="15617" max="15617" width="6.44140625" style="551" bestFit="1" customWidth="1"/>
    <col min="15618" max="15618" width="58.77734375" style="551" customWidth="1"/>
    <col min="15619" max="15619" width="8.88671875" style="551"/>
    <col min="15620" max="15634" width="15.6640625" style="551" customWidth="1"/>
    <col min="15635" max="15637" width="45.109375" style="551" customWidth="1"/>
    <col min="15638" max="15872" width="8.88671875" style="551"/>
    <col min="15873" max="15873" width="6.44140625" style="551" bestFit="1" customWidth="1"/>
    <col min="15874" max="15874" width="58.77734375" style="551" customWidth="1"/>
    <col min="15875" max="15875" width="8.88671875" style="551"/>
    <col min="15876" max="15890" width="15.6640625" style="551" customWidth="1"/>
    <col min="15891" max="15893" width="45.109375" style="551" customWidth="1"/>
    <col min="15894" max="16128" width="8.88671875" style="551"/>
    <col min="16129" max="16129" width="6.44140625" style="551" bestFit="1" customWidth="1"/>
    <col min="16130" max="16130" width="58.77734375" style="551" customWidth="1"/>
    <col min="16131" max="16131" width="8.88671875" style="551"/>
    <col min="16132" max="16146" width="15.6640625" style="551" customWidth="1"/>
    <col min="16147" max="16149" width="45.109375" style="551" customWidth="1"/>
    <col min="16150" max="16384" width="8.88671875" style="551"/>
  </cols>
  <sheetData>
    <row r="1" spans="1:25" s="560" customFormat="1" ht="30" customHeight="1">
      <c r="A1" s="678" t="s">
        <v>137</v>
      </c>
      <c r="R1" s="677"/>
      <c r="S1" s="676"/>
      <c r="T1" s="675"/>
      <c r="U1" s="674"/>
    </row>
    <row r="2" spans="1:25" s="560" customFormat="1" ht="30" customHeight="1">
      <c r="A2" s="821" t="s">
        <v>138</v>
      </c>
      <c r="B2" s="822"/>
      <c r="C2" s="823"/>
      <c r="D2" s="830" t="s">
        <v>181</v>
      </c>
      <c r="E2" s="831"/>
      <c r="F2" s="831"/>
      <c r="G2" s="831"/>
      <c r="H2" s="831"/>
      <c r="I2" s="831"/>
      <c r="J2" s="831"/>
      <c r="K2" s="831"/>
      <c r="L2" s="831"/>
      <c r="M2" s="831"/>
      <c r="N2" s="831"/>
      <c r="O2" s="831"/>
      <c r="P2" s="831"/>
      <c r="Q2" s="831"/>
      <c r="R2" s="832"/>
      <c r="S2" s="833" t="s">
        <v>139</v>
      </c>
      <c r="T2" s="833" t="s">
        <v>140</v>
      </c>
      <c r="U2" s="833" t="s">
        <v>141</v>
      </c>
    </row>
    <row r="3" spans="1:25" s="560" customFormat="1" ht="30" customHeight="1">
      <c r="A3" s="824"/>
      <c r="B3" s="825"/>
      <c r="C3" s="826"/>
      <c r="D3" s="838" t="s">
        <v>142</v>
      </c>
      <c r="E3" s="838"/>
      <c r="F3" s="838"/>
      <c r="G3" s="838"/>
      <c r="H3" s="839"/>
      <c r="I3" s="840" t="s">
        <v>143</v>
      </c>
      <c r="J3" s="838"/>
      <c r="K3" s="838"/>
      <c r="L3" s="838"/>
      <c r="M3" s="841"/>
      <c r="N3" s="838" t="s">
        <v>144</v>
      </c>
      <c r="O3" s="838"/>
      <c r="P3" s="838"/>
      <c r="Q3" s="838"/>
      <c r="R3" s="839"/>
      <c r="S3" s="834"/>
      <c r="T3" s="836"/>
      <c r="U3" s="836"/>
    </row>
    <row r="4" spans="1:25" s="560" customFormat="1" ht="30" customHeight="1">
      <c r="A4" s="827"/>
      <c r="B4" s="828"/>
      <c r="C4" s="829"/>
      <c r="D4" s="670" t="s">
        <v>145</v>
      </c>
      <c r="E4" s="669" t="s">
        <v>146</v>
      </c>
      <c r="F4" s="669" t="s">
        <v>147</v>
      </c>
      <c r="G4" s="668" t="s">
        <v>148</v>
      </c>
      <c r="H4" s="673" t="s">
        <v>149</v>
      </c>
      <c r="I4" s="672" t="s">
        <v>145</v>
      </c>
      <c r="J4" s="669" t="s">
        <v>146</v>
      </c>
      <c r="K4" s="669" t="s">
        <v>147</v>
      </c>
      <c r="L4" s="668" t="s">
        <v>148</v>
      </c>
      <c r="M4" s="671" t="s">
        <v>149</v>
      </c>
      <c r="N4" s="670" t="s">
        <v>145</v>
      </c>
      <c r="O4" s="669" t="s">
        <v>146</v>
      </c>
      <c r="P4" s="669" t="s">
        <v>147</v>
      </c>
      <c r="Q4" s="668" t="s">
        <v>148</v>
      </c>
      <c r="R4" s="667" t="s">
        <v>149</v>
      </c>
      <c r="S4" s="835"/>
      <c r="T4" s="837"/>
      <c r="U4" s="837"/>
    </row>
    <row r="5" spans="1:25" s="560" customFormat="1" ht="30" customHeight="1">
      <c r="A5" s="812" t="s">
        <v>150</v>
      </c>
      <c r="B5" s="601" t="s">
        <v>6</v>
      </c>
      <c r="C5" s="666" t="s">
        <v>7</v>
      </c>
      <c r="D5" s="663">
        <f>[1]R5_大街・5歳階級・総数!B33</f>
        <v>63593</v>
      </c>
      <c r="E5" s="662">
        <f>[1]R5_大街・5歳階級・総数!B34</f>
        <v>103054</v>
      </c>
      <c r="F5" s="662">
        <f>[1]R5_大街・5歳階級・総数!B35</f>
        <v>65380</v>
      </c>
      <c r="G5" s="661">
        <f>[1]R5_大街・5歳階級・総数!B36</f>
        <v>84957</v>
      </c>
      <c r="H5" s="660">
        <f>SUM(D5:G5)</f>
        <v>316984</v>
      </c>
      <c r="I5" s="665">
        <v>64150</v>
      </c>
      <c r="J5" s="662">
        <v>104150</v>
      </c>
      <c r="K5" s="662">
        <v>66434</v>
      </c>
      <c r="L5" s="661">
        <v>85600</v>
      </c>
      <c r="M5" s="664">
        <v>320334</v>
      </c>
      <c r="N5" s="663">
        <v>64701</v>
      </c>
      <c r="O5" s="662">
        <v>104754</v>
      </c>
      <c r="P5" s="662">
        <v>67557</v>
      </c>
      <c r="Q5" s="661">
        <v>86206</v>
      </c>
      <c r="R5" s="660">
        <v>323218</v>
      </c>
      <c r="S5" s="815" t="s">
        <v>265</v>
      </c>
      <c r="T5" s="815" t="s">
        <v>182</v>
      </c>
      <c r="U5" s="815" t="s">
        <v>151</v>
      </c>
    </row>
    <row r="6" spans="1:25" s="560" customFormat="1" ht="30" customHeight="1">
      <c r="A6" s="813"/>
      <c r="B6" s="587" t="s">
        <v>8</v>
      </c>
      <c r="C6" s="621" t="s">
        <v>9</v>
      </c>
      <c r="D6" s="645">
        <f>[1]R5_大街・5歳階級・総数!E33</f>
        <v>28.166622112496658</v>
      </c>
      <c r="E6" s="658">
        <f>[1]R5_大街・5歳階級・総数!E34</f>
        <v>30.37242610670134</v>
      </c>
      <c r="F6" s="658">
        <f>[1]R5_大街・5歳階級・総数!E35</f>
        <v>34.172529825634754</v>
      </c>
      <c r="G6" s="657">
        <f>[1]R5_大街・5歳階級・総数!E36</f>
        <v>30.131713690455168</v>
      </c>
      <c r="H6" s="648" t="s">
        <v>263</v>
      </c>
      <c r="I6" s="647">
        <v>27.791114575214344</v>
      </c>
      <c r="J6" s="658">
        <v>30.051848295727318</v>
      </c>
      <c r="K6" s="658">
        <v>33.83207393804377</v>
      </c>
      <c r="L6" s="657">
        <v>29.957943925233643</v>
      </c>
      <c r="M6" s="659" t="s">
        <v>183</v>
      </c>
      <c r="N6" s="645">
        <v>27.393703343070431</v>
      </c>
      <c r="O6" s="658">
        <v>29.755427000400942</v>
      </c>
      <c r="P6" s="658">
        <v>33.593854078777916</v>
      </c>
      <c r="Q6" s="657">
        <v>29.8123100480245</v>
      </c>
      <c r="R6" s="648" t="s">
        <v>183</v>
      </c>
      <c r="S6" s="816"/>
      <c r="T6" s="816"/>
      <c r="U6" s="816"/>
    </row>
    <row r="7" spans="1:25" s="560" customFormat="1" ht="30" customHeight="1">
      <c r="A7" s="813"/>
      <c r="B7" s="581" t="s">
        <v>10</v>
      </c>
      <c r="C7" s="656" t="s">
        <v>7</v>
      </c>
      <c r="D7" s="653">
        <f>[1]R5_大街・5歳階級・総数!C33</f>
        <v>17912</v>
      </c>
      <c r="E7" s="652">
        <f>[1]R5_大街・5歳階級・総数!C34</f>
        <v>31300</v>
      </c>
      <c r="F7" s="652">
        <f>[1]R5_大街・5歳階級・総数!C35</f>
        <v>22342</v>
      </c>
      <c r="G7" s="651">
        <f>[1]R5_大街・5歳階級・総数!C36</f>
        <v>25599</v>
      </c>
      <c r="H7" s="650">
        <f>SUM(D7:G7)</f>
        <v>97153</v>
      </c>
      <c r="I7" s="655">
        <v>17828</v>
      </c>
      <c r="J7" s="652">
        <v>31299</v>
      </c>
      <c r="K7" s="652">
        <v>22476</v>
      </c>
      <c r="L7" s="651">
        <v>25644</v>
      </c>
      <c r="M7" s="654">
        <v>97247</v>
      </c>
      <c r="N7" s="653">
        <v>17724</v>
      </c>
      <c r="O7" s="652">
        <v>31170</v>
      </c>
      <c r="P7" s="652">
        <v>22695</v>
      </c>
      <c r="Q7" s="651">
        <v>25700</v>
      </c>
      <c r="R7" s="650">
        <v>97289</v>
      </c>
      <c r="S7" s="816"/>
      <c r="T7" s="816"/>
      <c r="U7" s="816"/>
    </row>
    <row r="8" spans="1:25" s="560" customFormat="1" ht="30" customHeight="1">
      <c r="A8" s="813"/>
      <c r="B8" s="649" t="s">
        <v>12</v>
      </c>
      <c r="C8" s="586" t="s">
        <v>9</v>
      </c>
      <c r="D8" s="645">
        <f>[1]R5_大街・5歳階級・総数!I33</f>
        <v>46.181330951317548</v>
      </c>
      <c r="E8" s="644">
        <f>[1]R5_大街・5歳階級・総数!I34</f>
        <v>44.39297124600639</v>
      </c>
      <c r="F8" s="644">
        <f>[1]R5_大街・5歳階級・総数!I35</f>
        <v>43.01763494763226</v>
      </c>
      <c r="G8" s="643">
        <f>[1]R5_大街・5歳階級・総数!I36</f>
        <v>43.93140357045197</v>
      </c>
      <c r="H8" s="648" t="s">
        <v>183</v>
      </c>
      <c r="I8" s="647">
        <v>48.496746690599061</v>
      </c>
      <c r="J8" s="644">
        <v>46.292213808747881</v>
      </c>
      <c r="K8" s="644">
        <v>45.221569674319269</v>
      </c>
      <c r="L8" s="643">
        <v>46.174543752924663</v>
      </c>
      <c r="M8" s="646" t="s">
        <v>183</v>
      </c>
      <c r="N8" s="645">
        <v>51.117129316181455</v>
      </c>
      <c r="O8" s="644">
        <v>48.411934552454284</v>
      </c>
      <c r="P8" s="644">
        <v>47.62723066754792</v>
      </c>
      <c r="Q8" s="643">
        <v>48.447470817120625</v>
      </c>
      <c r="R8" s="642" t="s">
        <v>183</v>
      </c>
      <c r="S8" s="816"/>
      <c r="T8" s="816"/>
      <c r="U8" s="816"/>
    </row>
    <row r="9" spans="1:25" s="560" customFormat="1" ht="30" customHeight="1">
      <c r="A9" s="814"/>
      <c r="B9" s="641" t="s">
        <v>13</v>
      </c>
      <c r="C9" s="600" t="s">
        <v>9</v>
      </c>
      <c r="D9" s="638">
        <f>[1]R5_大街・5歳階級・総数!L33</f>
        <v>53.818669048682445</v>
      </c>
      <c r="E9" s="637">
        <f>[1]R5_大街・5歳階級・総数!L34</f>
        <v>55.607028753993617</v>
      </c>
      <c r="F9" s="637">
        <f>[1]R5_大街・5歳階級・総数!L35</f>
        <v>56.982365052367733</v>
      </c>
      <c r="G9" s="636">
        <f>[1]R5_大街・5歳階級・総数!L36</f>
        <v>56.068596429548037</v>
      </c>
      <c r="H9" s="635" t="s">
        <v>263</v>
      </c>
      <c r="I9" s="640">
        <v>51.503253309400939</v>
      </c>
      <c r="J9" s="637">
        <v>53.707786191252119</v>
      </c>
      <c r="K9" s="637">
        <v>54.778430325680731</v>
      </c>
      <c r="L9" s="636">
        <v>53.825456247075337</v>
      </c>
      <c r="M9" s="639" t="s">
        <v>183</v>
      </c>
      <c r="N9" s="638">
        <v>48.882870683818545</v>
      </c>
      <c r="O9" s="637">
        <v>51.588065447545716</v>
      </c>
      <c r="P9" s="637">
        <v>52.37276933245208</v>
      </c>
      <c r="Q9" s="636">
        <v>51.552529182879375</v>
      </c>
      <c r="R9" s="635" t="s">
        <v>183</v>
      </c>
      <c r="S9" s="816"/>
      <c r="T9" s="816"/>
      <c r="U9" s="816"/>
    </row>
    <row r="10" spans="1:25" s="560" customFormat="1" ht="30" customHeight="1">
      <c r="A10" s="818" t="s">
        <v>152</v>
      </c>
      <c r="B10" s="601" t="s">
        <v>153</v>
      </c>
      <c r="C10" s="634" t="s">
        <v>7</v>
      </c>
      <c r="D10" s="633">
        <f>[1]t2309b!H$16</f>
        <v>489</v>
      </c>
      <c r="E10" s="631">
        <f>[1]t2309b!$H$26</f>
        <v>750</v>
      </c>
      <c r="F10" s="631">
        <f>[1]t2309b!$H$36</f>
        <v>666</v>
      </c>
      <c r="G10" s="630">
        <f>[1]t2309b!$H$46</f>
        <v>813</v>
      </c>
      <c r="H10" s="625">
        <f t="shared" ref="H10:H16" si="0">SUM(D10:G10)</f>
        <v>2718</v>
      </c>
      <c r="I10" s="632">
        <v>470</v>
      </c>
      <c r="J10" s="631">
        <v>805</v>
      </c>
      <c r="K10" s="631">
        <v>676</v>
      </c>
      <c r="L10" s="630">
        <v>800</v>
      </c>
      <c r="M10" s="629">
        <v>2751</v>
      </c>
      <c r="N10" s="628">
        <v>458</v>
      </c>
      <c r="O10" s="627">
        <v>780</v>
      </c>
      <c r="P10" s="627">
        <v>679</v>
      </c>
      <c r="Q10" s="626">
        <v>820</v>
      </c>
      <c r="R10" s="625">
        <v>2737</v>
      </c>
      <c r="S10" s="816"/>
      <c r="T10" s="816"/>
      <c r="U10" s="816"/>
      <c r="V10" s="589"/>
      <c r="W10" s="588"/>
      <c r="X10" s="588"/>
      <c r="Y10" s="588"/>
    </row>
    <row r="11" spans="1:25" s="560" customFormat="1" ht="30" customHeight="1">
      <c r="A11" s="819"/>
      <c r="B11" s="587" t="s">
        <v>154</v>
      </c>
      <c r="C11" s="621" t="s">
        <v>7</v>
      </c>
      <c r="D11" s="624">
        <f>[1]t2309b!I$16</f>
        <v>389</v>
      </c>
      <c r="E11" s="618">
        <f>[1]t2309b!$I$26</f>
        <v>907</v>
      </c>
      <c r="F11" s="618">
        <f>[1]t2309b!$I$36</f>
        <v>615</v>
      </c>
      <c r="G11" s="617">
        <f>[1]t2309b!$I$46</f>
        <v>574</v>
      </c>
      <c r="H11" s="612">
        <f t="shared" si="0"/>
        <v>2485</v>
      </c>
      <c r="I11" s="623">
        <v>363</v>
      </c>
      <c r="J11" s="618">
        <v>847</v>
      </c>
      <c r="K11" s="618">
        <v>631</v>
      </c>
      <c r="L11" s="617">
        <v>585</v>
      </c>
      <c r="M11" s="616">
        <v>2426</v>
      </c>
      <c r="N11" s="622">
        <v>363</v>
      </c>
      <c r="O11" s="614">
        <v>881</v>
      </c>
      <c r="P11" s="614">
        <v>648</v>
      </c>
      <c r="Q11" s="613">
        <v>595</v>
      </c>
      <c r="R11" s="612">
        <v>2487</v>
      </c>
      <c r="S11" s="816"/>
      <c r="T11" s="816"/>
      <c r="U11" s="816"/>
      <c r="V11" s="589"/>
      <c r="W11" s="588"/>
      <c r="X11" s="588"/>
      <c r="Y11" s="588"/>
    </row>
    <row r="12" spans="1:25" s="560" customFormat="1" ht="30" customHeight="1">
      <c r="A12" s="819"/>
      <c r="B12" s="587" t="s">
        <v>155</v>
      </c>
      <c r="C12" s="621" t="s">
        <v>7</v>
      </c>
      <c r="D12" s="620">
        <f>[1]t2309b!L$16</f>
        <v>794</v>
      </c>
      <c r="E12" s="618">
        <f>[1]t2309b!$L$26</f>
        <v>1578</v>
      </c>
      <c r="F12" s="618">
        <f>[1]t2309b!$L$36</f>
        <v>1145</v>
      </c>
      <c r="G12" s="617">
        <f>[1]t2309b!$L$46</f>
        <v>1218</v>
      </c>
      <c r="H12" s="612">
        <f t="shared" si="0"/>
        <v>4735</v>
      </c>
      <c r="I12" s="619">
        <v>794</v>
      </c>
      <c r="J12" s="618">
        <v>1552</v>
      </c>
      <c r="K12" s="618">
        <v>1121</v>
      </c>
      <c r="L12" s="617">
        <v>1238</v>
      </c>
      <c r="M12" s="616">
        <v>4705</v>
      </c>
      <c r="N12" s="615">
        <v>758</v>
      </c>
      <c r="O12" s="614">
        <v>1510</v>
      </c>
      <c r="P12" s="614">
        <v>1144</v>
      </c>
      <c r="Q12" s="613">
        <v>1268</v>
      </c>
      <c r="R12" s="612">
        <v>4680</v>
      </c>
      <c r="S12" s="816"/>
      <c r="T12" s="816"/>
      <c r="U12" s="816"/>
      <c r="V12" s="589"/>
      <c r="W12" s="588"/>
      <c r="X12" s="588"/>
      <c r="Y12" s="588"/>
    </row>
    <row r="13" spans="1:25" s="560" customFormat="1" ht="30" customHeight="1">
      <c r="A13" s="819"/>
      <c r="B13" s="587" t="s">
        <v>156</v>
      </c>
      <c r="C13" s="621" t="s">
        <v>7</v>
      </c>
      <c r="D13" s="620">
        <f>[1]t2309b!M$16</f>
        <v>488</v>
      </c>
      <c r="E13" s="618">
        <f>[1]t2309b!$M$26</f>
        <v>916</v>
      </c>
      <c r="F13" s="618">
        <f>[1]t2309b!$M$36</f>
        <v>738</v>
      </c>
      <c r="G13" s="617">
        <f>[1]t2309b!$M$46</f>
        <v>731</v>
      </c>
      <c r="H13" s="612">
        <f t="shared" si="0"/>
        <v>2873</v>
      </c>
      <c r="I13" s="619">
        <v>496</v>
      </c>
      <c r="J13" s="618">
        <v>918</v>
      </c>
      <c r="K13" s="618">
        <v>780</v>
      </c>
      <c r="L13" s="617">
        <v>757</v>
      </c>
      <c r="M13" s="616">
        <v>2951</v>
      </c>
      <c r="N13" s="615">
        <v>503</v>
      </c>
      <c r="O13" s="614">
        <v>924</v>
      </c>
      <c r="P13" s="614">
        <v>769</v>
      </c>
      <c r="Q13" s="613">
        <v>742</v>
      </c>
      <c r="R13" s="612">
        <v>2938</v>
      </c>
      <c r="S13" s="816"/>
      <c r="T13" s="816"/>
      <c r="U13" s="816"/>
      <c r="V13" s="589"/>
      <c r="W13" s="588"/>
      <c r="X13" s="588"/>
      <c r="Y13" s="588"/>
    </row>
    <row r="14" spans="1:25" s="560" customFormat="1" ht="30" customHeight="1">
      <c r="A14" s="819"/>
      <c r="B14" s="587" t="s">
        <v>157</v>
      </c>
      <c r="C14" s="621" t="s">
        <v>7</v>
      </c>
      <c r="D14" s="620">
        <f>[1]t2309b!N$16</f>
        <v>378</v>
      </c>
      <c r="E14" s="618">
        <f>[1]t2309b!$N$26</f>
        <v>775</v>
      </c>
      <c r="F14" s="618">
        <f>[1]t2309b!$N$36</f>
        <v>549</v>
      </c>
      <c r="G14" s="617">
        <f>[1]t2309b!$N$46</f>
        <v>585</v>
      </c>
      <c r="H14" s="612">
        <f t="shared" si="0"/>
        <v>2287</v>
      </c>
      <c r="I14" s="619">
        <v>379</v>
      </c>
      <c r="J14" s="618">
        <v>763</v>
      </c>
      <c r="K14" s="618">
        <v>558</v>
      </c>
      <c r="L14" s="617">
        <v>598</v>
      </c>
      <c r="M14" s="616">
        <v>2298</v>
      </c>
      <c r="N14" s="615">
        <v>390</v>
      </c>
      <c r="O14" s="614">
        <v>767</v>
      </c>
      <c r="P14" s="614">
        <v>558</v>
      </c>
      <c r="Q14" s="613">
        <v>585</v>
      </c>
      <c r="R14" s="612">
        <v>2300</v>
      </c>
      <c r="S14" s="816"/>
      <c r="T14" s="816"/>
      <c r="U14" s="816"/>
    </row>
    <row r="15" spans="1:25" s="560" customFormat="1" ht="30" customHeight="1">
      <c r="A15" s="819"/>
      <c r="B15" s="587" t="s">
        <v>158</v>
      </c>
      <c r="C15" s="621" t="s">
        <v>7</v>
      </c>
      <c r="D15" s="620">
        <f>[1]t2309b!O$16</f>
        <v>462</v>
      </c>
      <c r="E15" s="618">
        <f>[1]t2309b!$O$26</f>
        <v>806</v>
      </c>
      <c r="F15" s="618">
        <f>[1]t2309b!$O$36</f>
        <v>639</v>
      </c>
      <c r="G15" s="617">
        <f>[1]t2309b!$O$46</f>
        <v>700</v>
      </c>
      <c r="H15" s="612">
        <f t="shared" si="0"/>
        <v>2607</v>
      </c>
      <c r="I15" s="619">
        <v>450</v>
      </c>
      <c r="J15" s="618">
        <v>813</v>
      </c>
      <c r="K15" s="618">
        <v>621</v>
      </c>
      <c r="L15" s="617">
        <v>686</v>
      </c>
      <c r="M15" s="616">
        <v>2570</v>
      </c>
      <c r="N15" s="615">
        <v>416</v>
      </c>
      <c r="O15" s="614">
        <v>809</v>
      </c>
      <c r="P15" s="614">
        <v>621</v>
      </c>
      <c r="Q15" s="613">
        <v>656</v>
      </c>
      <c r="R15" s="612">
        <v>2502</v>
      </c>
      <c r="S15" s="816"/>
      <c r="T15" s="816"/>
      <c r="U15" s="816"/>
    </row>
    <row r="16" spans="1:25" s="560" customFormat="1" ht="30" customHeight="1">
      <c r="A16" s="820"/>
      <c r="B16" s="572" t="s">
        <v>159</v>
      </c>
      <c r="C16" s="611" t="s">
        <v>7</v>
      </c>
      <c r="D16" s="610">
        <f>[1]t2309b!P$16</f>
        <v>292</v>
      </c>
      <c r="E16" s="608">
        <f>[1]t2309b!$P$26</f>
        <v>535</v>
      </c>
      <c r="F16" s="608">
        <f>[1]t2309b!$P$36</f>
        <v>416</v>
      </c>
      <c r="G16" s="607">
        <f>[1]t2309b!$P$46</f>
        <v>478</v>
      </c>
      <c r="H16" s="602">
        <f t="shared" si="0"/>
        <v>1721</v>
      </c>
      <c r="I16" s="609">
        <v>285</v>
      </c>
      <c r="J16" s="608">
        <v>597</v>
      </c>
      <c r="K16" s="608">
        <v>449</v>
      </c>
      <c r="L16" s="607">
        <v>515</v>
      </c>
      <c r="M16" s="606">
        <v>1846</v>
      </c>
      <c r="N16" s="605">
        <v>310</v>
      </c>
      <c r="O16" s="604">
        <v>567</v>
      </c>
      <c r="P16" s="604">
        <v>448</v>
      </c>
      <c r="Q16" s="603">
        <v>532</v>
      </c>
      <c r="R16" s="602">
        <v>1857</v>
      </c>
      <c r="S16" s="816"/>
      <c r="T16" s="816"/>
      <c r="U16" s="816"/>
    </row>
    <row r="17" spans="1:25" s="560" customFormat="1" ht="30" customHeight="1">
      <c r="A17" s="818" t="s">
        <v>160</v>
      </c>
      <c r="B17" s="601" t="s">
        <v>161</v>
      </c>
      <c r="C17" s="600" t="s">
        <v>9</v>
      </c>
      <c r="D17" s="595">
        <f t="shared" ref="D17:D23" si="1">(D10/$D$7)*100</f>
        <v>2.7300133988387674</v>
      </c>
      <c r="E17" s="594">
        <f t="shared" ref="E17:E23" si="2">(E10/$E$7)*100</f>
        <v>2.3961661341853033</v>
      </c>
      <c r="F17" s="594">
        <f t="shared" ref="F17:F23" si="3">(F10/$F$7)*100</f>
        <v>2.9809327723569958</v>
      </c>
      <c r="G17" s="599">
        <f t="shared" ref="G17:G23" si="4">(G10/$G$7)*100</f>
        <v>3.1759053088011253</v>
      </c>
      <c r="H17" s="598" t="s">
        <v>21</v>
      </c>
      <c r="I17" s="597">
        <v>2.636302445591205</v>
      </c>
      <c r="J17" s="594">
        <v>2.5719671555001757</v>
      </c>
      <c r="K17" s="594">
        <v>3.0076526072254852</v>
      </c>
      <c r="L17" s="593">
        <v>3.1196381219778506</v>
      </c>
      <c r="M17" s="596" t="s">
        <v>183</v>
      </c>
      <c r="N17" s="595">
        <v>2.5840668020762809</v>
      </c>
      <c r="O17" s="594">
        <v>2.5024061597690084</v>
      </c>
      <c r="P17" s="594">
        <v>2.9918484247631638</v>
      </c>
      <c r="Q17" s="593">
        <v>3.1906614785992216</v>
      </c>
      <c r="R17" s="592" t="s">
        <v>183</v>
      </c>
      <c r="S17" s="816"/>
      <c r="T17" s="816"/>
      <c r="U17" s="816"/>
      <c r="V17" s="589"/>
      <c r="W17" s="588"/>
      <c r="X17" s="588"/>
      <c r="Y17" s="588"/>
    </row>
    <row r="18" spans="1:25" s="560" customFormat="1" ht="30" customHeight="1">
      <c r="A18" s="819"/>
      <c r="B18" s="587" t="s">
        <v>162</v>
      </c>
      <c r="C18" s="586" t="s">
        <v>9</v>
      </c>
      <c r="D18" s="584">
        <f t="shared" si="1"/>
        <v>2.1717284502009826</v>
      </c>
      <c r="E18" s="591">
        <f t="shared" si="2"/>
        <v>2.8977635782747604</v>
      </c>
      <c r="F18" s="591">
        <f t="shared" si="3"/>
        <v>2.7526631456449735</v>
      </c>
      <c r="G18" s="590">
        <f t="shared" si="4"/>
        <v>2.2422750888706591</v>
      </c>
      <c r="H18" s="573" t="s">
        <v>21</v>
      </c>
      <c r="I18" s="585">
        <v>2.0361229526587388</v>
      </c>
      <c r="J18" s="583">
        <v>2.7061567462219238</v>
      </c>
      <c r="K18" s="583">
        <v>2.8074390460936112</v>
      </c>
      <c r="L18" s="582">
        <v>2.2812353766963032</v>
      </c>
      <c r="M18" s="577" t="s">
        <v>183</v>
      </c>
      <c r="N18" s="584">
        <v>2.0480704129993232</v>
      </c>
      <c r="O18" s="583">
        <v>2.8264356753288418</v>
      </c>
      <c r="P18" s="583">
        <v>2.8552544613350959</v>
      </c>
      <c r="Q18" s="582">
        <v>2.3151750972762648</v>
      </c>
      <c r="R18" s="573" t="s">
        <v>183</v>
      </c>
      <c r="S18" s="816"/>
      <c r="T18" s="816"/>
      <c r="U18" s="816"/>
      <c r="V18" s="589"/>
      <c r="W18" s="588"/>
      <c r="X18" s="588"/>
      <c r="Y18" s="588"/>
    </row>
    <row r="19" spans="1:25" s="560" customFormat="1" ht="30" customHeight="1">
      <c r="A19" s="819"/>
      <c r="B19" s="587" t="s">
        <v>163</v>
      </c>
      <c r="C19" s="586" t="s">
        <v>9</v>
      </c>
      <c r="D19" s="584">
        <f t="shared" si="1"/>
        <v>4.4327824921840104</v>
      </c>
      <c r="E19" s="583">
        <f t="shared" si="2"/>
        <v>5.0415335463258781</v>
      </c>
      <c r="F19" s="583">
        <f t="shared" si="3"/>
        <v>5.1248769134365766</v>
      </c>
      <c r="G19" s="582">
        <f t="shared" si="4"/>
        <v>4.7579983593109105</v>
      </c>
      <c r="H19" s="573" t="s">
        <v>21</v>
      </c>
      <c r="I19" s="585">
        <v>4.4536683868072702</v>
      </c>
      <c r="J19" s="583">
        <v>4.9586248761941274</v>
      </c>
      <c r="K19" s="583">
        <v>4.98754226730735</v>
      </c>
      <c r="L19" s="582">
        <v>4.8276399937607239</v>
      </c>
      <c r="M19" s="577" t="s">
        <v>183</v>
      </c>
      <c r="N19" s="584">
        <v>4.2766869781087795</v>
      </c>
      <c r="O19" s="583">
        <v>4.8444016682707733</v>
      </c>
      <c r="P19" s="583">
        <v>5.0407578761841814</v>
      </c>
      <c r="Q19" s="582">
        <v>4.9338521400778212</v>
      </c>
      <c r="R19" s="573" t="s">
        <v>183</v>
      </c>
      <c r="S19" s="816"/>
      <c r="T19" s="816"/>
      <c r="U19" s="816"/>
      <c r="V19" s="589"/>
      <c r="W19" s="588"/>
      <c r="X19" s="588"/>
      <c r="Y19" s="588"/>
    </row>
    <row r="20" spans="1:25" s="560" customFormat="1" ht="30" customHeight="1">
      <c r="A20" s="819"/>
      <c r="B20" s="587" t="s">
        <v>164</v>
      </c>
      <c r="C20" s="586" t="s">
        <v>9</v>
      </c>
      <c r="D20" s="584">
        <f t="shared" si="1"/>
        <v>2.7244305493523897</v>
      </c>
      <c r="E20" s="583">
        <f t="shared" si="2"/>
        <v>2.9265175718849843</v>
      </c>
      <c r="F20" s="583">
        <f t="shared" si="3"/>
        <v>3.3031957747739682</v>
      </c>
      <c r="G20" s="582">
        <f t="shared" si="4"/>
        <v>2.8555802961053165</v>
      </c>
      <c r="H20" s="573" t="s">
        <v>21</v>
      </c>
      <c r="I20" s="585">
        <v>2.7821404532196543</v>
      </c>
      <c r="J20" s="583">
        <v>2.9330010543467844</v>
      </c>
      <c r="K20" s="583">
        <v>3.4703683929524822</v>
      </c>
      <c r="L20" s="582">
        <v>2.951957572921541</v>
      </c>
      <c r="M20" s="577" t="s">
        <v>263</v>
      </c>
      <c r="N20" s="584">
        <v>2.8379598284811554</v>
      </c>
      <c r="O20" s="583">
        <v>2.964388835418672</v>
      </c>
      <c r="P20" s="583">
        <v>3.3884115443930378</v>
      </c>
      <c r="Q20" s="582">
        <v>2.8871595330739299</v>
      </c>
      <c r="R20" s="573" t="s">
        <v>183</v>
      </c>
      <c r="S20" s="816"/>
      <c r="T20" s="816"/>
      <c r="U20" s="816"/>
      <c r="V20" s="589"/>
      <c r="W20" s="588"/>
      <c r="X20" s="588"/>
      <c r="Y20" s="588"/>
    </row>
    <row r="21" spans="1:25" s="560" customFormat="1" ht="30" customHeight="1">
      <c r="A21" s="819"/>
      <c r="B21" s="587" t="s">
        <v>264</v>
      </c>
      <c r="C21" s="586" t="s">
        <v>9</v>
      </c>
      <c r="D21" s="584">
        <f t="shared" si="1"/>
        <v>2.1103171058508261</v>
      </c>
      <c r="E21" s="583">
        <f t="shared" si="2"/>
        <v>2.4760383386581468</v>
      </c>
      <c r="F21" s="583">
        <f t="shared" si="3"/>
        <v>2.4572553934294152</v>
      </c>
      <c r="G21" s="582">
        <f t="shared" si="4"/>
        <v>2.2852455174030237</v>
      </c>
      <c r="H21" s="573" t="s">
        <v>21</v>
      </c>
      <c r="I21" s="585">
        <v>2.1258694188916309</v>
      </c>
      <c r="J21" s="583">
        <v>2.4377775647784277</v>
      </c>
      <c r="K21" s="583">
        <v>2.4826481580352375</v>
      </c>
      <c r="L21" s="582">
        <v>2.3319294961784434</v>
      </c>
      <c r="M21" s="577" t="s">
        <v>263</v>
      </c>
      <c r="N21" s="584">
        <v>2.2004062288422479</v>
      </c>
      <c r="O21" s="583">
        <v>2.4606993904395251</v>
      </c>
      <c r="P21" s="583">
        <v>2.4586913417052214</v>
      </c>
      <c r="Q21" s="582">
        <v>2.2762645914396886</v>
      </c>
      <c r="R21" s="573" t="s">
        <v>183</v>
      </c>
      <c r="S21" s="816"/>
      <c r="T21" s="816"/>
      <c r="U21" s="816"/>
    </row>
    <row r="22" spans="1:25" s="560" customFormat="1" ht="30" customHeight="1">
      <c r="A22" s="819"/>
      <c r="B22" s="587" t="s">
        <v>165</v>
      </c>
      <c r="C22" s="586" t="s">
        <v>9</v>
      </c>
      <c r="D22" s="584">
        <f t="shared" si="1"/>
        <v>2.5792764627065656</v>
      </c>
      <c r="E22" s="583">
        <f t="shared" si="2"/>
        <v>2.5750798722044728</v>
      </c>
      <c r="F22" s="583">
        <f t="shared" si="3"/>
        <v>2.8600841464506308</v>
      </c>
      <c r="G22" s="582">
        <f t="shared" si="4"/>
        <v>2.7344818156959256</v>
      </c>
      <c r="H22" s="573" t="s">
        <v>21</v>
      </c>
      <c r="I22" s="585">
        <v>2.5241193628000897</v>
      </c>
      <c r="J22" s="583">
        <v>2.5975270775424137</v>
      </c>
      <c r="K22" s="583">
        <v>2.7629471436198609</v>
      </c>
      <c r="L22" s="582">
        <v>2.6750896895960068</v>
      </c>
      <c r="M22" s="577" t="s">
        <v>183</v>
      </c>
      <c r="N22" s="584">
        <v>2.3470999774317312</v>
      </c>
      <c r="O22" s="583">
        <v>2.5954443375040102</v>
      </c>
      <c r="P22" s="583">
        <v>2.7362855254461338</v>
      </c>
      <c r="Q22" s="582">
        <v>2.5525291828793777</v>
      </c>
      <c r="R22" s="573" t="s">
        <v>183</v>
      </c>
      <c r="S22" s="816"/>
      <c r="T22" s="816"/>
      <c r="U22" s="816"/>
    </row>
    <row r="23" spans="1:25" s="560" customFormat="1" ht="30" customHeight="1">
      <c r="A23" s="819"/>
      <c r="B23" s="581" t="s">
        <v>184</v>
      </c>
      <c r="C23" s="580" t="s">
        <v>9</v>
      </c>
      <c r="D23" s="576">
        <f t="shared" si="1"/>
        <v>1.6301920500223315</v>
      </c>
      <c r="E23" s="575">
        <f t="shared" si="2"/>
        <v>1.7092651757188499</v>
      </c>
      <c r="F23" s="575">
        <f t="shared" si="3"/>
        <v>1.86196401396473</v>
      </c>
      <c r="G23" s="574">
        <f t="shared" si="4"/>
        <v>1.867260439860932</v>
      </c>
      <c r="H23" s="579" t="s">
        <v>21</v>
      </c>
      <c r="I23" s="578">
        <v>1.5986089297733903</v>
      </c>
      <c r="J23" s="575">
        <v>1.9074091824019936</v>
      </c>
      <c r="K23" s="575">
        <v>1.9976864210713652</v>
      </c>
      <c r="L23" s="574">
        <v>2.0082670410232413</v>
      </c>
      <c r="M23" s="577" t="s">
        <v>183</v>
      </c>
      <c r="N23" s="576">
        <v>1.7490408485669149</v>
      </c>
      <c r="O23" s="575">
        <v>1.8190567853705486</v>
      </c>
      <c r="P23" s="575">
        <v>1.9740030843798193</v>
      </c>
      <c r="Q23" s="574">
        <v>2.0700389105058363</v>
      </c>
      <c r="R23" s="573" t="s">
        <v>183</v>
      </c>
      <c r="S23" s="816"/>
      <c r="T23" s="816"/>
      <c r="U23" s="816"/>
    </row>
    <row r="24" spans="1:25" s="560" customFormat="1" ht="30" customHeight="1">
      <c r="A24" s="820"/>
      <c r="B24" s="572" t="s">
        <v>166</v>
      </c>
      <c r="C24" s="571" t="s">
        <v>9</v>
      </c>
      <c r="D24" s="570">
        <f>SUM(D17:D23)</f>
        <v>18.378740509155872</v>
      </c>
      <c r="E24" s="569">
        <f>SUM(E17:E23)</f>
        <v>20.022364217252399</v>
      </c>
      <c r="F24" s="569">
        <f>SUM(F17:F23)</f>
        <v>21.340972160057291</v>
      </c>
      <c r="G24" s="568">
        <f>SUM(G17:G23)</f>
        <v>19.91874682604789</v>
      </c>
      <c r="H24" s="567" t="s">
        <v>21</v>
      </c>
      <c r="I24" s="566">
        <v>18.156831949741978</v>
      </c>
      <c r="J24" s="563">
        <v>20.112463656985845</v>
      </c>
      <c r="K24" s="563">
        <v>21.516284036305393</v>
      </c>
      <c r="L24" s="562">
        <v>20.195757292154109</v>
      </c>
      <c r="M24" s="565" t="s">
        <v>183</v>
      </c>
      <c r="N24" s="564">
        <v>18.043331076506433</v>
      </c>
      <c r="O24" s="563">
        <v>20.012832852101379</v>
      </c>
      <c r="P24" s="563">
        <v>21.445252258206654</v>
      </c>
      <c r="Q24" s="562">
        <v>20.225680933852139</v>
      </c>
      <c r="R24" s="561" t="s">
        <v>183</v>
      </c>
      <c r="S24" s="817"/>
      <c r="T24" s="817"/>
      <c r="U24" s="817"/>
    </row>
    <row r="25" spans="1:25" ht="30" customHeight="1">
      <c r="A25" s="559" t="s">
        <v>167</v>
      </c>
      <c r="T25" s="558"/>
    </row>
    <row r="26" spans="1:25" ht="30" customHeight="1">
      <c r="A26" s="551" t="s">
        <v>168</v>
      </c>
      <c r="T26" s="558"/>
    </row>
    <row r="27" spans="1:25" ht="30" customHeight="1">
      <c r="A27" s="557" t="s">
        <v>169</v>
      </c>
      <c r="T27" s="558"/>
    </row>
    <row r="28" spans="1:25" ht="30" customHeight="1">
      <c r="A28" s="557" t="s">
        <v>170</v>
      </c>
    </row>
    <row r="29" spans="1:25" ht="30" customHeight="1">
      <c r="A29" s="557" t="s">
        <v>171</v>
      </c>
    </row>
    <row r="30" spans="1:25" ht="30" customHeight="1">
      <c r="A30" s="551"/>
    </row>
    <row r="46" spans="1:1" ht="30" customHeight="1">
      <c r="A46" s="551"/>
    </row>
    <row r="47" spans="1:1" ht="30" customHeight="1">
      <c r="A47" s="551"/>
    </row>
    <row r="48" spans="1:1" ht="30" customHeight="1">
      <c r="A48" s="556"/>
    </row>
    <row r="49" spans="1:1" ht="30" customHeight="1">
      <c r="A49" s="556"/>
    </row>
  </sheetData>
  <mergeCells count="14">
    <mergeCell ref="A2:C4"/>
    <mergeCell ref="D2:R2"/>
    <mergeCell ref="S2:S4"/>
    <mergeCell ref="T2:T4"/>
    <mergeCell ref="U2:U4"/>
    <mergeCell ref="D3:H3"/>
    <mergeCell ref="I3:M3"/>
    <mergeCell ref="N3:R3"/>
    <mergeCell ref="A5:A9"/>
    <mergeCell ref="S5:S24"/>
    <mergeCell ref="T5:T24"/>
    <mergeCell ref="U5:U24"/>
    <mergeCell ref="A10:A16"/>
    <mergeCell ref="A17:A24"/>
  </mergeCells>
  <phoneticPr fontId="9"/>
  <pageMargins left="0.7" right="0.7" top="0.75" bottom="0.75" header="0.3" footer="0.3"/>
  <pageSetup paperSize="8" scale="44" orientation="landscape" r:id="rId1"/>
  <colBreaks count="1" manualBreakCount="1">
    <brk id="2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Z72"/>
  <sheetViews>
    <sheetView zoomScale="55" zoomScaleNormal="55" zoomScaleSheetLayoutView="70" workbookViewId="0">
      <pane ySplit="5" topLeftCell="A7" activePane="bottomLeft" state="frozen"/>
      <selection activeCell="N63" sqref="N63"/>
      <selection pane="bottomLeft" activeCell="N63" sqref="N63"/>
    </sheetView>
  </sheetViews>
  <sheetFormatPr defaultColWidth="9" defaultRowHeight="20.100000000000001" customHeight="1"/>
  <cols>
    <col min="1" max="22" width="15.6640625" style="679" customWidth="1"/>
    <col min="23" max="26" width="9" style="679"/>
    <col min="27" max="27" width="9.21875" style="680" bestFit="1" customWidth="1"/>
    <col min="28" max="28" width="6.88671875" style="680" bestFit="1" customWidth="1"/>
    <col min="29" max="29" width="4.33203125" style="680" bestFit="1" customWidth="1"/>
    <col min="30" max="30" width="9.109375" style="680" bestFit="1" customWidth="1"/>
    <col min="31" max="31" width="6.88671875" style="680" bestFit="1" customWidth="1"/>
    <col min="32" max="32" width="13.33203125" style="680" bestFit="1" customWidth="1"/>
    <col min="33" max="33" width="6.88671875" style="680" bestFit="1" customWidth="1"/>
    <col min="34" max="34" width="6.77734375" style="680" bestFit="1" customWidth="1"/>
    <col min="35" max="35" width="9" style="679"/>
    <col min="36" max="36" width="14.33203125" style="680" bestFit="1" customWidth="1"/>
    <col min="37" max="37" width="11.109375" style="680" bestFit="1" customWidth="1"/>
    <col min="38" max="38" width="4.33203125" style="680" bestFit="1" customWidth="1"/>
    <col min="39" max="39" width="9.109375" style="680" bestFit="1" customWidth="1"/>
    <col min="40" max="40" width="11.109375" style="680" bestFit="1" customWidth="1"/>
    <col min="41" max="41" width="13.33203125" style="680" bestFit="1" customWidth="1"/>
    <col min="42" max="42" width="11.109375" style="680" bestFit="1" customWidth="1"/>
    <col min="43" max="43" width="6.77734375" style="680" bestFit="1" customWidth="1"/>
    <col min="44" max="44" width="9" style="679"/>
    <col min="45" max="45" width="11.77734375" style="680" bestFit="1" customWidth="1"/>
    <col min="46" max="46" width="10.6640625" style="680" bestFit="1" customWidth="1"/>
    <col min="47" max="47" width="9.109375" style="680" bestFit="1" customWidth="1"/>
    <col min="48" max="48" width="10.6640625" style="680" bestFit="1" customWidth="1"/>
    <col min="49" max="49" width="9.88671875" style="680" bestFit="1" customWidth="1"/>
    <col min="50" max="50" width="10.6640625" style="680" bestFit="1" customWidth="1"/>
    <col min="51" max="51" width="6.77734375" style="680" bestFit="1" customWidth="1"/>
    <col min="52" max="16384" width="9" style="679"/>
  </cols>
  <sheetData>
    <row r="1" spans="1:52" ht="50.1" customHeight="1">
      <c r="A1" s="842" t="s">
        <v>362</v>
      </c>
      <c r="B1" s="842"/>
      <c r="C1" s="842"/>
      <c r="D1" s="842"/>
      <c r="E1" s="842"/>
      <c r="F1" s="842"/>
      <c r="G1" s="842"/>
      <c r="H1" s="842"/>
      <c r="I1" s="842"/>
      <c r="J1" s="842"/>
      <c r="K1" s="842"/>
      <c r="L1" s="842"/>
      <c r="M1" s="842"/>
      <c r="N1" s="842"/>
      <c r="O1" s="842"/>
      <c r="P1" s="842"/>
      <c r="Q1" s="842"/>
      <c r="R1" s="842"/>
      <c r="S1" s="842"/>
      <c r="T1" s="842"/>
      <c r="U1" s="842"/>
      <c r="V1" s="842"/>
      <c r="Z1" s="761"/>
      <c r="AA1" s="775"/>
      <c r="AB1" s="775"/>
      <c r="AC1" s="775"/>
      <c r="AD1" s="775"/>
      <c r="AE1" s="775"/>
      <c r="AF1" s="775"/>
      <c r="AG1" s="775"/>
      <c r="AH1" s="775"/>
      <c r="AI1" s="761"/>
      <c r="AJ1" s="775"/>
      <c r="AK1" s="775"/>
      <c r="AL1" s="775"/>
      <c r="AM1" s="775"/>
      <c r="AN1" s="775"/>
      <c r="AO1" s="775"/>
      <c r="AP1" s="775"/>
      <c r="AQ1" s="775"/>
      <c r="AR1" s="761"/>
      <c r="AS1" s="775"/>
      <c r="AT1" s="775"/>
      <c r="AU1" s="775"/>
      <c r="AV1" s="775"/>
      <c r="AW1" s="775"/>
      <c r="AX1" s="775"/>
      <c r="AY1" s="775"/>
      <c r="AZ1" s="761"/>
    </row>
    <row r="2" spans="1:52" ht="60" customHeight="1" thickBot="1">
      <c r="A2" s="770"/>
      <c r="B2" s="774"/>
      <c r="C2" s="769"/>
      <c r="D2" s="773"/>
      <c r="E2" s="772"/>
      <c r="F2" s="771"/>
      <c r="G2" s="770"/>
      <c r="H2" s="770"/>
      <c r="I2" s="769"/>
      <c r="M2" s="769"/>
      <c r="N2" s="769"/>
      <c r="O2" s="769"/>
      <c r="P2" s="769"/>
      <c r="Q2" s="769"/>
      <c r="R2" s="769"/>
      <c r="S2" s="769"/>
      <c r="T2" s="769"/>
      <c r="U2" s="769"/>
      <c r="V2" s="769"/>
      <c r="Z2" s="761"/>
      <c r="AA2" s="762" t="s">
        <v>361</v>
      </c>
      <c r="AB2" s="768">
        <f>SUM(AE2,AG2)</f>
        <v>404</v>
      </c>
      <c r="AC2" s="762" t="s">
        <v>359</v>
      </c>
      <c r="AD2" s="762" t="s">
        <v>356</v>
      </c>
      <c r="AE2" s="768">
        <f>H60</f>
        <v>179</v>
      </c>
      <c r="AF2" s="762" t="s">
        <v>358</v>
      </c>
      <c r="AG2" s="762">
        <f>O60</f>
        <v>225</v>
      </c>
      <c r="AH2" s="762" t="s">
        <v>354</v>
      </c>
      <c r="AI2" s="765"/>
      <c r="AJ2" s="762" t="s">
        <v>360</v>
      </c>
      <c r="AK2" s="767">
        <f>SUM(AN2,AP2)</f>
        <v>422.35496840000002</v>
      </c>
      <c r="AL2" s="762" t="s">
        <v>359</v>
      </c>
      <c r="AM2" s="762" t="s">
        <v>356</v>
      </c>
      <c r="AN2" s="767">
        <v>205.63699020000001</v>
      </c>
      <c r="AO2" s="762" t="s">
        <v>358</v>
      </c>
      <c r="AP2" s="766">
        <v>216.7179782</v>
      </c>
      <c r="AQ2" s="762" t="s">
        <v>354</v>
      </c>
      <c r="AR2" s="765"/>
      <c r="AS2" s="762" t="s">
        <v>357</v>
      </c>
      <c r="AT2" s="764">
        <f>S60</f>
        <v>0.505</v>
      </c>
      <c r="AU2" s="762" t="s">
        <v>356</v>
      </c>
      <c r="AV2" s="763">
        <f>I60</f>
        <v>0.44750000000000001</v>
      </c>
      <c r="AW2" s="762" t="s">
        <v>355</v>
      </c>
      <c r="AX2" s="763">
        <f>P60</f>
        <v>0.5625</v>
      </c>
      <c r="AY2" s="762" t="s">
        <v>354</v>
      </c>
      <c r="AZ2" s="761"/>
    </row>
    <row r="3" spans="1:52" ht="20.100000000000001" customHeight="1">
      <c r="A3" s="843" t="s">
        <v>353</v>
      </c>
      <c r="B3" s="845" t="s">
        <v>352</v>
      </c>
      <c r="C3" s="847" t="s">
        <v>351</v>
      </c>
      <c r="D3" s="849" t="s">
        <v>350</v>
      </c>
      <c r="E3" s="850"/>
      <c r="F3" s="850"/>
      <c r="G3" s="850"/>
      <c r="H3" s="850"/>
      <c r="I3" s="850"/>
      <c r="J3" s="851"/>
      <c r="K3" s="852" t="s">
        <v>349</v>
      </c>
      <c r="L3" s="853"/>
      <c r="M3" s="853"/>
      <c r="N3" s="853"/>
      <c r="O3" s="853"/>
      <c r="P3" s="853"/>
      <c r="Q3" s="854"/>
      <c r="R3" s="855" t="s">
        <v>348</v>
      </c>
      <c r="S3" s="856"/>
      <c r="T3" s="857"/>
      <c r="U3" s="858" t="s">
        <v>347</v>
      </c>
      <c r="V3" s="860" t="s">
        <v>346</v>
      </c>
      <c r="Z3" s="761"/>
      <c r="AA3" s="761"/>
      <c r="AB3" s="761"/>
      <c r="AC3" s="761"/>
      <c r="AD3" s="761"/>
      <c r="AE3" s="761"/>
      <c r="AF3" s="761"/>
      <c r="AG3" s="761"/>
      <c r="AH3" s="761"/>
      <c r="AI3" s="761"/>
      <c r="AJ3" s="761"/>
      <c r="AK3" s="761"/>
      <c r="AL3" s="761"/>
      <c r="AM3" s="761"/>
      <c r="AN3" s="761"/>
      <c r="AO3" s="761"/>
      <c r="AP3" s="761"/>
      <c r="AQ3" s="761"/>
      <c r="AR3" s="761"/>
      <c r="AS3" s="761"/>
      <c r="AT3" s="761"/>
      <c r="AU3" s="761"/>
      <c r="AV3" s="761"/>
      <c r="AW3" s="761"/>
      <c r="AX3" s="761"/>
      <c r="AY3" s="761"/>
      <c r="AZ3" s="761"/>
    </row>
    <row r="4" spans="1:52" s="748" customFormat="1" ht="20.100000000000001" customHeight="1">
      <c r="A4" s="844"/>
      <c r="B4" s="846"/>
      <c r="C4" s="848"/>
      <c r="D4" s="760" t="s">
        <v>345</v>
      </c>
      <c r="E4" s="759" t="s">
        <v>344</v>
      </c>
      <c r="F4" s="759" t="s">
        <v>343</v>
      </c>
      <c r="G4" s="759" t="s">
        <v>342</v>
      </c>
      <c r="H4" s="758" t="s">
        <v>337</v>
      </c>
      <c r="I4" s="758" t="s">
        <v>336</v>
      </c>
      <c r="J4" s="757" t="s">
        <v>335</v>
      </c>
      <c r="K4" s="756" t="s">
        <v>341</v>
      </c>
      <c r="L4" s="755" t="s">
        <v>340</v>
      </c>
      <c r="M4" s="755" t="s">
        <v>339</v>
      </c>
      <c r="N4" s="754" t="s">
        <v>338</v>
      </c>
      <c r="O4" s="753" t="s">
        <v>337</v>
      </c>
      <c r="P4" s="753" t="s">
        <v>336</v>
      </c>
      <c r="Q4" s="752" t="s">
        <v>335</v>
      </c>
      <c r="R4" s="751" t="s">
        <v>337</v>
      </c>
      <c r="S4" s="750" t="s">
        <v>336</v>
      </c>
      <c r="T4" s="749" t="s">
        <v>335</v>
      </c>
      <c r="U4" s="859"/>
      <c r="V4" s="861"/>
      <c r="AA4" s="680"/>
      <c r="AB4" s="680"/>
      <c r="AC4" s="680"/>
      <c r="AD4" s="680"/>
      <c r="AE4" s="680"/>
      <c r="AF4" s="680"/>
      <c r="AG4" s="680"/>
      <c r="AH4" s="680"/>
      <c r="AJ4" s="680"/>
      <c r="AK4" s="680"/>
      <c r="AL4" s="680"/>
      <c r="AM4" s="680"/>
      <c r="AN4" s="680"/>
      <c r="AO4" s="680"/>
      <c r="AP4" s="680"/>
      <c r="AQ4" s="680"/>
      <c r="AS4" s="680"/>
      <c r="AT4" s="680"/>
      <c r="AU4" s="680"/>
      <c r="AV4" s="680"/>
      <c r="AW4" s="680"/>
      <c r="AX4" s="680"/>
      <c r="AY4" s="680"/>
    </row>
    <row r="5" spans="1:52" ht="20.100000000000001" hidden="1" customHeight="1">
      <c r="A5" s="747"/>
      <c r="B5" s="746"/>
      <c r="C5" s="731"/>
      <c r="D5" s="745"/>
      <c r="E5" s="744"/>
      <c r="F5" s="744"/>
      <c r="G5" s="744"/>
      <c r="H5" s="743"/>
      <c r="I5" s="742"/>
      <c r="J5" s="741"/>
      <c r="K5" s="740"/>
      <c r="L5" s="739"/>
      <c r="M5" s="739"/>
      <c r="N5" s="739"/>
      <c r="O5" s="738"/>
      <c r="P5" s="737"/>
      <c r="Q5" s="736"/>
      <c r="R5" s="735"/>
      <c r="S5" s="734"/>
      <c r="T5" s="733"/>
      <c r="U5" s="732"/>
      <c r="V5" s="731"/>
    </row>
    <row r="6" spans="1:52" ht="20.100000000000001" customHeight="1">
      <c r="A6" s="716" t="s">
        <v>334</v>
      </c>
      <c r="B6" s="715">
        <v>240441</v>
      </c>
      <c r="C6" s="714">
        <v>72991</v>
      </c>
      <c r="D6" s="713">
        <v>75</v>
      </c>
      <c r="E6" s="712">
        <v>96</v>
      </c>
      <c r="F6" s="712">
        <v>76</v>
      </c>
      <c r="G6" s="712">
        <v>70</v>
      </c>
      <c r="H6" s="711">
        <f t="shared" ref="H6:H37" si="0">SUM(D6:G6)</f>
        <v>317</v>
      </c>
      <c r="I6" s="710">
        <f t="shared" ref="I6:I37" si="1">H6/400</f>
        <v>0.79249999999999998</v>
      </c>
      <c r="J6" s="709">
        <f t="shared" ref="J6:J37" si="2">IFERROR(_xlfn.RANK.EQ(H6,$H$6:$H$67,0),"")</f>
        <v>1</v>
      </c>
      <c r="K6" s="708">
        <v>82</v>
      </c>
      <c r="L6" s="707">
        <v>74</v>
      </c>
      <c r="M6" s="707">
        <v>84</v>
      </c>
      <c r="N6" s="707">
        <v>70</v>
      </c>
      <c r="O6" s="706">
        <f t="shared" ref="O6:O37" si="3">SUM(K6:N6)</f>
        <v>310</v>
      </c>
      <c r="P6" s="705">
        <f t="shared" ref="P6:P37" si="4">O6/400</f>
        <v>0.77500000000000002</v>
      </c>
      <c r="Q6" s="704">
        <f t="shared" ref="Q6:Q37" si="5">IFERROR(_xlfn.RANK.EQ(O6,O$6:O$67),"")</f>
        <v>1</v>
      </c>
      <c r="R6" s="703">
        <f t="shared" ref="R6:R37" si="6">IFERROR(H6+O6,"")</f>
        <v>627</v>
      </c>
      <c r="S6" s="702">
        <f t="shared" ref="S6:S37" si="7">R6/800</f>
        <v>0.78374999999999995</v>
      </c>
      <c r="T6" s="701">
        <f t="shared" ref="T6:T37" si="8">IFERROR(_xlfn.RANK.EQ(R6,$R$6:$R$67),"")</f>
        <v>1</v>
      </c>
      <c r="U6" s="700">
        <v>1794</v>
      </c>
      <c r="V6" s="699">
        <f t="shared" ref="V6:V37" si="9">_xlfn.RANK.EQ(U6,$U$6:$U$67,0)</f>
        <v>1</v>
      </c>
    </row>
    <row r="7" spans="1:52" ht="20.100000000000001" customHeight="1">
      <c r="A7" s="716" t="s">
        <v>333</v>
      </c>
      <c r="B7" s="715">
        <v>562145</v>
      </c>
      <c r="C7" s="714">
        <v>154116</v>
      </c>
      <c r="D7" s="713">
        <v>85</v>
      </c>
      <c r="E7" s="712">
        <v>68</v>
      </c>
      <c r="F7" s="712">
        <v>82</v>
      </c>
      <c r="G7" s="712">
        <v>75</v>
      </c>
      <c r="H7" s="711">
        <f t="shared" si="0"/>
        <v>310</v>
      </c>
      <c r="I7" s="710">
        <f t="shared" si="1"/>
        <v>0.77500000000000002</v>
      </c>
      <c r="J7" s="709">
        <f t="shared" si="2"/>
        <v>2</v>
      </c>
      <c r="K7" s="708">
        <v>70</v>
      </c>
      <c r="L7" s="707">
        <v>79</v>
      </c>
      <c r="M7" s="707">
        <v>84</v>
      </c>
      <c r="N7" s="707">
        <v>75</v>
      </c>
      <c r="O7" s="706">
        <f t="shared" si="3"/>
        <v>308</v>
      </c>
      <c r="P7" s="705">
        <f t="shared" si="4"/>
        <v>0.77</v>
      </c>
      <c r="Q7" s="704">
        <f t="shared" si="5"/>
        <v>2</v>
      </c>
      <c r="R7" s="703">
        <f t="shared" si="6"/>
        <v>618</v>
      </c>
      <c r="S7" s="702">
        <f t="shared" si="7"/>
        <v>0.77249999999999996</v>
      </c>
      <c r="T7" s="701">
        <f t="shared" si="8"/>
        <v>2</v>
      </c>
      <c r="U7" s="700">
        <v>1758</v>
      </c>
      <c r="V7" s="699">
        <f t="shared" si="9"/>
        <v>3</v>
      </c>
    </row>
    <row r="8" spans="1:52" ht="20.100000000000001" customHeight="1">
      <c r="A8" s="716" t="s">
        <v>332</v>
      </c>
      <c r="B8" s="715">
        <v>517497</v>
      </c>
      <c r="C8" s="714">
        <v>134557</v>
      </c>
      <c r="D8" s="713">
        <v>82</v>
      </c>
      <c r="E8" s="712">
        <v>88</v>
      </c>
      <c r="F8" s="712">
        <v>79</v>
      </c>
      <c r="G8" s="712">
        <v>50</v>
      </c>
      <c r="H8" s="711">
        <f t="shared" si="0"/>
        <v>299</v>
      </c>
      <c r="I8" s="710">
        <f t="shared" si="1"/>
        <v>0.74750000000000005</v>
      </c>
      <c r="J8" s="709">
        <f t="shared" si="2"/>
        <v>4</v>
      </c>
      <c r="K8" s="708">
        <v>73</v>
      </c>
      <c r="L8" s="707">
        <v>73</v>
      </c>
      <c r="M8" s="707">
        <v>82</v>
      </c>
      <c r="N8" s="707">
        <v>50</v>
      </c>
      <c r="O8" s="706">
        <f t="shared" si="3"/>
        <v>278</v>
      </c>
      <c r="P8" s="705">
        <f t="shared" si="4"/>
        <v>0.69499999999999995</v>
      </c>
      <c r="Q8" s="704">
        <f t="shared" si="5"/>
        <v>8</v>
      </c>
      <c r="R8" s="703">
        <f t="shared" si="6"/>
        <v>577</v>
      </c>
      <c r="S8" s="702">
        <f t="shared" si="7"/>
        <v>0.72124999999999995</v>
      </c>
      <c r="T8" s="701">
        <f t="shared" si="8"/>
        <v>3</v>
      </c>
      <c r="U8" s="700">
        <v>1670</v>
      </c>
      <c r="V8" s="699">
        <f t="shared" si="9"/>
        <v>5</v>
      </c>
    </row>
    <row r="9" spans="1:52" ht="20.100000000000001" customHeight="1">
      <c r="A9" s="716" t="s">
        <v>331</v>
      </c>
      <c r="B9" s="715">
        <v>324186</v>
      </c>
      <c r="C9" s="714">
        <v>112248</v>
      </c>
      <c r="D9" s="713">
        <v>85</v>
      </c>
      <c r="E9" s="712">
        <v>76</v>
      </c>
      <c r="F9" s="712">
        <v>73</v>
      </c>
      <c r="G9" s="712">
        <v>55</v>
      </c>
      <c r="H9" s="711">
        <f t="shared" si="0"/>
        <v>289</v>
      </c>
      <c r="I9" s="710">
        <f t="shared" si="1"/>
        <v>0.72250000000000003</v>
      </c>
      <c r="J9" s="709">
        <f t="shared" si="2"/>
        <v>6</v>
      </c>
      <c r="K9" s="708">
        <v>64</v>
      </c>
      <c r="L9" s="707">
        <v>82</v>
      </c>
      <c r="M9" s="707">
        <v>66</v>
      </c>
      <c r="N9" s="707">
        <v>55</v>
      </c>
      <c r="O9" s="706">
        <f t="shared" si="3"/>
        <v>267</v>
      </c>
      <c r="P9" s="705">
        <f t="shared" si="4"/>
        <v>0.66749999999999998</v>
      </c>
      <c r="Q9" s="704">
        <f t="shared" si="5"/>
        <v>16</v>
      </c>
      <c r="R9" s="703">
        <f t="shared" si="6"/>
        <v>556</v>
      </c>
      <c r="S9" s="702">
        <f t="shared" si="7"/>
        <v>0.69499999999999995</v>
      </c>
      <c r="T9" s="701">
        <f t="shared" si="8"/>
        <v>4</v>
      </c>
      <c r="U9" s="700">
        <v>1513</v>
      </c>
      <c r="V9" s="699">
        <f t="shared" si="9"/>
        <v>9</v>
      </c>
    </row>
    <row r="10" spans="1:52" ht="20.100000000000001" customHeight="1">
      <c r="A10" s="716" t="s">
        <v>330</v>
      </c>
      <c r="B10" s="715">
        <v>477799</v>
      </c>
      <c r="C10" s="714">
        <v>132734</v>
      </c>
      <c r="D10" s="713">
        <v>81</v>
      </c>
      <c r="E10" s="712">
        <v>96</v>
      </c>
      <c r="F10" s="712">
        <v>68</v>
      </c>
      <c r="G10" s="712">
        <v>50</v>
      </c>
      <c r="H10" s="711">
        <f t="shared" si="0"/>
        <v>295</v>
      </c>
      <c r="I10" s="710">
        <f t="shared" si="1"/>
        <v>0.73750000000000004</v>
      </c>
      <c r="J10" s="709">
        <f t="shared" si="2"/>
        <v>5</v>
      </c>
      <c r="K10" s="708">
        <v>58</v>
      </c>
      <c r="L10" s="707">
        <v>76</v>
      </c>
      <c r="M10" s="707">
        <v>77</v>
      </c>
      <c r="N10" s="707">
        <v>50</v>
      </c>
      <c r="O10" s="706">
        <f t="shared" si="3"/>
        <v>261</v>
      </c>
      <c r="P10" s="705">
        <f t="shared" si="4"/>
        <v>0.65249999999999997</v>
      </c>
      <c r="Q10" s="704">
        <f t="shared" si="5"/>
        <v>21</v>
      </c>
      <c r="R10" s="703">
        <f t="shared" si="6"/>
        <v>556</v>
      </c>
      <c r="S10" s="702">
        <f t="shared" si="7"/>
        <v>0.69499999999999995</v>
      </c>
      <c r="T10" s="701">
        <f t="shared" si="8"/>
        <v>4</v>
      </c>
      <c r="U10" s="700">
        <v>1793</v>
      </c>
      <c r="V10" s="699">
        <f t="shared" si="9"/>
        <v>2</v>
      </c>
    </row>
    <row r="11" spans="1:52" ht="20.100000000000001" customHeight="1">
      <c r="A11" s="716" t="s">
        <v>329</v>
      </c>
      <c r="B11" s="715">
        <v>604715</v>
      </c>
      <c r="C11" s="714">
        <v>138545</v>
      </c>
      <c r="D11" s="713">
        <v>79</v>
      </c>
      <c r="E11" s="712">
        <v>84</v>
      </c>
      <c r="F11" s="712">
        <v>82</v>
      </c>
      <c r="G11" s="712">
        <v>55</v>
      </c>
      <c r="H11" s="711">
        <f t="shared" si="0"/>
        <v>300</v>
      </c>
      <c r="I11" s="710">
        <f t="shared" si="1"/>
        <v>0.75</v>
      </c>
      <c r="J11" s="709">
        <f t="shared" si="2"/>
        <v>3</v>
      </c>
      <c r="K11" s="708">
        <v>61</v>
      </c>
      <c r="L11" s="707">
        <v>62</v>
      </c>
      <c r="M11" s="707">
        <v>71</v>
      </c>
      <c r="N11" s="707">
        <v>55</v>
      </c>
      <c r="O11" s="706">
        <f t="shared" si="3"/>
        <v>249</v>
      </c>
      <c r="P11" s="705">
        <f t="shared" si="4"/>
        <v>0.62250000000000005</v>
      </c>
      <c r="Q11" s="704">
        <f t="shared" si="5"/>
        <v>32</v>
      </c>
      <c r="R11" s="703">
        <f t="shared" si="6"/>
        <v>549</v>
      </c>
      <c r="S11" s="702">
        <f t="shared" si="7"/>
        <v>0.68625000000000003</v>
      </c>
      <c r="T11" s="701">
        <f t="shared" si="8"/>
        <v>6</v>
      </c>
      <c r="U11" s="700">
        <v>1153</v>
      </c>
      <c r="V11" s="699">
        <f t="shared" si="9"/>
        <v>54</v>
      </c>
    </row>
    <row r="12" spans="1:52" ht="20.100000000000001" customHeight="1">
      <c r="A12" s="716" t="s">
        <v>328</v>
      </c>
      <c r="B12" s="715">
        <v>236447</v>
      </c>
      <c r="C12" s="714">
        <v>66992</v>
      </c>
      <c r="D12" s="713">
        <v>85</v>
      </c>
      <c r="E12" s="712">
        <v>82</v>
      </c>
      <c r="F12" s="712">
        <v>24</v>
      </c>
      <c r="G12" s="712">
        <v>65</v>
      </c>
      <c r="H12" s="711">
        <f t="shared" si="0"/>
        <v>256</v>
      </c>
      <c r="I12" s="710">
        <f t="shared" si="1"/>
        <v>0.64</v>
      </c>
      <c r="J12" s="709">
        <f t="shared" si="2"/>
        <v>17</v>
      </c>
      <c r="K12" s="708">
        <v>58</v>
      </c>
      <c r="L12" s="707">
        <v>77</v>
      </c>
      <c r="M12" s="707">
        <v>90</v>
      </c>
      <c r="N12" s="707">
        <v>65</v>
      </c>
      <c r="O12" s="706">
        <f t="shared" si="3"/>
        <v>290</v>
      </c>
      <c r="P12" s="705">
        <f t="shared" si="4"/>
        <v>0.72499999999999998</v>
      </c>
      <c r="Q12" s="704">
        <f t="shared" si="5"/>
        <v>3</v>
      </c>
      <c r="R12" s="703">
        <f t="shared" si="6"/>
        <v>546</v>
      </c>
      <c r="S12" s="702">
        <f t="shared" si="7"/>
        <v>0.6825</v>
      </c>
      <c r="T12" s="701">
        <f t="shared" si="8"/>
        <v>7</v>
      </c>
      <c r="U12" s="700">
        <v>1403</v>
      </c>
      <c r="V12" s="699">
        <f t="shared" si="9"/>
        <v>26</v>
      </c>
    </row>
    <row r="13" spans="1:52" ht="20.100000000000001" customHeight="1">
      <c r="A13" s="716" t="s">
        <v>327</v>
      </c>
      <c r="B13" s="715">
        <v>317486</v>
      </c>
      <c r="C13" s="714">
        <v>87417</v>
      </c>
      <c r="D13" s="713">
        <v>73</v>
      </c>
      <c r="E13" s="712">
        <v>68</v>
      </c>
      <c r="F13" s="712">
        <v>79</v>
      </c>
      <c r="G13" s="712">
        <v>40</v>
      </c>
      <c r="H13" s="711">
        <f t="shared" si="0"/>
        <v>260</v>
      </c>
      <c r="I13" s="710">
        <f t="shared" si="1"/>
        <v>0.65</v>
      </c>
      <c r="J13" s="709">
        <f t="shared" si="2"/>
        <v>11</v>
      </c>
      <c r="K13" s="708">
        <v>66</v>
      </c>
      <c r="L13" s="707">
        <v>82</v>
      </c>
      <c r="M13" s="707">
        <v>88</v>
      </c>
      <c r="N13" s="707">
        <v>40</v>
      </c>
      <c r="O13" s="706">
        <f t="shared" si="3"/>
        <v>276</v>
      </c>
      <c r="P13" s="705">
        <f t="shared" si="4"/>
        <v>0.69</v>
      </c>
      <c r="Q13" s="704">
        <f t="shared" si="5"/>
        <v>10</v>
      </c>
      <c r="R13" s="703">
        <f t="shared" si="6"/>
        <v>536</v>
      </c>
      <c r="S13" s="702">
        <f t="shared" si="7"/>
        <v>0.67</v>
      </c>
      <c r="T13" s="701">
        <f t="shared" si="8"/>
        <v>8</v>
      </c>
      <c r="U13" s="700">
        <v>1343</v>
      </c>
      <c r="V13" s="699">
        <f t="shared" si="9"/>
        <v>37</v>
      </c>
    </row>
    <row r="14" spans="1:52" ht="20.100000000000001" customHeight="1">
      <c r="A14" s="716" t="s">
        <v>326</v>
      </c>
      <c r="B14" s="715">
        <v>197843</v>
      </c>
      <c r="C14" s="714">
        <v>59453</v>
      </c>
      <c r="D14" s="713">
        <v>67</v>
      </c>
      <c r="E14" s="712">
        <v>80</v>
      </c>
      <c r="F14" s="712">
        <v>64</v>
      </c>
      <c r="G14" s="712">
        <v>45</v>
      </c>
      <c r="H14" s="711">
        <f t="shared" si="0"/>
        <v>256</v>
      </c>
      <c r="I14" s="710">
        <f t="shared" si="1"/>
        <v>0.64</v>
      </c>
      <c r="J14" s="709">
        <f t="shared" si="2"/>
        <v>17</v>
      </c>
      <c r="K14" s="708">
        <v>72</v>
      </c>
      <c r="L14" s="707">
        <v>71</v>
      </c>
      <c r="M14" s="707">
        <v>90</v>
      </c>
      <c r="N14" s="707">
        <v>45</v>
      </c>
      <c r="O14" s="706">
        <f t="shared" si="3"/>
        <v>278</v>
      </c>
      <c r="P14" s="705">
        <f t="shared" si="4"/>
        <v>0.69499999999999995</v>
      </c>
      <c r="Q14" s="704">
        <f t="shared" si="5"/>
        <v>8</v>
      </c>
      <c r="R14" s="703">
        <f t="shared" si="6"/>
        <v>534</v>
      </c>
      <c r="S14" s="702">
        <f t="shared" si="7"/>
        <v>0.66749999999999998</v>
      </c>
      <c r="T14" s="701">
        <f t="shared" si="8"/>
        <v>9</v>
      </c>
      <c r="U14" s="700">
        <v>1430</v>
      </c>
      <c r="V14" s="699">
        <f t="shared" si="9"/>
        <v>22</v>
      </c>
    </row>
    <row r="15" spans="1:52" ht="20.100000000000001" customHeight="1">
      <c r="A15" s="716" t="s">
        <v>325</v>
      </c>
      <c r="B15" s="715">
        <v>396252</v>
      </c>
      <c r="C15" s="714">
        <v>113807</v>
      </c>
      <c r="D15" s="713">
        <v>80</v>
      </c>
      <c r="E15" s="712">
        <v>68</v>
      </c>
      <c r="F15" s="712">
        <v>67</v>
      </c>
      <c r="G15" s="712">
        <v>50</v>
      </c>
      <c r="H15" s="711">
        <f t="shared" si="0"/>
        <v>265</v>
      </c>
      <c r="I15" s="710">
        <f t="shared" si="1"/>
        <v>0.66249999999999998</v>
      </c>
      <c r="J15" s="709">
        <f t="shared" si="2"/>
        <v>8</v>
      </c>
      <c r="K15" s="708">
        <v>54</v>
      </c>
      <c r="L15" s="707">
        <v>71</v>
      </c>
      <c r="M15" s="707">
        <v>90</v>
      </c>
      <c r="N15" s="707">
        <v>50</v>
      </c>
      <c r="O15" s="706">
        <f t="shared" si="3"/>
        <v>265</v>
      </c>
      <c r="P15" s="705">
        <f t="shared" si="4"/>
        <v>0.66249999999999998</v>
      </c>
      <c r="Q15" s="704">
        <f t="shared" si="5"/>
        <v>17</v>
      </c>
      <c r="R15" s="703">
        <f t="shared" si="6"/>
        <v>530</v>
      </c>
      <c r="S15" s="702">
        <f t="shared" si="7"/>
        <v>0.66249999999999998</v>
      </c>
      <c r="T15" s="701">
        <f t="shared" si="8"/>
        <v>10</v>
      </c>
      <c r="U15" s="700">
        <v>1442</v>
      </c>
      <c r="V15" s="699">
        <f t="shared" si="9"/>
        <v>20</v>
      </c>
    </row>
    <row r="16" spans="1:52" ht="20.100000000000001" customHeight="1">
      <c r="A16" s="716" t="s">
        <v>324</v>
      </c>
      <c r="B16" s="715">
        <v>384422</v>
      </c>
      <c r="C16" s="714">
        <v>93209</v>
      </c>
      <c r="D16" s="713">
        <v>71</v>
      </c>
      <c r="E16" s="712">
        <v>64</v>
      </c>
      <c r="F16" s="712">
        <v>55</v>
      </c>
      <c r="G16" s="712">
        <v>60</v>
      </c>
      <c r="H16" s="711">
        <f t="shared" si="0"/>
        <v>250</v>
      </c>
      <c r="I16" s="710">
        <f t="shared" si="1"/>
        <v>0.625</v>
      </c>
      <c r="J16" s="709">
        <f t="shared" si="2"/>
        <v>21</v>
      </c>
      <c r="K16" s="708">
        <v>71</v>
      </c>
      <c r="L16" s="707">
        <v>62</v>
      </c>
      <c r="M16" s="707">
        <v>86</v>
      </c>
      <c r="N16" s="707">
        <v>60</v>
      </c>
      <c r="O16" s="706">
        <f t="shared" si="3"/>
        <v>279</v>
      </c>
      <c r="P16" s="705">
        <f t="shared" si="4"/>
        <v>0.69750000000000001</v>
      </c>
      <c r="Q16" s="704">
        <f t="shared" si="5"/>
        <v>7</v>
      </c>
      <c r="R16" s="703">
        <f t="shared" si="6"/>
        <v>529</v>
      </c>
      <c r="S16" s="702">
        <f t="shared" si="7"/>
        <v>0.66125</v>
      </c>
      <c r="T16" s="701">
        <f t="shared" si="8"/>
        <v>11</v>
      </c>
      <c r="U16" s="700">
        <v>1402</v>
      </c>
      <c r="V16" s="699">
        <f t="shared" si="9"/>
        <v>27</v>
      </c>
    </row>
    <row r="17" spans="1:22" ht="20.100000000000001" customHeight="1">
      <c r="A17" s="716" t="s">
        <v>323</v>
      </c>
      <c r="B17" s="715">
        <v>271544</v>
      </c>
      <c r="C17" s="714">
        <v>87667</v>
      </c>
      <c r="D17" s="713">
        <v>69</v>
      </c>
      <c r="E17" s="712">
        <v>76</v>
      </c>
      <c r="F17" s="712">
        <v>50</v>
      </c>
      <c r="G17" s="712">
        <v>45</v>
      </c>
      <c r="H17" s="711">
        <f t="shared" si="0"/>
        <v>240</v>
      </c>
      <c r="I17" s="710">
        <f t="shared" si="1"/>
        <v>0.6</v>
      </c>
      <c r="J17" s="709">
        <f t="shared" si="2"/>
        <v>24</v>
      </c>
      <c r="K17" s="708">
        <v>74</v>
      </c>
      <c r="L17" s="707">
        <v>73</v>
      </c>
      <c r="M17" s="707">
        <v>90</v>
      </c>
      <c r="N17" s="707">
        <v>45</v>
      </c>
      <c r="O17" s="706">
        <f t="shared" si="3"/>
        <v>282</v>
      </c>
      <c r="P17" s="705">
        <f t="shared" si="4"/>
        <v>0.70499999999999996</v>
      </c>
      <c r="Q17" s="704">
        <f t="shared" si="5"/>
        <v>5</v>
      </c>
      <c r="R17" s="703">
        <f t="shared" si="6"/>
        <v>522</v>
      </c>
      <c r="S17" s="702">
        <f t="shared" si="7"/>
        <v>0.65249999999999997</v>
      </c>
      <c r="T17" s="701">
        <f t="shared" si="8"/>
        <v>12</v>
      </c>
      <c r="U17" s="700">
        <v>1479</v>
      </c>
      <c r="V17" s="699">
        <f t="shared" si="9"/>
        <v>14</v>
      </c>
    </row>
    <row r="18" spans="1:22" ht="20.100000000000001" customHeight="1">
      <c r="A18" s="716" t="s">
        <v>322</v>
      </c>
      <c r="B18" s="715">
        <v>209241</v>
      </c>
      <c r="C18" s="714">
        <v>75282</v>
      </c>
      <c r="D18" s="713">
        <v>70</v>
      </c>
      <c r="E18" s="712">
        <v>68</v>
      </c>
      <c r="F18" s="712">
        <v>65</v>
      </c>
      <c r="G18" s="712">
        <v>55</v>
      </c>
      <c r="H18" s="711">
        <f t="shared" si="0"/>
        <v>258</v>
      </c>
      <c r="I18" s="710">
        <f t="shared" si="1"/>
        <v>0.64500000000000002</v>
      </c>
      <c r="J18" s="709">
        <f t="shared" si="2"/>
        <v>15</v>
      </c>
      <c r="K18" s="708">
        <v>69</v>
      </c>
      <c r="L18" s="707">
        <v>74</v>
      </c>
      <c r="M18" s="707">
        <v>65</v>
      </c>
      <c r="N18" s="707">
        <v>55</v>
      </c>
      <c r="O18" s="706">
        <f t="shared" si="3"/>
        <v>263</v>
      </c>
      <c r="P18" s="705">
        <f t="shared" si="4"/>
        <v>0.65749999999999997</v>
      </c>
      <c r="Q18" s="704">
        <f t="shared" si="5"/>
        <v>18</v>
      </c>
      <c r="R18" s="703">
        <f t="shared" si="6"/>
        <v>521</v>
      </c>
      <c r="S18" s="702">
        <f t="shared" si="7"/>
        <v>0.65125</v>
      </c>
      <c r="T18" s="701">
        <f t="shared" si="8"/>
        <v>13</v>
      </c>
      <c r="U18" s="700">
        <v>1484</v>
      </c>
      <c r="V18" s="699">
        <f t="shared" si="9"/>
        <v>13</v>
      </c>
    </row>
    <row r="19" spans="1:22" ht="20.100000000000001" customHeight="1">
      <c r="A19" s="716" t="s">
        <v>321</v>
      </c>
      <c r="B19" s="715">
        <v>480137</v>
      </c>
      <c r="C19" s="714">
        <v>134622</v>
      </c>
      <c r="D19" s="713">
        <v>60</v>
      </c>
      <c r="E19" s="712">
        <v>92</v>
      </c>
      <c r="F19" s="712">
        <v>46</v>
      </c>
      <c r="G19" s="712">
        <v>50</v>
      </c>
      <c r="H19" s="711">
        <f t="shared" si="0"/>
        <v>248</v>
      </c>
      <c r="I19" s="710">
        <f t="shared" si="1"/>
        <v>0.62</v>
      </c>
      <c r="J19" s="709">
        <f t="shared" si="2"/>
        <v>22</v>
      </c>
      <c r="K19" s="708">
        <v>59</v>
      </c>
      <c r="L19" s="707">
        <v>82</v>
      </c>
      <c r="M19" s="707">
        <v>80</v>
      </c>
      <c r="N19" s="707">
        <v>50</v>
      </c>
      <c r="O19" s="706">
        <f t="shared" si="3"/>
        <v>271</v>
      </c>
      <c r="P19" s="705">
        <f t="shared" si="4"/>
        <v>0.67749999999999999</v>
      </c>
      <c r="Q19" s="704">
        <f t="shared" si="5"/>
        <v>12</v>
      </c>
      <c r="R19" s="703">
        <f t="shared" si="6"/>
        <v>519</v>
      </c>
      <c r="S19" s="702">
        <f t="shared" si="7"/>
        <v>0.64875000000000005</v>
      </c>
      <c r="T19" s="701">
        <f t="shared" si="8"/>
        <v>14</v>
      </c>
      <c r="U19" s="700">
        <v>1469</v>
      </c>
      <c r="V19" s="699">
        <f t="shared" si="9"/>
        <v>16</v>
      </c>
    </row>
    <row r="20" spans="1:22" ht="20.100000000000001" customHeight="1">
      <c r="A20" s="716" t="s">
        <v>320</v>
      </c>
      <c r="B20" s="715">
        <v>369314</v>
      </c>
      <c r="C20" s="714">
        <v>104231</v>
      </c>
      <c r="D20" s="713">
        <v>76</v>
      </c>
      <c r="E20" s="712">
        <v>84</v>
      </c>
      <c r="F20" s="712">
        <v>79</v>
      </c>
      <c r="G20" s="712">
        <v>25</v>
      </c>
      <c r="H20" s="711">
        <f t="shared" si="0"/>
        <v>264</v>
      </c>
      <c r="I20" s="710">
        <f t="shared" si="1"/>
        <v>0.66</v>
      </c>
      <c r="J20" s="709">
        <f t="shared" si="2"/>
        <v>10</v>
      </c>
      <c r="K20" s="708">
        <v>65</v>
      </c>
      <c r="L20" s="707">
        <v>79</v>
      </c>
      <c r="M20" s="707">
        <v>84</v>
      </c>
      <c r="N20" s="707">
        <v>25</v>
      </c>
      <c r="O20" s="706">
        <f t="shared" si="3"/>
        <v>253</v>
      </c>
      <c r="P20" s="705">
        <f t="shared" si="4"/>
        <v>0.63249999999999995</v>
      </c>
      <c r="Q20" s="704">
        <f t="shared" si="5"/>
        <v>25</v>
      </c>
      <c r="R20" s="703">
        <f t="shared" si="6"/>
        <v>517</v>
      </c>
      <c r="S20" s="702">
        <f t="shared" si="7"/>
        <v>0.64624999999999999</v>
      </c>
      <c r="T20" s="701">
        <f t="shared" si="8"/>
        <v>15</v>
      </c>
      <c r="U20" s="700">
        <v>1705</v>
      </c>
      <c r="V20" s="699">
        <f t="shared" si="9"/>
        <v>4</v>
      </c>
    </row>
    <row r="21" spans="1:22" ht="20.100000000000001" customHeight="1">
      <c r="A21" s="716" t="s">
        <v>319</v>
      </c>
      <c r="B21" s="715">
        <v>417432</v>
      </c>
      <c r="C21" s="714">
        <v>101100</v>
      </c>
      <c r="D21" s="713">
        <v>82</v>
      </c>
      <c r="E21" s="712">
        <v>56</v>
      </c>
      <c r="F21" s="712">
        <v>76</v>
      </c>
      <c r="G21" s="712">
        <v>45</v>
      </c>
      <c r="H21" s="711">
        <f t="shared" si="0"/>
        <v>259</v>
      </c>
      <c r="I21" s="710">
        <f t="shared" si="1"/>
        <v>0.64749999999999996</v>
      </c>
      <c r="J21" s="709">
        <f t="shared" si="2"/>
        <v>12</v>
      </c>
      <c r="K21" s="708">
        <v>56</v>
      </c>
      <c r="L21" s="707">
        <v>73</v>
      </c>
      <c r="M21" s="707">
        <v>84</v>
      </c>
      <c r="N21" s="707">
        <v>45</v>
      </c>
      <c r="O21" s="706">
        <f t="shared" si="3"/>
        <v>258</v>
      </c>
      <c r="P21" s="705">
        <f t="shared" si="4"/>
        <v>0.64500000000000002</v>
      </c>
      <c r="Q21" s="704">
        <f t="shared" si="5"/>
        <v>23</v>
      </c>
      <c r="R21" s="703">
        <f t="shared" si="6"/>
        <v>517</v>
      </c>
      <c r="S21" s="702">
        <f t="shared" si="7"/>
        <v>0.64624999999999999</v>
      </c>
      <c r="T21" s="701">
        <f t="shared" si="8"/>
        <v>15</v>
      </c>
      <c r="U21" s="700">
        <v>1466</v>
      </c>
      <c r="V21" s="699">
        <f t="shared" si="9"/>
        <v>17</v>
      </c>
    </row>
    <row r="22" spans="1:22" ht="20.100000000000001" customHeight="1">
      <c r="A22" s="716" t="s">
        <v>318</v>
      </c>
      <c r="B22" s="715">
        <v>407695</v>
      </c>
      <c r="C22" s="714">
        <v>104746</v>
      </c>
      <c r="D22" s="713">
        <v>65</v>
      </c>
      <c r="E22" s="712">
        <v>50</v>
      </c>
      <c r="F22" s="712">
        <v>61</v>
      </c>
      <c r="G22" s="712">
        <v>65</v>
      </c>
      <c r="H22" s="711">
        <f t="shared" si="0"/>
        <v>241</v>
      </c>
      <c r="I22" s="710">
        <f t="shared" si="1"/>
        <v>0.60250000000000004</v>
      </c>
      <c r="J22" s="709">
        <f t="shared" si="2"/>
        <v>23</v>
      </c>
      <c r="K22" s="708">
        <v>75</v>
      </c>
      <c r="L22" s="707">
        <v>48</v>
      </c>
      <c r="M22" s="707">
        <v>86</v>
      </c>
      <c r="N22" s="707">
        <v>65</v>
      </c>
      <c r="O22" s="706">
        <f t="shared" si="3"/>
        <v>274</v>
      </c>
      <c r="P22" s="705">
        <f t="shared" si="4"/>
        <v>0.68500000000000005</v>
      </c>
      <c r="Q22" s="704">
        <f t="shared" si="5"/>
        <v>11</v>
      </c>
      <c r="R22" s="703">
        <f t="shared" si="6"/>
        <v>515</v>
      </c>
      <c r="S22" s="702">
        <f t="shared" si="7"/>
        <v>0.64375000000000004</v>
      </c>
      <c r="T22" s="701">
        <f t="shared" si="8"/>
        <v>17</v>
      </c>
      <c r="U22" s="700">
        <v>1393</v>
      </c>
      <c r="V22" s="699">
        <f t="shared" si="9"/>
        <v>28</v>
      </c>
    </row>
    <row r="23" spans="1:22" ht="20.100000000000001" customHeight="1">
      <c r="A23" s="716" t="s">
        <v>317</v>
      </c>
      <c r="B23" s="715">
        <v>331771</v>
      </c>
      <c r="C23" s="714">
        <v>98879</v>
      </c>
      <c r="D23" s="713">
        <v>76</v>
      </c>
      <c r="E23" s="712">
        <v>84</v>
      </c>
      <c r="F23" s="712">
        <v>61</v>
      </c>
      <c r="G23" s="712">
        <v>30</v>
      </c>
      <c r="H23" s="711">
        <f t="shared" si="0"/>
        <v>251</v>
      </c>
      <c r="I23" s="710">
        <f t="shared" si="1"/>
        <v>0.62749999999999995</v>
      </c>
      <c r="J23" s="709">
        <f t="shared" si="2"/>
        <v>20</v>
      </c>
      <c r="K23" s="708">
        <v>75</v>
      </c>
      <c r="L23" s="707">
        <v>76</v>
      </c>
      <c r="M23" s="707">
        <v>82</v>
      </c>
      <c r="N23" s="707">
        <v>30</v>
      </c>
      <c r="O23" s="706">
        <f t="shared" si="3"/>
        <v>263</v>
      </c>
      <c r="P23" s="705">
        <f t="shared" si="4"/>
        <v>0.65749999999999997</v>
      </c>
      <c r="Q23" s="704">
        <f t="shared" si="5"/>
        <v>18</v>
      </c>
      <c r="R23" s="703">
        <f t="shared" si="6"/>
        <v>514</v>
      </c>
      <c r="S23" s="702">
        <f t="shared" si="7"/>
        <v>0.64249999999999996</v>
      </c>
      <c r="T23" s="701">
        <f t="shared" si="8"/>
        <v>18</v>
      </c>
      <c r="U23" s="700">
        <v>1384</v>
      </c>
      <c r="V23" s="699">
        <f t="shared" si="9"/>
        <v>30</v>
      </c>
    </row>
    <row r="24" spans="1:22" ht="20.100000000000001" customHeight="1">
      <c r="A24" s="716" t="s">
        <v>316</v>
      </c>
      <c r="B24" s="715">
        <v>380201</v>
      </c>
      <c r="C24" s="714">
        <v>103326</v>
      </c>
      <c r="D24" s="713">
        <v>71</v>
      </c>
      <c r="E24" s="712">
        <v>92</v>
      </c>
      <c r="F24" s="712">
        <v>41</v>
      </c>
      <c r="G24" s="712">
        <v>55</v>
      </c>
      <c r="H24" s="711">
        <f t="shared" si="0"/>
        <v>259</v>
      </c>
      <c r="I24" s="710">
        <f t="shared" si="1"/>
        <v>0.64749999999999996</v>
      </c>
      <c r="J24" s="709">
        <f t="shared" si="2"/>
        <v>12</v>
      </c>
      <c r="K24" s="708">
        <v>39</v>
      </c>
      <c r="L24" s="707">
        <v>69</v>
      </c>
      <c r="M24" s="707">
        <v>89</v>
      </c>
      <c r="N24" s="707">
        <v>55</v>
      </c>
      <c r="O24" s="706">
        <f t="shared" si="3"/>
        <v>252</v>
      </c>
      <c r="P24" s="705">
        <f t="shared" si="4"/>
        <v>0.63</v>
      </c>
      <c r="Q24" s="704">
        <f t="shared" si="5"/>
        <v>26</v>
      </c>
      <c r="R24" s="703">
        <f t="shared" si="6"/>
        <v>511</v>
      </c>
      <c r="S24" s="702">
        <f t="shared" si="7"/>
        <v>0.63875000000000004</v>
      </c>
      <c r="T24" s="701">
        <f t="shared" si="8"/>
        <v>19</v>
      </c>
      <c r="U24" s="700">
        <v>1331</v>
      </c>
      <c r="V24" s="699">
        <f t="shared" si="9"/>
        <v>38</v>
      </c>
    </row>
    <row r="25" spans="1:22" ht="20.100000000000001" customHeight="1">
      <c r="A25" s="716" t="s">
        <v>315</v>
      </c>
      <c r="B25" s="715">
        <v>353183</v>
      </c>
      <c r="C25" s="714">
        <v>95374</v>
      </c>
      <c r="D25" s="713">
        <v>79</v>
      </c>
      <c r="E25" s="712">
        <v>78</v>
      </c>
      <c r="F25" s="712">
        <v>70</v>
      </c>
      <c r="G25" s="712">
        <v>30</v>
      </c>
      <c r="H25" s="711">
        <f t="shared" si="0"/>
        <v>257</v>
      </c>
      <c r="I25" s="710">
        <f t="shared" si="1"/>
        <v>0.64249999999999996</v>
      </c>
      <c r="J25" s="709">
        <f t="shared" si="2"/>
        <v>16</v>
      </c>
      <c r="K25" s="708">
        <v>68</v>
      </c>
      <c r="L25" s="707">
        <v>70</v>
      </c>
      <c r="M25" s="707">
        <v>84</v>
      </c>
      <c r="N25" s="707">
        <v>30</v>
      </c>
      <c r="O25" s="706">
        <f t="shared" si="3"/>
        <v>252</v>
      </c>
      <c r="P25" s="705">
        <f t="shared" si="4"/>
        <v>0.63</v>
      </c>
      <c r="Q25" s="704">
        <f t="shared" si="5"/>
        <v>26</v>
      </c>
      <c r="R25" s="703">
        <f t="shared" si="6"/>
        <v>509</v>
      </c>
      <c r="S25" s="702">
        <f t="shared" si="7"/>
        <v>0.63624999999999998</v>
      </c>
      <c r="T25" s="701">
        <f t="shared" si="8"/>
        <v>20</v>
      </c>
      <c r="U25" s="700">
        <v>1428</v>
      </c>
      <c r="V25" s="699">
        <f t="shared" si="9"/>
        <v>23</v>
      </c>
    </row>
    <row r="26" spans="1:22" ht="20.100000000000001" customHeight="1">
      <c r="A26" s="716" t="s">
        <v>314</v>
      </c>
      <c r="B26" s="715">
        <v>388197</v>
      </c>
      <c r="C26" s="714">
        <v>125468</v>
      </c>
      <c r="D26" s="713">
        <v>73</v>
      </c>
      <c r="E26" s="712">
        <v>36</v>
      </c>
      <c r="F26" s="712">
        <v>55</v>
      </c>
      <c r="G26" s="712">
        <v>75</v>
      </c>
      <c r="H26" s="711">
        <f t="shared" si="0"/>
        <v>239</v>
      </c>
      <c r="I26" s="710">
        <f t="shared" si="1"/>
        <v>0.59750000000000003</v>
      </c>
      <c r="J26" s="709">
        <f t="shared" si="2"/>
        <v>26</v>
      </c>
      <c r="K26" s="708">
        <v>34</v>
      </c>
      <c r="L26" s="707">
        <v>73</v>
      </c>
      <c r="M26" s="707">
        <v>86</v>
      </c>
      <c r="N26" s="707">
        <v>75</v>
      </c>
      <c r="O26" s="706">
        <f t="shared" si="3"/>
        <v>268</v>
      </c>
      <c r="P26" s="705">
        <f t="shared" si="4"/>
        <v>0.67</v>
      </c>
      <c r="Q26" s="704">
        <f t="shared" si="5"/>
        <v>15</v>
      </c>
      <c r="R26" s="703">
        <f t="shared" si="6"/>
        <v>507</v>
      </c>
      <c r="S26" s="702">
        <f t="shared" si="7"/>
        <v>0.63375000000000004</v>
      </c>
      <c r="T26" s="701">
        <f t="shared" si="8"/>
        <v>21</v>
      </c>
      <c r="U26" s="700">
        <v>1412</v>
      </c>
      <c r="V26" s="699">
        <f t="shared" si="9"/>
        <v>24</v>
      </c>
    </row>
    <row r="27" spans="1:22" ht="20.100000000000001" customHeight="1">
      <c r="A27" s="716" t="s">
        <v>313</v>
      </c>
      <c r="B27" s="715">
        <v>422424</v>
      </c>
      <c r="C27" s="714">
        <v>119558</v>
      </c>
      <c r="D27" s="713">
        <v>68</v>
      </c>
      <c r="E27" s="712">
        <v>88</v>
      </c>
      <c r="F27" s="712">
        <v>55</v>
      </c>
      <c r="G27" s="712">
        <v>45</v>
      </c>
      <c r="H27" s="711">
        <f t="shared" si="0"/>
        <v>256</v>
      </c>
      <c r="I27" s="710">
        <f t="shared" si="1"/>
        <v>0.64</v>
      </c>
      <c r="J27" s="709">
        <f t="shared" si="2"/>
        <v>17</v>
      </c>
      <c r="K27" s="708">
        <v>47</v>
      </c>
      <c r="L27" s="707">
        <v>71</v>
      </c>
      <c r="M27" s="707">
        <v>83</v>
      </c>
      <c r="N27" s="707">
        <v>45</v>
      </c>
      <c r="O27" s="706">
        <f t="shared" si="3"/>
        <v>246</v>
      </c>
      <c r="P27" s="705">
        <f t="shared" si="4"/>
        <v>0.61499999999999999</v>
      </c>
      <c r="Q27" s="704">
        <f t="shared" si="5"/>
        <v>37</v>
      </c>
      <c r="R27" s="703">
        <f t="shared" si="6"/>
        <v>502</v>
      </c>
      <c r="S27" s="702">
        <f t="shared" si="7"/>
        <v>0.62749999999999995</v>
      </c>
      <c r="T27" s="701">
        <f t="shared" si="8"/>
        <v>22</v>
      </c>
      <c r="U27" s="700">
        <v>1492</v>
      </c>
      <c r="V27" s="699">
        <f t="shared" si="9"/>
        <v>10</v>
      </c>
    </row>
    <row r="28" spans="1:22" ht="20.100000000000001" customHeight="1">
      <c r="A28" s="716" t="s">
        <v>312</v>
      </c>
      <c r="B28" s="715">
        <v>317030</v>
      </c>
      <c r="C28" s="714">
        <v>77255</v>
      </c>
      <c r="D28" s="713">
        <v>73</v>
      </c>
      <c r="E28" s="712">
        <v>66</v>
      </c>
      <c r="F28" s="712">
        <v>67</v>
      </c>
      <c r="G28" s="712">
        <v>30</v>
      </c>
      <c r="H28" s="711">
        <f t="shared" si="0"/>
        <v>236</v>
      </c>
      <c r="I28" s="710">
        <f t="shared" si="1"/>
        <v>0.59</v>
      </c>
      <c r="J28" s="709">
        <f t="shared" si="2"/>
        <v>28</v>
      </c>
      <c r="K28" s="708">
        <v>78</v>
      </c>
      <c r="L28" s="707">
        <v>64</v>
      </c>
      <c r="M28" s="707">
        <v>84</v>
      </c>
      <c r="N28" s="707">
        <v>30</v>
      </c>
      <c r="O28" s="706">
        <f t="shared" si="3"/>
        <v>256</v>
      </c>
      <c r="P28" s="705">
        <f t="shared" si="4"/>
        <v>0.64</v>
      </c>
      <c r="Q28" s="704">
        <f t="shared" si="5"/>
        <v>24</v>
      </c>
      <c r="R28" s="703">
        <f t="shared" si="6"/>
        <v>492</v>
      </c>
      <c r="S28" s="702">
        <f t="shared" si="7"/>
        <v>0.61499999999999999</v>
      </c>
      <c r="T28" s="701">
        <f t="shared" si="8"/>
        <v>23</v>
      </c>
      <c r="U28" s="700">
        <v>1347</v>
      </c>
      <c r="V28" s="699">
        <f t="shared" si="9"/>
        <v>34</v>
      </c>
    </row>
    <row r="29" spans="1:22" ht="20.100000000000001" customHeight="1">
      <c r="A29" s="716" t="s">
        <v>311</v>
      </c>
      <c r="B29" s="715">
        <v>221229</v>
      </c>
      <c r="C29" s="714">
        <v>70045</v>
      </c>
      <c r="D29" s="713">
        <v>66</v>
      </c>
      <c r="E29" s="712">
        <v>92</v>
      </c>
      <c r="F29" s="712">
        <v>52</v>
      </c>
      <c r="G29" s="712">
        <v>55</v>
      </c>
      <c r="H29" s="711">
        <f t="shared" si="0"/>
        <v>265</v>
      </c>
      <c r="I29" s="710">
        <f t="shared" si="1"/>
        <v>0.66249999999999998</v>
      </c>
      <c r="J29" s="709">
        <f t="shared" si="2"/>
        <v>8</v>
      </c>
      <c r="K29" s="708">
        <v>32</v>
      </c>
      <c r="L29" s="707">
        <v>62</v>
      </c>
      <c r="M29" s="707">
        <v>75</v>
      </c>
      <c r="N29" s="707">
        <v>55</v>
      </c>
      <c r="O29" s="706">
        <f t="shared" si="3"/>
        <v>224</v>
      </c>
      <c r="P29" s="705">
        <f t="shared" si="4"/>
        <v>0.56000000000000005</v>
      </c>
      <c r="Q29" s="704">
        <f t="shared" si="5"/>
        <v>46</v>
      </c>
      <c r="R29" s="703">
        <f t="shared" si="6"/>
        <v>489</v>
      </c>
      <c r="S29" s="702">
        <f t="shared" si="7"/>
        <v>0.61124999999999996</v>
      </c>
      <c r="T29" s="701">
        <f t="shared" si="8"/>
        <v>24</v>
      </c>
      <c r="U29" s="700">
        <v>1215</v>
      </c>
      <c r="V29" s="699">
        <f t="shared" si="9"/>
        <v>52</v>
      </c>
    </row>
    <row r="30" spans="1:22" ht="20.100000000000001" customHeight="1">
      <c r="A30" s="716" t="s">
        <v>310</v>
      </c>
      <c r="B30" s="715">
        <v>482796</v>
      </c>
      <c r="C30" s="714">
        <v>118567</v>
      </c>
      <c r="D30" s="713">
        <v>64</v>
      </c>
      <c r="E30" s="712">
        <v>80</v>
      </c>
      <c r="F30" s="712">
        <v>71</v>
      </c>
      <c r="G30" s="712">
        <v>25</v>
      </c>
      <c r="H30" s="711">
        <f t="shared" si="0"/>
        <v>240</v>
      </c>
      <c r="I30" s="710">
        <f t="shared" si="1"/>
        <v>0.6</v>
      </c>
      <c r="J30" s="709">
        <f t="shared" si="2"/>
        <v>24</v>
      </c>
      <c r="K30" s="708">
        <v>67</v>
      </c>
      <c r="L30" s="707">
        <v>79</v>
      </c>
      <c r="M30" s="707">
        <v>78</v>
      </c>
      <c r="N30" s="707">
        <v>25</v>
      </c>
      <c r="O30" s="706">
        <f t="shared" si="3"/>
        <v>249</v>
      </c>
      <c r="P30" s="705">
        <f t="shared" si="4"/>
        <v>0.62250000000000005</v>
      </c>
      <c r="Q30" s="704">
        <f t="shared" si="5"/>
        <v>32</v>
      </c>
      <c r="R30" s="703">
        <f t="shared" si="6"/>
        <v>489</v>
      </c>
      <c r="S30" s="702">
        <f t="shared" si="7"/>
        <v>0.61124999999999996</v>
      </c>
      <c r="T30" s="701">
        <f t="shared" si="8"/>
        <v>24</v>
      </c>
      <c r="U30" s="700">
        <v>1575</v>
      </c>
      <c r="V30" s="699">
        <f t="shared" si="9"/>
        <v>7</v>
      </c>
    </row>
    <row r="31" spans="1:22" ht="20.100000000000001" customHeight="1">
      <c r="A31" s="730" t="s">
        <v>1</v>
      </c>
      <c r="B31" s="729">
        <v>319724</v>
      </c>
      <c r="C31" s="728">
        <v>97040</v>
      </c>
      <c r="D31" s="726">
        <v>79</v>
      </c>
      <c r="E31" s="725">
        <v>84</v>
      </c>
      <c r="F31" s="725">
        <v>70</v>
      </c>
      <c r="G31" s="725">
        <v>35</v>
      </c>
      <c r="H31" s="727">
        <f t="shared" si="0"/>
        <v>268</v>
      </c>
      <c r="I31" s="723">
        <f t="shared" si="1"/>
        <v>0.67</v>
      </c>
      <c r="J31" s="722">
        <f t="shared" si="2"/>
        <v>7</v>
      </c>
      <c r="K31" s="726">
        <v>56</v>
      </c>
      <c r="L31" s="725">
        <v>45</v>
      </c>
      <c r="M31" s="725">
        <v>84</v>
      </c>
      <c r="N31" s="725">
        <v>35</v>
      </c>
      <c r="O31" s="724">
        <f t="shared" si="3"/>
        <v>220</v>
      </c>
      <c r="P31" s="723">
        <f t="shared" si="4"/>
        <v>0.55000000000000004</v>
      </c>
      <c r="Q31" s="722">
        <f t="shared" si="5"/>
        <v>50</v>
      </c>
      <c r="R31" s="721">
        <f t="shared" si="6"/>
        <v>488</v>
      </c>
      <c r="S31" s="720">
        <f t="shared" si="7"/>
        <v>0.61</v>
      </c>
      <c r="T31" s="719">
        <f t="shared" si="8"/>
        <v>26</v>
      </c>
      <c r="U31" s="718">
        <v>1466</v>
      </c>
      <c r="V31" s="717">
        <f t="shared" si="9"/>
        <v>17</v>
      </c>
    </row>
    <row r="32" spans="1:22" ht="20.100000000000001" customHeight="1">
      <c r="A32" s="716" t="s">
        <v>309</v>
      </c>
      <c r="B32" s="715">
        <v>401195</v>
      </c>
      <c r="C32" s="714">
        <v>135288</v>
      </c>
      <c r="D32" s="713">
        <v>76</v>
      </c>
      <c r="E32" s="712">
        <v>56</v>
      </c>
      <c r="F32" s="712">
        <v>61</v>
      </c>
      <c r="G32" s="712">
        <v>25</v>
      </c>
      <c r="H32" s="711">
        <f t="shared" si="0"/>
        <v>218</v>
      </c>
      <c r="I32" s="710">
        <f t="shared" si="1"/>
        <v>0.54500000000000004</v>
      </c>
      <c r="J32" s="709">
        <f t="shared" si="2"/>
        <v>38</v>
      </c>
      <c r="K32" s="708">
        <v>72</v>
      </c>
      <c r="L32" s="707">
        <v>76</v>
      </c>
      <c r="M32" s="707">
        <v>96</v>
      </c>
      <c r="N32" s="707">
        <v>25</v>
      </c>
      <c r="O32" s="706">
        <f t="shared" si="3"/>
        <v>269</v>
      </c>
      <c r="P32" s="705">
        <f t="shared" si="4"/>
        <v>0.67249999999999999</v>
      </c>
      <c r="Q32" s="704">
        <f t="shared" si="5"/>
        <v>14</v>
      </c>
      <c r="R32" s="703">
        <f t="shared" si="6"/>
        <v>487</v>
      </c>
      <c r="S32" s="702">
        <f t="shared" si="7"/>
        <v>0.60875000000000001</v>
      </c>
      <c r="T32" s="701">
        <f t="shared" si="8"/>
        <v>27</v>
      </c>
      <c r="U32" s="700">
        <v>1489</v>
      </c>
      <c r="V32" s="699">
        <f t="shared" si="9"/>
        <v>12</v>
      </c>
    </row>
    <row r="33" spans="1:22" ht="20.100000000000001" customHeight="1">
      <c r="A33" s="716" t="s">
        <v>308</v>
      </c>
      <c r="B33" s="715">
        <v>597834</v>
      </c>
      <c r="C33" s="714">
        <v>169619</v>
      </c>
      <c r="D33" s="713">
        <v>64</v>
      </c>
      <c r="E33" s="712">
        <v>66</v>
      </c>
      <c r="F33" s="712">
        <v>49</v>
      </c>
      <c r="G33" s="712">
        <v>45</v>
      </c>
      <c r="H33" s="711">
        <f t="shared" si="0"/>
        <v>224</v>
      </c>
      <c r="I33" s="710">
        <f t="shared" si="1"/>
        <v>0.56000000000000005</v>
      </c>
      <c r="J33" s="709">
        <f t="shared" si="2"/>
        <v>34</v>
      </c>
      <c r="K33" s="708">
        <v>75</v>
      </c>
      <c r="L33" s="707">
        <v>68</v>
      </c>
      <c r="M33" s="707">
        <v>75</v>
      </c>
      <c r="N33" s="707">
        <v>45</v>
      </c>
      <c r="O33" s="706">
        <f t="shared" si="3"/>
        <v>263</v>
      </c>
      <c r="P33" s="705">
        <f t="shared" si="4"/>
        <v>0.65749999999999997</v>
      </c>
      <c r="Q33" s="704">
        <f t="shared" si="5"/>
        <v>18</v>
      </c>
      <c r="R33" s="703">
        <f t="shared" si="6"/>
        <v>487</v>
      </c>
      <c r="S33" s="702">
        <f t="shared" si="7"/>
        <v>0.60875000000000001</v>
      </c>
      <c r="T33" s="701">
        <f t="shared" si="8"/>
        <v>27</v>
      </c>
      <c r="U33" s="700">
        <v>1324</v>
      </c>
      <c r="V33" s="699">
        <f t="shared" si="9"/>
        <v>40</v>
      </c>
    </row>
    <row r="34" spans="1:22" ht="20.100000000000001" customHeight="1">
      <c r="A34" s="716" t="s">
        <v>307</v>
      </c>
      <c r="B34" s="715">
        <v>240473</v>
      </c>
      <c r="C34" s="714">
        <v>77803</v>
      </c>
      <c r="D34" s="713">
        <v>54</v>
      </c>
      <c r="E34" s="712">
        <v>44</v>
      </c>
      <c r="F34" s="712">
        <v>58</v>
      </c>
      <c r="G34" s="712">
        <v>45</v>
      </c>
      <c r="H34" s="711">
        <f t="shared" si="0"/>
        <v>201</v>
      </c>
      <c r="I34" s="710">
        <f t="shared" si="1"/>
        <v>0.50249999999999995</v>
      </c>
      <c r="J34" s="709">
        <f t="shared" si="2"/>
        <v>47</v>
      </c>
      <c r="K34" s="708">
        <v>76</v>
      </c>
      <c r="L34" s="707">
        <v>77</v>
      </c>
      <c r="M34" s="707">
        <v>86</v>
      </c>
      <c r="N34" s="707">
        <v>45</v>
      </c>
      <c r="O34" s="706">
        <f t="shared" si="3"/>
        <v>284</v>
      </c>
      <c r="P34" s="705">
        <f t="shared" si="4"/>
        <v>0.71</v>
      </c>
      <c r="Q34" s="704">
        <f t="shared" si="5"/>
        <v>4</v>
      </c>
      <c r="R34" s="703">
        <f t="shared" si="6"/>
        <v>485</v>
      </c>
      <c r="S34" s="702">
        <f t="shared" si="7"/>
        <v>0.60624999999999996</v>
      </c>
      <c r="T34" s="701">
        <f t="shared" si="8"/>
        <v>29</v>
      </c>
      <c r="U34" s="700">
        <v>1381</v>
      </c>
      <c r="V34" s="699">
        <f t="shared" si="9"/>
        <v>31</v>
      </c>
    </row>
    <row r="35" spans="1:22" ht="20.100000000000001" customHeight="1">
      <c r="A35" s="716" t="s">
        <v>306</v>
      </c>
      <c r="B35" s="715">
        <v>302383</v>
      </c>
      <c r="C35" s="714">
        <v>83677</v>
      </c>
      <c r="D35" s="713">
        <v>60</v>
      </c>
      <c r="E35" s="712">
        <v>76</v>
      </c>
      <c r="F35" s="712">
        <v>41</v>
      </c>
      <c r="G35" s="712">
        <v>55</v>
      </c>
      <c r="H35" s="711">
        <f t="shared" si="0"/>
        <v>232</v>
      </c>
      <c r="I35" s="710">
        <f t="shared" si="1"/>
        <v>0.57999999999999996</v>
      </c>
      <c r="J35" s="709">
        <f t="shared" si="2"/>
        <v>29</v>
      </c>
      <c r="K35" s="708">
        <v>53</v>
      </c>
      <c r="L35" s="707">
        <v>61</v>
      </c>
      <c r="M35" s="707">
        <v>81</v>
      </c>
      <c r="N35" s="707">
        <v>55</v>
      </c>
      <c r="O35" s="706">
        <f t="shared" si="3"/>
        <v>250</v>
      </c>
      <c r="P35" s="705">
        <f t="shared" si="4"/>
        <v>0.625</v>
      </c>
      <c r="Q35" s="704">
        <f t="shared" si="5"/>
        <v>30</v>
      </c>
      <c r="R35" s="703">
        <f t="shared" si="6"/>
        <v>482</v>
      </c>
      <c r="S35" s="702">
        <f t="shared" si="7"/>
        <v>0.60250000000000004</v>
      </c>
      <c r="T35" s="701">
        <f t="shared" si="8"/>
        <v>30</v>
      </c>
      <c r="U35" s="700">
        <v>1269</v>
      </c>
      <c r="V35" s="699">
        <f t="shared" si="9"/>
        <v>44</v>
      </c>
    </row>
    <row r="36" spans="1:22" ht="20.100000000000001" customHeight="1">
      <c r="A36" s="716" t="s">
        <v>305</v>
      </c>
      <c r="B36" s="715">
        <v>257941</v>
      </c>
      <c r="C36" s="714">
        <v>76023</v>
      </c>
      <c r="D36" s="713">
        <v>68</v>
      </c>
      <c r="E36" s="712">
        <v>68</v>
      </c>
      <c r="F36" s="712">
        <v>56</v>
      </c>
      <c r="G36" s="712">
        <v>40</v>
      </c>
      <c r="H36" s="711">
        <f t="shared" si="0"/>
        <v>232</v>
      </c>
      <c r="I36" s="710">
        <f t="shared" si="1"/>
        <v>0.57999999999999996</v>
      </c>
      <c r="J36" s="709">
        <f t="shared" si="2"/>
        <v>29</v>
      </c>
      <c r="K36" s="708">
        <v>46</v>
      </c>
      <c r="L36" s="707">
        <v>67</v>
      </c>
      <c r="M36" s="707">
        <v>88</v>
      </c>
      <c r="N36" s="707">
        <v>40</v>
      </c>
      <c r="O36" s="706">
        <f t="shared" si="3"/>
        <v>241</v>
      </c>
      <c r="P36" s="705">
        <f t="shared" si="4"/>
        <v>0.60250000000000004</v>
      </c>
      <c r="Q36" s="704">
        <f t="shared" si="5"/>
        <v>41</v>
      </c>
      <c r="R36" s="703">
        <f t="shared" si="6"/>
        <v>473</v>
      </c>
      <c r="S36" s="702">
        <f t="shared" si="7"/>
        <v>0.59125000000000005</v>
      </c>
      <c r="T36" s="701">
        <f t="shared" si="8"/>
        <v>31</v>
      </c>
      <c r="U36" s="700">
        <v>1230</v>
      </c>
      <c r="V36" s="699">
        <f t="shared" si="9"/>
        <v>49</v>
      </c>
    </row>
    <row r="37" spans="1:22" ht="20.100000000000001" customHeight="1">
      <c r="A37" s="716" t="s">
        <v>304</v>
      </c>
      <c r="B37" s="715">
        <v>186393</v>
      </c>
      <c r="C37" s="714">
        <v>54923</v>
      </c>
      <c r="D37" s="713">
        <v>54</v>
      </c>
      <c r="E37" s="712">
        <v>68</v>
      </c>
      <c r="F37" s="712">
        <v>52</v>
      </c>
      <c r="G37" s="712">
        <v>50</v>
      </c>
      <c r="H37" s="711">
        <f t="shared" si="0"/>
        <v>224</v>
      </c>
      <c r="I37" s="710">
        <f t="shared" si="1"/>
        <v>0.56000000000000005</v>
      </c>
      <c r="J37" s="709">
        <f t="shared" si="2"/>
        <v>34</v>
      </c>
      <c r="K37" s="708">
        <v>37</v>
      </c>
      <c r="L37" s="707">
        <v>77</v>
      </c>
      <c r="M37" s="707">
        <v>85</v>
      </c>
      <c r="N37" s="707">
        <v>50</v>
      </c>
      <c r="O37" s="706">
        <f t="shared" si="3"/>
        <v>249</v>
      </c>
      <c r="P37" s="705">
        <f t="shared" si="4"/>
        <v>0.62250000000000005</v>
      </c>
      <c r="Q37" s="704">
        <f t="shared" si="5"/>
        <v>32</v>
      </c>
      <c r="R37" s="703">
        <f t="shared" si="6"/>
        <v>473</v>
      </c>
      <c r="S37" s="702">
        <f t="shared" si="7"/>
        <v>0.59125000000000005</v>
      </c>
      <c r="T37" s="701">
        <f t="shared" si="8"/>
        <v>31</v>
      </c>
      <c r="U37" s="700">
        <v>1241</v>
      </c>
      <c r="V37" s="699">
        <f t="shared" si="9"/>
        <v>48</v>
      </c>
    </row>
    <row r="38" spans="1:22" ht="20.100000000000001" customHeight="1">
      <c r="A38" s="716" t="s">
        <v>303</v>
      </c>
      <c r="B38" s="715">
        <v>368785</v>
      </c>
      <c r="C38" s="714">
        <v>111780</v>
      </c>
      <c r="D38" s="713">
        <v>68</v>
      </c>
      <c r="E38" s="712">
        <v>66</v>
      </c>
      <c r="F38" s="712">
        <v>50</v>
      </c>
      <c r="G38" s="712">
        <v>40</v>
      </c>
      <c r="H38" s="711">
        <f t="shared" ref="H38:H67" si="10">SUM(D38:G38)</f>
        <v>224</v>
      </c>
      <c r="I38" s="710">
        <f t="shared" ref="I38:I67" si="11">H38/400</f>
        <v>0.56000000000000005</v>
      </c>
      <c r="J38" s="709">
        <f t="shared" ref="J38:J67" si="12">IFERROR(_xlfn.RANK.EQ(H38,$H$6:$H$67,0),"")</f>
        <v>34</v>
      </c>
      <c r="K38" s="708">
        <v>54</v>
      </c>
      <c r="L38" s="707">
        <v>67</v>
      </c>
      <c r="M38" s="707">
        <v>88</v>
      </c>
      <c r="N38" s="707">
        <v>40</v>
      </c>
      <c r="O38" s="706">
        <f t="shared" ref="O38:O67" si="13">SUM(K38:N38)</f>
        <v>249</v>
      </c>
      <c r="P38" s="705">
        <f t="shared" ref="P38:P67" si="14">O38/400</f>
        <v>0.62250000000000005</v>
      </c>
      <c r="Q38" s="704">
        <f t="shared" ref="Q38:Q67" si="15">IFERROR(_xlfn.RANK.EQ(O38,O$6:O$67),"")</f>
        <v>32</v>
      </c>
      <c r="R38" s="703">
        <f t="shared" ref="R38:R67" si="16">IFERROR(H38+O38,"")</f>
        <v>473</v>
      </c>
      <c r="S38" s="702">
        <f t="shared" ref="S38:S67" si="17">R38/800</f>
        <v>0.59125000000000005</v>
      </c>
      <c r="T38" s="701">
        <f t="shared" ref="T38:T67" si="18">IFERROR(_xlfn.RANK.EQ(R38,$R$6:$R$67),"")</f>
        <v>31</v>
      </c>
      <c r="U38" s="700">
        <v>1434</v>
      </c>
      <c r="V38" s="699">
        <f t="shared" ref="V38:V67" si="19">_xlfn.RANK.EQ(U38,$U$6:$U$67,0)</f>
        <v>21</v>
      </c>
    </row>
    <row r="39" spans="1:22" ht="20.100000000000001" customHeight="1">
      <c r="A39" s="716" t="s">
        <v>302</v>
      </c>
      <c r="B39" s="715">
        <v>261998</v>
      </c>
      <c r="C39" s="714">
        <v>73734</v>
      </c>
      <c r="D39" s="713">
        <v>65</v>
      </c>
      <c r="E39" s="712">
        <v>76</v>
      </c>
      <c r="F39" s="712">
        <v>52</v>
      </c>
      <c r="G39" s="712">
        <v>35</v>
      </c>
      <c r="H39" s="711">
        <f t="shared" si="10"/>
        <v>228</v>
      </c>
      <c r="I39" s="710">
        <f t="shared" si="11"/>
        <v>0.56999999999999995</v>
      </c>
      <c r="J39" s="709">
        <f t="shared" si="12"/>
        <v>32</v>
      </c>
      <c r="K39" s="708">
        <v>55</v>
      </c>
      <c r="L39" s="707">
        <v>79</v>
      </c>
      <c r="M39" s="707">
        <v>76</v>
      </c>
      <c r="N39" s="707">
        <v>35</v>
      </c>
      <c r="O39" s="706">
        <f t="shared" si="13"/>
        <v>245</v>
      </c>
      <c r="P39" s="705">
        <f t="shared" si="14"/>
        <v>0.61250000000000004</v>
      </c>
      <c r="Q39" s="704">
        <f t="shared" si="15"/>
        <v>38</v>
      </c>
      <c r="R39" s="703">
        <f t="shared" si="16"/>
        <v>473</v>
      </c>
      <c r="S39" s="702">
        <f t="shared" si="17"/>
        <v>0.59125000000000005</v>
      </c>
      <c r="T39" s="701">
        <f t="shared" si="18"/>
        <v>31</v>
      </c>
      <c r="U39" s="700">
        <v>1300</v>
      </c>
      <c r="V39" s="699">
        <f t="shared" si="19"/>
        <v>41</v>
      </c>
    </row>
    <row r="40" spans="1:22" ht="20.100000000000001" customHeight="1">
      <c r="A40" s="716" t="s">
        <v>301</v>
      </c>
      <c r="B40" s="715">
        <v>433733</v>
      </c>
      <c r="C40" s="714">
        <v>112105</v>
      </c>
      <c r="D40" s="713">
        <v>79</v>
      </c>
      <c r="E40" s="712">
        <v>22</v>
      </c>
      <c r="F40" s="712">
        <v>37</v>
      </c>
      <c r="G40" s="712">
        <v>50</v>
      </c>
      <c r="H40" s="711">
        <f t="shared" si="10"/>
        <v>188</v>
      </c>
      <c r="I40" s="710">
        <f t="shared" si="11"/>
        <v>0.47</v>
      </c>
      <c r="J40" s="709">
        <f t="shared" si="12"/>
        <v>54</v>
      </c>
      <c r="K40" s="708">
        <v>76</v>
      </c>
      <c r="L40" s="707">
        <v>74</v>
      </c>
      <c r="M40" s="707">
        <v>82</v>
      </c>
      <c r="N40" s="707">
        <v>50</v>
      </c>
      <c r="O40" s="706">
        <f t="shared" si="13"/>
        <v>282</v>
      </c>
      <c r="P40" s="705">
        <f t="shared" si="14"/>
        <v>0.70499999999999996</v>
      </c>
      <c r="Q40" s="704">
        <f t="shared" si="15"/>
        <v>5</v>
      </c>
      <c r="R40" s="703">
        <f t="shared" si="16"/>
        <v>470</v>
      </c>
      <c r="S40" s="702">
        <f t="shared" si="17"/>
        <v>0.58750000000000002</v>
      </c>
      <c r="T40" s="701">
        <f t="shared" si="18"/>
        <v>35</v>
      </c>
      <c r="U40" s="700">
        <v>1538</v>
      </c>
      <c r="V40" s="699">
        <f t="shared" si="19"/>
        <v>8</v>
      </c>
    </row>
    <row r="41" spans="1:22" ht="20.100000000000001" customHeight="1">
      <c r="A41" s="716" t="s">
        <v>300</v>
      </c>
      <c r="B41" s="715">
        <v>458895</v>
      </c>
      <c r="C41" s="714">
        <v>126099</v>
      </c>
      <c r="D41" s="713">
        <v>73</v>
      </c>
      <c r="E41" s="712">
        <v>54</v>
      </c>
      <c r="F41" s="712">
        <v>76</v>
      </c>
      <c r="G41" s="712">
        <v>15</v>
      </c>
      <c r="H41" s="711">
        <f t="shared" si="10"/>
        <v>218</v>
      </c>
      <c r="I41" s="710">
        <f t="shared" si="11"/>
        <v>0.54500000000000004</v>
      </c>
      <c r="J41" s="709">
        <f t="shared" si="12"/>
        <v>38</v>
      </c>
      <c r="K41" s="708">
        <v>75</v>
      </c>
      <c r="L41" s="707">
        <v>76</v>
      </c>
      <c r="M41" s="707">
        <v>86</v>
      </c>
      <c r="N41" s="707">
        <v>15</v>
      </c>
      <c r="O41" s="706">
        <f t="shared" si="13"/>
        <v>252</v>
      </c>
      <c r="P41" s="705">
        <f t="shared" si="14"/>
        <v>0.63</v>
      </c>
      <c r="Q41" s="704">
        <f t="shared" si="15"/>
        <v>26</v>
      </c>
      <c r="R41" s="703">
        <f t="shared" si="16"/>
        <v>470</v>
      </c>
      <c r="S41" s="702">
        <f t="shared" si="17"/>
        <v>0.58750000000000002</v>
      </c>
      <c r="T41" s="701">
        <f t="shared" si="18"/>
        <v>35</v>
      </c>
      <c r="U41" s="700">
        <v>1448</v>
      </c>
      <c r="V41" s="699">
        <f t="shared" si="19"/>
        <v>19</v>
      </c>
    </row>
    <row r="42" spans="1:22" ht="20.100000000000001" customHeight="1">
      <c r="A42" s="716" t="s">
        <v>299</v>
      </c>
      <c r="B42" s="715">
        <v>359654</v>
      </c>
      <c r="C42" s="714">
        <v>110463</v>
      </c>
      <c r="D42" s="713">
        <v>79</v>
      </c>
      <c r="E42" s="712">
        <v>84</v>
      </c>
      <c r="F42" s="712">
        <v>76</v>
      </c>
      <c r="G42" s="712">
        <v>20</v>
      </c>
      <c r="H42" s="711">
        <f t="shared" si="10"/>
        <v>259</v>
      </c>
      <c r="I42" s="710">
        <f t="shared" si="11"/>
        <v>0.64749999999999996</v>
      </c>
      <c r="J42" s="709">
        <f t="shared" si="12"/>
        <v>12</v>
      </c>
      <c r="K42" s="708">
        <v>60</v>
      </c>
      <c r="L42" s="707">
        <v>44</v>
      </c>
      <c r="M42" s="707">
        <v>86</v>
      </c>
      <c r="N42" s="707">
        <v>20</v>
      </c>
      <c r="O42" s="706">
        <f t="shared" si="13"/>
        <v>210</v>
      </c>
      <c r="P42" s="705">
        <f t="shared" si="14"/>
        <v>0.52500000000000002</v>
      </c>
      <c r="Q42" s="704">
        <f t="shared" si="15"/>
        <v>56</v>
      </c>
      <c r="R42" s="703">
        <f t="shared" si="16"/>
        <v>469</v>
      </c>
      <c r="S42" s="702">
        <f t="shared" si="17"/>
        <v>0.58625000000000005</v>
      </c>
      <c r="T42" s="701">
        <f t="shared" si="18"/>
        <v>37</v>
      </c>
      <c r="U42" s="700">
        <v>1346</v>
      </c>
      <c r="V42" s="699">
        <f t="shared" si="19"/>
        <v>35</v>
      </c>
    </row>
    <row r="43" spans="1:22" ht="20.100000000000001" customHeight="1">
      <c r="A43" s="716" t="s">
        <v>298</v>
      </c>
      <c r="B43" s="715">
        <v>300470</v>
      </c>
      <c r="C43" s="714">
        <v>97562</v>
      </c>
      <c r="D43" s="713">
        <v>53</v>
      </c>
      <c r="E43" s="712">
        <v>66</v>
      </c>
      <c r="F43" s="712">
        <v>43</v>
      </c>
      <c r="G43" s="712">
        <v>55</v>
      </c>
      <c r="H43" s="711">
        <f t="shared" si="10"/>
        <v>217</v>
      </c>
      <c r="I43" s="710">
        <f t="shared" si="11"/>
        <v>0.54249999999999998</v>
      </c>
      <c r="J43" s="709">
        <f t="shared" si="12"/>
        <v>40</v>
      </c>
      <c r="K43" s="708">
        <v>57</v>
      </c>
      <c r="L43" s="707">
        <v>61</v>
      </c>
      <c r="M43" s="707">
        <v>77</v>
      </c>
      <c r="N43" s="707">
        <v>55</v>
      </c>
      <c r="O43" s="706">
        <f t="shared" si="13"/>
        <v>250</v>
      </c>
      <c r="P43" s="705">
        <f t="shared" si="14"/>
        <v>0.625</v>
      </c>
      <c r="Q43" s="704">
        <f t="shared" si="15"/>
        <v>30</v>
      </c>
      <c r="R43" s="703">
        <f t="shared" si="16"/>
        <v>467</v>
      </c>
      <c r="S43" s="702">
        <f t="shared" si="17"/>
        <v>0.58374999999999999</v>
      </c>
      <c r="T43" s="701">
        <f t="shared" si="18"/>
        <v>38</v>
      </c>
      <c r="U43" s="700">
        <v>1473</v>
      </c>
      <c r="V43" s="699">
        <f t="shared" si="19"/>
        <v>15</v>
      </c>
    </row>
    <row r="44" spans="1:22" ht="20.100000000000001" customHeight="1">
      <c r="A44" s="716" t="s">
        <v>297</v>
      </c>
      <c r="B44" s="715">
        <v>447181</v>
      </c>
      <c r="C44" s="714">
        <v>121556</v>
      </c>
      <c r="D44" s="713">
        <v>57</v>
      </c>
      <c r="E44" s="712">
        <v>76</v>
      </c>
      <c r="F44" s="712">
        <v>64</v>
      </c>
      <c r="G44" s="712">
        <v>40</v>
      </c>
      <c r="H44" s="711">
        <f t="shared" si="10"/>
        <v>237</v>
      </c>
      <c r="I44" s="710">
        <f t="shared" si="11"/>
        <v>0.59250000000000003</v>
      </c>
      <c r="J44" s="709">
        <f t="shared" si="12"/>
        <v>27</v>
      </c>
      <c r="K44" s="708">
        <v>39</v>
      </c>
      <c r="L44" s="707">
        <v>68</v>
      </c>
      <c r="M44" s="707">
        <v>83</v>
      </c>
      <c r="N44" s="707">
        <v>40</v>
      </c>
      <c r="O44" s="706">
        <f t="shared" si="13"/>
        <v>230</v>
      </c>
      <c r="P44" s="705">
        <f t="shared" si="14"/>
        <v>0.57499999999999996</v>
      </c>
      <c r="Q44" s="704">
        <f t="shared" si="15"/>
        <v>43</v>
      </c>
      <c r="R44" s="703">
        <f t="shared" si="16"/>
        <v>467</v>
      </c>
      <c r="S44" s="702">
        <f t="shared" si="17"/>
        <v>0.58374999999999999</v>
      </c>
      <c r="T44" s="701">
        <f t="shared" si="18"/>
        <v>38</v>
      </c>
      <c r="U44" s="700">
        <v>1130</v>
      </c>
      <c r="V44" s="699">
        <f t="shared" si="19"/>
        <v>57</v>
      </c>
    </row>
    <row r="45" spans="1:22" ht="20.100000000000001" customHeight="1">
      <c r="A45" s="716" t="s">
        <v>296</v>
      </c>
      <c r="B45" s="715">
        <v>348530</v>
      </c>
      <c r="C45" s="714">
        <v>102375</v>
      </c>
      <c r="D45" s="713">
        <v>62</v>
      </c>
      <c r="E45" s="712">
        <v>54</v>
      </c>
      <c r="F45" s="712">
        <v>73</v>
      </c>
      <c r="G45" s="712">
        <v>35</v>
      </c>
      <c r="H45" s="711">
        <f t="shared" si="10"/>
        <v>224</v>
      </c>
      <c r="I45" s="710">
        <f t="shared" si="11"/>
        <v>0.56000000000000005</v>
      </c>
      <c r="J45" s="709">
        <f t="shared" si="12"/>
        <v>34</v>
      </c>
      <c r="K45" s="708">
        <v>73</v>
      </c>
      <c r="L45" s="707">
        <v>72</v>
      </c>
      <c r="M45" s="707">
        <v>61</v>
      </c>
      <c r="N45" s="707">
        <v>35</v>
      </c>
      <c r="O45" s="706">
        <f t="shared" si="13"/>
        <v>241</v>
      </c>
      <c r="P45" s="705">
        <f t="shared" si="14"/>
        <v>0.60250000000000004</v>
      </c>
      <c r="Q45" s="704">
        <f t="shared" si="15"/>
        <v>41</v>
      </c>
      <c r="R45" s="703">
        <f t="shared" si="16"/>
        <v>465</v>
      </c>
      <c r="S45" s="702">
        <f t="shared" si="17"/>
        <v>0.58125000000000004</v>
      </c>
      <c r="T45" s="701">
        <f t="shared" si="18"/>
        <v>40</v>
      </c>
      <c r="U45" s="700">
        <v>1295</v>
      </c>
      <c r="V45" s="699">
        <f t="shared" si="19"/>
        <v>42</v>
      </c>
    </row>
    <row r="46" spans="1:22" ht="20.100000000000001" customHeight="1">
      <c r="A46" s="716" t="s">
        <v>295</v>
      </c>
      <c r="B46" s="715">
        <v>476556</v>
      </c>
      <c r="C46" s="714">
        <v>134084</v>
      </c>
      <c r="D46" s="713">
        <v>60</v>
      </c>
      <c r="E46" s="712">
        <v>68</v>
      </c>
      <c r="F46" s="712">
        <v>58</v>
      </c>
      <c r="G46" s="712">
        <v>25</v>
      </c>
      <c r="H46" s="711">
        <f t="shared" si="10"/>
        <v>211</v>
      </c>
      <c r="I46" s="710">
        <f t="shared" si="11"/>
        <v>0.52749999999999997</v>
      </c>
      <c r="J46" s="709">
        <f t="shared" si="12"/>
        <v>42</v>
      </c>
      <c r="K46" s="708">
        <v>69</v>
      </c>
      <c r="L46" s="707">
        <v>64</v>
      </c>
      <c r="M46" s="707">
        <v>85</v>
      </c>
      <c r="N46" s="707">
        <v>25</v>
      </c>
      <c r="O46" s="706">
        <f t="shared" si="13"/>
        <v>243</v>
      </c>
      <c r="P46" s="705">
        <f t="shared" si="14"/>
        <v>0.60750000000000004</v>
      </c>
      <c r="Q46" s="704">
        <f t="shared" si="15"/>
        <v>40</v>
      </c>
      <c r="R46" s="703">
        <f t="shared" si="16"/>
        <v>454</v>
      </c>
      <c r="S46" s="702">
        <f t="shared" si="17"/>
        <v>0.5675</v>
      </c>
      <c r="T46" s="701">
        <f t="shared" si="18"/>
        <v>41</v>
      </c>
      <c r="U46" s="700">
        <v>1490</v>
      </c>
      <c r="V46" s="699">
        <f t="shared" si="19"/>
        <v>11</v>
      </c>
    </row>
    <row r="47" spans="1:22" ht="20.100000000000001" customHeight="1">
      <c r="A47" s="716" t="s">
        <v>294</v>
      </c>
      <c r="B47" s="715">
        <v>343866</v>
      </c>
      <c r="C47" s="714">
        <v>87573</v>
      </c>
      <c r="D47" s="713">
        <v>49</v>
      </c>
      <c r="E47" s="712">
        <v>12</v>
      </c>
      <c r="F47" s="712">
        <v>52</v>
      </c>
      <c r="G47" s="712">
        <v>70</v>
      </c>
      <c r="H47" s="711">
        <f t="shared" si="10"/>
        <v>183</v>
      </c>
      <c r="I47" s="710">
        <f t="shared" si="11"/>
        <v>0.45750000000000002</v>
      </c>
      <c r="J47" s="709">
        <f t="shared" si="12"/>
        <v>55</v>
      </c>
      <c r="K47" s="708">
        <v>58</v>
      </c>
      <c r="L47" s="707">
        <v>82</v>
      </c>
      <c r="M47" s="707">
        <v>60</v>
      </c>
      <c r="N47" s="707">
        <v>70</v>
      </c>
      <c r="O47" s="706">
        <f t="shared" si="13"/>
        <v>270</v>
      </c>
      <c r="P47" s="705">
        <f t="shared" si="14"/>
        <v>0.67500000000000004</v>
      </c>
      <c r="Q47" s="704">
        <f t="shared" si="15"/>
        <v>13</v>
      </c>
      <c r="R47" s="703">
        <f t="shared" si="16"/>
        <v>453</v>
      </c>
      <c r="S47" s="702">
        <f t="shared" si="17"/>
        <v>0.56625000000000003</v>
      </c>
      <c r="T47" s="701">
        <f t="shared" si="18"/>
        <v>42</v>
      </c>
      <c r="U47" s="700">
        <v>1265</v>
      </c>
      <c r="V47" s="699">
        <f t="shared" si="19"/>
        <v>45</v>
      </c>
    </row>
    <row r="48" spans="1:22" ht="20.100000000000001" customHeight="1">
      <c r="A48" s="716" t="s">
        <v>293</v>
      </c>
      <c r="B48" s="715">
        <v>381316</v>
      </c>
      <c r="C48" s="714">
        <v>90607</v>
      </c>
      <c r="D48" s="713">
        <v>70</v>
      </c>
      <c r="E48" s="712">
        <v>20</v>
      </c>
      <c r="F48" s="712">
        <v>67</v>
      </c>
      <c r="G48" s="712">
        <v>45</v>
      </c>
      <c r="H48" s="711">
        <f t="shared" si="10"/>
        <v>202</v>
      </c>
      <c r="I48" s="710">
        <f t="shared" si="11"/>
        <v>0.505</v>
      </c>
      <c r="J48" s="709">
        <f t="shared" si="12"/>
        <v>46</v>
      </c>
      <c r="K48" s="708">
        <v>70</v>
      </c>
      <c r="L48" s="707">
        <v>62</v>
      </c>
      <c r="M48" s="707">
        <v>74</v>
      </c>
      <c r="N48" s="707">
        <v>45</v>
      </c>
      <c r="O48" s="706">
        <f t="shared" si="13"/>
        <v>251</v>
      </c>
      <c r="P48" s="705">
        <f t="shared" si="14"/>
        <v>0.62749999999999995</v>
      </c>
      <c r="Q48" s="704">
        <f t="shared" si="15"/>
        <v>29</v>
      </c>
      <c r="R48" s="703">
        <f t="shared" si="16"/>
        <v>453</v>
      </c>
      <c r="S48" s="702">
        <f t="shared" si="17"/>
        <v>0.56625000000000003</v>
      </c>
      <c r="T48" s="701">
        <f t="shared" si="18"/>
        <v>42</v>
      </c>
      <c r="U48" s="700">
        <v>1374</v>
      </c>
      <c r="V48" s="699">
        <f t="shared" si="19"/>
        <v>32</v>
      </c>
    </row>
    <row r="49" spans="1:22" ht="20.100000000000001" customHeight="1">
      <c r="A49" s="716" t="s">
        <v>292</v>
      </c>
      <c r="B49" s="715">
        <v>183269</v>
      </c>
      <c r="C49" s="714">
        <v>55427</v>
      </c>
      <c r="D49" s="713">
        <v>69</v>
      </c>
      <c r="E49" s="712">
        <v>84</v>
      </c>
      <c r="F49" s="712">
        <v>33</v>
      </c>
      <c r="G49" s="712">
        <v>40</v>
      </c>
      <c r="H49" s="711">
        <f t="shared" si="10"/>
        <v>226</v>
      </c>
      <c r="I49" s="710">
        <f t="shared" si="11"/>
        <v>0.56499999999999995</v>
      </c>
      <c r="J49" s="709">
        <f t="shared" si="12"/>
        <v>33</v>
      </c>
      <c r="K49" s="708">
        <v>29</v>
      </c>
      <c r="L49" s="707">
        <v>67</v>
      </c>
      <c r="M49" s="707">
        <v>88</v>
      </c>
      <c r="N49" s="707">
        <v>40</v>
      </c>
      <c r="O49" s="706">
        <f t="shared" si="13"/>
        <v>224</v>
      </c>
      <c r="P49" s="705">
        <f t="shared" si="14"/>
        <v>0.56000000000000005</v>
      </c>
      <c r="Q49" s="704">
        <f t="shared" si="15"/>
        <v>46</v>
      </c>
      <c r="R49" s="703">
        <f t="shared" si="16"/>
        <v>450</v>
      </c>
      <c r="S49" s="702">
        <f t="shared" si="17"/>
        <v>0.5625</v>
      </c>
      <c r="T49" s="701">
        <f t="shared" si="18"/>
        <v>44</v>
      </c>
      <c r="U49" s="700">
        <v>1219</v>
      </c>
      <c r="V49" s="699">
        <f t="shared" si="19"/>
        <v>51</v>
      </c>
    </row>
    <row r="50" spans="1:22" ht="20.100000000000001" customHeight="1">
      <c r="A50" s="716" t="s">
        <v>291</v>
      </c>
      <c r="B50" s="715">
        <v>344552</v>
      </c>
      <c r="C50" s="714">
        <v>94246</v>
      </c>
      <c r="D50" s="713">
        <v>64</v>
      </c>
      <c r="E50" s="712">
        <v>70</v>
      </c>
      <c r="F50" s="712">
        <v>55</v>
      </c>
      <c r="G50" s="712">
        <v>40</v>
      </c>
      <c r="H50" s="711">
        <f t="shared" si="10"/>
        <v>229</v>
      </c>
      <c r="I50" s="710">
        <f t="shared" si="11"/>
        <v>0.57250000000000001</v>
      </c>
      <c r="J50" s="709">
        <f t="shared" si="12"/>
        <v>31</v>
      </c>
      <c r="K50" s="708">
        <v>39</v>
      </c>
      <c r="L50" s="707">
        <v>46</v>
      </c>
      <c r="M50" s="707">
        <v>92</v>
      </c>
      <c r="N50" s="707">
        <v>40</v>
      </c>
      <c r="O50" s="706">
        <f t="shared" si="13"/>
        <v>217</v>
      </c>
      <c r="P50" s="705">
        <f t="shared" si="14"/>
        <v>0.54249999999999998</v>
      </c>
      <c r="Q50" s="704">
        <f t="shared" si="15"/>
        <v>52</v>
      </c>
      <c r="R50" s="703">
        <f t="shared" si="16"/>
        <v>446</v>
      </c>
      <c r="S50" s="702">
        <f t="shared" si="17"/>
        <v>0.5575</v>
      </c>
      <c r="T50" s="701">
        <f t="shared" si="18"/>
        <v>45</v>
      </c>
      <c r="U50" s="700">
        <v>1263</v>
      </c>
      <c r="V50" s="699">
        <f t="shared" si="19"/>
        <v>47</v>
      </c>
    </row>
    <row r="51" spans="1:22" ht="20.100000000000001" customHeight="1">
      <c r="A51" s="716" t="s">
        <v>290</v>
      </c>
      <c r="B51" s="715">
        <v>460684</v>
      </c>
      <c r="C51" s="714">
        <v>133772</v>
      </c>
      <c r="D51" s="713">
        <v>45</v>
      </c>
      <c r="E51" s="712">
        <v>56</v>
      </c>
      <c r="F51" s="712">
        <v>56</v>
      </c>
      <c r="G51" s="712">
        <v>40</v>
      </c>
      <c r="H51" s="711">
        <f t="shared" si="10"/>
        <v>197</v>
      </c>
      <c r="I51" s="710">
        <f t="shared" si="11"/>
        <v>0.49249999999999999</v>
      </c>
      <c r="J51" s="709">
        <f t="shared" si="12"/>
        <v>50</v>
      </c>
      <c r="K51" s="708">
        <v>65</v>
      </c>
      <c r="L51" s="707">
        <v>61</v>
      </c>
      <c r="M51" s="707">
        <v>79</v>
      </c>
      <c r="N51" s="707">
        <v>40</v>
      </c>
      <c r="O51" s="706">
        <f t="shared" si="13"/>
        <v>245</v>
      </c>
      <c r="P51" s="705">
        <f t="shared" si="14"/>
        <v>0.61250000000000004</v>
      </c>
      <c r="Q51" s="704">
        <f t="shared" si="15"/>
        <v>38</v>
      </c>
      <c r="R51" s="703">
        <f t="shared" si="16"/>
        <v>442</v>
      </c>
      <c r="S51" s="702">
        <f t="shared" si="17"/>
        <v>0.55249999999999999</v>
      </c>
      <c r="T51" s="701">
        <f t="shared" si="18"/>
        <v>46</v>
      </c>
      <c r="U51" s="700">
        <v>1284</v>
      </c>
      <c r="V51" s="699">
        <f t="shared" si="19"/>
        <v>43</v>
      </c>
    </row>
    <row r="52" spans="1:22" ht="20.100000000000001" customHeight="1">
      <c r="A52" s="716" t="s">
        <v>289</v>
      </c>
      <c r="B52" s="715">
        <v>305404</v>
      </c>
      <c r="C52" s="714">
        <v>80104</v>
      </c>
      <c r="D52" s="713">
        <v>43</v>
      </c>
      <c r="E52" s="712">
        <v>32</v>
      </c>
      <c r="F52" s="712">
        <v>43</v>
      </c>
      <c r="G52" s="712">
        <v>60</v>
      </c>
      <c r="H52" s="711">
        <f t="shared" si="10"/>
        <v>178</v>
      </c>
      <c r="I52" s="710">
        <f t="shared" si="11"/>
        <v>0.44500000000000001</v>
      </c>
      <c r="J52" s="709">
        <f t="shared" si="12"/>
        <v>57</v>
      </c>
      <c r="K52" s="708">
        <v>60</v>
      </c>
      <c r="L52" s="707">
        <v>68</v>
      </c>
      <c r="M52" s="707">
        <v>72</v>
      </c>
      <c r="N52" s="707">
        <v>60</v>
      </c>
      <c r="O52" s="706">
        <f t="shared" si="13"/>
        <v>260</v>
      </c>
      <c r="P52" s="705">
        <f t="shared" si="14"/>
        <v>0.65</v>
      </c>
      <c r="Q52" s="704">
        <f t="shared" si="15"/>
        <v>22</v>
      </c>
      <c r="R52" s="703">
        <f t="shared" si="16"/>
        <v>438</v>
      </c>
      <c r="S52" s="702">
        <f t="shared" si="17"/>
        <v>0.54749999999999999</v>
      </c>
      <c r="T52" s="701">
        <f t="shared" si="18"/>
        <v>47</v>
      </c>
      <c r="U52" s="700">
        <v>1404</v>
      </c>
      <c r="V52" s="699">
        <f t="shared" si="19"/>
        <v>25</v>
      </c>
    </row>
    <row r="53" spans="1:22" ht="20.100000000000001" customHeight="1">
      <c r="A53" s="716" t="s">
        <v>288</v>
      </c>
      <c r="B53" s="715">
        <v>310890</v>
      </c>
      <c r="C53" s="714">
        <v>98576</v>
      </c>
      <c r="D53" s="713">
        <v>58</v>
      </c>
      <c r="E53" s="712">
        <v>82</v>
      </c>
      <c r="F53" s="712">
        <v>55</v>
      </c>
      <c r="G53" s="712">
        <v>10</v>
      </c>
      <c r="H53" s="711">
        <f t="shared" si="10"/>
        <v>205</v>
      </c>
      <c r="I53" s="710">
        <f t="shared" si="11"/>
        <v>0.51249999999999996</v>
      </c>
      <c r="J53" s="709">
        <f t="shared" si="12"/>
        <v>45</v>
      </c>
      <c r="K53" s="708">
        <v>63</v>
      </c>
      <c r="L53" s="707">
        <v>74</v>
      </c>
      <c r="M53" s="707">
        <v>70</v>
      </c>
      <c r="N53" s="707">
        <v>10</v>
      </c>
      <c r="O53" s="706">
        <f t="shared" si="13"/>
        <v>217</v>
      </c>
      <c r="P53" s="705">
        <f t="shared" si="14"/>
        <v>0.54249999999999998</v>
      </c>
      <c r="Q53" s="704">
        <f t="shared" si="15"/>
        <v>52</v>
      </c>
      <c r="R53" s="703">
        <f t="shared" si="16"/>
        <v>422</v>
      </c>
      <c r="S53" s="702">
        <f t="shared" si="17"/>
        <v>0.52749999999999997</v>
      </c>
      <c r="T53" s="701">
        <f t="shared" si="18"/>
        <v>48</v>
      </c>
      <c r="U53" s="700">
        <v>1264</v>
      </c>
      <c r="V53" s="699">
        <f t="shared" si="19"/>
        <v>46</v>
      </c>
    </row>
    <row r="54" spans="1:22" ht="20.100000000000001" customHeight="1">
      <c r="A54" s="716" t="s">
        <v>287</v>
      </c>
      <c r="B54" s="715">
        <v>227544</v>
      </c>
      <c r="C54" s="714">
        <v>68153</v>
      </c>
      <c r="D54" s="713">
        <v>35</v>
      </c>
      <c r="E54" s="712">
        <v>72</v>
      </c>
      <c r="F54" s="712">
        <v>34</v>
      </c>
      <c r="G54" s="712">
        <v>50</v>
      </c>
      <c r="H54" s="711">
        <f t="shared" si="10"/>
        <v>191</v>
      </c>
      <c r="I54" s="710">
        <f t="shared" si="11"/>
        <v>0.47749999999999998</v>
      </c>
      <c r="J54" s="709">
        <f t="shared" si="12"/>
        <v>52</v>
      </c>
      <c r="K54" s="708">
        <v>41</v>
      </c>
      <c r="L54" s="707">
        <v>53</v>
      </c>
      <c r="M54" s="707">
        <v>86</v>
      </c>
      <c r="N54" s="707">
        <v>50</v>
      </c>
      <c r="O54" s="706">
        <f t="shared" si="13"/>
        <v>230</v>
      </c>
      <c r="P54" s="705">
        <f t="shared" si="14"/>
        <v>0.57499999999999996</v>
      </c>
      <c r="Q54" s="704">
        <f t="shared" si="15"/>
        <v>43</v>
      </c>
      <c r="R54" s="703">
        <f t="shared" si="16"/>
        <v>421</v>
      </c>
      <c r="S54" s="702">
        <f t="shared" si="17"/>
        <v>0.52625</v>
      </c>
      <c r="T54" s="701">
        <f t="shared" si="18"/>
        <v>49</v>
      </c>
      <c r="U54" s="700">
        <v>1344</v>
      </c>
      <c r="V54" s="699">
        <f t="shared" si="19"/>
        <v>36</v>
      </c>
    </row>
    <row r="55" spans="1:22" ht="20.100000000000001" customHeight="1">
      <c r="A55" s="716" t="s">
        <v>286</v>
      </c>
      <c r="B55" s="715">
        <v>399576</v>
      </c>
      <c r="C55" s="714">
        <v>114957</v>
      </c>
      <c r="D55" s="713">
        <v>58</v>
      </c>
      <c r="E55" s="712">
        <v>58</v>
      </c>
      <c r="F55" s="712">
        <v>43</v>
      </c>
      <c r="G55" s="712">
        <v>40</v>
      </c>
      <c r="H55" s="711">
        <f t="shared" si="10"/>
        <v>199</v>
      </c>
      <c r="I55" s="710">
        <f t="shared" si="11"/>
        <v>0.4975</v>
      </c>
      <c r="J55" s="709">
        <f t="shared" si="12"/>
        <v>48</v>
      </c>
      <c r="K55" s="708">
        <v>44</v>
      </c>
      <c r="L55" s="707">
        <v>51</v>
      </c>
      <c r="M55" s="707">
        <v>86</v>
      </c>
      <c r="N55" s="707">
        <v>40</v>
      </c>
      <c r="O55" s="706">
        <f t="shared" si="13"/>
        <v>221</v>
      </c>
      <c r="P55" s="705">
        <f t="shared" si="14"/>
        <v>0.55249999999999999</v>
      </c>
      <c r="Q55" s="704">
        <f t="shared" si="15"/>
        <v>49</v>
      </c>
      <c r="R55" s="703">
        <f t="shared" si="16"/>
        <v>420</v>
      </c>
      <c r="S55" s="702">
        <f t="shared" si="17"/>
        <v>0.52500000000000002</v>
      </c>
      <c r="T55" s="701">
        <f t="shared" si="18"/>
        <v>50</v>
      </c>
      <c r="U55" s="700">
        <v>1041</v>
      </c>
      <c r="V55" s="699">
        <f t="shared" si="19"/>
        <v>62</v>
      </c>
    </row>
    <row r="56" spans="1:22" ht="20.100000000000001" customHeight="1">
      <c r="A56" s="716" t="s">
        <v>285</v>
      </c>
      <c r="B56" s="715">
        <v>244431</v>
      </c>
      <c r="C56" s="714">
        <v>89110</v>
      </c>
      <c r="D56" s="713">
        <v>48</v>
      </c>
      <c r="E56" s="712">
        <v>74</v>
      </c>
      <c r="F56" s="712">
        <v>50</v>
      </c>
      <c r="G56" s="712">
        <v>45</v>
      </c>
      <c r="H56" s="711">
        <f t="shared" si="10"/>
        <v>217</v>
      </c>
      <c r="I56" s="710">
        <f t="shared" si="11"/>
        <v>0.54249999999999998</v>
      </c>
      <c r="J56" s="709">
        <f t="shared" si="12"/>
        <v>40</v>
      </c>
      <c r="K56" s="708">
        <v>33</v>
      </c>
      <c r="L56" s="707">
        <v>43</v>
      </c>
      <c r="M56" s="707">
        <v>80</v>
      </c>
      <c r="N56" s="707">
        <v>45</v>
      </c>
      <c r="O56" s="706">
        <f t="shared" si="13"/>
        <v>201</v>
      </c>
      <c r="P56" s="705">
        <f t="shared" si="14"/>
        <v>0.50249999999999995</v>
      </c>
      <c r="Q56" s="704">
        <f t="shared" si="15"/>
        <v>59</v>
      </c>
      <c r="R56" s="703">
        <f t="shared" si="16"/>
        <v>418</v>
      </c>
      <c r="S56" s="702">
        <f t="shared" si="17"/>
        <v>0.52249999999999996</v>
      </c>
      <c r="T56" s="701">
        <f t="shared" si="18"/>
        <v>51</v>
      </c>
      <c r="U56" s="700">
        <v>1149</v>
      </c>
      <c r="V56" s="699">
        <f t="shared" si="19"/>
        <v>56</v>
      </c>
    </row>
    <row r="57" spans="1:22" ht="20.100000000000001" customHeight="1">
      <c r="A57" s="716" t="s">
        <v>284</v>
      </c>
      <c r="B57" s="715">
        <v>282960</v>
      </c>
      <c r="C57" s="714">
        <v>81227</v>
      </c>
      <c r="D57" s="713">
        <v>60</v>
      </c>
      <c r="E57" s="712">
        <v>72</v>
      </c>
      <c r="F57" s="712">
        <v>28</v>
      </c>
      <c r="G57" s="712">
        <v>50</v>
      </c>
      <c r="H57" s="711">
        <f t="shared" si="10"/>
        <v>210</v>
      </c>
      <c r="I57" s="710">
        <f t="shared" si="11"/>
        <v>0.52500000000000002</v>
      </c>
      <c r="J57" s="709">
        <f t="shared" si="12"/>
        <v>43</v>
      </c>
      <c r="K57" s="708">
        <v>41</v>
      </c>
      <c r="L57" s="707">
        <v>61</v>
      </c>
      <c r="M57" s="707">
        <v>56</v>
      </c>
      <c r="N57" s="707">
        <v>50</v>
      </c>
      <c r="O57" s="706">
        <f t="shared" si="13"/>
        <v>208</v>
      </c>
      <c r="P57" s="705">
        <f t="shared" si="14"/>
        <v>0.52</v>
      </c>
      <c r="Q57" s="704">
        <f t="shared" si="15"/>
        <v>57</v>
      </c>
      <c r="R57" s="703">
        <f t="shared" si="16"/>
        <v>418</v>
      </c>
      <c r="S57" s="702">
        <f t="shared" si="17"/>
        <v>0.52249999999999996</v>
      </c>
      <c r="T57" s="701">
        <f t="shared" si="18"/>
        <v>51</v>
      </c>
      <c r="U57" s="700">
        <v>1230</v>
      </c>
      <c r="V57" s="699">
        <f t="shared" si="19"/>
        <v>49</v>
      </c>
    </row>
    <row r="58" spans="1:22" ht="20.100000000000001" customHeight="1">
      <c r="A58" s="716" t="s">
        <v>283</v>
      </c>
      <c r="B58" s="715">
        <v>528459</v>
      </c>
      <c r="C58" s="714">
        <v>143620</v>
      </c>
      <c r="D58" s="713">
        <v>51</v>
      </c>
      <c r="E58" s="712">
        <v>52</v>
      </c>
      <c r="F58" s="712">
        <v>49</v>
      </c>
      <c r="G58" s="712">
        <v>55</v>
      </c>
      <c r="H58" s="711">
        <f t="shared" si="10"/>
        <v>207</v>
      </c>
      <c r="I58" s="710">
        <f t="shared" si="11"/>
        <v>0.51749999999999996</v>
      </c>
      <c r="J58" s="709">
        <f t="shared" si="12"/>
        <v>44</v>
      </c>
      <c r="K58" s="708">
        <v>31</v>
      </c>
      <c r="L58" s="707">
        <v>30</v>
      </c>
      <c r="M58" s="707">
        <v>92</v>
      </c>
      <c r="N58" s="707">
        <v>55</v>
      </c>
      <c r="O58" s="706">
        <f t="shared" si="13"/>
        <v>208</v>
      </c>
      <c r="P58" s="705">
        <f t="shared" si="14"/>
        <v>0.52</v>
      </c>
      <c r="Q58" s="704">
        <f t="shared" si="15"/>
        <v>57</v>
      </c>
      <c r="R58" s="703">
        <f t="shared" si="16"/>
        <v>415</v>
      </c>
      <c r="S58" s="702">
        <f t="shared" si="17"/>
        <v>0.51875000000000004</v>
      </c>
      <c r="T58" s="701">
        <f t="shared" si="18"/>
        <v>53</v>
      </c>
      <c r="U58" s="700">
        <v>1385</v>
      </c>
      <c r="V58" s="699">
        <f t="shared" si="19"/>
        <v>29</v>
      </c>
    </row>
    <row r="59" spans="1:22" ht="20.100000000000001" customHeight="1">
      <c r="A59" s="716" t="s">
        <v>282</v>
      </c>
      <c r="B59" s="715">
        <v>370761</v>
      </c>
      <c r="C59" s="714">
        <v>97271</v>
      </c>
      <c r="D59" s="713">
        <v>49</v>
      </c>
      <c r="E59" s="712">
        <v>48</v>
      </c>
      <c r="F59" s="712">
        <v>12</v>
      </c>
      <c r="G59" s="712">
        <v>85</v>
      </c>
      <c r="H59" s="711">
        <f t="shared" si="10"/>
        <v>194</v>
      </c>
      <c r="I59" s="710">
        <f t="shared" si="11"/>
        <v>0.48499999999999999</v>
      </c>
      <c r="J59" s="709">
        <f t="shared" si="12"/>
        <v>51</v>
      </c>
      <c r="K59" s="708">
        <v>24</v>
      </c>
      <c r="L59" s="707">
        <v>62</v>
      </c>
      <c r="M59" s="707">
        <v>47</v>
      </c>
      <c r="N59" s="707">
        <v>85</v>
      </c>
      <c r="O59" s="706">
        <f t="shared" si="13"/>
        <v>218</v>
      </c>
      <c r="P59" s="705">
        <f t="shared" si="14"/>
        <v>0.54500000000000004</v>
      </c>
      <c r="Q59" s="704">
        <f t="shared" si="15"/>
        <v>51</v>
      </c>
      <c r="R59" s="703">
        <f t="shared" si="16"/>
        <v>412</v>
      </c>
      <c r="S59" s="702">
        <f t="shared" si="17"/>
        <v>0.51500000000000001</v>
      </c>
      <c r="T59" s="701">
        <f t="shared" si="18"/>
        <v>54</v>
      </c>
      <c r="U59" s="700">
        <v>1048</v>
      </c>
      <c r="V59" s="699">
        <f t="shared" si="19"/>
        <v>60</v>
      </c>
    </row>
    <row r="60" spans="1:22" ht="20.100000000000001" customHeight="1">
      <c r="A60" s="716" t="s">
        <v>281</v>
      </c>
      <c r="B60" s="715">
        <v>351418</v>
      </c>
      <c r="C60" s="714">
        <v>111503</v>
      </c>
      <c r="D60" s="713">
        <v>29</v>
      </c>
      <c r="E60" s="712">
        <v>56</v>
      </c>
      <c r="F60" s="712">
        <v>49</v>
      </c>
      <c r="G60" s="712">
        <v>45</v>
      </c>
      <c r="H60" s="711">
        <f t="shared" si="10"/>
        <v>179</v>
      </c>
      <c r="I60" s="710">
        <f t="shared" si="11"/>
        <v>0.44750000000000001</v>
      </c>
      <c r="J60" s="709">
        <f t="shared" si="12"/>
        <v>56</v>
      </c>
      <c r="K60" s="708">
        <v>31</v>
      </c>
      <c r="L60" s="707">
        <v>64</v>
      </c>
      <c r="M60" s="707">
        <v>85</v>
      </c>
      <c r="N60" s="707">
        <v>45</v>
      </c>
      <c r="O60" s="706">
        <f t="shared" si="13"/>
        <v>225</v>
      </c>
      <c r="P60" s="705">
        <f t="shared" si="14"/>
        <v>0.5625</v>
      </c>
      <c r="Q60" s="704">
        <f t="shared" si="15"/>
        <v>45</v>
      </c>
      <c r="R60" s="703">
        <f t="shared" si="16"/>
        <v>404</v>
      </c>
      <c r="S60" s="702">
        <f t="shared" si="17"/>
        <v>0.505</v>
      </c>
      <c r="T60" s="701">
        <f t="shared" si="18"/>
        <v>55</v>
      </c>
      <c r="U60" s="700">
        <v>1361</v>
      </c>
      <c r="V60" s="699">
        <f t="shared" si="19"/>
        <v>33</v>
      </c>
    </row>
    <row r="61" spans="1:22" ht="20.100000000000001" customHeight="1">
      <c r="A61" s="716" t="s">
        <v>280</v>
      </c>
      <c r="B61" s="715">
        <v>402400</v>
      </c>
      <c r="C61" s="714">
        <v>116809</v>
      </c>
      <c r="D61" s="713">
        <v>48</v>
      </c>
      <c r="E61" s="712">
        <v>50</v>
      </c>
      <c r="F61" s="712">
        <v>46</v>
      </c>
      <c r="G61" s="712">
        <v>10</v>
      </c>
      <c r="H61" s="711">
        <f t="shared" si="10"/>
        <v>154</v>
      </c>
      <c r="I61" s="710">
        <f t="shared" si="11"/>
        <v>0.38500000000000001</v>
      </c>
      <c r="J61" s="709">
        <f t="shared" si="12"/>
        <v>60</v>
      </c>
      <c r="K61" s="708">
        <v>58</v>
      </c>
      <c r="L61" s="707">
        <v>77</v>
      </c>
      <c r="M61" s="707">
        <v>77</v>
      </c>
      <c r="N61" s="707">
        <v>10</v>
      </c>
      <c r="O61" s="706">
        <f t="shared" si="13"/>
        <v>222</v>
      </c>
      <c r="P61" s="705">
        <f t="shared" si="14"/>
        <v>0.55500000000000005</v>
      </c>
      <c r="Q61" s="704">
        <f t="shared" si="15"/>
        <v>48</v>
      </c>
      <c r="R61" s="703">
        <f t="shared" si="16"/>
        <v>376</v>
      </c>
      <c r="S61" s="702">
        <f t="shared" si="17"/>
        <v>0.47</v>
      </c>
      <c r="T61" s="701">
        <f t="shared" si="18"/>
        <v>56</v>
      </c>
      <c r="U61" s="700">
        <v>1204</v>
      </c>
      <c r="V61" s="699">
        <f t="shared" si="19"/>
        <v>53</v>
      </c>
    </row>
    <row r="62" spans="1:22" ht="20.100000000000001" customHeight="1">
      <c r="A62" s="716" t="s">
        <v>279</v>
      </c>
      <c r="B62" s="715">
        <v>503865</v>
      </c>
      <c r="C62" s="714">
        <v>144111</v>
      </c>
      <c r="D62" s="713">
        <v>53</v>
      </c>
      <c r="E62" s="712">
        <v>20</v>
      </c>
      <c r="F62" s="712">
        <v>49</v>
      </c>
      <c r="G62" s="712">
        <v>40</v>
      </c>
      <c r="H62" s="711">
        <f t="shared" si="10"/>
        <v>162</v>
      </c>
      <c r="I62" s="710">
        <f t="shared" si="11"/>
        <v>0.40500000000000003</v>
      </c>
      <c r="J62" s="709">
        <f t="shared" si="12"/>
        <v>59</v>
      </c>
      <c r="K62" s="708">
        <v>26</v>
      </c>
      <c r="L62" s="707">
        <v>77</v>
      </c>
      <c r="M62" s="707">
        <v>71</v>
      </c>
      <c r="N62" s="707">
        <v>40</v>
      </c>
      <c r="O62" s="706">
        <f t="shared" si="13"/>
        <v>214</v>
      </c>
      <c r="P62" s="705">
        <f t="shared" si="14"/>
        <v>0.53500000000000003</v>
      </c>
      <c r="Q62" s="704">
        <f t="shared" si="15"/>
        <v>54</v>
      </c>
      <c r="R62" s="703">
        <f t="shared" si="16"/>
        <v>376</v>
      </c>
      <c r="S62" s="702">
        <f t="shared" si="17"/>
        <v>0.47</v>
      </c>
      <c r="T62" s="701">
        <f t="shared" si="18"/>
        <v>56</v>
      </c>
      <c r="U62" s="700">
        <v>1057</v>
      </c>
      <c r="V62" s="699">
        <f t="shared" si="19"/>
        <v>59</v>
      </c>
    </row>
    <row r="63" spans="1:22" ht="20.100000000000001" customHeight="1">
      <c r="A63" s="716" t="s">
        <v>278</v>
      </c>
      <c r="B63" s="715">
        <v>409075</v>
      </c>
      <c r="C63" s="714">
        <v>122484</v>
      </c>
      <c r="D63" s="713">
        <v>45</v>
      </c>
      <c r="E63" s="712">
        <v>26</v>
      </c>
      <c r="F63" s="712">
        <v>21</v>
      </c>
      <c r="G63" s="712">
        <v>30</v>
      </c>
      <c r="H63" s="711">
        <f t="shared" si="10"/>
        <v>122</v>
      </c>
      <c r="I63" s="710">
        <f t="shared" si="11"/>
        <v>0.30499999999999999</v>
      </c>
      <c r="J63" s="709">
        <f t="shared" si="12"/>
        <v>62</v>
      </c>
      <c r="K63" s="708">
        <v>72</v>
      </c>
      <c r="L63" s="707">
        <v>59</v>
      </c>
      <c r="M63" s="707">
        <v>88</v>
      </c>
      <c r="N63" s="707">
        <v>30</v>
      </c>
      <c r="O63" s="706">
        <f t="shared" si="13"/>
        <v>249</v>
      </c>
      <c r="P63" s="705">
        <f t="shared" si="14"/>
        <v>0.62250000000000005</v>
      </c>
      <c r="Q63" s="704">
        <f t="shared" si="15"/>
        <v>32</v>
      </c>
      <c r="R63" s="703">
        <f t="shared" si="16"/>
        <v>371</v>
      </c>
      <c r="S63" s="702">
        <f t="shared" si="17"/>
        <v>0.46375</v>
      </c>
      <c r="T63" s="701">
        <f t="shared" si="18"/>
        <v>58</v>
      </c>
      <c r="U63" s="700">
        <v>1079</v>
      </c>
      <c r="V63" s="699">
        <f t="shared" si="19"/>
        <v>58</v>
      </c>
    </row>
    <row r="64" spans="1:22" ht="20.100000000000001" customHeight="1">
      <c r="A64" s="716" t="s">
        <v>277</v>
      </c>
      <c r="B64" s="715">
        <v>647037</v>
      </c>
      <c r="C64" s="714">
        <v>154903</v>
      </c>
      <c r="D64" s="713">
        <v>51</v>
      </c>
      <c r="E64" s="712">
        <v>28</v>
      </c>
      <c r="F64" s="712">
        <v>75</v>
      </c>
      <c r="G64" s="712">
        <v>10</v>
      </c>
      <c r="H64" s="711">
        <f t="shared" si="10"/>
        <v>164</v>
      </c>
      <c r="I64" s="710">
        <f t="shared" si="11"/>
        <v>0.41</v>
      </c>
      <c r="J64" s="709">
        <f t="shared" si="12"/>
        <v>58</v>
      </c>
      <c r="K64" s="708">
        <v>52</v>
      </c>
      <c r="L64" s="707">
        <v>71</v>
      </c>
      <c r="M64" s="707">
        <v>66</v>
      </c>
      <c r="N64" s="707">
        <v>10</v>
      </c>
      <c r="O64" s="706">
        <f t="shared" si="13"/>
        <v>199</v>
      </c>
      <c r="P64" s="705">
        <f t="shared" si="14"/>
        <v>0.4975</v>
      </c>
      <c r="Q64" s="704">
        <f t="shared" si="15"/>
        <v>60</v>
      </c>
      <c r="R64" s="703">
        <f t="shared" si="16"/>
        <v>363</v>
      </c>
      <c r="S64" s="702">
        <f t="shared" si="17"/>
        <v>0.45374999999999999</v>
      </c>
      <c r="T64" s="701">
        <f t="shared" si="18"/>
        <v>59</v>
      </c>
      <c r="U64" s="700">
        <v>1330</v>
      </c>
      <c r="V64" s="699">
        <f t="shared" si="19"/>
        <v>39</v>
      </c>
    </row>
    <row r="65" spans="1:22" ht="20.100000000000001" customHeight="1">
      <c r="A65" s="716" t="s">
        <v>276</v>
      </c>
      <c r="B65" s="715">
        <v>270744</v>
      </c>
      <c r="C65" s="714">
        <v>83400</v>
      </c>
      <c r="D65" s="713">
        <v>35</v>
      </c>
      <c r="E65" s="712">
        <v>18</v>
      </c>
      <c r="F65" s="712">
        <v>58</v>
      </c>
      <c r="G65" s="712">
        <v>35</v>
      </c>
      <c r="H65" s="711">
        <f t="shared" si="10"/>
        <v>146</v>
      </c>
      <c r="I65" s="710">
        <f t="shared" si="11"/>
        <v>0.36499999999999999</v>
      </c>
      <c r="J65" s="709">
        <f t="shared" si="12"/>
        <v>61</v>
      </c>
      <c r="K65" s="708">
        <v>17</v>
      </c>
      <c r="L65" s="707">
        <v>69</v>
      </c>
      <c r="M65" s="707">
        <v>92</v>
      </c>
      <c r="N65" s="707">
        <v>35</v>
      </c>
      <c r="O65" s="706">
        <f t="shared" si="13"/>
        <v>213</v>
      </c>
      <c r="P65" s="705">
        <f t="shared" si="14"/>
        <v>0.53249999999999997</v>
      </c>
      <c r="Q65" s="704">
        <f t="shared" si="15"/>
        <v>55</v>
      </c>
      <c r="R65" s="703">
        <f t="shared" si="16"/>
        <v>359</v>
      </c>
      <c r="S65" s="702">
        <f t="shared" si="17"/>
        <v>0.44874999999999998</v>
      </c>
      <c r="T65" s="701">
        <f t="shared" si="18"/>
        <v>60</v>
      </c>
      <c r="U65" s="700">
        <v>1047</v>
      </c>
      <c r="V65" s="699">
        <f t="shared" si="19"/>
        <v>61</v>
      </c>
    </row>
    <row r="66" spans="1:22" ht="20.100000000000001" customHeight="1">
      <c r="A66" s="716" t="s">
        <v>275</v>
      </c>
      <c r="B66" s="715">
        <v>250645</v>
      </c>
      <c r="C66" s="714">
        <v>90274</v>
      </c>
      <c r="D66" s="713">
        <v>45</v>
      </c>
      <c r="E66" s="712">
        <v>48</v>
      </c>
      <c r="F66" s="712">
        <v>46</v>
      </c>
      <c r="G66" s="712">
        <v>60</v>
      </c>
      <c r="H66" s="711">
        <f t="shared" si="10"/>
        <v>199</v>
      </c>
      <c r="I66" s="710">
        <f t="shared" si="11"/>
        <v>0.4975</v>
      </c>
      <c r="J66" s="709">
        <f t="shared" si="12"/>
        <v>48</v>
      </c>
      <c r="K66" s="708">
        <v>30</v>
      </c>
      <c r="L66" s="707">
        <v>35</v>
      </c>
      <c r="M66" s="707">
        <v>33</v>
      </c>
      <c r="N66" s="707">
        <v>60</v>
      </c>
      <c r="O66" s="706">
        <f t="shared" si="13"/>
        <v>158</v>
      </c>
      <c r="P66" s="705">
        <f t="shared" si="14"/>
        <v>0.39500000000000002</v>
      </c>
      <c r="Q66" s="704">
        <f t="shared" si="15"/>
        <v>62</v>
      </c>
      <c r="R66" s="703">
        <f t="shared" si="16"/>
        <v>357</v>
      </c>
      <c r="S66" s="702">
        <f t="shared" si="17"/>
        <v>0.44624999999999998</v>
      </c>
      <c r="T66" s="701">
        <f t="shared" si="18"/>
        <v>61</v>
      </c>
      <c r="U66" s="700">
        <v>1150</v>
      </c>
      <c r="V66" s="699">
        <f t="shared" si="19"/>
        <v>55</v>
      </c>
    </row>
    <row r="67" spans="1:22" ht="20.100000000000001" customHeight="1" thickBot="1">
      <c r="A67" s="698" t="s">
        <v>274</v>
      </c>
      <c r="B67" s="697">
        <v>270010</v>
      </c>
      <c r="C67" s="696">
        <v>72403</v>
      </c>
      <c r="D67" s="695">
        <v>50</v>
      </c>
      <c r="E67" s="694">
        <v>44</v>
      </c>
      <c r="F67" s="694">
        <v>36</v>
      </c>
      <c r="G67" s="694">
        <v>60</v>
      </c>
      <c r="H67" s="693">
        <f t="shared" si="10"/>
        <v>190</v>
      </c>
      <c r="I67" s="692">
        <f t="shared" si="11"/>
        <v>0.47499999999999998</v>
      </c>
      <c r="J67" s="691">
        <f t="shared" si="12"/>
        <v>53</v>
      </c>
      <c r="K67" s="690">
        <v>29</v>
      </c>
      <c r="L67" s="689">
        <v>44</v>
      </c>
      <c r="M67" s="689">
        <v>28</v>
      </c>
      <c r="N67" s="689">
        <v>60</v>
      </c>
      <c r="O67" s="688">
        <f t="shared" si="13"/>
        <v>161</v>
      </c>
      <c r="P67" s="687">
        <f t="shared" si="14"/>
        <v>0.40250000000000002</v>
      </c>
      <c r="Q67" s="686">
        <f t="shared" si="15"/>
        <v>61</v>
      </c>
      <c r="R67" s="685">
        <f t="shared" si="16"/>
        <v>351</v>
      </c>
      <c r="S67" s="684">
        <f t="shared" si="17"/>
        <v>0.43874999999999997</v>
      </c>
      <c r="T67" s="683">
        <f t="shared" si="18"/>
        <v>62</v>
      </c>
      <c r="U67" s="682">
        <v>1614</v>
      </c>
      <c r="V67" s="681">
        <f t="shared" si="19"/>
        <v>6</v>
      </c>
    </row>
    <row r="69" spans="1:22" ht="20.100000000000001" customHeight="1">
      <c r="D69" s="679" t="s">
        <v>273</v>
      </c>
      <c r="K69" s="679" t="s">
        <v>272</v>
      </c>
    </row>
    <row r="70" spans="1:22" ht="20.100000000000001" customHeight="1">
      <c r="D70" s="679" t="s">
        <v>271</v>
      </c>
      <c r="K70" s="679" t="s">
        <v>270</v>
      </c>
    </row>
    <row r="71" spans="1:22" ht="20.100000000000001" customHeight="1">
      <c r="D71" s="679" t="s">
        <v>269</v>
      </c>
      <c r="K71" s="679" t="s">
        <v>268</v>
      </c>
    </row>
    <row r="72" spans="1:22" ht="20.100000000000001" customHeight="1">
      <c r="D72" s="679" t="s">
        <v>267</v>
      </c>
      <c r="K72" s="679" t="s">
        <v>266</v>
      </c>
    </row>
  </sheetData>
  <autoFilter ref="A5:V5">
    <sortState ref="A6:V67">
      <sortCondition ref="T5"/>
    </sortState>
  </autoFilter>
  <mergeCells count="9">
    <mergeCell ref="A1:V1"/>
    <mergeCell ref="A3:A4"/>
    <mergeCell ref="B3:B4"/>
    <mergeCell ref="C3:C4"/>
    <mergeCell ref="D3:J3"/>
    <mergeCell ref="K3:Q3"/>
    <mergeCell ref="R3:T3"/>
    <mergeCell ref="U3:U4"/>
    <mergeCell ref="V3:V4"/>
  </mergeCells>
  <phoneticPr fontId="9"/>
  <printOptions horizontalCentered="1" verticalCentered="1"/>
  <pageMargins left="0.70866141732283472" right="0.70866141732283472" top="0.74803149606299213" bottom="0.74803149606299213" header="0.31496062992125984" footer="0.31496062992125984"/>
  <pageSetup paperSize="8" scale="5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Z72"/>
  <sheetViews>
    <sheetView zoomScale="55" zoomScaleNormal="55" zoomScaleSheetLayoutView="70" workbookViewId="0">
      <pane ySplit="5" topLeftCell="A19" activePane="bottomLeft" state="frozen"/>
      <selection activeCell="N63" sqref="N63"/>
      <selection pane="bottomLeft" activeCell="N63" sqref="N63"/>
    </sheetView>
  </sheetViews>
  <sheetFormatPr defaultColWidth="9" defaultRowHeight="20.100000000000001" customHeight="1"/>
  <cols>
    <col min="1" max="22" width="15.6640625" style="679" customWidth="1"/>
    <col min="23" max="26" width="9" style="679"/>
    <col min="27" max="27" width="9.21875" style="680" bestFit="1" customWidth="1"/>
    <col min="28" max="28" width="6.88671875" style="680" bestFit="1" customWidth="1"/>
    <col min="29" max="29" width="4.33203125" style="680" bestFit="1" customWidth="1"/>
    <col min="30" max="30" width="9.109375" style="680" bestFit="1" customWidth="1"/>
    <col min="31" max="31" width="6.88671875" style="680" bestFit="1" customWidth="1"/>
    <col min="32" max="32" width="13.33203125" style="680" bestFit="1" customWidth="1"/>
    <col min="33" max="33" width="6.88671875" style="680" bestFit="1" customWidth="1"/>
    <col min="34" max="34" width="6.77734375" style="680" bestFit="1" customWidth="1"/>
    <col min="35" max="35" width="9" style="679"/>
    <col min="36" max="36" width="14.33203125" style="680" bestFit="1" customWidth="1"/>
    <col min="37" max="37" width="11.109375" style="680" bestFit="1" customWidth="1"/>
    <col min="38" max="38" width="4.33203125" style="680" bestFit="1" customWidth="1"/>
    <col min="39" max="39" width="9.109375" style="680" bestFit="1" customWidth="1"/>
    <col min="40" max="40" width="11.109375" style="680" bestFit="1" customWidth="1"/>
    <col min="41" max="41" width="13.33203125" style="680" bestFit="1" customWidth="1"/>
    <col min="42" max="42" width="11.109375" style="680" bestFit="1" customWidth="1"/>
    <col min="43" max="43" width="6.77734375" style="680" bestFit="1" customWidth="1"/>
    <col min="44" max="44" width="9" style="679"/>
    <col min="45" max="45" width="11.77734375" style="680" bestFit="1" customWidth="1"/>
    <col min="46" max="46" width="10.6640625" style="680" bestFit="1" customWidth="1"/>
    <col min="47" max="47" width="9.109375" style="680" bestFit="1" customWidth="1"/>
    <col min="48" max="48" width="10.6640625" style="680" bestFit="1" customWidth="1"/>
    <col min="49" max="49" width="9.88671875" style="680" bestFit="1" customWidth="1"/>
    <col min="50" max="50" width="10.6640625" style="680" bestFit="1" customWidth="1"/>
    <col min="51" max="51" width="6.77734375" style="680" bestFit="1" customWidth="1"/>
    <col min="52" max="16384" width="9" style="679"/>
  </cols>
  <sheetData>
    <row r="1" spans="1:52" ht="50.1" customHeight="1">
      <c r="A1" s="842" t="s">
        <v>362</v>
      </c>
      <c r="B1" s="842"/>
      <c r="C1" s="842"/>
      <c r="D1" s="842"/>
      <c r="E1" s="842"/>
      <c r="F1" s="842"/>
      <c r="G1" s="842"/>
      <c r="H1" s="842"/>
      <c r="I1" s="842"/>
      <c r="J1" s="842"/>
      <c r="K1" s="842"/>
      <c r="L1" s="842"/>
      <c r="M1" s="842"/>
      <c r="N1" s="842"/>
      <c r="O1" s="842"/>
      <c r="P1" s="842"/>
      <c r="Q1" s="842"/>
      <c r="R1" s="842"/>
      <c r="S1" s="842"/>
      <c r="T1" s="842"/>
      <c r="U1" s="842"/>
      <c r="V1" s="842"/>
      <c r="Z1" s="761"/>
      <c r="AA1" s="775"/>
      <c r="AB1" s="775"/>
      <c r="AC1" s="775"/>
      <c r="AD1" s="775"/>
      <c r="AE1" s="775"/>
      <c r="AF1" s="775"/>
      <c r="AG1" s="775"/>
      <c r="AH1" s="775"/>
      <c r="AI1" s="761"/>
      <c r="AJ1" s="775"/>
      <c r="AK1" s="775"/>
      <c r="AL1" s="775"/>
      <c r="AM1" s="775"/>
      <c r="AN1" s="775"/>
      <c r="AO1" s="775"/>
      <c r="AP1" s="775"/>
      <c r="AQ1" s="775"/>
      <c r="AR1" s="761"/>
      <c r="AS1" s="775"/>
      <c r="AT1" s="775"/>
      <c r="AU1" s="775"/>
      <c r="AV1" s="775"/>
      <c r="AW1" s="775"/>
      <c r="AX1" s="775"/>
      <c r="AY1" s="775"/>
      <c r="AZ1" s="761"/>
    </row>
    <row r="2" spans="1:52" ht="60" customHeight="1" thickBot="1">
      <c r="A2" s="770"/>
      <c r="B2" s="774"/>
      <c r="C2" s="769"/>
      <c r="D2" s="773"/>
      <c r="E2" s="772"/>
      <c r="F2" s="771"/>
      <c r="G2" s="770"/>
      <c r="H2" s="770"/>
      <c r="I2" s="769"/>
      <c r="M2" s="769"/>
      <c r="N2" s="769"/>
      <c r="O2" s="769"/>
      <c r="P2" s="769"/>
      <c r="Q2" s="769"/>
      <c r="R2" s="769"/>
      <c r="S2" s="769"/>
      <c r="T2" s="769"/>
      <c r="U2" s="769"/>
      <c r="V2" s="769"/>
      <c r="Z2" s="761"/>
      <c r="AA2" s="762" t="s">
        <v>361</v>
      </c>
      <c r="AB2" s="768">
        <f>SUM(AE2,AG2)</f>
        <v>488</v>
      </c>
      <c r="AC2" s="762" t="s">
        <v>359</v>
      </c>
      <c r="AD2" s="762" t="s">
        <v>356</v>
      </c>
      <c r="AE2" s="768">
        <f>H60</f>
        <v>268</v>
      </c>
      <c r="AF2" s="762" t="s">
        <v>358</v>
      </c>
      <c r="AG2" s="762">
        <f>O60</f>
        <v>220</v>
      </c>
      <c r="AH2" s="762" t="s">
        <v>354</v>
      </c>
      <c r="AI2" s="765"/>
      <c r="AJ2" s="762" t="s">
        <v>360</v>
      </c>
      <c r="AK2" s="767">
        <f>SUM(AN2,AP2)</f>
        <v>422.35496840000002</v>
      </c>
      <c r="AL2" s="762" t="s">
        <v>359</v>
      </c>
      <c r="AM2" s="762" t="s">
        <v>356</v>
      </c>
      <c r="AN2" s="767">
        <v>205.63699020000001</v>
      </c>
      <c r="AO2" s="762" t="s">
        <v>358</v>
      </c>
      <c r="AP2" s="766">
        <v>216.7179782</v>
      </c>
      <c r="AQ2" s="762" t="s">
        <v>354</v>
      </c>
      <c r="AR2" s="765"/>
      <c r="AS2" s="762" t="s">
        <v>357</v>
      </c>
      <c r="AT2" s="764">
        <f>S60</f>
        <v>0.61</v>
      </c>
      <c r="AU2" s="762" t="s">
        <v>356</v>
      </c>
      <c r="AV2" s="763">
        <f>I60</f>
        <v>0.67</v>
      </c>
      <c r="AW2" s="762" t="s">
        <v>355</v>
      </c>
      <c r="AX2" s="763">
        <f>P60</f>
        <v>0.55000000000000004</v>
      </c>
      <c r="AY2" s="762" t="s">
        <v>354</v>
      </c>
      <c r="AZ2" s="761"/>
    </row>
    <row r="3" spans="1:52" ht="20.100000000000001" customHeight="1">
      <c r="A3" s="843" t="s">
        <v>353</v>
      </c>
      <c r="B3" s="845" t="s">
        <v>352</v>
      </c>
      <c r="C3" s="847" t="s">
        <v>351</v>
      </c>
      <c r="D3" s="849" t="s">
        <v>368</v>
      </c>
      <c r="E3" s="850"/>
      <c r="F3" s="850"/>
      <c r="G3" s="850"/>
      <c r="H3" s="850"/>
      <c r="I3" s="850"/>
      <c r="J3" s="851"/>
      <c r="K3" s="852" t="s">
        <v>367</v>
      </c>
      <c r="L3" s="853"/>
      <c r="M3" s="853"/>
      <c r="N3" s="853"/>
      <c r="O3" s="853"/>
      <c r="P3" s="853"/>
      <c r="Q3" s="854"/>
      <c r="R3" s="855" t="s">
        <v>348</v>
      </c>
      <c r="S3" s="856"/>
      <c r="T3" s="857"/>
      <c r="U3" s="858" t="s">
        <v>347</v>
      </c>
      <c r="V3" s="860" t="s">
        <v>346</v>
      </c>
      <c r="Z3" s="761"/>
      <c r="AA3" s="761"/>
      <c r="AB3" s="761"/>
      <c r="AC3" s="761"/>
      <c r="AD3" s="761"/>
      <c r="AE3" s="761"/>
      <c r="AF3" s="761"/>
      <c r="AG3" s="761"/>
      <c r="AH3" s="761"/>
      <c r="AI3" s="761"/>
      <c r="AJ3" s="761"/>
      <c r="AK3" s="761"/>
      <c r="AL3" s="761"/>
      <c r="AM3" s="761"/>
      <c r="AN3" s="761"/>
      <c r="AO3" s="761"/>
      <c r="AP3" s="761"/>
      <c r="AQ3" s="761"/>
      <c r="AR3" s="761"/>
      <c r="AS3" s="761"/>
      <c r="AT3" s="761"/>
      <c r="AU3" s="761"/>
      <c r="AV3" s="761"/>
      <c r="AW3" s="761"/>
      <c r="AX3" s="761"/>
      <c r="AY3" s="761"/>
      <c r="AZ3" s="761"/>
    </row>
    <row r="4" spans="1:52" s="748" customFormat="1" ht="20.100000000000001" customHeight="1">
      <c r="A4" s="844"/>
      <c r="B4" s="846"/>
      <c r="C4" s="848"/>
      <c r="D4" s="760" t="s">
        <v>366</v>
      </c>
      <c r="E4" s="759" t="s">
        <v>365</v>
      </c>
      <c r="F4" s="759" t="s">
        <v>364</v>
      </c>
      <c r="G4" s="759" t="s">
        <v>363</v>
      </c>
      <c r="H4" s="758" t="s">
        <v>337</v>
      </c>
      <c r="I4" s="758" t="s">
        <v>336</v>
      </c>
      <c r="J4" s="757" t="s">
        <v>335</v>
      </c>
      <c r="K4" s="756" t="s">
        <v>341</v>
      </c>
      <c r="L4" s="755" t="s">
        <v>340</v>
      </c>
      <c r="M4" s="755" t="s">
        <v>339</v>
      </c>
      <c r="N4" s="754" t="s">
        <v>338</v>
      </c>
      <c r="O4" s="753" t="s">
        <v>337</v>
      </c>
      <c r="P4" s="753" t="s">
        <v>336</v>
      </c>
      <c r="Q4" s="752" t="s">
        <v>335</v>
      </c>
      <c r="R4" s="751" t="s">
        <v>337</v>
      </c>
      <c r="S4" s="750" t="s">
        <v>336</v>
      </c>
      <c r="T4" s="749" t="s">
        <v>335</v>
      </c>
      <c r="U4" s="859"/>
      <c r="V4" s="861"/>
      <c r="AA4" s="680"/>
      <c r="AB4" s="680"/>
      <c r="AC4" s="680"/>
      <c r="AD4" s="680"/>
      <c r="AE4" s="680"/>
      <c r="AF4" s="680"/>
      <c r="AG4" s="680"/>
      <c r="AH4" s="680"/>
      <c r="AJ4" s="680"/>
      <c r="AK4" s="680"/>
      <c r="AL4" s="680"/>
      <c r="AM4" s="680"/>
      <c r="AN4" s="680"/>
      <c r="AO4" s="680"/>
      <c r="AP4" s="680"/>
      <c r="AQ4" s="680"/>
      <c r="AS4" s="680"/>
      <c r="AT4" s="680"/>
      <c r="AU4" s="680"/>
      <c r="AV4" s="680"/>
      <c r="AW4" s="680"/>
      <c r="AX4" s="680"/>
      <c r="AY4" s="680"/>
    </row>
    <row r="5" spans="1:52" ht="20.100000000000001" hidden="1" customHeight="1">
      <c r="A5" s="747"/>
      <c r="B5" s="746"/>
      <c r="C5" s="731"/>
      <c r="D5" s="745"/>
      <c r="E5" s="744"/>
      <c r="F5" s="744"/>
      <c r="G5" s="744"/>
      <c r="H5" s="743"/>
      <c r="I5" s="742"/>
      <c r="J5" s="741"/>
      <c r="K5" s="740"/>
      <c r="L5" s="739"/>
      <c r="M5" s="739"/>
      <c r="N5" s="739"/>
      <c r="O5" s="738"/>
      <c r="P5" s="737"/>
      <c r="Q5" s="736"/>
      <c r="R5" s="735"/>
      <c r="S5" s="734"/>
      <c r="T5" s="733"/>
      <c r="U5" s="732"/>
      <c r="V5" s="731"/>
    </row>
    <row r="6" spans="1:52" ht="20.100000000000001" customHeight="1">
      <c r="A6" s="716" t="s">
        <v>285</v>
      </c>
      <c r="B6" s="715">
        <v>244431</v>
      </c>
      <c r="C6" s="714">
        <v>89110</v>
      </c>
      <c r="D6" s="713">
        <v>48</v>
      </c>
      <c r="E6" s="712">
        <v>74</v>
      </c>
      <c r="F6" s="712">
        <v>50</v>
      </c>
      <c r="G6" s="712">
        <v>45</v>
      </c>
      <c r="H6" s="711">
        <f t="shared" ref="H6:H37" si="0">SUM(D6:G6)</f>
        <v>217</v>
      </c>
      <c r="I6" s="710">
        <f t="shared" ref="I6:I37" si="1">H6/400</f>
        <v>0.54249999999999998</v>
      </c>
      <c r="J6" s="709">
        <f t="shared" ref="J6:J37" si="2">IFERROR(_xlfn.RANK.EQ(H6,$H$6:$H$67,0),"")</f>
        <v>40</v>
      </c>
      <c r="K6" s="708">
        <v>33</v>
      </c>
      <c r="L6" s="707">
        <v>43</v>
      </c>
      <c r="M6" s="707">
        <v>80</v>
      </c>
      <c r="N6" s="707">
        <v>45</v>
      </c>
      <c r="O6" s="706">
        <f t="shared" ref="O6:O37" si="3">SUM(K6:N6)</f>
        <v>201</v>
      </c>
      <c r="P6" s="705">
        <f t="shared" ref="P6:P37" si="4">O6/400</f>
        <v>0.50249999999999995</v>
      </c>
      <c r="Q6" s="704">
        <f t="shared" ref="Q6:Q37" si="5">IFERROR(_xlfn.RANK.EQ(O6,O$6:O$67),"")</f>
        <v>59</v>
      </c>
      <c r="R6" s="703">
        <f t="shared" ref="R6:R37" si="6">IFERROR(H6+O6,"")</f>
        <v>418</v>
      </c>
      <c r="S6" s="702">
        <f t="shared" ref="S6:S37" si="7">R6/800</f>
        <v>0.52249999999999996</v>
      </c>
      <c r="T6" s="701">
        <f t="shared" ref="T6:T37" si="8">IFERROR(_xlfn.RANK.EQ(R6,$R$6:$R$67),"")</f>
        <v>51</v>
      </c>
      <c r="U6" s="700">
        <v>1149</v>
      </c>
      <c r="V6" s="699">
        <f t="shared" ref="V6:V37" si="9">_xlfn.RANK.EQ(U6,$U$6:$U$67,0)</f>
        <v>56</v>
      </c>
    </row>
    <row r="7" spans="1:52" ht="20.100000000000001" customHeight="1">
      <c r="A7" s="716" t="s">
        <v>331</v>
      </c>
      <c r="B7" s="715">
        <v>324186</v>
      </c>
      <c r="C7" s="714">
        <v>112248</v>
      </c>
      <c r="D7" s="713">
        <v>85</v>
      </c>
      <c r="E7" s="712">
        <v>76</v>
      </c>
      <c r="F7" s="712">
        <v>73</v>
      </c>
      <c r="G7" s="712">
        <v>55</v>
      </c>
      <c r="H7" s="711">
        <f t="shared" si="0"/>
        <v>289</v>
      </c>
      <c r="I7" s="710">
        <f t="shared" si="1"/>
        <v>0.72250000000000003</v>
      </c>
      <c r="J7" s="709">
        <f t="shared" si="2"/>
        <v>6</v>
      </c>
      <c r="K7" s="708">
        <v>64</v>
      </c>
      <c r="L7" s="707">
        <v>82</v>
      </c>
      <c r="M7" s="707">
        <v>66</v>
      </c>
      <c r="N7" s="707">
        <v>55</v>
      </c>
      <c r="O7" s="706">
        <f t="shared" si="3"/>
        <v>267</v>
      </c>
      <c r="P7" s="705">
        <f t="shared" si="4"/>
        <v>0.66749999999999998</v>
      </c>
      <c r="Q7" s="704">
        <f t="shared" si="5"/>
        <v>16</v>
      </c>
      <c r="R7" s="703">
        <f t="shared" si="6"/>
        <v>556</v>
      </c>
      <c r="S7" s="702">
        <f t="shared" si="7"/>
        <v>0.69499999999999995</v>
      </c>
      <c r="T7" s="701">
        <f t="shared" si="8"/>
        <v>4</v>
      </c>
      <c r="U7" s="700">
        <v>1513</v>
      </c>
      <c r="V7" s="699">
        <f t="shared" si="9"/>
        <v>9</v>
      </c>
    </row>
    <row r="8" spans="1:52" ht="20.100000000000001" customHeight="1">
      <c r="A8" s="716" t="s">
        <v>323</v>
      </c>
      <c r="B8" s="715">
        <v>271544</v>
      </c>
      <c r="C8" s="714">
        <v>87667</v>
      </c>
      <c r="D8" s="713">
        <v>69</v>
      </c>
      <c r="E8" s="712">
        <v>76</v>
      </c>
      <c r="F8" s="712">
        <v>50</v>
      </c>
      <c r="G8" s="712">
        <v>45</v>
      </c>
      <c r="H8" s="711">
        <f t="shared" si="0"/>
        <v>240</v>
      </c>
      <c r="I8" s="710">
        <f t="shared" si="1"/>
        <v>0.6</v>
      </c>
      <c r="J8" s="709">
        <f t="shared" si="2"/>
        <v>24</v>
      </c>
      <c r="K8" s="708">
        <v>74</v>
      </c>
      <c r="L8" s="707">
        <v>73</v>
      </c>
      <c r="M8" s="707">
        <v>90</v>
      </c>
      <c r="N8" s="707">
        <v>45</v>
      </c>
      <c r="O8" s="706">
        <f t="shared" si="3"/>
        <v>282</v>
      </c>
      <c r="P8" s="705">
        <f t="shared" si="4"/>
        <v>0.70499999999999996</v>
      </c>
      <c r="Q8" s="704">
        <f t="shared" si="5"/>
        <v>5</v>
      </c>
      <c r="R8" s="703">
        <f t="shared" si="6"/>
        <v>522</v>
      </c>
      <c r="S8" s="702">
        <f t="shared" si="7"/>
        <v>0.65249999999999997</v>
      </c>
      <c r="T8" s="701">
        <f t="shared" si="8"/>
        <v>12</v>
      </c>
      <c r="U8" s="700">
        <v>1479</v>
      </c>
      <c r="V8" s="699">
        <f t="shared" si="9"/>
        <v>14</v>
      </c>
    </row>
    <row r="9" spans="1:52" ht="20.100000000000001" customHeight="1">
      <c r="A9" s="716" t="s">
        <v>311</v>
      </c>
      <c r="B9" s="715">
        <v>221229</v>
      </c>
      <c r="C9" s="714">
        <v>70045</v>
      </c>
      <c r="D9" s="713">
        <v>66</v>
      </c>
      <c r="E9" s="712">
        <v>92</v>
      </c>
      <c r="F9" s="712">
        <v>52</v>
      </c>
      <c r="G9" s="712">
        <v>55</v>
      </c>
      <c r="H9" s="711">
        <f t="shared" si="0"/>
        <v>265</v>
      </c>
      <c r="I9" s="710">
        <f t="shared" si="1"/>
        <v>0.66249999999999998</v>
      </c>
      <c r="J9" s="709">
        <f t="shared" si="2"/>
        <v>8</v>
      </c>
      <c r="K9" s="708">
        <v>32</v>
      </c>
      <c r="L9" s="707">
        <v>62</v>
      </c>
      <c r="M9" s="707">
        <v>75</v>
      </c>
      <c r="N9" s="707">
        <v>55</v>
      </c>
      <c r="O9" s="706">
        <f t="shared" si="3"/>
        <v>224</v>
      </c>
      <c r="P9" s="705">
        <f t="shared" si="4"/>
        <v>0.56000000000000005</v>
      </c>
      <c r="Q9" s="704">
        <f t="shared" si="5"/>
        <v>46</v>
      </c>
      <c r="R9" s="703">
        <f t="shared" si="6"/>
        <v>489</v>
      </c>
      <c r="S9" s="702">
        <f t="shared" si="7"/>
        <v>0.61124999999999996</v>
      </c>
      <c r="T9" s="701">
        <f t="shared" si="8"/>
        <v>24</v>
      </c>
      <c r="U9" s="700">
        <v>1215</v>
      </c>
      <c r="V9" s="699">
        <f t="shared" si="9"/>
        <v>52</v>
      </c>
    </row>
    <row r="10" spans="1:52" ht="20.100000000000001" customHeight="1">
      <c r="A10" s="716" t="s">
        <v>284</v>
      </c>
      <c r="B10" s="715">
        <v>282960</v>
      </c>
      <c r="C10" s="714">
        <v>81227</v>
      </c>
      <c r="D10" s="713">
        <v>60</v>
      </c>
      <c r="E10" s="712">
        <v>72</v>
      </c>
      <c r="F10" s="712">
        <v>28</v>
      </c>
      <c r="G10" s="712">
        <v>50</v>
      </c>
      <c r="H10" s="711">
        <f t="shared" si="0"/>
        <v>210</v>
      </c>
      <c r="I10" s="710">
        <f t="shared" si="1"/>
        <v>0.52500000000000002</v>
      </c>
      <c r="J10" s="709">
        <f t="shared" si="2"/>
        <v>43</v>
      </c>
      <c r="K10" s="708">
        <v>41</v>
      </c>
      <c r="L10" s="707">
        <v>61</v>
      </c>
      <c r="M10" s="707">
        <v>56</v>
      </c>
      <c r="N10" s="707">
        <v>50</v>
      </c>
      <c r="O10" s="706">
        <f t="shared" si="3"/>
        <v>208</v>
      </c>
      <c r="P10" s="705">
        <f t="shared" si="4"/>
        <v>0.52</v>
      </c>
      <c r="Q10" s="704">
        <f t="shared" si="5"/>
        <v>57</v>
      </c>
      <c r="R10" s="703">
        <f t="shared" si="6"/>
        <v>418</v>
      </c>
      <c r="S10" s="702">
        <f t="shared" si="7"/>
        <v>0.52249999999999996</v>
      </c>
      <c r="T10" s="701">
        <f t="shared" si="8"/>
        <v>51</v>
      </c>
      <c r="U10" s="700">
        <v>1230</v>
      </c>
      <c r="V10" s="699">
        <f t="shared" si="9"/>
        <v>49</v>
      </c>
    </row>
    <row r="11" spans="1:52" ht="20.100000000000001" customHeight="1">
      <c r="A11" s="716" t="s">
        <v>298</v>
      </c>
      <c r="B11" s="715">
        <v>300470</v>
      </c>
      <c r="C11" s="714">
        <v>97562</v>
      </c>
      <c r="D11" s="713">
        <v>53</v>
      </c>
      <c r="E11" s="712">
        <v>66</v>
      </c>
      <c r="F11" s="712">
        <v>43</v>
      </c>
      <c r="G11" s="712">
        <v>55</v>
      </c>
      <c r="H11" s="711">
        <f t="shared" si="0"/>
        <v>217</v>
      </c>
      <c r="I11" s="710">
        <f t="shared" si="1"/>
        <v>0.54249999999999998</v>
      </c>
      <c r="J11" s="709">
        <f t="shared" si="2"/>
        <v>40</v>
      </c>
      <c r="K11" s="708">
        <v>57</v>
      </c>
      <c r="L11" s="707">
        <v>61</v>
      </c>
      <c r="M11" s="707">
        <v>77</v>
      </c>
      <c r="N11" s="707">
        <v>55</v>
      </c>
      <c r="O11" s="706">
        <f t="shared" si="3"/>
        <v>250</v>
      </c>
      <c r="P11" s="705">
        <f t="shared" si="4"/>
        <v>0.625</v>
      </c>
      <c r="Q11" s="704">
        <f t="shared" si="5"/>
        <v>30</v>
      </c>
      <c r="R11" s="703">
        <f t="shared" si="6"/>
        <v>467</v>
      </c>
      <c r="S11" s="702">
        <f t="shared" si="7"/>
        <v>0.58374999999999999</v>
      </c>
      <c r="T11" s="701">
        <f t="shared" si="8"/>
        <v>38</v>
      </c>
      <c r="U11" s="700">
        <v>1473</v>
      </c>
      <c r="V11" s="699">
        <f t="shared" si="9"/>
        <v>15</v>
      </c>
    </row>
    <row r="12" spans="1:52" ht="20.100000000000001" customHeight="1">
      <c r="A12" s="716" t="s">
        <v>334</v>
      </c>
      <c r="B12" s="715">
        <v>240441</v>
      </c>
      <c r="C12" s="714">
        <v>72991</v>
      </c>
      <c r="D12" s="713">
        <v>75</v>
      </c>
      <c r="E12" s="712">
        <v>96</v>
      </c>
      <c r="F12" s="712">
        <v>76</v>
      </c>
      <c r="G12" s="712">
        <v>70</v>
      </c>
      <c r="H12" s="711">
        <f t="shared" si="0"/>
        <v>317</v>
      </c>
      <c r="I12" s="710">
        <f t="shared" si="1"/>
        <v>0.79249999999999998</v>
      </c>
      <c r="J12" s="709">
        <f t="shared" si="2"/>
        <v>1</v>
      </c>
      <c r="K12" s="708">
        <v>82</v>
      </c>
      <c r="L12" s="707">
        <v>74</v>
      </c>
      <c r="M12" s="707">
        <v>84</v>
      </c>
      <c r="N12" s="707">
        <v>70</v>
      </c>
      <c r="O12" s="706">
        <f t="shared" si="3"/>
        <v>310</v>
      </c>
      <c r="P12" s="705">
        <f t="shared" si="4"/>
        <v>0.77500000000000002</v>
      </c>
      <c r="Q12" s="704">
        <f t="shared" si="5"/>
        <v>1</v>
      </c>
      <c r="R12" s="703">
        <f t="shared" si="6"/>
        <v>627</v>
      </c>
      <c r="S12" s="702">
        <f t="shared" si="7"/>
        <v>0.78374999999999995</v>
      </c>
      <c r="T12" s="701">
        <f t="shared" si="8"/>
        <v>1</v>
      </c>
      <c r="U12" s="700">
        <v>1794</v>
      </c>
      <c r="V12" s="699">
        <f t="shared" si="9"/>
        <v>1</v>
      </c>
    </row>
    <row r="13" spans="1:52" ht="20.100000000000001" customHeight="1">
      <c r="A13" s="716" t="s">
        <v>276</v>
      </c>
      <c r="B13" s="715">
        <v>270744</v>
      </c>
      <c r="C13" s="714">
        <v>83400</v>
      </c>
      <c r="D13" s="713">
        <v>35</v>
      </c>
      <c r="E13" s="712">
        <v>18</v>
      </c>
      <c r="F13" s="712">
        <v>58</v>
      </c>
      <c r="G13" s="712">
        <v>35</v>
      </c>
      <c r="H13" s="711">
        <f t="shared" si="0"/>
        <v>146</v>
      </c>
      <c r="I13" s="710">
        <f t="shared" si="1"/>
        <v>0.36499999999999999</v>
      </c>
      <c r="J13" s="709">
        <f t="shared" si="2"/>
        <v>61</v>
      </c>
      <c r="K13" s="708">
        <v>17</v>
      </c>
      <c r="L13" s="707">
        <v>69</v>
      </c>
      <c r="M13" s="707">
        <v>92</v>
      </c>
      <c r="N13" s="707">
        <v>35</v>
      </c>
      <c r="O13" s="706">
        <f t="shared" si="3"/>
        <v>213</v>
      </c>
      <c r="P13" s="705">
        <f t="shared" si="4"/>
        <v>0.53249999999999997</v>
      </c>
      <c r="Q13" s="704">
        <f t="shared" si="5"/>
        <v>55</v>
      </c>
      <c r="R13" s="703">
        <f t="shared" si="6"/>
        <v>359</v>
      </c>
      <c r="S13" s="702">
        <f t="shared" si="7"/>
        <v>0.44874999999999998</v>
      </c>
      <c r="T13" s="701">
        <f t="shared" si="8"/>
        <v>60</v>
      </c>
      <c r="U13" s="700">
        <v>1047</v>
      </c>
      <c r="V13" s="699">
        <f t="shared" si="9"/>
        <v>61</v>
      </c>
    </row>
    <row r="14" spans="1:52" ht="20.100000000000001" customHeight="1">
      <c r="A14" s="716" t="s">
        <v>327</v>
      </c>
      <c r="B14" s="715">
        <v>317486</v>
      </c>
      <c r="C14" s="714">
        <v>87417</v>
      </c>
      <c r="D14" s="713">
        <v>73</v>
      </c>
      <c r="E14" s="712">
        <v>68</v>
      </c>
      <c r="F14" s="712">
        <v>79</v>
      </c>
      <c r="G14" s="712">
        <v>40</v>
      </c>
      <c r="H14" s="711">
        <f t="shared" si="0"/>
        <v>260</v>
      </c>
      <c r="I14" s="710">
        <f t="shared" si="1"/>
        <v>0.65</v>
      </c>
      <c r="J14" s="709">
        <f t="shared" si="2"/>
        <v>11</v>
      </c>
      <c r="K14" s="708">
        <v>66</v>
      </c>
      <c r="L14" s="707">
        <v>82</v>
      </c>
      <c r="M14" s="707">
        <v>88</v>
      </c>
      <c r="N14" s="707">
        <v>40</v>
      </c>
      <c r="O14" s="706">
        <f t="shared" si="3"/>
        <v>276</v>
      </c>
      <c r="P14" s="705">
        <f t="shared" si="4"/>
        <v>0.69</v>
      </c>
      <c r="Q14" s="704">
        <f t="shared" si="5"/>
        <v>10</v>
      </c>
      <c r="R14" s="703">
        <f t="shared" si="6"/>
        <v>536</v>
      </c>
      <c r="S14" s="702">
        <f t="shared" si="7"/>
        <v>0.67</v>
      </c>
      <c r="T14" s="701">
        <f t="shared" si="8"/>
        <v>8</v>
      </c>
      <c r="U14" s="700">
        <v>1343</v>
      </c>
      <c r="V14" s="699">
        <f t="shared" si="9"/>
        <v>37</v>
      </c>
    </row>
    <row r="15" spans="1:52" ht="20.100000000000001" customHeight="1">
      <c r="A15" s="716" t="s">
        <v>288</v>
      </c>
      <c r="B15" s="715">
        <v>310890</v>
      </c>
      <c r="C15" s="714">
        <v>98576</v>
      </c>
      <c r="D15" s="713">
        <v>58</v>
      </c>
      <c r="E15" s="712">
        <v>82</v>
      </c>
      <c r="F15" s="712">
        <v>55</v>
      </c>
      <c r="G15" s="712">
        <v>10</v>
      </c>
      <c r="H15" s="711">
        <f t="shared" si="0"/>
        <v>205</v>
      </c>
      <c r="I15" s="710">
        <f t="shared" si="1"/>
        <v>0.51249999999999996</v>
      </c>
      <c r="J15" s="709">
        <f t="shared" si="2"/>
        <v>45</v>
      </c>
      <c r="K15" s="708">
        <v>63</v>
      </c>
      <c r="L15" s="707">
        <v>74</v>
      </c>
      <c r="M15" s="707">
        <v>70</v>
      </c>
      <c r="N15" s="707">
        <v>10</v>
      </c>
      <c r="O15" s="706">
        <f t="shared" si="3"/>
        <v>217</v>
      </c>
      <c r="P15" s="705">
        <f t="shared" si="4"/>
        <v>0.54249999999999998</v>
      </c>
      <c r="Q15" s="704">
        <f t="shared" si="5"/>
        <v>52</v>
      </c>
      <c r="R15" s="703">
        <f t="shared" si="6"/>
        <v>422</v>
      </c>
      <c r="S15" s="702">
        <f t="shared" si="7"/>
        <v>0.52749999999999997</v>
      </c>
      <c r="T15" s="701">
        <f t="shared" si="8"/>
        <v>48</v>
      </c>
      <c r="U15" s="700">
        <v>1264</v>
      </c>
      <c r="V15" s="699">
        <f t="shared" si="9"/>
        <v>46</v>
      </c>
    </row>
    <row r="16" spans="1:52" ht="20.100000000000001" customHeight="1">
      <c r="A16" s="716" t="s">
        <v>274</v>
      </c>
      <c r="B16" s="715">
        <v>270010</v>
      </c>
      <c r="C16" s="714">
        <v>72403</v>
      </c>
      <c r="D16" s="713">
        <v>50</v>
      </c>
      <c r="E16" s="712">
        <v>44</v>
      </c>
      <c r="F16" s="712">
        <v>36</v>
      </c>
      <c r="G16" s="712">
        <v>60</v>
      </c>
      <c r="H16" s="711">
        <f t="shared" si="0"/>
        <v>190</v>
      </c>
      <c r="I16" s="710">
        <f t="shared" si="1"/>
        <v>0.47499999999999998</v>
      </c>
      <c r="J16" s="709">
        <f t="shared" si="2"/>
        <v>53</v>
      </c>
      <c r="K16" s="708">
        <v>29</v>
      </c>
      <c r="L16" s="707">
        <v>44</v>
      </c>
      <c r="M16" s="707">
        <v>28</v>
      </c>
      <c r="N16" s="707">
        <v>60</v>
      </c>
      <c r="O16" s="706">
        <f t="shared" si="3"/>
        <v>161</v>
      </c>
      <c r="P16" s="705">
        <f t="shared" si="4"/>
        <v>0.40250000000000002</v>
      </c>
      <c r="Q16" s="704">
        <f t="shared" si="5"/>
        <v>61</v>
      </c>
      <c r="R16" s="703">
        <f t="shared" si="6"/>
        <v>351</v>
      </c>
      <c r="S16" s="702">
        <f t="shared" si="7"/>
        <v>0.43874999999999997</v>
      </c>
      <c r="T16" s="701">
        <f t="shared" si="8"/>
        <v>62</v>
      </c>
      <c r="U16" s="700">
        <v>1614</v>
      </c>
      <c r="V16" s="699">
        <f t="shared" si="9"/>
        <v>6</v>
      </c>
    </row>
    <row r="17" spans="1:22" ht="20.100000000000001" customHeight="1">
      <c r="A17" s="716" t="s">
        <v>332</v>
      </c>
      <c r="B17" s="715">
        <v>517497</v>
      </c>
      <c r="C17" s="714">
        <v>134557</v>
      </c>
      <c r="D17" s="713">
        <v>82</v>
      </c>
      <c r="E17" s="712">
        <v>88</v>
      </c>
      <c r="F17" s="712">
        <v>79</v>
      </c>
      <c r="G17" s="712">
        <v>50</v>
      </c>
      <c r="H17" s="711">
        <f t="shared" si="0"/>
        <v>299</v>
      </c>
      <c r="I17" s="710">
        <f t="shared" si="1"/>
        <v>0.74750000000000005</v>
      </c>
      <c r="J17" s="709">
        <f t="shared" si="2"/>
        <v>4</v>
      </c>
      <c r="K17" s="708">
        <v>73</v>
      </c>
      <c r="L17" s="707">
        <v>73</v>
      </c>
      <c r="M17" s="707">
        <v>82</v>
      </c>
      <c r="N17" s="707">
        <v>50</v>
      </c>
      <c r="O17" s="706">
        <f t="shared" si="3"/>
        <v>278</v>
      </c>
      <c r="P17" s="705">
        <f t="shared" si="4"/>
        <v>0.69499999999999995</v>
      </c>
      <c r="Q17" s="704">
        <f t="shared" si="5"/>
        <v>8</v>
      </c>
      <c r="R17" s="703">
        <f t="shared" si="6"/>
        <v>577</v>
      </c>
      <c r="S17" s="702">
        <f t="shared" si="7"/>
        <v>0.72124999999999995</v>
      </c>
      <c r="T17" s="701">
        <f t="shared" si="8"/>
        <v>3</v>
      </c>
      <c r="U17" s="700">
        <v>1670</v>
      </c>
      <c r="V17" s="699">
        <f t="shared" si="9"/>
        <v>5</v>
      </c>
    </row>
    <row r="18" spans="1:22" ht="20.100000000000001" customHeight="1">
      <c r="A18" s="716" t="s">
        <v>317</v>
      </c>
      <c r="B18" s="715">
        <v>331771</v>
      </c>
      <c r="C18" s="714">
        <v>98879</v>
      </c>
      <c r="D18" s="713">
        <v>76</v>
      </c>
      <c r="E18" s="712">
        <v>84</v>
      </c>
      <c r="F18" s="712">
        <v>61</v>
      </c>
      <c r="G18" s="712">
        <v>30</v>
      </c>
      <c r="H18" s="711">
        <f t="shared" si="0"/>
        <v>251</v>
      </c>
      <c r="I18" s="710">
        <f t="shared" si="1"/>
        <v>0.62749999999999995</v>
      </c>
      <c r="J18" s="709">
        <f t="shared" si="2"/>
        <v>20</v>
      </c>
      <c r="K18" s="708">
        <v>75</v>
      </c>
      <c r="L18" s="707">
        <v>76</v>
      </c>
      <c r="M18" s="707">
        <v>82</v>
      </c>
      <c r="N18" s="707">
        <v>30</v>
      </c>
      <c r="O18" s="706">
        <f t="shared" si="3"/>
        <v>263</v>
      </c>
      <c r="P18" s="705">
        <f t="shared" si="4"/>
        <v>0.65749999999999997</v>
      </c>
      <c r="Q18" s="704">
        <f t="shared" si="5"/>
        <v>18</v>
      </c>
      <c r="R18" s="703">
        <f t="shared" si="6"/>
        <v>514</v>
      </c>
      <c r="S18" s="702">
        <f t="shared" si="7"/>
        <v>0.64249999999999996</v>
      </c>
      <c r="T18" s="701">
        <f t="shared" si="8"/>
        <v>18</v>
      </c>
      <c r="U18" s="700">
        <v>1384</v>
      </c>
      <c r="V18" s="699">
        <f t="shared" si="9"/>
        <v>30</v>
      </c>
    </row>
    <row r="19" spans="1:22" ht="20.100000000000001" customHeight="1">
      <c r="A19" s="716" t="s">
        <v>320</v>
      </c>
      <c r="B19" s="715">
        <v>369314</v>
      </c>
      <c r="C19" s="714">
        <v>104231</v>
      </c>
      <c r="D19" s="713">
        <v>76</v>
      </c>
      <c r="E19" s="712">
        <v>84</v>
      </c>
      <c r="F19" s="712">
        <v>79</v>
      </c>
      <c r="G19" s="712">
        <v>25</v>
      </c>
      <c r="H19" s="711">
        <f t="shared" si="0"/>
        <v>264</v>
      </c>
      <c r="I19" s="710">
        <f t="shared" si="1"/>
        <v>0.66</v>
      </c>
      <c r="J19" s="709">
        <f t="shared" si="2"/>
        <v>10</v>
      </c>
      <c r="K19" s="708">
        <v>65</v>
      </c>
      <c r="L19" s="707">
        <v>79</v>
      </c>
      <c r="M19" s="707">
        <v>84</v>
      </c>
      <c r="N19" s="707">
        <v>25</v>
      </c>
      <c r="O19" s="706">
        <f t="shared" si="3"/>
        <v>253</v>
      </c>
      <c r="P19" s="705">
        <f t="shared" si="4"/>
        <v>0.63249999999999995</v>
      </c>
      <c r="Q19" s="704">
        <f t="shared" si="5"/>
        <v>25</v>
      </c>
      <c r="R19" s="703">
        <f t="shared" si="6"/>
        <v>517</v>
      </c>
      <c r="S19" s="702">
        <f t="shared" si="7"/>
        <v>0.64624999999999999</v>
      </c>
      <c r="T19" s="701">
        <f t="shared" si="8"/>
        <v>15</v>
      </c>
      <c r="U19" s="700">
        <v>1705</v>
      </c>
      <c r="V19" s="699">
        <f t="shared" si="9"/>
        <v>4</v>
      </c>
    </row>
    <row r="20" spans="1:22" ht="20.100000000000001" customHeight="1">
      <c r="A20" s="716" t="s">
        <v>315</v>
      </c>
      <c r="B20" s="715">
        <v>353183</v>
      </c>
      <c r="C20" s="714">
        <v>95374</v>
      </c>
      <c r="D20" s="713">
        <v>79</v>
      </c>
      <c r="E20" s="712">
        <v>78</v>
      </c>
      <c r="F20" s="712">
        <v>70</v>
      </c>
      <c r="G20" s="712">
        <v>30</v>
      </c>
      <c r="H20" s="711">
        <f t="shared" si="0"/>
        <v>257</v>
      </c>
      <c r="I20" s="710">
        <f t="shared" si="1"/>
        <v>0.64249999999999996</v>
      </c>
      <c r="J20" s="709">
        <f t="shared" si="2"/>
        <v>16</v>
      </c>
      <c r="K20" s="708">
        <v>68</v>
      </c>
      <c r="L20" s="707">
        <v>70</v>
      </c>
      <c r="M20" s="707">
        <v>84</v>
      </c>
      <c r="N20" s="707">
        <v>30</v>
      </c>
      <c r="O20" s="706">
        <f t="shared" si="3"/>
        <v>252</v>
      </c>
      <c r="P20" s="705">
        <f t="shared" si="4"/>
        <v>0.63</v>
      </c>
      <c r="Q20" s="704">
        <f t="shared" si="5"/>
        <v>26</v>
      </c>
      <c r="R20" s="703">
        <f t="shared" si="6"/>
        <v>509</v>
      </c>
      <c r="S20" s="702">
        <f t="shared" si="7"/>
        <v>0.63624999999999998</v>
      </c>
      <c r="T20" s="701">
        <f t="shared" si="8"/>
        <v>20</v>
      </c>
      <c r="U20" s="700">
        <v>1428</v>
      </c>
      <c r="V20" s="699">
        <f t="shared" si="9"/>
        <v>23</v>
      </c>
    </row>
    <row r="21" spans="1:22" ht="20.100000000000001" customHeight="1">
      <c r="A21" s="716" t="s">
        <v>329</v>
      </c>
      <c r="B21" s="715">
        <v>604715</v>
      </c>
      <c r="C21" s="714">
        <v>138545</v>
      </c>
      <c r="D21" s="713">
        <v>79</v>
      </c>
      <c r="E21" s="712">
        <v>84</v>
      </c>
      <c r="F21" s="712">
        <v>82</v>
      </c>
      <c r="G21" s="712">
        <v>55</v>
      </c>
      <c r="H21" s="711">
        <f t="shared" si="0"/>
        <v>300</v>
      </c>
      <c r="I21" s="710">
        <f t="shared" si="1"/>
        <v>0.75</v>
      </c>
      <c r="J21" s="709">
        <f t="shared" si="2"/>
        <v>3</v>
      </c>
      <c r="K21" s="708">
        <v>61</v>
      </c>
      <c r="L21" s="707">
        <v>62</v>
      </c>
      <c r="M21" s="707">
        <v>71</v>
      </c>
      <c r="N21" s="707">
        <v>55</v>
      </c>
      <c r="O21" s="706">
        <f t="shared" si="3"/>
        <v>249</v>
      </c>
      <c r="P21" s="705">
        <f t="shared" si="4"/>
        <v>0.62250000000000005</v>
      </c>
      <c r="Q21" s="704">
        <f t="shared" si="5"/>
        <v>32</v>
      </c>
      <c r="R21" s="703">
        <f t="shared" si="6"/>
        <v>549</v>
      </c>
      <c r="S21" s="702">
        <f t="shared" si="7"/>
        <v>0.68625000000000003</v>
      </c>
      <c r="T21" s="701">
        <f t="shared" si="8"/>
        <v>6</v>
      </c>
      <c r="U21" s="700">
        <v>1153</v>
      </c>
      <c r="V21" s="699">
        <f t="shared" si="9"/>
        <v>54</v>
      </c>
    </row>
    <row r="22" spans="1:22" ht="20.100000000000001" customHeight="1">
      <c r="A22" s="716" t="s">
        <v>294</v>
      </c>
      <c r="B22" s="715">
        <v>343866</v>
      </c>
      <c r="C22" s="714">
        <v>87573</v>
      </c>
      <c r="D22" s="713">
        <v>49</v>
      </c>
      <c r="E22" s="712">
        <v>12</v>
      </c>
      <c r="F22" s="712">
        <v>52</v>
      </c>
      <c r="G22" s="712">
        <v>70</v>
      </c>
      <c r="H22" s="711">
        <f t="shared" si="0"/>
        <v>183</v>
      </c>
      <c r="I22" s="710">
        <f t="shared" si="1"/>
        <v>0.45750000000000002</v>
      </c>
      <c r="J22" s="709">
        <f t="shared" si="2"/>
        <v>55</v>
      </c>
      <c r="K22" s="708">
        <v>58</v>
      </c>
      <c r="L22" s="707">
        <v>82</v>
      </c>
      <c r="M22" s="707">
        <v>60</v>
      </c>
      <c r="N22" s="707">
        <v>70</v>
      </c>
      <c r="O22" s="706">
        <f t="shared" si="3"/>
        <v>270</v>
      </c>
      <c r="P22" s="705">
        <f t="shared" si="4"/>
        <v>0.67500000000000004</v>
      </c>
      <c r="Q22" s="704">
        <f t="shared" si="5"/>
        <v>13</v>
      </c>
      <c r="R22" s="703">
        <f t="shared" si="6"/>
        <v>453</v>
      </c>
      <c r="S22" s="702">
        <f t="shared" si="7"/>
        <v>0.56625000000000003</v>
      </c>
      <c r="T22" s="701">
        <f t="shared" si="8"/>
        <v>42</v>
      </c>
      <c r="U22" s="700">
        <v>1265</v>
      </c>
      <c r="V22" s="699">
        <f t="shared" si="9"/>
        <v>45</v>
      </c>
    </row>
    <row r="23" spans="1:22" ht="20.100000000000001" customHeight="1">
      <c r="A23" s="716" t="s">
        <v>277</v>
      </c>
      <c r="B23" s="715">
        <v>647037</v>
      </c>
      <c r="C23" s="714">
        <v>154903</v>
      </c>
      <c r="D23" s="713">
        <v>51</v>
      </c>
      <c r="E23" s="712">
        <v>28</v>
      </c>
      <c r="F23" s="712">
        <v>75</v>
      </c>
      <c r="G23" s="712">
        <v>10</v>
      </c>
      <c r="H23" s="711">
        <f t="shared" si="0"/>
        <v>164</v>
      </c>
      <c r="I23" s="710">
        <f t="shared" si="1"/>
        <v>0.41</v>
      </c>
      <c r="J23" s="709">
        <f t="shared" si="2"/>
        <v>58</v>
      </c>
      <c r="K23" s="708">
        <v>52</v>
      </c>
      <c r="L23" s="707">
        <v>71</v>
      </c>
      <c r="M23" s="707">
        <v>66</v>
      </c>
      <c r="N23" s="707">
        <v>10</v>
      </c>
      <c r="O23" s="706">
        <f t="shared" si="3"/>
        <v>199</v>
      </c>
      <c r="P23" s="705">
        <f t="shared" si="4"/>
        <v>0.4975</v>
      </c>
      <c r="Q23" s="704">
        <f t="shared" si="5"/>
        <v>60</v>
      </c>
      <c r="R23" s="703">
        <f t="shared" si="6"/>
        <v>363</v>
      </c>
      <c r="S23" s="702">
        <f t="shared" si="7"/>
        <v>0.45374999999999999</v>
      </c>
      <c r="T23" s="701">
        <f t="shared" si="8"/>
        <v>59</v>
      </c>
      <c r="U23" s="700">
        <v>1330</v>
      </c>
      <c r="V23" s="699">
        <f t="shared" si="9"/>
        <v>39</v>
      </c>
    </row>
    <row r="24" spans="1:22" ht="20.100000000000001" customHeight="1">
      <c r="A24" s="716" t="s">
        <v>301</v>
      </c>
      <c r="B24" s="715">
        <v>433733</v>
      </c>
      <c r="C24" s="714">
        <v>112105</v>
      </c>
      <c r="D24" s="713">
        <v>79</v>
      </c>
      <c r="E24" s="712">
        <v>22</v>
      </c>
      <c r="F24" s="712">
        <v>37</v>
      </c>
      <c r="G24" s="712">
        <v>50</v>
      </c>
      <c r="H24" s="711">
        <f t="shared" si="0"/>
        <v>188</v>
      </c>
      <c r="I24" s="710">
        <f t="shared" si="1"/>
        <v>0.47</v>
      </c>
      <c r="J24" s="709">
        <f t="shared" si="2"/>
        <v>54</v>
      </c>
      <c r="K24" s="708">
        <v>76</v>
      </c>
      <c r="L24" s="707">
        <v>74</v>
      </c>
      <c r="M24" s="707">
        <v>82</v>
      </c>
      <c r="N24" s="707">
        <v>50</v>
      </c>
      <c r="O24" s="706">
        <f t="shared" si="3"/>
        <v>282</v>
      </c>
      <c r="P24" s="705">
        <f t="shared" si="4"/>
        <v>0.70499999999999996</v>
      </c>
      <c r="Q24" s="704">
        <f t="shared" si="5"/>
        <v>5</v>
      </c>
      <c r="R24" s="703">
        <f t="shared" si="6"/>
        <v>470</v>
      </c>
      <c r="S24" s="702">
        <f t="shared" si="7"/>
        <v>0.58750000000000002</v>
      </c>
      <c r="T24" s="701">
        <f t="shared" si="8"/>
        <v>35</v>
      </c>
      <c r="U24" s="700">
        <v>1538</v>
      </c>
      <c r="V24" s="699">
        <f t="shared" si="9"/>
        <v>8</v>
      </c>
    </row>
    <row r="25" spans="1:22" ht="20.100000000000001" customHeight="1">
      <c r="A25" s="716" t="s">
        <v>333</v>
      </c>
      <c r="B25" s="715">
        <v>562145</v>
      </c>
      <c r="C25" s="714">
        <v>154116</v>
      </c>
      <c r="D25" s="713">
        <v>85</v>
      </c>
      <c r="E25" s="712">
        <v>68</v>
      </c>
      <c r="F25" s="712">
        <v>82</v>
      </c>
      <c r="G25" s="712">
        <v>75</v>
      </c>
      <c r="H25" s="711">
        <f t="shared" si="0"/>
        <v>310</v>
      </c>
      <c r="I25" s="710">
        <f t="shared" si="1"/>
        <v>0.77500000000000002</v>
      </c>
      <c r="J25" s="709">
        <f t="shared" si="2"/>
        <v>2</v>
      </c>
      <c r="K25" s="708">
        <v>70</v>
      </c>
      <c r="L25" s="707">
        <v>79</v>
      </c>
      <c r="M25" s="707">
        <v>84</v>
      </c>
      <c r="N25" s="707">
        <v>75</v>
      </c>
      <c r="O25" s="706">
        <f t="shared" si="3"/>
        <v>308</v>
      </c>
      <c r="P25" s="705">
        <f t="shared" si="4"/>
        <v>0.77</v>
      </c>
      <c r="Q25" s="704">
        <f t="shared" si="5"/>
        <v>2</v>
      </c>
      <c r="R25" s="703">
        <f t="shared" si="6"/>
        <v>618</v>
      </c>
      <c r="S25" s="702">
        <f t="shared" si="7"/>
        <v>0.77249999999999996</v>
      </c>
      <c r="T25" s="701">
        <f t="shared" si="8"/>
        <v>2</v>
      </c>
      <c r="U25" s="700">
        <v>1758</v>
      </c>
      <c r="V25" s="699">
        <f t="shared" si="9"/>
        <v>3</v>
      </c>
    </row>
    <row r="26" spans="1:22" ht="20.100000000000001" customHeight="1">
      <c r="A26" s="716" t="s">
        <v>314</v>
      </c>
      <c r="B26" s="715">
        <v>388197</v>
      </c>
      <c r="C26" s="714">
        <v>125468</v>
      </c>
      <c r="D26" s="713">
        <v>73</v>
      </c>
      <c r="E26" s="712">
        <v>36</v>
      </c>
      <c r="F26" s="712">
        <v>55</v>
      </c>
      <c r="G26" s="712">
        <v>75</v>
      </c>
      <c r="H26" s="711">
        <f t="shared" si="0"/>
        <v>239</v>
      </c>
      <c r="I26" s="710">
        <f t="shared" si="1"/>
        <v>0.59750000000000003</v>
      </c>
      <c r="J26" s="709">
        <f t="shared" si="2"/>
        <v>26</v>
      </c>
      <c r="K26" s="708">
        <v>34</v>
      </c>
      <c r="L26" s="707">
        <v>73</v>
      </c>
      <c r="M26" s="707">
        <v>86</v>
      </c>
      <c r="N26" s="707">
        <v>75</v>
      </c>
      <c r="O26" s="706">
        <f t="shared" si="3"/>
        <v>268</v>
      </c>
      <c r="P26" s="705">
        <f t="shared" si="4"/>
        <v>0.67</v>
      </c>
      <c r="Q26" s="704">
        <f t="shared" si="5"/>
        <v>15</v>
      </c>
      <c r="R26" s="703">
        <f t="shared" si="6"/>
        <v>507</v>
      </c>
      <c r="S26" s="702">
        <f t="shared" si="7"/>
        <v>0.63375000000000004</v>
      </c>
      <c r="T26" s="701">
        <f t="shared" si="8"/>
        <v>21</v>
      </c>
      <c r="U26" s="700">
        <v>1412</v>
      </c>
      <c r="V26" s="699">
        <f t="shared" si="9"/>
        <v>24</v>
      </c>
    </row>
    <row r="27" spans="1:22" ht="20.100000000000001" customHeight="1">
      <c r="A27" s="716" t="s">
        <v>278</v>
      </c>
      <c r="B27" s="715">
        <v>409075</v>
      </c>
      <c r="C27" s="714">
        <v>122484</v>
      </c>
      <c r="D27" s="713">
        <v>45</v>
      </c>
      <c r="E27" s="712">
        <v>26</v>
      </c>
      <c r="F27" s="712">
        <v>21</v>
      </c>
      <c r="G27" s="712">
        <v>30</v>
      </c>
      <c r="H27" s="711">
        <f t="shared" si="0"/>
        <v>122</v>
      </c>
      <c r="I27" s="710">
        <f t="shared" si="1"/>
        <v>0.30499999999999999</v>
      </c>
      <c r="J27" s="709">
        <f t="shared" si="2"/>
        <v>62</v>
      </c>
      <c r="K27" s="708">
        <v>72</v>
      </c>
      <c r="L27" s="707">
        <v>59</v>
      </c>
      <c r="M27" s="707">
        <v>88</v>
      </c>
      <c r="N27" s="707">
        <v>30</v>
      </c>
      <c r="O27" s="706">
        <f t="shared" si="3"/>
        <v>249</v>
      </c>
      <c r="P27" s="705">
        <f t="shared" si="4"/>
        <v>0.62250000000000005</v>
      </c>
      <c r="Q27" s="704">
        <f t="shared" si="5"/>
        <v>32</v>
      </c>
      <c r="R27" s="703">
        <f t="shared" si="6"/>
        <v>371</v>
      </c>
      <c r="S27" s="702">
        <f t="shared" si="7"/>
        <v>0.46375</v>
      </c>
      <c r="T27" s="701">
        <f t="shared" si="8"/>
        <v>58</v>
      </c>
      <c r="U27" s="700">
        <v>1079</v>
      </c>
      <c r="V27" s="699">
        <f t="shared" si="9"/>
        <v>58</v>
      </c>
    </row>
    <row r="28" spans="1:22" ht="20.100000000000001" customHeight="1">
      <c r="A28" s="716" t="s">
        <v>297</v>
      </c>
      <c r="B28" s="715">
        <v>447181</v>
      </c>
      <c r="C28" s="714">
        <v>121556</v>
      </c>
      <c r="D28" s="713">
        <v>57</v>
      </c>
      <c r="E28" s="712">
        <v>76</v>
      </c>
      <c r="F28" s="712">
        <v>64</v>
      </c>
      <c r="G28" s="712">
        <v>40</v>
      </c>
      <c r="H28" s="711">
        <f t="shared" si="0"/>
        <v>237</v>
      </c>
      <c r="I28" s="710">
        <f t="shared" si="1"/>
        <v>0.59250000000000003</v>
      </c>
      <c r="J28" s="709">
        <f t="shared" si="2"/>
        <v>27</v>
      </c>
      <c r="K28" s="708">
        <v>39</v>
      </c>
      <c r="L28" s="707">
        <v>68</v>
      </c>
      <c r="M28" s="707">
        <v>83</v>
      </c>
      <c r="N28" s="707">
        <v>40</v>
      </c>
      <c r="O28" s="706">
        <f t="shared" si="3"/>
        <v>230</v>
      </c>
      <c r="P28" s="705">
        <f t="shared" si="4"/>
        <v>0.57499999999999996</v>
      </c>
      <c r="Q28" s="704">
        <f t="shared" si="5"/>
        <v>43</v>
      </c>
      <c r="R28" s="703">
        <f t="shared" si="6"/>
        <v>467</v>
      </c>
      <c r="S28" s="702">
        <f t="shared" si="7"/>
        <v>0.58374999999999999</v>
      </c>
      <c r="T28" s="701">
        <f t="shared" si="8"/>
        <v>38</v>
      </c>
      <c r="U28" s="700">
        <v>1130</v>
      </c>
      <c r="V28" s="699">
        <f t="shared" si="9"/>
        <v>57</v>
      </c>
    </row>
    <row r="29" spans="1:22" ht="20.100000000000001" customHeight="1">
      <c r="A29" s="716" t="s">
        <v>305</v>
      </c>
      <c r="B29" s="715">
        <v>257941</v>
      </c>
      <c r="C29" s="714">
        <v>76023</v>
      </c>
      <c r="D29" s="713">
        <v>68</v>
      </c>
      <c r="E29" s="712">
        <v>68</v>
      </c>
      <c r="F29" s="712">
        <v>56</v>
      </c>
      <c r="G29" s="712">
        <v>40</v>
      </c>
      <c r="H29" s="711">
        <f t="shared" si="0"/>
        <v>232</v>
      </c>
      <c r="I29" s="710">
        <f t="shared" si="1"/>
        <v>0.57999999999999996</v>
      </c>
      <c r="J29" s="709">
        <f t="shared" si="2"/>
        <v>29</v>
      </c>
      <c r="K29" s="708">
        <v>46</v>
      </c>
      <c r="L29" s="707">
        <v>67</v>
      </c>
      <c r="M29" s="707">
        <v>88</v>
      </c>
      <c r="N29" s="707">
        <v>40</v>
      </c>
      <c r="O29" s="706">
        <f t="shared" si="3"/>
        <v>241</v>
      </c>
      <c r="P29" s="705">
        <f t="shared" si="4"/>
        <v>0.60250000000000004</v>
      </c>
      <c r="Q29" s="704">
        <f t="shared" si="5"/>
        <v>41</v>
      </c>
      <c r="R29" s="703">
        <f t="shared" si="6"/>
        <v>473</v>
      </c>
      <c r="S29" s="702">
        <f t="shared" si="7"/>
        <v>0.59125000000000005</v>
      </c>
      <c r="T29" s="701">
        <f t="shared" si="8"/>
        <v>31</v>
      </c>
      <c r="U29" s="700">
        <v>1230</v>
      </c>
      <c r="V29" s="699">
        <f t="shared" si="9"/>
        <v>49</v>
      </c>
    </row>
    <row r="30" spans="1:22" ht="20.100000000000001" customHeight="1">
      <c r="A30" s="716" t="s">
        <v>304</v>
      </c>
      <c r="B30" s="715">
        <v>186393</v>
      </c>
      <c r="C30" s="714">
        <v>54923</v>
      </c>
      <c r="D30" s="713">
        <v>54</v>
      </c>
      <c r="E30" s="712">
        <v>68</v>
      </c>
      <c r="F30" s="712">
        <v>52</v>
      </c>
      <c r="G30" s="712">
        <v>50</v>
      </c>
      <c r="H30" s="711">
        <f t="shared" si="0"/>
        <v>224</v>
      </c>
      <c r="I30" s="710">
        <f t="shared" si="1"/>
        <v>0.56000000000000005</v>
      </c>
      <c r="J30" s="709">
        <f t="shared" si="2"/>
        <v>34</v>
      </c>
      <c r="K30" s="708">
        <v>37</v>
      </c>
      <c r="L30" s="707">
        <v>77</v>
      </c>
      <c r="M30" s="707">
        <v>85</v>
      </c>
      <c r="N30" s="707">
        <v>50</v>
      </c>
      <c r="O30" s="706">
        <f t="shared" si="3"/>
        <v>249</v>
      </c>
      <c r="P30" s="705">
        <f t="shared" si="4"/>
        <v>0.62250000000000005</v>
      </c>
      <c r="Q30" s="704">
        <f t="shared" si="5"/>
        <v>32</v>
      </c>
      <c r="R30" s="703">
        <f t="shared" si="6"/>
        <v>473</v>
      </c>
      <c r="S30" s="702">
        <f t="shared" si="7"/>
        <v>0.59125000000000005</v>
      </c>
      <c r="T30" s="701">
        <f t="shared" si="8"/>
        <v>31</v>
      </c>
      <c r="U30" s="700">
        <v>1241</v>
      </c>
      <c r="V30" s="699">
        <f t="shared" si="9"/>
        <v>48</v>
      </c>
    </row>
    <row r="31" spans="1:22" ht="20.100000000000001" customHeight="1">
      <c r="A31" s="716" t="s">
        <v>303</v>
      </c>
      <c r="B31" s="715">
        <v>368785</v>
      </c>
      <c r="C31" s="714">
        <v>111780</v>
      </c>
      <c r="D31" s="713">
        <v>68</v>
      </c>
      <c r="E31" s="712">
        <v>66</v>
      </c>
      <c r="F31" s="712">
        <v>50</v>
      </c>
      <c r="G31" s="712">
        <v>40</v>
      </c>
      <c r="H31" s="711">
        <f t="shared" si="0"/>
        <v>224</v>
      </c>
      <c r="I31" s="710">
        <f t="shared" si="1"/>
        <v>0.56000000000000005</v>
      </c>
      <c r="J31" s="709">
        <f t="shared" si="2"/>
        <v>34</v>
      </c>
      <c r="K31" s="708">
        <v>54</v>
      </c>
      <c r="L31" s="707">
        <v>67</v>
      </c>
      <c r="M31" s="707">
        <v>88</v>
      </c>
      <c r="N31" s="707">
        <v>40</v>
      </c>
      <c r="O31" s="706">
        <f t="shared" si="3"/>
        <v>249</v>
      </c>
      <c r="P31" s="705">
        <f t="shared" si="4"/>
        <v>0.62250000000000005</v>
      </c>
      <c r="Q31" s="704">
        <f t="shared" si="5"/>
        <v>32</v>
      </c>
      <c r="R31" s="703">
        <f t="shared" si="6"/>
        <v>473</v>
      </c>
      <c r="S31" s="702">
        <f t="shared" si="7"/>
        <v>0.59125000000000005</v>
      </c>
      <c r="T31" s="701">
        <f t="shared" si="8"/>
        <v>31</v>
      </c>
      <c r="U31" s="700">
        <v>1434</v>
      </c>
      <c r="V31" s="699">
        <f t="shared" si="9"/>
        <v>21</v>
      </c>
    </row>
    <row r="32" spans="1:22" ht="20.100000000000001" customHeight="1">
      <c r="A32" s="716" t="s">
        <v>328</v>
      </c>
      <c r="B32" s="715">
        <v>236447</v>
      </c>
      <c r="C32" s="714">
        <v>66992</v>
      </c>
      <c r="D32" s="713">
        <v>85</v>
      </c>
      <c r="E32" s="712">
        <v>82</v>
      </c>
      <c r="F32" s="712">
        <v>24</v>
      </c>
      <c r="G32" s="712">
        <v>65</v>
      </c>
      <c r="H32" s="711">
        <f t="shared" si="0"/>
        <v>256</v>
      </c>
      <c r="I32" s="710">
        <f t="shared" si="1"/>
        <v>0.64</v>
      </c>
      <c r="J32" s="709">
        <f t="shared" si="2"/>
        <v>17</v>
      </c>
      <c r="K32" s="708">
        <v>58</v>
      </c>
      <c r="L32" s="707">
        <v>77</v>
      </c>
      <c r="M32" s="707">
        <v>90</v>
      </c>
      <c r="N32" s="707">
        <v>65</v>
      </c>
      <c r="O32" s="706">
        <f t="shared" si="3"/>
        <v>290</v>
      </c>
      <c r="P32" s="705">
        <f t="shared" si="4"/>
        <v>0.72499999999999998</v>
      </c>
      <c r="Q32" s="704">
        <f t="shared" si="5"/>
        <v>3</v>
      </c>
      <c r="R32" s="703">
        <f t="shared" si="6"/>
        <v>546</v>
      </c>
      <c r="S32" s="702">
        <f t="shared" si="7"/>
        <v>0.6825</v>
      </c>
      <c r="T32" s="701">
        <f t="shared" si="8"/>
        <v>7</v>
      </c>
      <c r="U32" s="700">
        <v>1403</v>
      </c>
      <c r="V32" s="699">
        <f t="shared" si="9"/>
        <v>26</v>
      </c>
    </row>
    <row r="33" spans="1:22" ht="20.100000000000001" customHeight="1">
      <c r="A33" s="716" t="s">
        <v>280</v>
      </c>
      <c r="B33" s="715">
        <v>402400</v>
      </c>
      <c r="C33" s="714">
        <v>116809</v>
      </c>
      <c r="D33" s="713">
        <v>48</v>
      </c>
      <c r="E33" s="712">
        <v>50</v>
      </c>
      <c r="F33" s="712">
        <v>46</v>
      </c>
      <c r="G33" s="712">
        <v>10</v>
      </c>
      <c r="H33" s="711">
        <f t="shared" si="0"/>
        <v>154</v>
      </c>
      <c r="I33" s="710">
        <f t="shared" si="1"/>
        <v>0.38500000000000001</v>
      </c>
      <c r="J33" s="709">
        <f t="shared" si="2"/>
        <v>60</v>
      </c>
      <c r="K33" s="708">
        <v>58</v>
      </c>
      <c r="L33" s="707">
        <v>77</v>
      </c>
      <c r="M33" s="707">
        <v>77</v>
      </c>
      <c r="N33" s="707">
        <v>10</v>
      </c>
      <c r="O33" s="706">
        <f t="shared" si="3"/>
        <v>222</v>
      </c>
      <c r="P33" s="705">
        <f t="shared" si="4"/>
        <v>0.55500000000000005</v>
      </c>
      <c r="Q33" s="704">
        <f t="shared" si="5"/>
        <v>48</v>
      </c>
      <c r="R33" s="703">
        <f t="shared" si="6"/>
        <v>376</v>
      </c>
      <c r="S33" s="702">
        <f t="shared" si="7"/>
        <v>0.47</v>
      </c>
      <c r="T33" s="701">
        <f t="shared" si="8"/>
        <v>56</v>
      </c>
      <c r="U33" s="700">
        <v>1204</v>
      </c>
      <c r="V33" s="699">
        <f t="shared" si="9"/>
        <v>53</v>
      </c>
    </row>
    <row r="34" spans="1:22" ht="20.100000000000001" customHeight="1">
      <c r="A34" s="716" t="s">
        <v>324</v>
      </c>
      <c r="B34" s="715">
        <v>384422</v>
      </c>
      <c r="C34" s="714">
        <v>93209</v>
      </c>
      <c r="D34" s="713">
        <v>71</v>
      </c>
      <c r="E34" s="712">
        <v>64</v>
      </c>
      <c r="F34" s="712">
        <v>55</v>
      </c>
      <c r="G34" s="712">
        <v>60</v>
      </c>
      <c r="H34" s="711">
        <f t="shared" si="0"/>
        <v>250</v>
      </c>
      <c r="I34" s="710">
        <f t="shared" si="1"/>
        <v>0.625</v>
      </c>
      <c r="J34" s="709">
        <f t="shared" si="2"/>
        <v>21</v>
      </c>
      <c r="K34" s="708">
        <v>71</v>
      </c>
      <c r="L34" s="707">
        <v>62</v>
      </c>
      <c r="M34" s="707">
        <v>86</v>
      </c>
      <c r="N34" s="707">
        <v>60</v>
      </c>
      <c r="O34" s="706">
        <f t="shared" si="3"/>
        <v>279</v>
      </c>
      <c r="P34" s="705">
        <f t="shared" si="4"/>
        <v>0.69750000000000001</v>
      </c>
      <c r="Q34" s="704">
        <f t="shared" si="5"/>
        <v>7</v>
      </c>
      <c r="R34" s="703">
        <f t="shared" si="6"/>
        <v>529</v>
      </c>
      <c r="S34" s="702">
        <f t="shared" si="7"/>
        <v>0.66125</v>
      </c>
      <c r="T34" s="701">
        <f t="shared" si="8"/>
        <v>11</v>
      </c>
      <c r="U34" s="700">
        <v>1402</v>
      </c>
      <c r="V34" s="699">
        <f t="shared" si="9"/>
        <v>27</v>
      </c>
    </row>
    <row r="35" spans="1:22" ht="20.100000000000001" customHeight="1">
      <c r="A35" s="716" t="s">
        <v>316</v>
      </c>
      <c r="B35" s="715">
        <v>380201</v>
      </c>
      <c r="C35" s="714">
        <v>103326</v>
      </c>
      <c r="D35" s="713">
        <v>71</v>
      </c>
      <c r="E35" s="712">
        <v>92</v>
      </c>
      <c r="F35" s="712">
        <v>41</v>
      </c>
      <c r="G35" s="712">
        <v>55</v>
      </c>
      <c r="H35" s="711">
        <f t="shared" si="0"/>
        <v>259</v>
      </c>
      <c r="I35" s="710">
        <f t="shared" si="1"/>
        <v>0.64749999999999996</v>
      </c>
      <c r="J35" s="709">
        <f t="shared" si="2"/>
        <v>12</v>
      </c>
      <c r="K35" s="708">
        <v>39</v>
      </c>
      <c r="L35" s="707">
        <v>69</v>
      </c>
      <c r="M35" s="707">
        <v>89</v>
      </c>
      <c r="N35" s="707">
        <v>55</v>
      </c>
      <c r="O35" s="706">
        <f t="shared" si="3"/>
        <v>252</v>
      </c>
      <c r="P35" s="705">
        <f t="shared" si="4"/>
        <v>0.63</v>
      </c>
      <c r="Q35" s="704">
        <f t="shared" si="5"/>
        <v>26</v>
      </c>
      <c r="R35" s="703">
        <f t="shared" si="6"/>
        <v>511</v>
      </c>
      <c r="S35" s="702">
        <f t="shared" si="7"/>
        <v>0.63875000000000004</v>
      </c>
      <c r="T35" s="701">
        <f t="shared" si="8"/>
        <v>19</v>
      </c>
      <c r="U35" s="700">
        <v>1331</v>
      </c>
      <c r="V35" s="699">
        <f t="shared" si="9"/>
        <v>38</v>
      </c>
    </row>
    <row r="36" spans="1:22" ht="20.100000000000001" customHeight="1">
      <c r="A36" s="716" t="s">
        <v>319</v>
      </c>
      <c r="B36" s="715">
        <v>417432</v>
      </c>
      <c r="C36" s="714">
        <v>101100</v>
      </c>
      <c r="D36" s="713">
        <v>82</v>
      </c>
      <c r="E36" s="712">
        <v>56</v>
      </c>
      <c r="F36" s="712">
        <v>76</v>
      </c>
      <c r="G36" s="712">
        <v>45</v>
      </c>
      <c r="H36" s="711">
        <f t="shared" si="0"/>
        <v>259</v>
      </c>
      <c r="I36" s="710">
        <f t="shared" si="1"/>
        <v>0.64749999999999996</v>
      </c>
      <c r="J36" s="709">
        <f t="shared" si="2"/>
        <v>12</v>
      </c>
      <c r="K36" s="708">
        <v>56</v>
      </c>
      <c r="L36" s="707">
        <v>73</v>
      </c>
      <c r="M36" s="707">
        <v>84</v>
      </c>
      <c r="N36" s="707">
        <v>45</v>
      </c>
      <c r="O36" s="706">
        <f t="shared" si="3"/>
        <v>258</v>
      </c>
      <c r="P36" s="705">
        <f t="shared" si="4"/>
        <v>0.64500000000000002</v>
      </c>
      <c r="Q36" s="704">
        <f t="shared" si="5"/>
        <v>23</v>
      </c>
      <c r="R36" s="703">
        <f t="shared" si="6"/>
        <v>517</v>
      </c>
      <c r="S36" s="702">
        <f t="shared" si="7"/>
        <v>0.64624999999999999</v>
      </c>
      <c r="T36" s="701">
        <f t="shared" si="8"/>
        <v>15</v>
      </c>
      <c r="U36" s="700">
        <v>1466</v>
      </c>
      <c r="V36" s="699">
        <f t="shared" si="9"/>
        <v>17</v>
      </c>
    </row>
    <row r="37" spans="1:22" ht="20.100000000000001" customHeight="1">
      <c r="A37" s="716" t="s">
        <v>282</v>
      </c>
      <c r="B37" s="715">
        <v>370761</v>
      </c>
      <c r="C37" s="714">
        <v>97271</v>
      </c>
      <c r="D37" s="713">
        <v>49</v>
      </c>
      <c r="E37" s="712">
        <v>48</v>
      </c>
      <c r="F37" s="712">
        <v>12</v>
      </c>
      <c r="G37" s="712">
        <v>85</v>
      </c>
      <c r="H37" s="711">
        <f t="shared" si="0"/>
        <v>194</v>
      </c>
      <c r="I37" s="710">
        <f t="shared" si="1"/>
        <v>0.48499999999999999</v>
      </c>
      <c r="J37" s="709">
        <f t="shared" si="2"/>
        <v>51</v>
      </c>
      <c r="K37" s="708">
        <v>24</v>
      </c>
      <c r="L37" s="707">
        <v>62</v>
      </c>
      <c r="M37" s="707">
        <v>47</v>
      </c>
      <c r="N37" s="707">
        <v>85</v>
      </c>
      <c r="O37" s="706">
        <f t="shared" si="3"/>
        <v>218</v>
      </c>
      <c r="P37" s="705">
        <f t="shared" si="4"/>
        <v>0.54500000000000004</v>
      </c>
      <c r="Q37" s="704">
        <f t="shared" si="5"/>
        <v>51</v>
      </c>
      <c r="R37" s="703">
        <f t="shared" si="6"/>
        <v>412</v>
      </c>
      <c r="S37" s="702">
        <f t="shared" si="7"/>
        <v>0.51500000000000001</v>
      </c>
      <c r="T37" s="701">
        <f t="shared" si="8"/>
        <v>54</v>
      </c>
      <c r="U37" s="700">
        <v>1048</v>
      </c>
      <c r="V37" s="699">
        <f t="shared" si="9"/>
        <v>60</v>
      </c>
    </row>
    <row r="38" spans="1:22" ht="20.100000000000001" customHeight="1">
      <c r="A38" s="716" t="s">
        <v>291</v>
      </c>
      <c r="B38" s="715">
        <v>344552</v>
      </c>
      <c r="C38" s="714">
        <v>94246</v>
      </c>
      <c r="D38" s="713">
        <v>64</v>
      </c>
      <c r="E38" s="712">
        <v>70</v>
      </c>
      <c r="F38" s="712">
        <v>55</v>
      </c>
      <c r="G38" s="712">
        <v>40</v>
      </c>
      <c r="H38" s="711">
        <f t="shared" ref="H38:H67" si="10">SUM(D38:G38)</f>
        <v>229</v>
      </c>
      <c r="I38" s="710">
        <f t="shared" ref="I38:I67" si="11">H38/400</f>
        <v>0.57250000000000001</v>
      </c>
      <c r="J38" s="709">
        <f t="shared" ref="J38:J67" si="12">IFERROR(_xlfn.RANK.EQ(H38,$H$6:$H$67,0),"")</f>
        <v>31</v>
      </c>
      <c r="K38" s="708">
        <v>39</v>
      </c>
      <c r="L38" s="707">
        <v>46</v>
      </c>
      <c r="M38" s="707">
        <v>92</v>
      </c>
      <c r="N38" s="707">
        <v>40</v>
      </c>
      <c r="O38" s="706">
        <f t="shared" ref="O38:O67" si="13">SUM(K38:N38)</f>
        <v>217</v>
      </c>
      <c r="P38" s="705">
        <f t="shared" ref="P38:P67" si="14">O38/400</f>
        <v>0.54249999999999998</v>
      </c>
      <c r="Q38" s="704">
        <f t="shared" ref="Q38:Q67" si="15">IFERROR(_xlfn.RANK.EQ(O38,O$6:O$67),"")</f>
        <v>52</v>
      </c>
      <c r="R38" s="703">
        <f t="shared" ref="R38:R67" si="16">IFERROR(H38+O38,"")</f>
        <v>446</v>
      </c>
      <c r="S38" s="702">
        <f t="shared" ref="S38:S67" si="17">R38/800</f>
        <v>0.5575</v>
      </c>
      <c r="T38" s="701">
        <f t="shared" ref="T38:T67" si="18">IFERROR(_xlfn.RANK.EQ(R38,$R$6:$R$67),"")</f>
        <v>45</v>
      </c>
      <c r="U38" s="700">
        <v>1263</v>
      </c>
      <c r="V38" s="699">
        <f t="shared" ref="V38:V67" si="19">_xlfn.RANK.EQ(U38,$U$6:$U$67,0)</f>
        <v>47</v>
      </c>
    </row>
    <row r="39" spans="1:22" ht="20.100000000000001" customHeight="1">
      <c r="A39" s="716" t="s">
        <v>318</v>
      </c>
      <c r="B39" s="715">
        <v>407695</v>
      </c>
      <c r="C39" s="714">
        <v>104746</v>
      </c>
      <c r="D39" s="713">
        <v>65</v>
      </c>
      <c r="E39" s="712">
        <v>50</v>
      </c>
      <c r="F39" s="712">
        <v>61</v>
      </c>
      <c r="G39" s="712">
        <v>65</v>
      </c>
      <c r="H39" s="711">
        <f t="shared" si="10"/>
        <v>241</v>
      </c>
      <c r="I39" s="710">
        <f t="shared" si="11"/>
        <v>0.60250000000000004</v>
      </c>
      <c r="J39" s="709">
        <f t="shared" si="12"/>
        <v>23</v>
      </c>
      <c r="K39" s="708">
        <v>75</v>
      </c>
      <c r="L39" s="707">
        <v>48</v>
      </c>
      <c r="M39" s="707">
        <v>86</v>
      </c>
      <c r="N39" s="707">
        <v>65</v>
      </c>
      <c r="O39" s="706">
        <f t="shared" si="13"/>
        <v>274</v>
      </c>
      <c r="P39" s="705">
        <f t="shared" si="14"/>
        <v>0.68500000000000005</v>
      </c>
      <c r="Q39" s="704">
        <f t="shared" si="15"/>
        <v>11</v>
      </c>
      <c r="R39" s="703">
        <f t="shared" si="16"/>
        <v>515</v>
      </c>
      <c r="S39" s="702">
        <f t="shared" si="17"/>
        <v>0.64375000000000004</v>
      </c>
      <c r="T39" s="701">
        <f t="shared" si="18"/>
        <v>17</v>
      </c>
      <c r="U39" s="700">
        <v>1393</v>
      </c>
      <c r="V39" s="699">
        <f t="shared" si="19"/>
        <v>28</v>
      </c>
    </row>
    <row r="40" spans="1:22" ht="20.100000000000001" customHeight="1">
      <c r="A40" s="716" t="s">
        <v>293</v>
      </c>
      <c r="B40" s="715">
        <v>381316</v>
      </c>
      <c r="C40" s="714">
        <v>90607</v>
      </c>
      <c r="D40" s="713">
        <v>70</v>
      </c>
      <c r="E40" s="712">
        <v>20</v>
      </c>
      <c r="F40" s="712">
        <v>67</v>
      </c>
      <c r="G40" s="712">
        <v>45</v>
      </c>
      <c r="H40" s="711">
        <f t="shared" si="10"/>
        <v>202</v>
      </c>
      <c r="I40" s="710">
        <f t="shared" si="11"/>
        <v>0.505</v>
      </c>
      <c r="J40" s="709">
        <f t="shared" si="12"/>
        <v>46</v>
      </c>
      <c r="K40" s="708">
        <v>70</v>
      </c>
      <c r="L40" s="707">
        <v>62</v>
      </c>
      <c r="M40" s="707">
        <v>74</v>
      </c>
      <c r="N40" s="707">
        <v>45</v>
      </c>
      <c r="O40" s="706">
        <f t="shared" si="13"/>
        <v>251</v>
      </c>
      <c r="P40" s="705">
        <f t="shared" si="14"/>
        <v>0.62749999999999995</v>
      </c>
      <c r="Q40" s="704">
        <f t="shared" si="15"/>
        <v>29</v>
      </c>
      <c r="R40" s="703">
        <f t="shared" si="16"/>
        <v>453</v>
      </c>
      <c r="S40" s="702">
        <f t="shared" si="17"/>
        <v>0.56625000000000003</v>
      </c>
      <c r="T40" s="701">
        <f t="shared" si="18"/>
        <v>42</v>
      </c>
      <c r="U40" s="700">
        <v>1374</v>
      </c>
      <c r="V40" s="699">
        <f t="shared" si="19"/>
        <v>32</v>
      </c>
    </row>
    <row r="41" spans="1:22" ht="20.100000000000001" customHeight="1">
      <c r="A41" s="716" t="s">
        <v>296</v>
      </c>
      <c r="B41" s="715">
        <v>348530</v>
      </c>
      <c r="C41" s="714">
        <v>102375</v>
      </c>
      <c r="D41" s="713">
        <v>62</v>
      </c>
      <c r="E41" s="712">
        <v>54</v>
      </c>
      <c r="F41" s="712">
        <v>73</v>
      </c>
      <c r="G41" s="712">
        <v>35</v>
      </c>
      <c r="H41" s="711">
        <f t="shared" si="10"/>
        <v>224</v>
      </c>
      <c r="I41" s="710">
        <f t="shared" si="11"/>
        <v>0.56000000000000005</v>
      </c>
      <c r="J41" s="709">
        <f t="shared" si="12"/>
        <v>34</v>
      </c>
      <c r="K41" s="708">
        <v>73</v>
      </c>
      <c r="L41" s="707">
        <v>72</v>
      </c>
      <c r="M41" s="707">
        <v>61</v>
      </c>
      <c r="N41" s="707">
        <v>35</v>
      </c>
      <c r="O41" s="706">
        <f t="shared" si="13"/>
        <v>241</v>
      </c>
      <c r="P41" s="705">
        <f t="shared" si="14"/>
        <v>0.60250000000000004</v>
      </c>
      <c r="Q41" s="704">
        <f t="shared" si="15"/>
        <v>41</v>
      </c>
      <c r="R41" s="703">
        <f t="shared" si="16"/>
        <v>465</v>
      </c>
      <c r="S41" s="702">
        <f t="shared" si="17"/>
        <v>0.58125000000000004</v>
      </c>
      <c r="T41" s="701">
        <f t="shared" si="18"/>
        <v>40</v>
      </c>
      <c r="U41" s="700">
        <v>1295</v>
      </c>
      <c r="V41" s="699">
        <f t="shared" si="19"/>
        <v>42</v>
      </c>
    </row>
    <row r="42" spans="1:22" ht="20.100000000000001" customHeight="1">
      <c r="A42" s="716" t="s">
        <v>325</v>
      </c>
      <c r="B42" s="715">
        <v>396252</v>
      </c>
      <c r="C42" s="714">
        <v>113807</v>
      </c>
      <c r="D42" s="713">
        <v>80</v>
      </c>
      <c r="E42" s="712">
        <v>68</v>
      </c>
      <c r="F42" s="712">
        <v>67</v>
      </c>
      <c r="G42" s="712">
        <v>50</v>
      </c>
      <c r="H42" s="711">
        <f t="shared" si="10"/>
        <v>265</v>
      </c>
      <c r="I42" s="710">
        <f t="shared" si="11"/>
        <v>0.66249999999999998</v>
      </c>
      <c r="J42" s="709">
        <f t="shared" si="12"/>
        <v>8</v>
      </c>
      <c r="K42" s="708">
        <v>54</v>
      </c>
      <c r="L42" s="707">
        <v>71</v>
      </c>
      <c r="M42" s="707">
        <v>90</v>
      </c>
      <c r="N42" s="707">
        <v>50</v>
      </c>
      <c r="O42" s="706">
        <f t="shared" si="13"/>
        <v>265</v>
      </c>
      <c r="P42" s="705">
        <f t="shared" si="14"/>
        <v>0.66249999999999998</v>
      </c>
      <c r="Q42" s="704">
        <f t="shared" si="15"/>
        <v>17</v>
      </c>
      <c r="R42" s="703">
        <f t="shared" si="16"/>
        <v>530</v>
      </c>
      <c r="S42" s="702">
        <f t="shared" si="17"/>
        <v>0.66249999999999998</v>
      </c>
      <c r="T42" s="701">
        <f t="shared" si="18"/>
        <v>10</v>
      </c>
      <c r="U42" s="700">
        <v>1442</v>
      </c>
      <c r="V42" s="699">
        <f t="shared" si="19"/>
        <v>20</v>
      </c>
    </row>
    <row r="43" spans="1:22" ht="20.100000000000001" customHeight="1">
      <c r="A43" s="716" t="s">
        <v>302</v>
      </c>
      <c r="B43" s="715">
        <v>261998</v>
      </c>
      <c r="C43" s="714">
        <v>73734</v>
      </c>
      <c r="D43" s="713">
        <v>65</v>
      </c>
      <c r="E43" s="712">
        <v>76</v>
      </c>
      <c r="F43" s="712">
        <v>52</v>
      </c>
      <c r="G43" s="712">
        <v>35</v>
      </c>
      <c r="H43" s="711">
        <f t="shared" si="10"/>
        <v>228</v>
      </c>
      <c r="I43" s="710">
        <f t="shared" si="11"/>
        <v>0.56999999999999995</v>
      </c>
      <c r="J43" s="709">
        <f t="shared" si="12"/>
        <v>32</v>
      </c>
      <c r="K43" s="708">
        <v>55</v>
      </c>
      <c r="L43" s="707">
        <v>79</v>
      </c>
      <c r="M43" s="707">
        <v>76</v>
      </c>
      <c r="N43" s="707">
        <v>35</v>
      </c>
      <c r="O43" s="706">
        <f t="shared" si="13"/>
        <v>245</v>
      </c>
      <c r="P43" s="705">
        <f t="shared" si="14"/>
        <v>0.61250000000000004</v>
      </c>
      <c r="Q43" s="704">
        <f t="shared" si="15"/>
        <v>38</v>
      </c>
      <c r="R43" s="703">
        <f t="shared" si="16"/>
        <v>473</v>
      </c>
      <c r="S43" s="702">
        <f t="shared" si="17"/>
        <v>0.59125000000000005</v>
      </c>
      <c r="T43" s="701">
        <f t="shared" si="18"/>
        <v>31</v>
      </c>
      <c r="U43" s="700">
        <v>1300</v>
      </c>
      <c r="V43" s="699">
        <f t="shared" si="19"/>
        <v>41</v>
      </c>
    </row>
    <row r="44" spans="1:22" ht="20.100000000000001" customHeight="1">
      <c r="A44" s="716" t="s">
        <v>287</v>
      </c>
      <c r="B44" s="715">
        <v>227544</v>
      </c>
      <c r="C44" s="714">
        <v>68153</v>
      </c>
      <c r="D44" s="713">
        <v>35</v>
      </c>
      <c r="E44" s="712">
        <v>72</v>
      </c>
      <c r="F44" s="712">
        <v>34</v>
      </c>
      <c r="G44" s="712">
        <v>50</v>
      </c>
      <c r="H44" s="711">
        <f t="shared" si="10"/>
        <v>191</v>
      </c>
      <c r="I44" s="710">
        <f t="shared" si="11"/>
        <v>0.47749999999999998</v>
      </c>
      <c r="J44" s="709">
        <f t="shared" si="12"/>
        <v>52</v>
      </c>
      <c r="K44" s="708">
        <v>41</v>
      </c>
      <c r="L44" s="707">
        <v>53</v>
      </c>
      <c r="M44" s="707">
        <v>86</v>
      </c>
      <c r="N44" s="707">
        <v>50</v>
      </c>
      <c r="O44" s="706">
        <f t="shared" si="13"/>
        <v>230</v>
      </c>
      <c r="P44" s="705">
        <f t="shared" si="14"/>
        <v>0.57499999999999996</v>
      </c>
      <c r="Q44" s="704">
        <f t="shared" si="15"/>
        <v>43</v>
      </c>
      <c r="R44" s="703">
        <f t="shared" si="16"/>
        <v>421</v>
      </c>
      <c r="S44" s="702">
        <f t="shared" si="17"/>
        <v>0.52625</v>
      </c>
      <c r="T44" s="701">
        <f t="shared" si="18"/>
        <v>49</v>
      </c>
      <c r="U44" s="700">
        <v>1344</v>
      </c>
      <c r="V44" s="699">
        <f t="shared" si="19"/>
        <v>36</v>
      </c>
    </row>
    <row r="45" spans="1:22" ht="20.100000000000001" customHeight="1">
      <c r="A45" s="716" t="s">
        <v>321</v>
      </c>
      <c r="B45" s="715">
        <v>480137</v>
      </c>
      <c r="C45" s="714">
        <v>134622</v>
      </c>
      <c r="D45" s="713">
        <v>60</v>
      </c>
      <c r="E45" s="712">
        <v>92</v>
      </c>
      <c r="F45" s="712">
        <v>46</v>
      </c>
      <c r="G45" s="712">
        <v>50</v>
      </c>
      <c r="H45" s="711">
        <f t="shared" si="10"/>
        <v>248</v>
      </c>
      <c r="I45" s="710">
        <f t="shared" si="11"/>
        <v>0.62</v>
      </c>
      <c r="J45" s="709">
        <f t="shared" si="12"/>
        <v>22</v>
      </c>
      <c r="K45" s="708">
        <v>59</v>
      </c>
      <c r="L45" s="707">
        <v>82</v>
      </c>
      <c r="M45" s="707">
        <v>80</v>
      </c>
      <c r="N45" s="707">
        <v>50</v>
      </c>
      <c r="O45" s="706">
        <f t="shared" si="13"/>
        <v>271</v>
      </c>
      <c r="P45" s="705">
        <f t="shared" si="14"/>
        <v>0.67749999999999999</v>
      </c>
      <c r="Q45" s="704">
        <f t="shared" si="15"/>
        <v>12</v>
      </c>
      <c r="R45" s="703">
        <f t="shared" si="16"/>
        <v>519</v>
      </c>
      <c r="S45" s="702">
        <f t="shared" si="17"/>
        <v>0.64875000000000005</v>
      </c>
      <c r="T45" s="701">
        <f t="shared" si="18"/>
        <v>14</v>
      </c>
      <c r="U45" s="700">
        <v>1469</v>
      </c>
      <c r="V45" s="699">
        <f t="shared" si="19"/>
        <v>16</v>
      </c>
    </row>
    <row r="46" spans="1:22" ht="20.100000000000001" customHeight="1">
      <c r="A46" s="716" t="s">
        <v>283</v>
      </c>
      <c r="B46" s="715">
        <v>528459</v>
      </c>
      <c r="C46" s="714">
        <v>143620</v>
      </c>
      <c r="D46" s="713">
        <v>51</v>
      </c>
      <c r="E46" s="712">
        <v>52</v>
      </c>
      <c r="F46" s="712">
        <v>49</v>
      </c>
      <c r="G46" s="712">
        <v>55</v>
      </c>
      <c r="H46" s="711">
        <f t="shared" si="10"/>
        <v>207</v>
      </c>
      <c r="I46" s="710">
        <f t="shared" si="11"/>
        <v>0.51749999999999996</v>
      </c>
      <c r="J46" s="709">
        <f t="shared" si="12"/>
        <v>44</v>
      </c>
      <c r="K46" s="708">
        <v>31</v>
      </c>
      <c r="L46" s="707">
        <v>30</v>
      </c>
      <c r="M46" s="707">
        <v>92</v>
      </c>
      <c r="N46" s="707">
        <v>55</v>
      </c>
      <c r="O46" s="706">
        <f t="shared" si="13"/>
        <v>208</v>
      </c>
      <c r="P46" s="705">
        <f t="shared" si="14"/>
        <v>0.52</v>
      </c>
      <c r="Q46" s="704">
        <f t="shared" si="15"/>
        <v>57</v>
      </c>
      <c r="R46" s="703">
        <f t="shared" si="16"/>
        <v>415</v>
      </c>
      <c r="S46" s="702">
        <f t="shared" si="17"/>
        <v>0.51875000000000004</v>
      </c>
      <c r="T46" s="701">
        <f t="shared" si="18"/>
        <v>53</v>
      </c>
      <c r="U46" s="700">
        <v>1385</v>
      </c>
      <c r="V46" s="699">
        <f t="shared" si="19"/>
        <v>29</v>
      </c>
    </row>
    <row r="47" spans="1:22" ht="20.100000000000001" customHeight="1">
      <c r="A47" s="716" t="s">
        <v>300</v>
      </c>
      <c r="B47" s="715">
        <v>458895</v>
      </c>
      <c r="C47" s="714">
        <v>126099</v>
      </c>
      <c r="D47" s="713">
        <v>73</v>
      </c>
      <c r="E47" s="712">
        <v>54</v>
      </c>
      <c r="F47" s="712">
        <v>76</v>
      </c>
      <c r="G47" s="712">
        <v>15</v>
      </c>
      <c r="H47" s="711">
        <f t="shared" si="10"/>
        <v>218</v>
      </c>
      <c r="I47" s="710">
        <f t="shared" si="11"/>
        <v>0.54500000000000004</v>
      </c>
      <c r="J47" s="709">
        <f t="shared" si="12"/>
        <v>38</v>
      </c>
      <c r="K47" s="708">
        <v>75</v>
      </c>
      <c r="L47" s="707">
        <v>76</v>
      </c>
      <c r="M47" s="707">
        <v>86</v>
      </c>
      <c r="N47" s="707">
        <v>15</v>
      </c>
      <c r="O47" s="706">
        <f t="shared" si="13"/>
        <v>252</v>
      </c>
      <c r="P47" s="705">
        <f t="shared" si="14"/>
        <v>0.63</v>
      </c>
      <c r="Q47" s="704">
        <f t="shared" si="15"/>
        <v>26</v>
      </c>
      <c r="R47" s="703">
        <f t="shared" si="16"/>
        <v>470</v>
      </c>
      <c r="S47" s="702">
        <f t="shared" si="17"/>
        <v>0.58750000000000002</v>
      </c>
      <c r="T47" s="701">
        <f t="shared" si="18"/>
        <v>35</v>
      </c>
      <c r="U47" s="700">
        <v>1448</v>
      </c>
      <c r="V47" s="699">
        <f t="shared" si="19"/>
        <v>19</v>
      </c>
    </row>
    <row r="48" spans="1:22" ht="20.100000000000001" customHeight="1">
      <c r="A48" s="716" t="s">
        <v>289</v>
      </c>
      <c r="B48" s="715">
        <v>305404</v>
      </c>
      <c r="C48" s="714">
        <v>80104</v>
      </c>
      <c r="D48" s="713">
        <v>43</v>
      </c>
      <c r="E48" s="712">
        <v>32</v>
      </c>
      <c r="F48" s="712">
        <v>43</v>
      </c>
      <c r="G48" s="712">
        <v>60</v>
      </c>
      <c r="H48" s="711">
        <f t="shared" si="10"/>
        <v>178</v>
      </c>
      <c r="I48" s="710">
        <f t="shared" si="11"/>
        <v>0.44500000000000001</v>
      </c>
      <c r="J48" s="709">
        <f t="shared" si="12"/>
        <v>57</v>
      </c>
      <c r="K48" s="708">
        <v>60</v>
      </c>
      <c r="L48" s="707">
        <v>68</v>
      </c>
      <c r="M48" s="707">
        <v>72</v>
      </c>
      <c r="N48" s="707">
        <v>60</v>
      </c>
      <c r="O48" s="706">
        <f t="shared" si="13"/>
        <v>260</v>
      </c>
      <c r="P48" s="705">
        <f t="shared" si="14"/>
        <v>0.65</v>
      </c>
      <c r="Q48" s="704">
        <f t="shared" si="15"/>
        <v>22</v>
      </c>
      <c r="R48" s="703">
        <f t="shared" si="16"/>
        <v>438</v>
      </c>
      <c r="S48" s="702">
        <f t="shared" si="17"/>
        <v>0.54749999999999999</v>
      </c>
      <c r="T48" s="701">
        <f t="shared" si="18"/>
        <v>47</v>
      </c>
      <c r="U48" s="700">
        <v>1404</v>
      </c>
      <c r="V48" s="699">
        <f t="shared" si="19"/>
        <v>25</v>
      </c>
    </row>
    <row r="49" spans="1:22" ht="20.100000000000001" customHeight="1">
      <c r="A49" s="716" t="s">
        <v>310</v>
      </c>
      <c r="B49" s="715">
        <v>482796</v>
      </c>
      <c r="C49" s="714">
        <v>118567</v>
      </c>
      <c r="D49" s="713">
        <v>64</v>
      </c>
      <c r="E49" s="712">
        <v>80</v>
      </c>
      <c r="F49" s="712">
        <v>71</v>
      </c>
      <c r="G49" s="712">
        <v>25</v>
      </c>
      <c r="H49" s="711">
        <f t="shared" si="10"/>
        <v>240</v>
      </c>
      <c r="I49" s="710">
        <f t="shared" si="11"/>
        <v>0.6</v>
      </c>
      <c r="J49" s="709">
        <f t="shared" si="12"/>
        <v>24</v>
      </c>
      <c r="K49" s="708">
        <v>67</v>
      </c>
      <c r="L49" s="707">
        <v>79</v>
      </c>
      <c r="M49" s="707">
        <v>78</v>
      </c>
      <c r="N49" s="707">
        <v>25</v>
      </c>
      <c r="O49" s="706">
        <f t="shared" si="13"/>
        <v>249</v>
      </c>
      <c r="P49" s="705">
        <f t="shared" si="14"/>
        <v>0.62250000000000005</v>
      </c>
      <c r="Q49" s="704">
        <f t="shared" si="15"/>
        <v>32</v>
      </c>
      <c r="R49" s="703">
        <f t="shared" si="16"/>
        <v>489</v>
      </c>
      <c r="S49" s="702">
        <f t="shared" si="17"/>
        <v>0.61124999999999996</v>
      </c>
      <c r="T49" s="701">
        <f t="shared" si="18"/>
        <v>24</v>
      </c>
      <c r="U49" s="700">
        <v>1575</v>
      </c>
      <c r="V49" s="699">
        <f t="shared" si="19"/>
        <v>7</v>
      </c>
    </row>
    <row r="50" spans="1:22" ht="20.100000000000001" customHeight="1">
      <c r="A50" s="716" t="s">
        <v>281</v>
      </c>
      <c r="B50" s="715">
        <v>351418</v>
      </c>
      <c r="C50" s="714">
        <v>111503</v>
      </c>
      <c r="D50" s="713">
        <v>29</v>
      </c>
      <c r="E50" s="712">
        <v>56</v>
      </c>
      <c r="F50" s="712">
        <v>49</v>
      </c>
      <c r="G50" s="712">
        <v>45</v>
      </c>
      <c r="H50" s="711">
        <f t="shared" si="10"/>
        <v>179</v>
      </c>
      <c r="I50" s="710">
        <f t="shared" si="11"/>
        <v>0.44750000000000001</v>
      </c>
      <c r="J50" s="709">
        <f t="shared" si="12"/>
        <v>56</v>
      </c>
      <c r="K50" s="708">
        <v>31</v>
      </c>
      <c r="L50" s="707">
        <v>64</v>
      </c>
      <c r="M50" s="707">
        <v>85</v>
      </c>
      <c r="N50" s="707">
        <v>45</v>
      </c>
      <c r="O50" s="706">
        <f t="shared" si="13"/>
        <v>225</v>
      </c>
      <c r="P50" s="705">
        <f t="shared" si="14"/>
        <v>0.5625</v>
      </c>
      <c r="Q50" s="704">
        <f t="shared" si="15"/>
        <v>45</v>
      </c>
      <c r="R50" s="703">
        <f t="shared" si="16"/>
        <v>404</v>
      </c>
      <c r="S50" s="702">
        <f t="shared" si="17"/>
        <v>0.505</v>
      </c>
      <c r="T50" s="701">
        <f t="shared" si="18"/>
        <v>55</v>
      </c>
      <c r="U50" s="700">
        <v>1361</v>
      </c>
      <c r="V50" s="699">
        <f t="shared" si="19"/>
        <v>33</v>
      </c>
    </row>
    <row r="51" spans="1:22" ht="20.100000000000001" customHeight="1">
      <c r="A51" s="716" t="s">
        <v>299</v>
      </c>
      <c r="B51" s="715">
        <v>359654</v>
      </c>
      <c r="C51" s="714">
        <v>110463</v>
      </c>
      <c r="D51" s="713">
        <v>79</v>
      </c>
      <c r="E51" s="712">
        <v>84</v>
      </c>
      <c r="F51" s="712">
        <v>76</v>
      </c>
      <c r="G51" s="712">
        <v>20</v>
      </c>
      <c r="H51" s="711">
        <f t="shared" si="10"/>
        <v>259</v>
      </c>
      <c r="I51" s="710">
        <f t="shared" si="11"/>
        <v>0.64749999999999996</v>
      </c>
      <c r="J51" s="709">
        <f t="shared" si="12"/>
        <v>12</v>
      </c>
      <c r="K51" s="708">
        <v>60</v>
      </c>
      <c r="L51" s="707">
        <v>44</v>
      </c>
      <c r="M51" s="707">
        <v>86</v>
      </c>
      <c r="N51" s="707">
        <v>20</v>
      </c>
      <c r="O51" s="706">
        <f t="shared" si="13"/>
        <v>210</v>
      </c>
      <c r="P51" s="705">
        <f t="shared" si="14"/>
        <v>0.52500000000000002</v>
      </c>
      <c r="Q51" s="704">
        <f t="shared" si="15"/>
        <v>56</v>
      </c>
      <c r="R51" s="703">
        <f t="shared" si="16"/>
        <v>469</v>
      </c>
      <c r="S51" s="702">
        <f t="shared" si="17"/>
        <v>0.58625000000000005</v>
      </c>
      <c r="T51" s="701">
        <f t="shared" si="18"/>
        <v>37</v>
      </c>
      <c r="U51" s="700">
        <v>1346</v>
      </c>
      <c r="V51" s="699">
        <f t="shared" si="19"/>
        <v>35</v>
      </c>
    </row>
    <row r="52" spans="1:22" ht="20.100000000000001" customHeight="1">
      <c r="A52" s="716" t="s">
        <v>292</v>
      </c>
      <c r="B52" s="715">
        <v>183269</v>
      </c>
      <c r="C52" s="714">
        <v>55427</v>
      </c>
      <c r="D52" s="713">
        <v>69</v>
      </c>
      <c r="E52" s="712">
        <v>84</v>
      </c>
      <c r="F52" s="712">
        <v>33</v>
      </c>
      <c r="G52" s="712">
        <v>40</v>
      </c>
      <c r="H52" s="711">
        <f t="shared" si="10"/>
        <v>226</v>
      </c>
      <c r="I52" s="710">
        <f t="shared" si="11"/>
        <v>0.56499999999999995</v>
      </c>
      <c r="J52" s="709">
        <f t="shared" si="12"/>
        <v>33</v>
      </c>
      <c r="K52" s="708">
        <v>29</v>
      </c>
      <c r="L52" s="707">
        <v>67</v>
      </c>
      <c r="M52" s="707">
        <v>88</v>
      </c>
      <c r="N52" s="707">
        <v>40</v>
      </c>
      <c r="O52" s="706">
        <f t="shared" si="13"/>
        <v>224</v>
      </c>
      <c r="P52" s="705">
        <f t="shared" si="14"/>
        <v>0.56000000000000005</v>
      </c>
      <c r="Q52" s="704">
        <f t="shared" si="15"/>
        <v>46</v>
      </c>
      <c r="R52" s="703">
        <f t="shared" si="16"/>
        <v>450</v>
      </c>
      <c r="S52" s="702">
        <f t="shared" si="17"/>
        <v>0.5625</v>
      </c>
      <c r="T52" s="701">
        <f t="shared" si="18"/>
        <v>44</v>
      </c>
      <c r="U52" s="700">
        <v>1219</v>
      </c>
      <c r="V52" s="699">
        <f t="shared" si="19"/>
        <v>51</v>
      </c>
    </row>
    <row r="53" spans="1:22" ht="20.100000000000001" customHeight="1">
      <c r="A53" s="716" t="s">
        <v>326</v>
      </c>
      <c r="B53" s="715">
        <v>197843</v>
      </c>
      <c r="C53" s="714">
        <v>59453</v>
      </c>
      <c r="D53" s="713">
        <v>67</v>
      </c>
      <c r="E53" s="712">
        <v>80</v>
      </c>
      <c r="F53" s="712">
        <v>64</v>
      </c>
      <c r="G53" s="712">
        <v>45</v>
      </c>
      <c r="H53" s="711">
        <f t="shared" si="10"/>
        <v>256</v>
      </c>
      <c r="I53" s="710">
        <f t="shared" si="11"/>
        <v>0.64</v>
      </c>
      <c r="J53" s="709">
        <f t="shared" si="12"/>
        <v>17</v>
      </c>
      <c r="K53" s="708">
        <v>72</v>
      </c>
      <c r="L53" s="707">
        <v>71</v>
      </c>
      <c r="M53" s="707">
        <v>90</v>
      </c>
      <c r="N53" s="707">
        <v>45</v>
      </c>
      <c r="O53" s="706">
        <f t="shared" si="13"/>
        <v>278</v>
      </c>
      <c r="P53" s="705">
        <f t="shared" si="14"/>
        <v>0.69499999999999995</v>
      </c>
      <c r="Q53" s="704">
        <f t="shared" si="15"/>
        <v>8</v>
      </c>
      <c r="R53" s="703">
        <f t="shared" si="16"/>
        <v>534</v>
      </c>
      <c r="S53" s="702">
        <f t="shared" si="17"/>
        <v>0.66749999999999998</v>
      </c>
      <c r="T53" s="701">
        <f t="shared" si="18"/>
        <v>9</v>
      </c>
      <c r="U53" s="700">
        <v>1430</v>
      </c>
      <c r="V53" s="699">
        <f t="shared" si="19"/>
        <v>22</v>
      </c>
    </row>
    <row r="54" spans="1:22" ht="20.100000000000001" customHeight="1">
      <c r="A54" s="716" t="s">
        <v>330</v>
      </c>
      <c r="B54" s="715">
        <v>477799</v>
      </c>
      <c r="C54" s="714">
        <v>132734</v>
      </c>
      <c r="D54" s="713">
        <v>81</v>
      </c>
      <c r="E54" s="712">
        <v>96</v>
      </c>
      <c r="F54" s="712">
        <v>68</v>
      </c>
      <c r="G54" s="712">
        <v>50</v>
      </c>
      <c r="H54" s="711">
        <f t="shared" si="10"/>
        <v>295</v>
      </c>
      <c r="I54" s="710">
        <f t="shared" si="11"/>
        <v>0.73750000000000004</v>
      </c>
      <c r="J54" s="709">
        <f t="shared" si="12"/>
        <v>5</v>
      </c>
      <c r="K54" s="708">
        <v>58</v>
      </c>
      <c r="L54" s="707">
        <v>76</v>
      </c>
      <c r="M54" s="707">
        <v>77</v>
      </c>
      <c r="N54" s="707">
        <v>50</v>
      </c>
      <c r="O54" s="706">
        <f t="shared" si="13"/>
        <v>261</v>
      </c>
      <c r="P54" s="705">
        <f t="shared" si="14"/>
        <v>0.65249999999999997</v>
      </c>
      <c r="Q54" s="704">
        <f t="shared" si="15"/>
        <v>21</v>
      </c>
      <c r="R54" s="703">
        <f t="shared" si="16"/>
        <v>556</v>
      </c>
      <c r="S54" s="702">
        <f t="shared" si="17"/>
        <v>0.69499999999999995</v>
      </c>
      <c r="T54" s="701">
        <f t="shared" si="18"/>
        <v>4</v>
      </c>
      <c r="U54" s="700">
        <v>1793</v>
      </c>
      <c r="V54" s="699">
        <f t="shared" si="19"/>
        <v>2</v>
      </c>
    </row>
    <row r="55" spans="1:22" ht="20.100000000000001" customHeight="1">
      <c r="A55" s="716" t="s">
        <v>322</v>
      </c>
      <c r="B55" s="715">
        <v>209241</v>
      </c>
      <c r="C55" s="714">
        <v>75282</v>
      </c>
      <c r="D55" s="713">
        <v>70</v>
      </c>
      <c r="E55" s="712">
        <v>68</v>
      </c>
      <c r="F55" s="712">
        <v>65</v>
      </c>
      <c r="G55" s="712">
        <v>55</v>
      </c>
      <c r="H55" s="711">
        <f t="shared" si="10"/>
        <v>258</v>
      </c>
      <c r="I55" s="710">
        <f t="shared" si="11"/>
        <v>0.64500000000000002</v>
      </c>
      <c r="J55" s="709">
        <f t="shared" si="12"/>
        <v>15</v>
      </c>
      <c r="K55" s="708">
        <v>69</v>
      </c>
      <c r="L55" s="707">
        <v>74</v>
      </c>
      <c r="M55" s="707">
        <v>65</v>
      </c>
      <c r="N55" s="707">
        <v>55</v>
      </c>
      <c r="O55" s="706">
        <f t="shared" si="13"/>
        <v>263</v>
      </c>
      <c r="P55" s="705">
        <f t="shared" si="14"/>
        <v>0.65749999999999997</v>
      </c>
      <c r="Q55" s="704">
        <f t="shared" si="15"/>
        <v>18</v>
      </c>
      <c r="R55" s="703">
        <f t="shared" si="16"/>
        <v>521</v>
      </c>
      <c r="S55" s="702">
        <f t="shared" si="17"/>
        <v>0.65125</v>
      </c>
      <c r="T55" s="701">
        <f t="shared" si="18"/>
        <v>13</v>
      </c>
      <c r="U55" s="700">
        <v>1484</v>
      </c>
      <c r="V55" s="699">
        <f t="shared" si="19"/>
        <v>13</v>
      </c>
    </row>
    <row r="56" spans="1:22" ht="20.100000000000001" customHeight="1">
      <c r="A56" s="716" t="s">
        <v>290</v>
      </c>
      <c r="B56" s="715">
        <v>460684</v>
      </c>
      <c r="C56" s="714">
        <v>133772</v>
      </c>
      <c r="D56" s="713">
        <v>45</v>
      </c>
      <c r="E56" s="712">
        <v>56</v>
      </c>
      <c r="F56" s="712">
        <v>56</v>
      </c>
      <c r="G56" s="712">
        <v>40</v>
      </c>
      <c r="H56" s="711">
        <f t="shared" si="10"/>
        <v>197</v>
      </c>
      <c r="I56" s="710">
        <f t="shared" si="11"/>
        <v>0.49249999999999999</v>
      </c>
      <c r="J56" s="709">
        <f t="shared" si="12"/>
        <v>50</v>
      </c>
      <c r="K56" s="708">
        <v>65</v>
      </c>
      <c r="L56" s="707">
        <v>61</v>
      </c>
      <c r="M56" s="707">
        <v>79</v>
      </c>
      <c r="N56" s="707">
        <v>40</v>
      </c>
      <c r="O56" s="706">
        <f t="shared" si="13"/>
        <v>245</v>
      </c>
      <c r="P56" s="705">
        <f t="shared" si="14"/>
        <v>0.61250000000000004</v>
      </c>
      <c r="Q56" s="704">
        <f t="shared" si="15"/>
        <v>38</v>
      </c>
      <c r="R56" s="703">
        <f t="shared" si="16"/>
        <v>442</v>
      </c>
      <c r="S56" s="702">
        <f t="shared" si="17"/>
        <v>0.55249999999999999</v>
      </c>
      <c r="T56" s="701">
        <f t="shared" si="18"/>
        <v>46</v>
      </c>
      <c r="U56" s="700">
        <v>1284</v>
      </c>
      <c r="V56" s="699">
        <f t="shared" si="19"/>
        <v>43</v>
      </c>
    </row>
    <row r="57" spans="1:22" ht="20.100000000000001" customHeight="1">
      <c r="A57" s="716" t="s">
        <v>275</v>
      </c>
      <c r="B57" s="715">
        <v>250645</v>
      </c>
      <c r="C57" s="714">
        <v>90274</v>
      </c>
      <c r="D57" s="713">
        <v>45</v>
      </c>
      <c r="E57" s="712">
        <v>48</v>
      </c>
      <c r="F57" s="712">
        <v>46</v>
      </c>
      <c r="G57" s="712">
        <v>60</v>
      </c>
      <c r="H57" s="711">
        <f t="shared" si="10"/>
        <v>199</v>
      </c>
      <c r="I57" s="710">
        <f t="shared" si="11"/>
        <v>0.4975</v>
      </c>
      <c r="J57" s="709">
        <f t="shared" si="12"/>
        <v>48</v>
      </c>
      <c r="K57" s="708">
        <v>30</v>
      </c>
      <c r="L57" s="707">
        <v>35</v>
      </c>
      <c r="M57" s="707">
        <v>33</v>
      </c>
      <c r="N57" s="707">
        <v>60</v>
      </c>
      <c r="O57" s="706">
        <f t="shared" si="13"/>
        <v>158</v>
      </c>
      <c r="P57" s="705">
        <f t="shared" si="14"/>
        <v>0.39500000000000002</v>
      </c>
      <c r="Q57" s="704">
        <f t="shared" si="15"/>
        <v>62</v>
      </c>
      <c r="R57" s="703">
        <f t="shared" si="16"/>
        <v>357</v>
      </c>
      <c r="S57" s="702">
        <f t="shared" si="17"/>
        <v>0.44624999999999998</v>
      </c>
      <c r="T57" s="701">
        <f t="shared" si="18"/>
        <v>61</v>
      </c>
      <c r="U57" s="700">
        <v>1150</v>
      </c>
      <c r="V57" s="699">
        <f t="shared" si="19"/>
        <v>55</v>
      </c>
    </row>
    <row r="58" spans="1:22" ht="20.100000000000001" customHeight="1">
      <c r="A58" s="716" t="s">
        <v>313</v>
      </c>
      <c r="B58" s="715">
        <v>422424</v>
      </c>
      <c r="C58" s="714">
        <v>119558</v>
      </c>
      <c r="D58" s="713">
        <v>68</v>
      </c>
      <c r="E58" s="712">
        <v>88</v>
      </c>
      <c r="F58" s="712">
        <v>55</v>
      </c>
      <c r="G58" s="712">
        <v>45</v>
      </c>
      <c r="H58" s="711">
        <f t="shared" si="10"/>
        <v>256</v>
      </c>
      <c r="I58" s="710">
        <f t="shared" si="11"/>
        <v>0.64</v>
      </c>
      <c r="J58" s="709">
        <f t="shared" si="12"/>
        <v>17</v>
      </c>
      <c r="K58" s="708">
        <v>47</v>
      </c>
      <c r="L58" s="707">
        <v>71</v>
      </c>
      <c r="M58" s="707">
        <v>83</v>
      </c>
      <c r="N58" s="707">
        <v>45</v>
      </c>
      <c r="O58" s="706">
        <f t="shared" si="13"/>
        <v>246</v>
      </c>
      <c r="P58" s="705">
        <f t="shared" si="14"/>
        <v>0.61499999999999999</v>
      </c>
      <c r="Q58" s="704">
        <f t="shared" si="15"/>
        <v>37</v>
      </c>
      <c r="R58" s="703">
        <f t="shared" si="16"/>
        <v>502</v>
      </c>
      <c r="S58" s="702">
        <f t="shared" si="17"/>
        <v>0.62749999999999995</v>
      </c>
      <c r="T58" s="701">
        <f t="shared" si="18"/>
        <v>22</v>
      </c>
      <c r="U58" s="700">
        <v>1492</v>
      </c>
      <c r="V58" s="699">
        <f t="shared" si="19"/>
        <v>10</v>
      </c>
    </row>
    <row r="59" spans="1:22" ht="20.100000000000001" customHeight="1">
      <c r="A59" s="716" t="s">
        <v>279</v>
      </c>
      <c r="B59" s="715">
        <v>503865</v>
      </c>
      <c r="C59" s="714">
        <v>144111</v>
      </c>
      <c r="D59" s="713">
        <v>53</v>
      </c>
      <c r="E59" s="712">
        <v>20</v>
      </c>
      <c r="F59" s="712">
        <v>49</v>
      </c>
      <c r="G59" s="712">
        <v>40</v>
      </c>
      <c r="H59" s="711">
        <f t="shared" si="10"/>
        <v>162</v>
      </c>
      <c r="I59" s="710">
        <f t="shared" si="11"/>
        <v>0.40500000000000003</v>
      </c>
      <c r="J59" s="709">
        <f t="shared" si="12"/>
        <v>59</v>
      </c>
      <c r="K59" s="708">
        <v>26</v>
      </c>
      <c r="L59" s="707">
        <v>77</v>
      </c>
      <c r="M59" s="707">
        <v>71</v>
      </c>
      <c r="N59" s="707">
        <v>40</v>
      </c>
      <c r="O59" s="706">
        <f t="shared" si="13"/>
        <v>214</v>
      </c>
      <c r="P59" s="705">
        <f t="shared" si="14"/>
        <v>0.53500000000000003</v>
      </c>
      <c r="Q59" s="704">
        <f t="shared" si="15"/>
        <v>54</v>
      </c>
      <c r="R59" s="703">
        <f t="shared" si="16"/>
        <v>376</v>
      </c>
      <c r="S59" s="702">
        <f t="shared" si="17"/>
        <v>0.47</v>
      </c>
      <c r="T59" s="701">
        <f t="shared" si="18"/>
        <v>56</v>
      </c>
      <c r="U59" s="700">
        <v>1057</v>
      </c>
      <c r="V59" s="699">
        <f t="shared" si="19"/>
        <v>59</v>
      </c>
    </row>
    <row r="60" spans="1:22" ht="20.100000000000001" customHeight="1">
      <c r="A60" s="730" t="s">
        <v>1</v>
      </c>
      <c r="B60" s="729">
        <v>319724</v>
      </c>
      <c r="C60" s="728">
        <v>97040</v>
      </c>
      <c r="D60" s="726">
        <v>79</v>
      </c>
      <c r="E60" s="725">
        <v>84</v>
      </c>
      <c r="F60" s="725">
        <v>70</v>
      </c>
      <c r="G60" s="725">
        <v>35</v>
      </c>
      <c r="H60" s="727">
        <f t="shared" si="10"/>
        <v>268</v>
      </c>
      <c r="I60" s="723">
        <f t="shared" si="11"/>
        <v>0.67</v>
      </c>
      <c r="J60" s="722">
        <f t="shared" si="12"/>
        <v>7</v>
      </c>
      <c r="K60" s="726">
        <v>56</v>
      </c>
      <c r="L60" s="725">
        <v>45</v>
      </c>
      <c r="M60" s="725">
        <v>84</v>
      </c>
      <c r="N60" s="725">
        <v>35</v>
      </c>
      <c r="O60" s="724">
        <f t="shared" si="13"/>
        <v>220</v>
      </c>
      <c r="P60" s="723">
        <f t="shared" si="14"/>
        <v>0.55000000000000004</v>
      </c>
      <c r="Q60" s="722">
        <f t="shared" si="15"/>
        <v>50</v>
      </c>
      <c r="R60" s="721">
        <f t="shared" si="16"/>
        <v>488</v>
      </c>
      <c r="S60" s="720">
        <f t="shared" si="17"/>
        <v>0.61</v>
      </c>
      <c r="T60" s="719">
        <f t="shared" si="18"/>
        <v>26</v>
      </c>
      <c r="U60" s="718">
        <v>1466</v>
      </c>
      <c r="V60" s="717">
        <f t="shared" si="19"/>
        <v>17</v>
      </c>
    </row>
    <row r="61" spans="1:22" ht="20.100000000000001" customHeight="1">
      <c r="A61" s="716" t="s">
        <v>306</v>
      </c>
      <c r="B61" s="715">
        <v>302383</v>
      </c>
      <c r="C61" s="714">
        <v>83677</v>
      </c>
      <c r="D61" s="713">
        <v>60</v>
      </c>
      <c r="E61" s="712">
        <v>76</v>
      </c>
      <c r="F61" s="712">
        <v>41</v>
      </c>
      <c r="G61" s="712">
        <v>55</v>
      </c>
      <c r="H61" s="711">
        <f t="shared" si="10"/>
        <v>232</v>
      </c>
      <c r="I61" s="710">
        <f t="shared" si="11"/>
        <v>0.57999999999999996</v>
      </c>
      <c r="J61" s="709">
        <f t="shared" si="12"/>
        <v>29</v>
      </c>
      <c r="K61" s="708">
        <v>53</v>
      </c>
      <c r="L61" s="707">
        <v>61</v>
      </c>
      <c r="M61" s="707">
        <v>81</v>
      </c>
      <c r="N61" s="707">
        <v>55</v>
      </c>
      <c r="O61" s="706">
        <f t="shared" si="13"/>
        <v>250</v>
      </c>
      <c r="P61" s="705">
        <f t="shared" si="14"/>
        <v>0.625</v>
      </c>
      <c r="Q61" s="704">
        <f t="shared" si="15"/>
        <v>30</v>
      </c>
      <c r="R61" s="703">
        <f t="shared" si="16"/>
        <v>482</v>
      </c>
      <c r="S61" s="702">
        <f t="shared" si="17"/>
        <v>0.60250000000000004</v>
      </c>
      <c r="T61" s="701">
        <f t="shared" si="18"/>
        <v>30</v>
      </c>
      <c r="U61" s="700">
        <v>1269</v>
      </c>
      <c r="V61" s="699">
        <f t="shared" si="19"/>
        <v>44</v>
      </c>
    </row>
    <row r="62" spans="1:22" ht="20.100000000000001" customHeight="1">
      <c r="A62" s="716" t="s">
        <v>309</v>
      </c>
      <c r="B62" s="715">
        <v>401195</v>
      </c>
      <c r="C62" s="714">
        <v>135288</v>
      </c>
      <c r="D62" s="713">
        <v>76</v>
      </c>
      <c r="E62" s="712">
        <v>56</v>
      </c>
      <c r="F62" s="712">
        <v>61</v>
      </c>
      <c r="G62" s="712">
        <v>25</v>
      </c>
      <c r="H62" s="711">
        <f t="shared" si="10"/>
        <v>218</v>
      </c>
      <c r="I62" s="710">
        <f t="shared" si="11"/>
        <v>0.54500000000000004</v>
      </c>
      <c r="J62" s="709">
        <f t="shared" si="12"/>
        <v>38</v>
      </c>
      <c r="K62" s="708">
        <v>72</v>
      </c>
      <c r="L62" s="707">
        <v>76</v>
      </c>
      <c r="M62" s="707">
        <v>96</v>
      </c>
      <c r="N62" s="707">
        <v>25</v>
      </c>
      <c r="O62" s="706">
        <f t="shared" si="13"/>
        <v>269</v>
      </c>
      <c r="P62" s="705">
        <f t="shared" si="14"/>
        <v>0.67249999999999999</v>
      </c>
      <c r="Q62" s="704">
        <f t="shared" si="15"/>
        <v>14</v>
      </c>
      <c r="R62" s="703">
        <f t="shared" si="16"/>
        <v>487</v>
      </c>
      <c r="S62" s="702">
        <f t="shared" si="17"/>
        <v>0.60875000000000001</v>
      </c>
      <c r="T62" s="701">
        <f t="shared" si="18"/>
        <v>27</v>
      </c>
      <c r="U62" s="700">
        <v>1489</v>
      </c>
      <c r="V62" s="699">
        <f t="shared" si="19"/>
        <v>12</v>
      </c>
    </row>
    <row r="63" spans="1:22" ht="20.100000000000001" customHeight="1">
      <c r="A63" s="716" t="s">
        <v>307</v>
      </c>
      <c r="B63" s="715">
        <v>240473</v>
      </c>
      <c r="C63" s="714">
        <v>77803</v>
      </c>
      <c r="D63" s="713">
        <v>54</v>
      </c>
      <c r="E63" s="712">
        <v>44</v>
      </c>
      <c r="F63" s="712">
        <v>58</v>
      </c>
      <c r="G63" s="712">
        <v>45</v>
      </c>
      <c r="H63" s="711">
        <f t="shared" si="10"/>
        <v>201</v>
      </c>
      <c r="I63" s="710">
        <f t="shared" si="11"/>
        <v>0.50249999999999995</v>
      </c>
      <c r="J63" s="709">
        <f t="shared" si="12"/>
        <v>47</v>
      </c>
      <c r="K63" s="708">
        <v>76</v>
      </c>
      <c r="L63" s="707">
        <v>77</v>
      </c>
      <c r="M63" s="707">
        <v>86</v>
      </c>
      <c r="N63" s="707">
        <v>45</v>
      </c>
      <c r="O63" s="706">
        <f t="shared" si="13"/>
        <v>284</v>
      </c>
      <c r="P63" s="705">
        <f t="shared" si="14"/>
        <v>0.71</v>
      </c>
      <c r="Q63" s="704">
        <f t="shared" si="15"/>
        <v>4</v>
      </c>
      <c r="R63" s="703">
        <f t="shared" si="16"/>
        <v>485</v>
      </c>
      <c r="S63" s="702">
        <f t="shared" si="17"/>
        <v>0.60624999999999996</v>
      </c>
      <c r="T63" s="701">
        <f t="shared" si="18"/>
        <v>29</v>
      </c>
      <c r="U63" s="700">
        <v>1381</v>
      </c>
      <c r="V63" s="699">
        <f t="shared" si="19"/>
        <v>31</v>
      </c>
    </row>
    <row r="64" spans="1:22" ht="20.100000000000001" customHeight="1">
      <c r="A64" s="716" t="s">
        <v>295</v>
      </c>
      <c r="B64" s="715">
        <v>476556</v>
      </c>
      <c r="C64" s="714">
        <v>134084</v>
      </c>
      <c r="D64" s="713">
        <v>60</v>
      </c>
      <c r="E64" s="712">
        <v>68</v>
      </c>
      <c r="F64" s="712">
        <v>58</v>
      </c>
      <c r="G64" s="712">
        <v>25</v>
      </c>
      <c r="H64" s="711">
        <f t="shared" si="10"/>
        <v>211</v>
      </c>
      <c r="I64" s="710">
        <f t="shared" si="11"/>
        <v>0.52749999999999997</v>
      </c>
      <c r="J64" s="709">
        <f t="shared" si="12"/>
        <v>42</v>
      </c>
      <c r="K64" s="708">
        <v>69</v>
      </c>
      <c r="L64" s="707">
        <v>64</v>
      </c>
      <c r="M64" s="707">
        <v>85</v>
      </c>
      <c r="N64" s="707">
        <v>25</v>
      </c>
      <c r="O64" s="706">
        <f t="shared" si="13"/>
        <v>243</v>
      </c>
      <c r="P64" s="705">
        <f t="shared" si="14"/>
        <v>0.60750000000000004</v>
      </c>
      <c r="Q64" s="704">
        <f t="shared" si="15"/>
        <v>40</v>
      </c>
      <c r="R64" s="703">
        <f t="shared" si="16"/>
        <v>454</v>
      </c>
      <c r="S64" s="702">
        <f t="shared" si="17"/>
        <v>0.5675</v>
      </c>
      <c r="T64" s="701">
        <f t="shared" si="18"/>
        <v>41</v>
      </c>
      <c r="U64" s="700">
        <v>1490</v>
      </c>
      <c r="V64" s="699">
        <f t="shared" si="19"/>
        <v>11</v>
      </c>
    </row>
    <row r="65" spans="1:22" ht="20.100000000000001" customHeight="1">
      <c r="A65" s="716" t="s">
        <v>286</v>
      </c>
      <c r="B65" s="715">
        <v>399576</v>
      </c>
      <c r="C65" s="714">
        <v>114957</v>
      </c>
      <c r="D65" s="713">
        <v>58</v>
      </c>
      <c r="E65" s="712">
        <v>58</v>
      </c>
      <c r="F65" s="712">
        <v>43</v>
      </c>
      <c r="G65" s="712">
        <v>40</v>
      </c>
      <c r="H65" s="711">
        <f t="shared" si="10"/>
        <v>199</v>
      </c>
      <c r="I65" s="710">
        <f t="shared" si="11"/>
        <v>0.4975</v>
      </c>
      <c r="J65" s="709">
        <f t="shared" si="12"/>
        <v>48</v>
      </c>
      <c r="K65" s="708">
        <v>44</v>
      </c>
      <c r="L65" s="707">
        <v>51</v>
      </c>
      <c r="M65" s="707">
        <v>86</v>
      </c>
      <c r="N65" s="707">
        <v>40</v>
      </c>
      <c r="O65" s="706">
        <f t="shared" si="13"/>
        <v>221</v>
      </c>
      <c r="P65" s="705">
        <f t="shared" si="14"/>
        <v>0.55249999999999999</v>
      </c>
      <c r="Q65" s="704">
        <f t="shared" si="15"/>
        <v>49</v>
      </c>
      <c r="R65" s="703">
        <f t="shared" si="16"/>
        <v>420</v>
      </c>
      <c r="S65" s="702">
        <f t="shared" si="17"/>
        <v>0.52500000000000002</v>
      </c>
      <c r="T65" s="701">
        <f t="shared" si="18"/>
        <v>50</v>
      </c>
      <c r="U65" s="700">
        <v>1041</v>
      </c>
      <c r="V65" s="699">
        <f t="shared" si="19"/>
        <v>62</v>
      </c>
    </row>
    <row r="66" spans="1:22" ht="20.100000000000001" customHeight="1">
      <c r="A66" s="716" t="s">
        <v>308</v>
      </c>
      <c r="B66" s="715">
        <v>597834</v>
      </c>
      <c r="C66" s="714">
        <v>169619</v>
      </c>
      <c r="D66" s="713">
        <v>64</v>
      </c>
      <c r="E66" s="712">
        <v>66</v>
      </c>
      <c r="F66" s="712">
        <v>49</v>
      </c>
      <c r="G66" s="712">
        <v>45</v>
      </c>
      <c r="H66" s="711">
        <f t="shared" si="10"/>
        <v>224</v>
      </c>
      <c r="I66" s="710">
        <f t="shared" si="11"/>
        <v>0.56000000000000005</v>
      </c>
      <c r="J66" s="709">
        <f t="shared" si="12"/>
        <v>34</v>
      </c>
      <c r="K66" s="708">
        <v>75</v>
      </c>
      <c r="L66" s="707">
        <v>68</v>
      </c>
      <c r="M66" s="707">
        <v>75</v>
      </c>
      <c r="N66" s="707">
        <v>45</v>
      </c>
      <c r="O66" s="706">
        <f t="shared" si="13"/>
        <v>263</v>
      </c>
      <c r="P66" s="705">
        <f t="shared" si="14"/>
        <v>0.65749999999999997</v>
      </c>
      <c r="Q66" s="704">
        <f t="shared" si="15"/>
        <v>18</v>
      </c>
      <c r="R66" s="703">
        <f t="shared" si="16"/>
        <v>487</v>
      </c>
      <c r="S66" s="702">
        <f t="shared" si="17"/>
        <v>0.60875000000000001</v>
      </c>
      <c r="T66" s="701">
        <f t="shared" si="18"/>
        <v>27</v>
      </c>
      <c r="U66" s="700">
        <v>1324</v>
      </c>
      <c r="V66" s="699">
        <f t="shared" si="19"/>
        <v>40</v>
      </c>
    </row>
    <row r="67" spans="1:22" ht="20.100000000000001" customHeight="1" thickBot="1">
      <c r="A67" s="698" t="s">
        <v>312</v>
      </c>
      <c r="B67" s="697">
        <v>317030</v>
      </c>
      <c r="C67" s="696">
        <v>77255</v>
      </c>
      <c r="D67" s="695">
        <v>73</v>
      </c>
      <c r="E67" s="694">
        <v>66</v>
      </c>
      <c r="F67" s="694">
        <v>67</v>
      </c>
      <c r="G67" s="694">
        <v>30</v>
      </c>
      <c r="H67" s="693">
        <f t="shared" si="10"/>
        <v>236</v>
      </c>
      <c r="I67" s="692">
        <f t="shared" si="11"/>
        <v>0.59</v>
      </c>
      <c r="J67" s="691">
        <f t="shared" si="12"/>
        <v>28</v>
      </c>
      <c r="K67" s="690">
        <v>78</v>
      </c>
      <c r="L67" s="689">
        <v>64</v>
      </c>
      <c r="M67" s="689">
        <v>84</v>
      </c>
      <c r="N67" s="689">
        <v>30</v>
      </c>
      <c r="O67" s="688">
        <f t="shared" si="13"/>
        <v>256</v>
      </c>
      <c r="P67" s="687">
        <f t="shared" si="14"/>
        <v>0.64</v>
      </c>
      <c r="Q67" s="686">
        <f t="shared" si="15"/>
        <v>24</v>
      </c>
      <c r="R67" s="685">
        <f t="shared" si="16"/>
        <v>492</v>
      </c>
      <c r="S67" s="684">
        <f t="shared" si="17"/>
        <v>0.61499999999999999</v>
      </c>
      <c r="T67" s="683">
        <f t="shared" si="18"/>
        <v>23</v>
      </c>
      <c r="U67" s="682">
        <v>1347</v>
      </c>
      <c r="V67" s="681">
        <f t="shared" si="19"/>
        <v>34</v>
      </c>
    </row>
    <row r="69" spans="1:22" ht="20.100000000000001" customHeight="1">
      <c r="D69" s="679" t="s">
        <v>273</v>
      </c>
      <c r="K69" s="679" t="s">
        <v>272</v>
      </c>
    </row>
    <row r="70" spans="1:22" ht="20.100000000000001" customHeight="1">
      <c r="D70" s="679" t="s">
        <v>271</v>
      </c>
      <c r="K70" s="679" t="s">
        <v>270</v>
      </c>
    </row>
    <row r="71" spans="1:22" ht="20.100000000000001" customHeight="1">
      <c r="D71" s="679" t="s">
        <v>269</v>
      </c>
      <c r="K71" s="679" t="s">
        <v>268</v>
      </c>
    </row>
    <row r="72" spans="1:22" ht="20.100000000000001" customHeight="1">
      <c r="D72" s="679" t="s">
        <v>267</v>
      </c>
      <c r="K72" s="679" t="s">
        <v>266</v>
      </c>
    </row>
  </sheetData>
  <autoFilter ref="A5:V5"/>
  <mergeCells count="9">
    <mergeCell ref="A1:V1"/>
    <mergeCell ref="A3:A4"/>
    <mergeCell ref="B3:B4"/>
    <mergeCell ref="C3:C4"/>
    <mergeCell ref="D3:J3"/>
    <mergeCell ref="K3:Q3"/>
    <mergeCell ref="R3:T3"/>
    <mergeCell ref="U3:U4"/>
    <mergeCell ref="V3:V4"/>
  </mergeCells>
  <phoneticPr fontId="9"/>
  <printOptions horizontalCentered="1" verticalCentered="1"/>
  <pageMargins left="0.70866141732283472" right="0.70866141732283472" top="0.74803149606299213" bottom="0.74803149606299213" header="0.31496062992125984" footer="0.31496062992125984"/>
  <pageSetup paperSize="8" scale="5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8"/>
  <sheetViews>
    <sheetView view="pageBreakPreview" zoomScaleNormal="55" zoomScaleSheetLayoutView="100" workbookViewId="0">
      <selection activeCell="L25" sqref="L25"/>
    </sheetView>
  </sheetViews>
  <sheetFormatPr defaultColWidth="7.6640625" defaultRowHeight="17.100000000000001" customHeight="1"/>
  <cols>
    <col min="1" max="2" width="2.6640625" style="1" customWidth="1"/>
    <col min="3" max="3" width="5.6640625" style="1" customWidth="1"/>
    <col min="4" max="4" width="7.6640625" style="1" customWidth="1"/>
    <col min="5" max="5" width="3.33203125" style="1" customWidth="1"/>
    <col min="6" max="6" width="6.6640625" style="1" customWidth="1"/>
    <col min="7" max="7" width="10.44140625" style="1" customWidth="1"/>
    <col min="8" max="11" width="10.6640625" style="1" customWidth="1"/>
    <col min="12" max="16" width="12.33203125" style="1" customWidth="1"/>
    <col min="17" max="18" width="12.6640625" style="1" customWidth="1"/>
    <col min="19" max="19" width="7.6640625" style="1" customWidth="1"/>
    <col min="20" max="22" width="9.33203125" style="1" customWidth="1"/>
    <col min="23" max="256" width="7.6640625" style="1"/>
    <col min="257" max="258" width="2.6640625" style="1" customWidth="1"/>
    <col min="259" max="259" width="5.6640625" style="1" customWidth="1"/>
    <col min="260" max="260" width="7.6640625" style="1" customWidth="1"/>
    <col min="261" max="261" width="3.33203125" style="1" customWidth="1"/>
    <col min="262" max="262" width="6.6640625" style="1" customWidth="1"/>
    <col min="263" max="263" width="10.44140625" style="1" customWidth="1"/>
    <col min="264" max="267" width="10.6640625" style="1" customWidth="1"/>
    <col min="268" max="272" width="12.33203125" style="1" customWidth="1"/>
    <col min="273" max="274" width="12.6640625" style="1" customWidth="1"/>
    <col min="275" max="275" width="7.6640625" style="1" customWidth="1"/>
    <col min="276" max="278" width="9.33203125" style="1" customWidth="1"/>
    <col min="279" max="512" width="7.6640625" style="1"/>
    <col min="513" max="514" width="2.6640625" style="1" customWidth="1"/>
    <col min="515" max="515" width="5.6640625" style="1" customWidth="1"/>
    <col min="516" max="516" width="7.6640625" style="1" customWidth="1"/>
    <col min="517" max="517" width="3.33203125" style="1" customWidth="1"/>
    <col min="518" max="518" width="6.6640625" style="1" customWidth="1"/>
    <col min="519" max="519" width="10.44140625" style="1" customWidth="1"/>
    <col min="520" max="523" width="10.6640625" style="1" customWidth="1"/>
    <col min="524" max="528" width="12.33203125" style="1" customWidth="1"/>
    <col min="529" max="530" width="12.6640625" style="1" customWidth="1"/>
    <col min="531" max="531" width="7.6640625" style="1" customWidth="1"/>
    <col min="532" max="534" width="9.33203125" style="1" customWidth="1"/>
    <col min="535" max="768" width="7.6640625" style="1"/>
    <col min="769" max="770" width="2.6640625" style="1" customWidth="1"/>
    <col min="771" max="771" width="5.6640625" style="1" customWidth="1"/>
    <col min="772" max="772" width="7.6640625" style="1" customWidth="1"/>
    <col min="773" max="773" width="3.33203125" style="1" customWidth="1"/>
    <col min="774" max="774" width="6.6640625" style="1" customWidth="1"/>
    <col min="775" max="775" width="10.44140625" style="1" customWidth="1"/>
    <col min="776" max="779" width="10.6640625" style="1" customWidth="1"/>
    <col min="780" max="784" width="12.33203125" style="1" customWidth="1"/>
    <col min="785" max="786" width="12.6640625" style="1" customWidth="1"/>
    <col min="787" max="787" width="7.6640625" style="1" customWidth="1"/>
    <col min="788" max="790" width="9.33203125" style="1" customWidth="1"/>
    <col min="791" max="1024" width="7.6640625" style="1"/>
    <col min="1025" max="1026" width="2.6640625" style="1" customWidth="1"/>
    <col min="1027" max="1027" width="5.6640625" style="1" customWidth="1"/>
    <col min="1028" max="1028" width="7.6640625" style="1" customWidth="1"/>
    <col min="1029" max="1029" width="3.33203125" style="1" customWidth="1"/>
    <col min="1030" max="1030" width="6.6640625" style="1" customWidth="1"/>
    <col min="1031" max="1031" width="10.44140625" style="1" customWidth="1"/>
    <col min="1032" max="1035" width="10.6640625" style="1" customWidth="1"/>
    <col min="1036" max="1040" width="12.33203125" style="1" customWidth="1"/>
    <col min="1041" max="1042" width="12.6640625" style="1" customWidth="1"/>
    <col min="1043" max="1043" width="7.6640625" style="1" customWidth="1"/>
    <col min="1044" max="1046" width="9.33203125" style="1" customWidth="1"/>
    <col min="1047" max="1280" width="7.6640625" style="1"/>
    <col min="1281" max="1282" width="2.6640625" style="1" customWidth="1"/>
    <col min="1283" max="1283" width="5.6640625" style="1" customWidth="1"/>
    <col min="1284" max="1284" width="7.6640625" style="1" customWidth="1"/>
    <col min="1285" max="1285" width="3.33203125" style="1" customWidth="1"/>
    <col min="1286" max="1286" width="6.6640625" style="1" customWidth="1"/>
    <col min="1287" max="1287" width="10.44140625" style="1" customWidth="1"/>
    <col min="1288" max="1291" width="10.6640625" style="1" customWidth="1"/>
    <col min="1292" max="1296" width="12.33203125" style="1" customWidth="1"/>
    <col min="1297" max="1298" width="12.6640625" style="1" customWidth="1"/>
    <col min="1299" max="1299" width="7.6640625" style="1" customWidth="1"/>
    <col min="1300" max="1302" width="9.33203125" style="1" customWidth="1"/>
    <col min="1303" max="1536" width="7.6640625" style="1"/>
    <col min="1537" max="1538" width="2.6640625" style="1" customWidth="1"/>
    <col min="1539" max="1539" width="5.6640625" style="1" customWidth="1"/>
    <col min="1540" max="1540" width="7.6640625" style="1" customWidth="1"/>
    <col min="1541" max="1541" width="3.33203125" style="1" customWidth="1"/>
    <col min="1542" max="1542" width="6.6640625" style="1" customWidth="1"/>
    <col min="1543" max="1543" width="10.44140625" style="1" customWidth="1"/>
    <col min="1544" max="1547" width="10.6640625" style="1" customWidth="1"/>
    <col min="1548" max="1552" width="12.33203125" style="1" customWidth="1"/>
    <col min="1553" max="1554" width="12.6640625" style="1" customWidth="1"/>
    <col min="1555" max="1555" width="7.6640625" style="1" customWidth="1"/>
    <col min="1556" max="1558" width="9.33203125" style="1" customWidth="1"/>
    <col min="1559" max="1792" width="7.6640625" style="1"/>
    <col min="1793" max="1794" width="2.6640625" style="1" customWidth="1"/>
    <col min="1795" max="1795" width="5.6640625" style="1" customWidth="1"/>
    <col min="1796" max="1796" width="7.6640625" style="1" customWidth="1"/>
    <col min="1797" max="1797" width="3.33203125" style="1" customWidth="1"/>
    <col min="1798" max="1798" width="6.6640625" style="1" customWidth="1"/>
    <col min="1799" max="1799" width="10.44140625" style="1" customWidth="1"/>
    <col min="1800" max="1803" width="10.6640625" style="1" customWidth="1"/>
    <col min="1804" max="1808" width="12.33203125" style="1" customWidth="1"/>
    <col min="1809" max="1810" width="12.6640625" style="1" customWidth="1"/>
    <col min="1811" max="1811" width="7.6640625" style="1" customWidth="1"/>
    <col min="1812" max="1814" width="9.33203125" style="1" customWidth="1"/>
    <col min="1815" max="2048" width="7.6640625" style="1"/>
    <col min="2049" max="2050" width="2.6640625" style="1" customWidth="1"/>
    <col min="2051" max="2051" width="5.6640625" style="1" customWidth="1"/>
    <col min="2052" max="2052" width="7.6640625" style="1" customWidth="1"/>
    <col min="2053" max="2053" width="3.33203125" style="1" customWidth="1"/>
    <col min="2054" max="2054" width="6.6640625" style="1" customWidth="1"/>
    <col min="2055" max="2055" width="10.44140625" style="1" customWidth="1"/>
    <col min="2056" max="2059" width="10.6640625" style="1" customWidth="1"/>
    <col min="2060" max="2064" width="12.33203125" style="1" customWidth="1"/>
    <col min="2065" max="2066" width="12.6640625" style="1" customWidth="1"/>
    <col min="2067" max="2067" width="7.6640625" style="1" customWidth="1"/>
    <col min="2068" max="2070" width="9.33203125" style="1" customWidth="1"/>
    <col min="2071" max="2304" width="7.6640625" style="1"/>
    <col min="2305" max="2306" width="2.6640625" style="1" customWidth="1"/>
    <col min="2307" max="2307" width="5.6640625" style="1" customWidth="1"/>
    <col min="2308" max="2308" width="7.6640625" style="1" customWidth="1"/>
    <col min="2309" max="2309" width="3.33203125" style="1" customWidth="1"/>
    <col min="2310" max="2310" width="6.6640625" style="1" customWidth="1"/>
    <col min="2311" max="2311" width="10.44140625" style="1" customWidth="1"/>
    <col min="2312" max="2315" width="10.6640625" style="1" customWidth="1"/>
    <col min="2316" max="2320" width="12.33203125" style="1" customWidth="1"/>
    <col min="2321" max="2322" width="12.6640625" style="1" customWidth="1"/>
    <col min="2323" max="2323" width="7.6640625" style="1" customWidth="1"/>
    <col min="2324" max="2326" width="9.33203125" style="1" customWidth="1"/>
    <col min="2327" max="2560" width="7.6640625" style="1"/>
    <col min="2561" max="2562" width="2.6640625" style="1" customWidth="1"/>
    <col min="2563" max="2563" width="5.6640625" style="1" customWidth="1"/>
    <col min="2564" max="2564" width="7.6640625" style="1" customWidth="1"/>
    <col min="2565" max="2565" width="3.33203125" style="1" customWidth="1"/>
    <col min="2566" max="2566" width="6.6640625" style="1" customWidth="1"/>
    <col min="2567" max="2567" width="10.44140625" style="1" customWidth="1"/>
    <col min="2568" max="2571" width="10.6640625" style="1" customWidth="1"/>
    <col min="2572" max="2576" width="12.33203125" style="1" customWidth="1"/>
    <col min="2577" max="2578" width="12.6640625" style="1" customWidth="1"/>
    <col min="2579" max="2579" width="7.6640625" style="1" customWidth="1"/>
    <col min="2580" max="2582" width="9.33203125" style="1" customWidth="1"/>
    <col min="2583" max="2816" width="7.6640625" style="1"/>
    <col min="2817" max="2818" width="2.6640625" style="1" customWidth="1"/>
    <col min="2819" max="2819" width="5.6640625" style="1" customWidth="1"/>
    <col min="2820" max="2820" width="7.6640625" style="1" customWidth="1"/>
    <col min="2821" max="2821" width="3.33203125" style="1" customWidth="1"/>
    <col min="2822" max="2822" width="6.6640625" style="1" customWidth="1"/>
    <col min="2823" max="2823" width="10.44140625" style="1" customWidth="1"/>
    <col min="2824" max="2827" width="10.6640625" style="1" customWidth="1"/>
    <col min="2828" max="2832" width="12.33203125" style="1" customWidth="1"/>
    <col min="2833" max="2834" width="12.6640625" style="1" customWidth="1"/>
    <col min="2835" max="2835" width="7.6640625" style="1" customWidth="1"/>
    <col min="2836" max="2838" width="9.33203125" style="1" customWidth="1"/>
    <col min="2839" max="3072" width="7.6640625" style="1"/>
    <col min="3073" max="3074" width="2.6640625" style="1" customWidth="1"/>
    <col min="3075" max="3075" width="5.6640625" style="1" customWidth="1"/>
    <col min="3076" max="3076" width="7.6640625" style="1" customWidth="1"/>
    <col min="3077" max="3077" width="3.33203125" style="1" customWidth="1"/>
    <col min="3078" max="3078" width="6.6640625" style="1" customWidth="1"/>
    <col min="3079" max="3079" width="10.44140625" style="1" customWidth="1"/>
    <col min="3080" max="3083" width="10.6640625" style="1" customWidth="1"/>
    <col min="3084" max="3088" width="12.33203125" style="1" customWidth="1"/>
    <col min="3089" max="3090" width="12.6640625" style="1" customWidth="1"/>
    <col min="3091" max="3091" width="7.6640625" style="1" customWidth="1"/>
    <col min="3092" max="3094" width="9.33203125" style="1" customWidth="1"/>
    <col min="3095" max="3328" width="7.6640625" style="1"/>
    <col min="3329" max="3330" width="2.6640625" style="1" customWidth="1"/>
    <col min="3331" max="3331" width="5.6640625" style="1" customWidth="1"/>
    <col min="3332" max="3332" width="7.6640625" style="1" customWidth="1"/>
    <col min="3333" max="3333" width="3.33203125" style="1" customWidth="1"/>
    <col min="3334" max="3334" width="6.6640625" style="1" customWidth="1"/>
    <col min="3335" max="3335" width="10.44140625" style="1" customWidth="1"/>
    <col min="3336" max="3339" width="10.6640625" style="1" customWidth="1"/>
    <col min="3340" max="3344" width="12.33203125" style="1" customWidth="1"/>
    <col min="3345" max="3346" width="12.6640625" style="1" customWidth="1"/>
    <col min="3347" max="3347" width="7.6640625" style="1" customWidth="1"/>
    <col min="3348" max="3350" width="9.33203125" style="1" customWidth="1"/>
    <col min="3351" max="3584" width="7.6640625" style="1"/>
    <col min="3585" max="3586" width="2.6640625" style="1" customWidth="1"/>
    <col min="3587" max="3587" width="5.6640625" style="1" customWidth="1"/>
    <col min="3588" max="3588" width="7.6640625" style="1" customWidth="1"/>
    <col min="3589" max="3589" width="3.33203125" style="1" customWidth="1"/>
    <col min="3590" max="3590" width="6.6640625" style="1" customWidth="1"/>
    <col min="3591" max="3591" width="10.44140625" style="1" customWidth="1"/>
    <col min="3592" max="3595" width="10.6640625" style="1" customWidth="1"/>
    <col min="3596" max="3600" width="12.33203125" style="1" customWidth="1"/>
    <col min="3601" max="3602" width="12.6640625" style="1" customWidth="1"/>
    <col min="3603" max="3603" width="7.6640625" style="1" customWidth="1"/>
    <col min="3604" max="3606" width="9.33203125" style="1" customWidth="1"/>
    <col min="3607" max="3840" width="7.6640625" style="1"/>
    <col min="3841" max="3842" width="2.6640625" style="1" customWidth="1"/>
    <col min="3843" max="3843" width="5.6640625" style="1" customWidth="1"/>
    <col min="3844" max="3844" width="7.6640625" style="1" customWidth="1"/>
    <col min="3845" max="3845" width="3.33203125" style="1" customWidth="1"/>
    <col min="3846" max="3846" width="6.6640625" style="1" customWidth="1"/>
    <col min="3847" max="3847" width="10.44140625" style="1" customWidth="1"/>
    <col min="3848" max="3851" width="10.6640625" style="1" customWidth="1"/>
    <col min="3852" max="3856" width="12.33203125" style="1" customWidth="1"/>
    <col min="3857" max="3858" width="12.6640625" style="1" customWidth="1"/>
    <col min="3859" max="3859" width="7.6640625" style="1" customWidth="1"/>
    <col min="3860" max="3862" width="9.33203125" style="1" customWidth="1"/>
    <col min="3863" max="4096" width="7.6640625" style="1"/>
    <col min="4097" max="4098" width="2.6640625" style="1" customWidth="1"/>
    <col min="4099" max="4099" width="5.6640625" style="1" customWidth="1"/>
    <col min="4100" max="4100" width="7.6640625" style="1" customWidth="1"/>
    <col min="4101" max="4101" width="3.33203125" style="1" customWidth="1"/>
    <col min="4102" max="4102" width="6.6640625" style="1" customWidth="1"/>
    <col min="4103" max="4103" width="10.44140625" style="1" customWidth="1"/>
    <col min="4104" max="4107" width="10.6640625" style="1" customWidth="1"/>
    <col min="4108" max="4112" width="12.33203125" style="1" customWidth="1"/>
    <col min="4113" max="4114" width="12.6640625" style="1" customWidth="1"/>
    <col min="4115" max="4115" width="7.6640625" style="1" customWidth="1"/>
    <col min="4116" max="4118" width="9.33203125" style="1" customWidth="1"/>
    <col min="4119" max="4352" width="7.6640625" style="1"/>
    <col min="4353" max="4354" width="2.6640625" style="1" customWidth="1"/>
    <col min="4355" max="4355" width="5.6640625" style="1" customWidth="1"/>
    <col min="4356" max="4356" width="7.6640625" style="1" customWidth="1"/>
    <col min="4357" max="4357" width="3.33203125" style="1" customWidth="1"/>
    <col min="4358" max="4358" width="6.6640625" style="1" customWidth="1"/>
    <col min="4359" max="4359" width="10.44140625" style="1" customWidth="1"/>
    <col min="4360" max="4363" width="10.6640625" style="1" customWidth="1"/>
    <col min="4364" max="4368" width="12.33203125" style="1" customWidth="1"/>
    <col min="4369" max="4370" width="12.6640625" style="1" customWidth="1"/>
    <col min="4371" max="4371" width="7.6640625" style="1" customWidth="1"/>
    <col min="4372" max="4374" width="9.33203125" style="1" customWidth="1"/>
    <col min="4375" max="4608" width="7.6640625" style="1"/>
    <col min="4609" max="4610" width="2.6640625" style="1" customWidth="1"/>
    <col min="4611" max="4611" width="5.6640625" style="1" customWidth="1"/>
    <col min="4612" max="4612" width="7.6640625" style="1" customWidth="1"/>
    <col min="4613" max="4613" width="3.33203125" style="1" customWidth="1"/>
    <col min="4614" max="4614" width="6.6640625" style="1" customWidth="1"/>
    <col min="4615" max="4615" width="10.44140625" style="1" customWidth="1"/>
    <col min="4616" max="4619" width="10.6640625" style="1" customWidth="1"/>
    <col min="4620" max="4624" width="12.33203125" style="1" customWidth="1"/>
    <col min="4625" max="4626" width="12.6640625" style="1" customWidth="1"/>
    <col min="4627" max="4627" width="7.6640625" style="1" customWidth="1"/>
    <col min="4628" max="4630" width="9.33203125" style="1" customWidth="1"/>
    <col min="4631" max="4864" width="7.6640625" style="1"/>
    <col min="4865" max="4866" width="2.6640625" style="1" customWidth="1"/>
    <col min="4867" max="4867" width="5.6640625" style="1" customWidth="1"/>
    <col min="4868" max="4868" width="7.6640625" style="1" customWidth="1"/>
    <col min="4869" max="4869" width="3.33203125" style="1" customWidth="1"/>
    <col min="4870" max="4870" width="6.6640625" style="1" customWidth="1"/>
    <col min="4871" max="4871" width="10.44140625" style="1" customWidth="1"/>
    <col min="4872" max="4875" width="10.6640625" style="1" customWidth="1"/>
    <col min="4876" max="4880" width="12.33203125" style="1" customWidth="1"/>
    <col min="4881" max="4882" width="12.6640625" style="1" customWidth="1"/>
    <col min="4883" max="4883" width="7.6640625" style="1" customWidth="1"/>
    <col min="4884" max="4886" width="9.33203125" style="1" customWidth="1"/>
    <col min="4887" max="5120" width="7.6640625" style="1"/>
    <col min="5121" max="5122" width="2.6640625" style="1" customWidth="1"/>
    <col min="5123" max="5123" width="5.6640625" style="1" customWidth="1"/>
    <col min="5124" max="5124" width="7.6640625" style="1" customWidth="1"/>
    <col min="5125" max="5125" width="3.33203125" style="1" customWidth="1"/>
    <col min="5126" max="5126" width="6.6640625" style="1" customWidth="1"/>
    <col min="5127" max="5127" width="10.44140625" style="1" customWidth="1"/>
    <col min="5128" max="5131" width="10.6640625" style="1" customWidth="1"/>
    <col min="5132" max="5136" width="12.33203125" style="1" customWidth="1"/>
    <col min="5137" max="5138" width="12.6640625" style="1" customWidth="1"/>
    <col min="5139" max="5139" width="7.6640625" style="1" customWidth="1"/>
    <col min="5140" max="5142" width="9.33203125" style="1" customWidth="1"/>
    <col min="5143" max="5376" width="7.6640625" style="1"/>
    <col min="5377" max="5378" width="2.6640625" style="1" customWidth="1"/>
    <col min="5379" max="5379" width="5.6640625" style="1" customWidth="1"/>
    <col min="5380" max="5380" width="7.6640625" style="1" customWidth="1"/>
    <col min="5381" max="5381" width="3.33203125" style="1" customWidth="1"/>
    <col min="5382" max="5382" width="6.6640625" style="1" customWidth="1"/>
    <col min="5383" max="5383" width="10.44140625" style="1" customWidth="1"/>
    <col min="5384" max="5387" width="10.6640625" style="1" customWidth="1"/>
    <col min="5388" max="5392" width="12.33203125" style="1" customWidth="1"/>
    <col min="5393" max="5394" width="12.6640625" style="1" customWidth="1"/>
    <col min="5395" max="5395" width="7.6640625" style="1" customWidth="1"/>
    <col min="5396" max="5398" width="9.33203125" style="1" customWidth="1"/>
    <col min="5399" max="5632" width="7.6640625" style="1"/>
    <col min="5633" max="5634" width="2.6640625" style="1" customWidth="1"/>
    <col min="5635" max="5635" width="5.6640625" style="1" customWidth="1"/>
    <col min="5636" max="5636" width="7.6640625" style="1" customWidth="1"/>
    <col min="5637" max="5637" width="3.33203125" style="1" customWidth="1"/>
    <col min="5638" max="5638" width="6.6640625" style="1" customWidth="1"/>
    <col min="5639" max="5639" width="10.44140625" style="1" customWidth="1"/>
    <col min="5640" max="5643" width="10.6640625" style="1" customWidth="1"/>
    <col min="5644" max="5648" width="12.33203125" style="1" customWidth="1"/>
    <col min="5649" max="5650" width="12.6640625" style="1" customWidth="1"/>
    <col min="5651" max="5651" width="7.6640625" style="1" customWidth="1"/>
    <col min="5652" max="5654" width="9.33203125" style="1" customWidth="1"/>
    <col min="5655" max="5888" width="7.6640625" style="1"/>
    <col min="5889" max="5890" width="2.6640625" style="1" customWidth="1"/>
    <col min="5891" max="5891" width="5.6640625" style="1" customWidth="1"/>
    <col min="5892" max="5892" width="7.6640625" style="1" customWidth="1"/>
    <col min="5893" max="5893" width="3.33203125" style="1" customWidth="1"/>
    <col min="5894" max="5894" width="6.6640625" style="1" customWidth="1"/>
    <col min="5895" max="5895" width="10.44140625" style="1" customWidth="1"/>
    <col min="5896" max="5899" width="10.6640625" style="1" customWidth="1"/>
    <col min="5900" max="5904" width="12.33203125" style="1" customWidth="1"/>
    <col min="5905" max="5906" width="12.6640625" style="1" customWidth="1"/>
    <col min="5907" max="5907" width="7.6640625" style="1" customWidth="1"/>
    <col min="5908" max="5910" width="9.33203125" style="1" customWidth="1"/>
    <col min="5911" max="6144" width="7.6640625" style="1"/>
    <col min="6145" max="6146" width="2.6640625" style="1" customWidth="1"/>
    <col min="6147" max="6147" width="5.6640625" style="1" customWidth="1"/>
    <col min="6148" max="6148" width="7.6640625" style="1" customWidth="1"/>
    <col min="6149" max="6149" width="3.33203125" style="1" customWidth="1"/>
    <col min="6150" max="6150" width="6.6640625" style="1" customWidth="1"/>
    <col min="6151" max="6151" width="10.44140625" style="1" customWidth="1"/>
    <col min="6152" max="6155" width="10.6640625" style="1" customWidth="1"/>
    <col min="6156" max="6160" width="12.33203125" style="1" customWidth="1"/>
    <col min="6161" max="6162" width="12.6640625" style="1" customWidth="1"/>
    <col min="6163" max="6163" width="7.6640625" style="1" customWidth="1"/>
    <col min="6164" max="6166" width="9.33203125" style="1" customWidth="1"/>
    <col min="6167" max="6400" width="7.6640625" style="1"/>
    <col min="6401" max="6402" width="2.6640625" style="1" customWidth="1"/>
    <col min="6403" max="6403" width="5.6640625" style="1" customWidth="1"/>
    <col min="6404" max="6404" width="7.6640625" style="1" customWidth="1"/>
    <col min="6405" max="6405" width="3.33203125" style="1" customWidth="1"/>
    <col min="6406" max="6406" width="6.6640625" style="1" customWidth="1"/>
    <col min="6407" max="6407" width="10.44140625" style="1" customWidth="1"/>
    <col min="6408" max="6411" width="10.6640625" style="1" customWidth="1"/>
    <col min="6412" max="6416" width="12.33203125" style="1" customWidth="1"/>
    <col min="6417" max="6418" width="12.6640625" style="1" customWidth="1"/>
    <col min="6419" max="6419" width="7.6640625" style="1" customWidth="1"/>
    <col min="6420" max="6422" width="9.33203125" style="1" customWidth="1"/>
    <col min="6423" max="6656" width="7.6640625" style="1"/>
    <col min="6657" max="6658" width="2.6640625" style="1" customWidth="1"/>
    <col min="6659" max="6659" width="5.6640625" style="1" customWidth="1"/>
    <col min="6660" max="6660" width="7.6640625" style="1" customWidth="1"/>
    <col min="6661" max="6661" width="3.33203125" style="1" customWidth="1"/>
    <col min="6662" max="6662" width="6.6640625" style="1" customWidth="1"/>
    <col min="6663" max="6663" width="10.44140625" style="1" customWidth="1"/>
    <col min="6664" max="6667" width="10.6640625" style="1" customWidth="1"/>
    <col min="6668" max="6672" width="12.33203125" style="1" customWidth="1"/>
    <col min="6673" max="6674" width="12.6640625" style="1" customWidth="1"/>
    <col min="6675" max="6675" width="7.6640625" style="1" customWidth="1"/>
    <col min="6676" max="6678" width="9.33203125" style="1" customWidth="1"/>
    <col min="6679" max="6912" width="7.6640625" style="1"/>
    <col min="6913" max="6914" width="2.6640625" style="1" customWidth="1"/>
    <col min="6915" max="6915" width="5.6640625" style="1" customWidth="1"/>
    <col min="6916" max="6916" width="7.6640625" style="1" customWidth="1"/>
    <col min="6917" max="6917" width="3.33203125" style="1" customWidth="1"/>
    <col min="6918" max="6918" width="6.6640625" style="1" customWidth="1"/>
    <col min="6919" max="6919" width="10.44140625" style="1" customWidth="1"/>
    <col min="6920" max="6923" width="10.6640625" style="1" customWidth="1"/>
    <col min="6924" max="6928" width="12.33203125" style="1" customWidth="1"/>
    <col min="6929" max="6930" width="12.6640625" style="1" customWidth="1"/>
    <col min="6931" max="6931" width="7.6640625" style="1" customWidth="1"/>
    <col min="6932" max="6934" width="9.33203125" style="1" customWidth="1"/>
    <col min="6935" max="7168" width="7.6640625" style="1"/>
    <col min="7169" max="7170" width="2.6640625" style="1" customWidth="1"/>
    <col min="7171" max="7171" width="5.6640625" style="1" customWidth="1"/>
    <col min="7172" max="7172" width="7.6640625" style="1" customWidth="1"/>
    <col min="7173" max="7173" width="3.33203125" style="1" customWidth="1"/>
    <col min="7174" max="7174" width="6.6640625" style="1" customWidth="1"/>
    <col min="7175" max="7175" width="10.44140625" style="1" customWidth="1"/>
    <col min="7176" max="7179" width="10.6640625" style="1" customWidth="1"/>
    <col min="7180" max="7184" width="12.33203125" style="1" customWidth="1"/>
    <col min="7185" max="7186" width="12.6640625" style="1" customWidth="1"/>
    <col min="7187" max="7187" width="7.6640625" style="1" customWidth="1"/>
    <col min="7188" max="7190" width="9.33203125" style="1" customWidth="1"/>
    <col min="7191" max="7424" width="7.6640625" style="1"/>
    <col min="7425" max="7426" width="2.6640625" style="1" customWidth="1"/>
    <col min="7427" max="7427" width="5.6640625" style="1" customWidth="1"/>
    <col min="7428" max="7428" width="7.6640625" style="1" customWidth="1"/>
    <col min="7429" max="7429" width="3.33203125" style="1" customWidth="1"/>
    <col min="7430" max="7430" width="6.6640625" style="1" customWidth="1"/>
    <col min="7431" max="7431" width="10.44140625" style="1" customWidth="1"/>
    <col min="7432" max="7435" width="10.6640625" style="1" customWidth="1"/>
    <col min="7436" max="7440" width="12.33203125" style="1" customWidth="1"/>
    <col min="7441" max="7442" width="12.6640625" style="1" customWidth="1"/>
    <col min="7443" max="7443" width="7.6640625" style="1" customWidth="1"/>
    <col min="7444" max="7446" width="9.33203125" style="1" customWidth="1"/>
    <col min="7447" max="7680" width="7.6640625" style="1"/>
    <col min="7681" max="7682" width="2.6640625" style="1" customWidth="1"/>
    <col min="7683" max="7683" width="5.6640625" style="1" customWidth="1"/>
    <col min="7684" max="7684" width="7.6640625" style="1" customWidth="1"/>
    <col min="7685" max="7685" width="3.33203125" style="1" customWidth="1"/>
    <col min="7686" max="7686" width="6.6640625" style="1" customWidth="1"/>
    <col min="7687" max="7687" width="10.44140625" style="1" customWidth="1"/>
    <col min="7688" max="7691" width="10.6640625" style="1" customWidth="1"/>
    <col min="7692" max="7696" width="12.33203125" style="1" customWidth="1"/>
    <col min="7697" max="7698" width="12.6640625" style="1" customWidth="1"/>
    <col min="7699" max="7699" width="7.6640625" style="1" customWidth="1"/>
    <col min="7700" max="7702" width="9.33203125" style="1" customWidth="1"/>
    <col min="7703" max="7936" width="7.6640625" style="1"/>
    <col min="7937" max="7938" width="2.6640625" style="1" customWidth="1"/>
    <col min="7939" max="7939" width="5.6640625" style="1" customWidth="1"/>
    <col min="7940" max="7940" width="7.6640625" style="1" customWidth="1"/>
    <col min="7941" max="7941" width="3.33203125" style="1" customWidth="1"/>
    <col min="7942" max="7942" width="6.6640625" style="1" customWidth="1"/>
    <col min="7943" max="7943" width="10.44140625" style="1" customWidth="1"/>
    <col min="7944" max="7947" width="10.6640625" style="1" customWidth="1"/>
    <col min="7948" max="7952" width="12.33203125" style="1" customWidth="1"/>
    <col min="7953" max="7954" width="12.6640625" style="1" customWidth="1"/>
    <col min="7955" max="7955" width="7.6640625" style="1" customWidth="1"/>
    <col min="7956" max="7958" width="9.33203125" style="1" customWidth="1"/>
    <col min="7959" max="8192" width="7.6640625" style="1"/>
    <col min="8193" max="8194" width="2.6640625" style="1" customWidth="1"/>
    <col min="8195" max="8195" width="5.6640625" style="1" customWidth="1"/>
    <col min="8196" max="8196" width="7.6640625" style="1" customWidth="1"/>
    <col min="8197" max="8197" width="3.33203125" style="1" customWidth="1"/>
    <col min="8198" max="8198" width="6.6640625" style="1" customWidth="1"/>
    <col min="8199" max="8199" width="10.44140625" style="1" customWidth="1"/>
    <col min="8200" max="8203" width="10.6640625" style="1" customWidth="1"/>
    <col min="8204" max="8208" width="12.33203125" style="1" customWidth="1"/>
    <col min="8209" max="8210" width="12.6640625" style="1" customWidth="1"/>
    <col min="8211" max="8211" width="7.6640625" style="1" customWidth="1"/>
    <col min="8212" max="8214" width="9.33203125" style="1" customWidth="1"/>
    <col min="8215" max="8448" width="7.6640625" style="1"/>
    <col min="8449" max="8450" width="2.6640625" style="1" customWidth="1"/>
    <col min="8451" max="8451" width="5.6640625" style="1" customWidth="1"/>
    <col min="8452" max="8452" width="7.6640625" style="1" customWidth="1"/>
    <col min="8453" max="8453" width="3.33203125" style="1" customWidth="1"/>
    <col min="8454" max="8454" width="6.6640625" style="1" customWidth="1"/>
    <col min="8455" max="8455" width="10.44140625" style="1" customWidth="1"/>
    <col min="8456" max="8459" width="10.6640625" style="1" customWidth="1"/>
    <col min="8460" max="8464" width="12.33203125" style="1" customWidth="1"/>
    <col min="8465" max="8466" width="12.6640625" style="1" customWidth="1"/>
    <col min="8467" max="8467" width="7.6640625" style="1" customWidth="1"/>
    <col min="8468" max="8470" width="9.33203125" style="1" customWidth="1"/>
    <col min="8471" max="8704" width="7.6640625" style="1"/>
    <col min="8705" max="8706" width="2.6640625" style="1" customWidth="1"/>
    <col min="8707" max="8707" width="5.6640625" style="1" customWidth="1"/>
    <col min="8708" max="8708" width="7.6640625" style="1" customWidth="1"/>
    <col min="8709" max="8709" width="3.33203125" style="1" customWidth="1"/>
    <col min="8710" max="8710" width="6.6640625" style="1" customWidth="1"/>
    <col min="8711" max="8711" width="10.44140625" style="1" customWidth="1"/>
    <col min="8712" max="8715" width="10.6640625" style="1" customWidth="1"/>
    <col min="8716" max="8720" width="12.33203125" style="1" customWidth="1"/>
    <col min="8721" max="8722" width="12.6640625" style="1" customWidth="1"/>
    <col min="8723" max="8723" width="7.6640625" style="1" customWidth="1"/>
    <col min="8724" max="8726" width="9.33203125" style="1" customWidth="1"/>
    <col min="8727" max="8960" width="7.6640625" style="1"/>
    <col min="8961" max="8962" width="2.6640625" style="1" customWidth="1"/>
    <col min="8963" max="8963" width="5.6640625" style="1" customWidth="1"/>
    <col min="8964" max="8964" width="7.6640625" style="1" customWidth="1"/>
    <col min="8965" max="8965" width="3.33203125" style="1" customWidth="1"/>
    <col min="8966" max="8966" width="6.6640625" style="1" customWidth="1"/>
    <col min="8967" max="8967" width="10.44140625" style="1" customWidth="1"/>
    <col min="8968" max="8971" width="10.6640625" style="1" customWidth="1"/>
    <col min="8972" max="8976" width="12.33203125" style="1" customWidth="1"/>
    <col min="8977" max="8978" width="12.6640625" style="1" customWidth="1"/>
    <col min="8979" max="8979" width="7.6640625" style="1" customWidth="1"/>
    <col min="8980" max="8982" width="9.33203125" style="1" customWidth="1"/>
    <col min="8983" max="9216" width="7.6640625" style="1"/>
    <col min="9217" max="9218" width="2.6640625" style="1" customWidth="1"/>
    <col min="9219" max="9219" width="5.6640625" style="1" customWidth="1"/>
    <col min="9220" max="9220" width="7.6640625" style="1" customWidth="1"/>
    <col min="9221" max="9221" width="3.33203125" style="1" customWidth="1"/>
    <col min="9222" max="9222" width="6.6640625" style="1" customWidth="1"/>
    <col min="9223" max="9223" width="10.44140625" style="1" customWidth="1"/>
    <col min="9224" max="9227" width="10.6640625" style="1" customWidth="1"/>
    <col min="9228" max="9232" width="12.33203125" style="1" customWidth="1"/>
    <col min="9233" max="9234" width="12.6640625" style="1" customWidth="1"/>
    <col min="9235" max="9235" width="7.6640625" style="1" customWidth="1"/>
    <col min="9236" max="9238" width="9.33203125" style="1" customWidth="1"/>
    <col min="9239" max="9472" width="7.6640625" style="1"/>
    <col min="9473" max="9474" width="2.6640625" style="1" customWidth="1"/>
    <col min="9475" max="9475" width="5.6640625" style="1" customWidth="1"/>
    <col min="9476" max="9476" width="7.6640625" style="1" customWidth="1"/>
    <col min="9477" max="9477" width="3.33203125" style="1" customWidth="1"/>
    <col min="9478" max="9478" width="6.6640625" style="1" customWidth="1"/>
    <col min="9479" max="9479" width="10.44140625" style="1" customWidth="1"/>
    <col min="9480" max="9483" width="10.6640625" style="1" customWidth="1"/>
    <col min="9484" max="9488" width="12.33203125" style="1" customWidth="1"/>
    <col min="9489" max="9490" width="12.6640625" style="1" customWidth="1"/>
    <col min="9491" max="9491" width="7.6640625" style="1" customWidth="1"/>
    <col min="9492" max="9494" width="9.33203125" style="1" customWidth="1"/>
    <col min="9495" max="9728" width="7.6640625" style="1"/>
    <col min="9729" max="9730" width="2.6640625" style="1" customWidth="1"/>
    <col min="9731" max="9731" width="5.6640625" style="1" customWidth="1"/>
    <col min="9732" max="9732" width="7.6640625" style="1" customWidth="1"/>
    <col min="9733" max="9733" width="3.33203125" style="1" customWidth="1"/>
    <col min="9734" max="9734" width="6.6640625" style="1" customWidth="1"/>
    <col min="9735" max="9735" width="10.44140625" style="1" customWidth="1"/>
    <col min="9736" max="9739" width="10.6640625" style="1" customWidth="1"/>
    <col min="9740" max="9744" width="12.33203125" style="1" customWidth="1"/>
    <col min="9745" max="9746" width="12.6640625" style="1" customWidth="1"/>
    <col min="9747" max="9747" width="7.6640625" style="1" customWidth="1"/>
    <col min="9748" max="9750" width="9.33203125" style="1" customWidth="1"/>
    <col min="9751" max="9984" width="7.6640625" style="1"/>
    <col min="9985" max="9986" width="2.6640625" style="1" customWidth="1"/>
    <col min="9987" max="9987" width="5.6640625" style="1" customWidth="1"/>
    <col min="9988" max="9988" width="7.6640625" style="1" customWidth="1"/>
    <col min="9989" max="9989" width="3.33203125" style="1" customWidth="1"/>
    <col min="9990" max="9990" width="6.6640625" style="1" customWidth="1"/>
    <col min="9991" max="9991" width="10.44140625" style="1" customWidth="1"/>
    <col min="9992" max="9995" width="10.6640625" style="1" customWidth="1"/>
    <col min="9996" max="10000" width="12.33203125" style="1" customWidth="1"/>
    <col min="10001" max="10002" width="12.6640625" style="1" customWidth="1"/>
    <col min="10003" max="10003" width="7.6640625" style="1" customWidth="1"/>
    <col min="10004" max="10006" width="9.33203125" style="1" customWidth="1"/>
    <col min="10007" max="10240" width="7.6640625" style="1"/>
    <col min="10241" max="10242" width="2.6640625" style="1" customWidth="1"/>
    <col min="10243" max="10243" width="5.6640625" style="1" customWidth="1"/>
    <col min="10244" max="10244" width="7.6640625" style="1" customWidth="1"/>
    <col min="10245" max="10245" width="3.33203125" style="1" customWidth="1"/>
    <col min="10246" max="10246" width="6.6640625" style="1" customWidth="1"/>
    <col min="10247" max="10247" width="10.44140625" style="1" customWidth="1"/>
    <col min="10248" max="10251" width="10.6640625" style="1" customWidth="1"/>
    <col min="10252" max="10256" width="12.33203125" style="1" customWidth="1"/>
    <col min="10257" max="10258" width="12.6640625" style="1" customWidth="1"/>
    <col min="10259" max="10259" width="7.6640625" style="1" customWidth="1"/>
    <col min="10260" max="10262" width="9.33203125" style="1" customWidth="1"/>
    <col min="10263" max="10496" width="7.6640625" style="1"/>
    <col min="10497" max="10498" width="2.6640625" style="1" customWidth="1"/>
    <col min="10499" max="10499" width="5.6640625" style="1" customWidth="1"/>
    <col min="10500" max="10500" width="7.6640625" style="1" customWidth="1"/>
    <col min="10501" max="10501" width="3.33203125" style="1" customWidth="1"/>
    <col min="10502" max="10502" width="6.6640625" style="1" customWidth="1"/>
    <col min="10503" max="10503" width="10.44140625" style="1" customWidth="1"/>
    <col min="10504" max="10507" width="10.6640625" style="1" customWidth="1"/>
    <col min="10508" max="10512" width="12.33203125" style="1" customWidth="1"/>
    <col min="10513" max="10514" width="12.6640625" style="1" customWidth="1"/>
    <col min="10515" max="10515" width="7.6640625" style="1" customWidth="1"/>
    <col min="10516" max="10518" width="9.33203125" style="1" customWidth="1"/>
    <col min="10519" max="10752" width="7.6640625" style="1"/>
    <col min="10753" max="10754" width="2.6640625" style="1" customWidth="1"/>
    <col min="10755" max="10755" width="5.6640625" style="1" customWidth="1"/>
    <col min="10756" max="10756" width="7.6640625" style="1" customWidth="1"/>
    <col min="10757" max="10757" width="3.33203125" style="1" customWidth="1"/>
    <col min="10758" max="10758" width="6.6640625" style="1" customWidth="1"/>
    <col min="10759" max="10759" width="10.44140625" style="1" customWidth="1"/>
    <col min="10760" max="10763" width="10.6640625" style="1" customWidth="1"/>
    <col min="10764" max="10768" width="12.33203125" style="1" customWidth="1"/>
    <col min="10769" max="10770" width="12.6640625" style="1" customWidth="1"/>
    <col min="10771" max="10771" width="7.6640625" style="1" customWidth="1"/>
    <col min="10772" max="10774" width="9.33203125" style="1" customWidth="1"/>
    <col min="10775" max="11008" width="7.6640625" style="1"/>
    <col min="11009" max="11010" width="2.6640625" style="1" customWidth="1"/>
    <col min="11011" max="11011" width="5.6640625" style="1" customWidth="1"/>
    <col min="11012" max="11012" width="7.6640625" style="1" customWidth="1"/>
    <col min="11013" max="11013" width="3.33203125" style="1" customWidth="1"/>
    <col min="11014" max="11014" width="6.6640625" style="1" customWidth="1"/>
    <col min="11015" max="11015" width="10.44140625" style="1" customWidth="1"/>
    <col min="11016" max="11019" width="10.6640625" style="1" customWidth="1"/>
    <col min="11020" max="11024" width="12.33203125" style="1" customWidth="1"/>
    <col min="11025" max="11026" width="12.6640625" style="1" customWidth="1"/>
    <col min="11027" max="11027" width="7.6640625" style="1" customWidth="1"/>
    <col min="11028" max="11030" width="9.33203125" style="1" customWidth="1"/>
    <col min="11031" max="11264" width="7.6640625" style="1"/>
    <col min="11265" max="11266" width="2.6640625" style="1" customWidth="1"/>
    <col min="11267" max="11267" width="5.6640625" style="1" customWidth="1"/>
    <col min="11268" max="11268" width="7.6640625" style="1" customWidth="1"/>
    <col min="11269" max="11269" width="3.33203125" style="1" customWidth="1"/>
    <col min="11270" max="11270" width="6.6640625" style="1" customWidth="1"/>
    <col min="11271" max="11271" width="10.44140625" style="1" customWidth="1"/>
    <col min="11272" max="11275" width="10.6640625" style="1" customWidth="1"/>
    <col min="11276" max="11280" width="12.33203125" style="1" customWidth="1"/>
    <col min="11281" max="11282" width="12.6640625" style="1" customWidth="1"/>
    <col min="11283" max="11283" width="7.6640625" style="1" customWidth="1"/>
    <col min="11284" max="11286" width="9.33203125" style="1" customWidth="1"/>
    <col min="11287" max="11520" width="7.6640625" style="1"/>
    <col min="11521" max="11522" width="2.6640625" style="1" customWidth="1"/>
    <col min="11523" max="11523" width="5.6640625" style="1" customWidth="1"/>
    <col min="11524" max="11524" width="7.6640625" style="1" customWidth="1"/>
    <col min="11525" max="11525" width="3.33203125" style="1" customWidth="1"/>
    <col min="11526" max="11526" width="6.6640625" style="1" customWidth="1"/>
    <col min="11527" max="11527" width="10.44140625" style="1" customWidth="1"/>
    <col min="11528" max="11531" width="10.6640625" style="1" customWidth="1"/>
    <col min="11532" max="11536" width="12.33203125" style="1" customWidth="1"/>
    <col min="11537" max="11538" width="12.6640625" style="1" customWidth="1"/>
    <col min="11539" max="11539" width="7.6640625" style="1" customWidth="1"/>
    <col min="11540" max="11542" width="9.33203125" style="1" customWidth="1"/>
    <col min="11543" max="11776" width="7.6640625" style="1"/>
    <col min="11777" max="11778" width="2.6640625" style="1" customWidth="1"/>
    <col min="11779" max="11779" width="5.6640625" style="1" customWidth="1"/>
    <col min="11780" max="11780" width="7.6640625" style="1" customWidth="1"/>
    <col min="11781" max="11781" width="3.33203125" style="1" customWidth="1"/>
    <col min="11782" max="11782" width="6.6640625" style="1" customWidth="1"/>
    <col min="11783" max="11783" width="10.44140625" style="1" customWidth="1"/>
    <col min="11784" max="11787" width="10.6640625" style="1" customWidth="1"/>
    <col min="11788" max="11792" width="12.33203125" style="1" customWidth="1"/>
    <col min="11793" max="11794" width="12.6640625" style="1" customWidth="1"/>
    <col min="11795" max="11795" width="7.6640625" style="1" customWidth="1"/>
    <col min="11796" max="11798" width="9.33203125" style="1" customWidth="1"/>
    <col min="11799" max="12032" width="7.6640625" style="1"/>
    <col min="12033" max="12034" width="2.6640625" style="1" customWidth="1"/>
    <col min="12035" max="12035" width="5.6640625" style="1" customWidth="1"/>
    <col min="12036" max="12036" width="7.6640625" style="1" customWidth="1"/>
    <col min="12037" max="12037" width="3.33203125" style="1" customWidth="1"/>
    <col min="12038" max="12038" width="6.6640625" style="1" customWidth="1"/>
    <col min="12039" max="12039" width="10.44140625" style="1" customWidth="1"/>
    <col min="12040" max="12043" width="10.6640625" style="1" customWidth="1"/>
    <col min="12044" max="12048" width="12.33203125" style="1" customWidth="1"/>
    <col min="12049" max="12050" width="12.6640625" style="1" customWidth="1"/>
    <col min="12051" max="12051" width="7.6640625" style="1" customWidth="1"/>
    <col min="12052" max="12054" width="9.33203125" style="1" customWidth="1"/>
    <col min="12055" max="12288" width="7.6640625" style="1"/>
    <col min="12289" max="12290" width="2.6640625" style="1" customWidth="1"/>
    <col min="12291" max="12291" width="5.6640625" style="1" customWidth="1"/>
    <col min="12292" max="12292" width="7.6640625" style="1" customWidth="1"/>
    <col min="12293" max="12293" width="3.33203125" style="1" customWidth="1"/>
    <col min="12294" max="12294" width="6.6640625" style="1" customWidth="1"/>
    <col min="12295" max="12295" width="10.44140625" style="1" customWidth="1"/>
    <col min="12296" max="12299" width="10.6640625" style="1" customWidth="1"/>
    <col min="12300" max="12304" width="12.33203125" style="1" customWidth="1"/>
    <col min="12305" max="12306" width="12.6640625" style="1" customWidth="1"/>
    <col min="12307" max="12307" width="7.6640625" style="1" customWidth="1"/>
    <col min="12308" max="12310" width="9.33203125" style="1" customWidth="1"/>
    <col min="12311" max="12544" width="7.6640625" style="1"/>
    <col min="12545" max="12546" width="2.6640625" style="1" customWidth="1"/>
    <col min="12547" max="12547" width="5.6640625" style="1" customWidth="1"/>
    <col min="12548" max="12548" width="7.6640625" style="1" customWidth="1"/>
    <col min="12549" max="12549" width="3.33203125" style="1" customWidth="1"/>
    <col min="12550" max="12550" width="6.6640625" style="1" customWidth="1"/>
    <col min="12551" max="12551" width="10.44140625" style="1" customWidth="1"/>
    <col min="12552" max="12555" width="10.6640625" style="1" customWidth="1"/>
    <col min="12556" max="12560" width="12.33203125" style="1" customWidth="1"/>
    <col min="12561" max="12562" width="12.6640625" style="1" customWidth="1"/>
    <col min="12563" max="12563" width="7.6640625" style="1" customWidth="1"/>
    <col min="12564" max="12566" width="9.33203125" style="1" customWidth="1"/>
    <col min="12567" max="12800" width="7.6640625" style="1"/>
    <col min="12801" max="12802" width="2.6640625" style="1" customWidth="1"/>
    <col min="12803" max="12803" width="5.6640625" style="1" customWidth="1"/>
    <col min="12804" max="12804" width="7.6640625" style="1" customWidth="1"/>
    <col min="12805" max="12805" width="3.33203125" style="1" customWidth="1"/>
    <col min="12806" max="12806" width="6.6640625" style="1" customWidth="1"/>
    <col min="12807" max="12807" width="10.44140625" style="1" customWidth="1"/>
    <col min="12808" max="12811" width="10.6640625" style="1" customWidth="1"/>
    <col min="12812" max="12816" width="12.33203125" style="1" customWidth="1"/>
    <col min="12817" max="12818" width="12.6640625" style="1" customWidth="1"/>
    <col min="12819" max="12819" width="7.6640625" style="1" customWidth="1"/>
    <col min="12820" max="12822" width="9.33203125" style="1" customWidth="1"/>
    <col min="12823" max="13056" width="7.6640625" style="1"/>
    <col min="13057" max="13058" width="2.6640625" style="1" customWidth="1"/>
    <col min="13059" max="13059" width="5.6640625" style="1" customWidth="1"/>
    <col min="13060" max="13060" width="7.6640625" style="1" customWidth="1"/>
    <col min="13061" max="13061" width="3.33203125" style="1" customWidth="1"/>
    <col min="13062" max="13062" width="6.6640625" style="1" customWidth="1"/>
    <col min="13063" max="13063" width="10.44140625" style="1" customWidth="1"/>
    <col min="13064" max="13067" width="10.6640625" style="1" customWidth="1"/>
    <col min="13068" max="13072" width="12.33203125" style="1" customWidth="1"/>
    <col min="13073" max="13074" width="12.6640625" style="1" customWidth="1"/>
    <col min="13075" max="13075" width="7.6640625" style="1" customWidth="1"/>
    <col min="13076" max="13078" width="9.33203125" style="1" customWidth="1"/>
    <col min="13079" max="13312" width="7.6640625" style="1"/>
    <col min="13313" max="13314" width="2.6640625" style="1" customWidth="1"/>
    <col min="13315" max="13315" width="5.6640625" style="1" customWidth="1"/>
    <col min="13316" max="13316" width="7.6640625" style="1" customWidth="1"/>
    <col min="13317" max="13317" width="3.33203125" style="1" customWidth="1"/>
    <col min="13318" max="13318" width="6.6640625" style="1" customWidth="1"/>
    <col min="13319" max="13319" width="10.44140625" style="1" customWidth="1"/>
    <col min="13320" max="13323" width="10.6640625" style="1" customWidth="1"/>
    <col min="13324" max="13328" width="12.33203125" style="1" customWidth="1"/>
    <col min="13329" max="13330" width="12.6640625" style="1" customWidth="1"/>
    <col min="13331" max="13331" width="7.6640625" style="1" customWidth="1"/>
    <col min="13332" max="13334" width="9.33203125" style="1" customWidth="1"/>
    <col min="13335" max="13568" width="7.6640625" style="1"/>
    <col min="13569" max="13570" width="2.6640625" style="1" customWidth="1"/>
    <col min="13571" max="13571" width="5.6640625" style="1" customWidth="1"/>
    <col min="13572" max="13572" width="7.6640625" style="1" customWidth="1"/>
    <col min="13573" max="13573" width="3.33203125" style="1" customWidth="1"/>
    <col min="13574" max="13574" width="6.6640625" style="1" customWidth="1"/>
    <col min="13575" max="13575" width="10.44140625" style="1" customWidth="1"/>
    <col min="13576" max="13579" width="10.6640625" style="1" customWidth="1"/>
    <col min="13580" max="13584" width="12.33203125" style="1" customWidth="1"/>
    <col min="13585" max="13586" width="12.6640625" style="1" customWidth="1"/>
    <col min="13587" max="13587" width="7.6640625" style="1" customWidth="1"/>
    <col min="13588" max="13590" width="9.33203125" style="1" customWidth="1"/>
    <col min="13591" max="13824" width="7.6640625" style="1"/>
    <col min="13825" max="13826" width="2.6640625" style="1" customWidth="1"/>
    <col min="13827" max="13827" width="5.6640625" style="1" customWidth="1"/>
    <col min="13828" max="13828" width="7.6640625" style="1" customWidth="1"/>
    <col min="13829" max="13829" width="3.33203125" style="1" customWidth="1"/>
    <col min="13830" max="13830" width="6.6640625" style="1" customWidth="1"/>
    <col min="13831" max="13831" width="10.44140625" style="1" customWidth="1"/>
    <col min="13832" max="13835" width="10.6640625" style="1" customWidth="1"/>
    <col min="13836" max="13840" width="12.33203125" style="1" customWidth="1"/>
    <col min="13841" max="13842" width="12.6640625" style="1" customWidth="1"/>
    <col min="13843" max="13843" width="7.6640625" style="1" customWidth="1"/>
    <col min="13844" max="13846" width="9.33203125" style="1" customWidth="1"/>
    <col min="13847" max="14080" width="7.6640625" style="1"/>
    <col min="14081" max="14082" width="2.6640625" style="1" customWidth="1"/>
    <col min="14083" max="14083" width="5.6640625" style="1" customWidth="1"/>
    <col min="14084" max="14084" width="7.6640625" style="1" customWidth="1"/>
    <col min="14085" max="14085" width="3.33203125" style="1" customWidth="1"/>
    <col min="14086" max="14086" width="6.6640625" style="1" customWidth="1"/>
    <col min="14087" max="14087" width="10.44140625" style="1" customWidth="1"/>
    <col min="14088" max="14091" width="10.6640625" style="1" customWidth="1"/>
    <col min="14092" max="14096" width="12.33203125" style="1" customWidth="1"/>
    <col min="14097" max="14098" width="12.6640625" style="1" customWidth="1"/>
    <col min="14099" max="14099" width="7.6640625" style="1" customWidth="1"/>
    <col min="14100" max="14102" width="9.33203125" style="1" customWidth="1"/>
    <col min="14103" max="14336" width="7.6640625" style="1"/>
    <col min="14337" max="14338" width="2.6640625" style="1" customWidth="1"/>
    <col min="14339" max="14339" width="5.6640625" style="1" customWidth="1"/>
    <col min="14340" max="14340" width="7.6640625" style="1" customWidth="1"/>
    <col min="14341" max="14341" width="3.33203125" style="1" customWidth="1"/>
    <col min="14342" max="14342" width="6.6640625" style="1" customWidth="1"/>
    <col min="14343" max="14343" width="10.44140625" style="1" customWidth="1"/>
    <col min="14344" max="14347" width="10.6640625" style="1" customWidth="1"/>
    <col min="14348" max="14352" width="12.33203125" style="1" customWidth="1"/>
    <col min="14353" max="14354" width="12.6640625" style="1" customWidth="1"/>
    <col min="14355" max="14355" width="7.6640625" style="1" customWidth="1"/>
    <col min="14356" max="14358" width="9.33203125" style="1" customWidth="1"/>
    <col min="14359" max="14592" width="7.6640625" style="1"/>
    <col min="14593" max="14594" width="2.6640625" style="1" customWidth="1"/>
    <col min="14595" max="14595" width="5.6640625" style="1" customWidth="1"/>
    <col min="14596" max="14596" width="7.6640625" style="1" customWidth="1"/>
    <col min="14597" max="14597" width="3.33203125" style="1" customWidth="1"/>
    <col min="14598" max="14598" width="6.6640625" style="1" customWidth="1"/>
    <col min="14599" max="14599" width="10.44140625" style="1" customWidth="1"/>
    <col min="14600" max="14603" width="10.6640625" style="1" customWidth="1"/>
    <col min="14604" max="14608" width="12.33203125" style="1" customWidth="1"/>
    <col min="14609" max="14610" width="12.6640625" style="1" customWidth="1"/>
    <col min="14611" max="14611" width="7.6640625" style="1" customWidth="1"/>
    <col min="14612" max="14614" width="9.33203125" style="1" customWidth="1"/>
    <col min="14615" max="14848" width="7.6640625" style="1"/>
    <col min="14849" max="14850" width="2.6640625" style="1" customWidth="1"/>
    <col min="14851" max="14851" width="5.6640625" style="1" customWidth="1"/>
    <col min="14852" max="14852" width="7.6640625" style="1" customWidth="1"/>
    <col min="14853" max="14853" width="3.33203125" style="1" customWidth="1"/>
    <col min="14854" max="14854" width="6.6640625" style="1" customWidth="1"/>
    <col min="14855" max="14855" width="10.44140625" style="1" customWidth="1"/>
    <col min="14856" max="14859" width="10.6640625" style="1" customWidth="1"/>
    <col min="14860" max="14864" width="12.33203125" style="1" customWidth="1"/>
    <col min="14865" max="14866" width="12.6640625" style="1" customWidth="1"/>
    <col min="14867" max="14867" width="7.6640625" style="1" customWidth="1"/>
    <col min="14868" max="14870" width="9.33203125" style="1" customWidth="1"/>
    <col min="14871" max="15104" width="7.6640625" style="1"/>
    <col min="15105" max="15106" width="2.6640625" style="1" customWidth="1"/>
    <col min="15107" max="15107" width="5.6640625" style="1" customWidth="1"/>
    <col min="15108" max="15108" width="7.6640625" style="1" customWidth="1"/>
    <col min="15109" max="15109" width="3.33203125" style="1" customWidth="1"/>
    <col min="15110" max="15110" width="6.6640625" style="1" customWidth="1"/>
    <col min="15111" max="15111" width="10.44140625" style="1" customWidth="1"/>
    <col min="15112" max="15115" width="10.6640625" style="1" customWidth="1"/>
    <col min="15116" max="15120" width="12.33203125" style="1" customWidth="1"/>
    <col min="15121" max="15122" width="12.6640625" style="1" customWidth="1"/>
    <col min="15123" max="15123" width="7.6640625" style="1" customWidth="1"/>
    <col min="15124" max="15126" width="9.33203125" style="1" customWidth="1"/>
    <col min="15127" max="15360" width="7.6640625" style="1"/>
    <col min="15361" max="15362" width="2.6640625" style="1" customWidth="1"/>
    <col min="15363" max="15363" width="5.6640625" style="1" customWidth="1"/>
    <col min="15364" max="15364" width="7.6640625" style="1" customWidth="1"/>
    <col min="15365" max="15365" width="3.33203125" style="1" customWidth="1"/>
    <col min="15366" max="15366" width="6.6640625" style="1" customWidth="1"/>
    <col min="15367" max="15367" width="10.44140625" style="1" customWidth="1"/>
    <col min="15368" max="15371" width="10.6640625" style="1" customWidth="1"/>
    <col min="15372" max="15376" width="12.33203125" style="1" customWidth="1"/>
    <col min="15377" max="15378" width="12.6640625" style="1" customWidth="1"/>
    <col min="15379" max="15379" width="7.6640625" style="1" customWidth="1"/>
    <col min="15380" max="15382" width="9.33203125" style="1" customWidth="1"/>
    <col min="15383" max="15616" width="7.6640625" style="1"/>
    <col min="15617" max="15618" width="2.6640625" style="1" customWidth="1"/>
    <col min="15619" max="15619" width="5.6640625" style="1" customWidth="1"/>
    <col min="15620" max="15620" width="7.6640625" style="1" customWidth="1"/>
    <col min="15621" max="15621" width="3.33203125" style="1" customWidth="1"/>
    <col min="15622" max="15622" width="6.6640625" style="1" customWidth="1"/>
    <col min="15623" max="15623" width="10.44140625" style="1" customWidth="1"/>
    <col min="15624" max="15627" width="10.6640625" style="1" customWidth="1"/>
    <col min="15628" max="15632" width="12.33203125" style="1" customWidth="1"/>
    <col min="15633" max="15634" width="12.6640625" style="1" customWidth="1"/>
    <col min="15635" max="15635" width="7.6640625" style="1" customWidth="1"/>
    <col min="15636" max="15638" width="9.33203125" style="1" customWidth="1"/>
    <col min="15639" max="15872" width="7.6640625" style="1"/>
    <col min="15873" max="15874" width="2.6640625" style="1" customWidth="1"/>
    <col min="15875" max="15875" width="5.6640625" style="1" customWidth="1"/>
    <col min="15876" max="15876" width="7.6640625" style="1" customWidth="1"/>
    <col min="15877" max="15877" width="3.33203125" style="1" customWidth="1"/>
    <col min="15878" max="15878" width="6.6640625" style="1" customWidth="1"/>
    <col min="15879" max="15879" width="10.44140625" style="1" customWidth="1"/>
    <col min="15880" max="15883" width="10.6640625" style="1" customWidth="1"/>
    <col min="15884" max="15888" width="12.33203125" style="1" customWidth="1"/>
    <col min="15889" max="15890" width="12.6640625" style="1" customWidth="1"/>
    <col min="15891" max="15891" width="7.6640625" style="1" customWidth="1"/>
    <col min="15892" max="15894" width="9.33203125" style="1" customWidth="1"/>
    <col min="15895" max="16128" width="7.6640625" style="1"/>
    <col min="16129" max="16130" width="2.6640625" style="1" customWidth="1"/>
    <col min="16131" max="16131" width="5.6640625" style="1" customWidth="1"/>
    <col min="16132" max="16132" width="7.6640625" style="1" customWidth="1"/>
    <col min="16133" max="16133" width="3.33203125" style="1" customWidth="1"/>
    <col min="16134" max="16134" width="6.6640625" style="1" customWidth="1"/>
    <col min="16135" max="16135" width="10.44140625" style="1" customWidth="1"/>
    <col min="16136" max="16139" width="10.6640625" style="1" customWidth="1"/>
    <col min="16140" max="16144" width="12.33203125" style="1" customWidth="1"/>
    <col min="16145" max="16146" width="12.6640625" style="1" customWidth="1"/>
    <col min="16147" max="16147" width="7.6640625" style="1" customWidth="1"/>
    <col min="16148" max="16150" width="9.33203125" style="1" customWidth="1"/>
    <col min="16151" max="16384" width="7.6640625" style="1"/>
  </cols>
  <sheetData>
    <row r="1" spans="1:18" ht="17.100000000000001" customHeight="1" thickTop="1" thickBot="1">
      <c r="A1" s="4" t="str">
        <f>"介護保険事業状況報告　令和" &amp; DBCS($A$2) &amp; "年（" &amp; DBCS($B$2) &amp; "年）" &amp; DBCS($C$2) &amp; "月※"</f>
        <v>介護保険事業状況報告　令和５年（２０２３年）４月※</v>
      </c>
      <c r="J1" s="933" t="s">
        <v>135</v>
      </c>
      <c r="K1" s="934"/>
      <c r="L1" s="934"/>
      <c r="M1" s="934"/>
      <c r="N1" s="934"/>
      <c r="O1" s="935"/>
      <c r="P1" s="936">
        <v>45107</v>
      </c>
      <c r="Q1" s="937"/>
      <c r="R1" s="336" t="s">
        <v>134</v>
      </c>
    </row>
    <row r="2" spans="1:18" ht="17.100000000000001" customHeight="1" thickTop="1">
      <c r="A2" s="312">
        <v>5</v>
      </c>
      <c r="B2" s="312">
        <v>2023</v>
      </c>
      <c r="C2" s="312">
        <v>4</v>
      </c>
      <c r="D2" s="312">
        <v>1</v>
      </c>
      <c r="E2" s="312">
        <v>30</v>
      </c>
      <c r="Q2" s="336"/>
    </row>
    <row r="3" spans="1:18" ht="17.100000000000001" customHeight="1">
      <c r="A3" s="4" t="s">
        <v>133</v>
      </c>
    </row>
    <row r="4" spans="1:18" ht="17.100000000000001" customHeight="1">
      <c r="B4" s="23"/>
      <c r="C4" s="23"/>
      <c r="D4" s="23"/>
      <c r="E4" s="143"/>
      <c r="F4" s="143"/>
      <c r="G4" s="143"/>
      <c r="H4" s="862" t="s">
        <v>122</v>
      </c>
      <c r="I4" s="862"/>
    </row>
    <row r="5" spans="1:18" ht="17.100000000000001" customHeight="1">
      <c r="B5" s="938" t="str">
        <f>"令和" &amp; DBCS($A$2) &amp; "年（" &amp; DBCS($B$2) &amp; "年）" &amp; DBCS($C$2) &amp; "月末日現在"</f>
        <v>令和５年（２０２３年）４月末日現在</v>
      </c>
      <c r="C5" s="939"/>
      <c r="D5" s="939"/>
      <c r="E5" s="939"/>
      <c r="F5" s="939"/>
      <c r="G5" s="940"/>
      <c r="H5" s="941" t="s">
        <v>132</v>
      </c>
      <c r="I5" s="942"/>
      <c r="L5" s="337" t="s">
        <v>122</v>
      </c>
      <c r="Q5" s="24" t="s">
        <v>131</v>
      </c>
    </row>
    <row r="6" spans="1:18" ht="17.100000000000001" customHeight="1">
      <c r="B6" s="3" t="s">
        <v>130</v>
      </c>
      <c r="C6" s="335"/>
      <c r="D6" s="335"/>
      <c r="E6" s="335"/>
      <c r="F6" s="335"/>
      <c r="G6" s="235"/>
      <c r="H6" s="334"/>
      <c r="I6" s="333">
        <v>43691</v>
      </c>
      <c r="K6" s="332" t="s">
        <v>129</v>
      </c>
      <c r="L6" s="331">
        <f>(I7+I8)-I6</f>
        <v>9691</v>
      </c>
      <c r="Q6" s="330">
        <f>R42</f>
        <v>19993</v>
      </c>
      <c r="R6" s="932">
        <f>Q6/Q7</f>
        <v>0.20595840243940128</v>
      </c>
    </row>
    <row r="7" spans="1:18" s="189" customFormat="1" ht="17.100000000000001" customHeight="1">
      <c r="B7" s="329" t="s">
        <v>128</v>
      </c>
      <c r="C7" s="328"/>
      <c r="D7" s="328"/>
      <c r="E7" s="328"/>
      <c r="F7" s="328"/>
      <c r="G7" s="327"/>
      <c r="H7" s="326"/>
      <c r="I7" s="325">
        <v>34683</v>
      </c>
      <c r="K7" s="189" t="s">
        <v>127</v>
      </c>
      <c r="Q7" s="324">
        <f>I9</f>
        <v>97073</v>
      </c>
      <c r="R7" s="932"/>
    </row>
    <row r="8" spans="1:18" s="189" customFormat="1" ht="17.100000000000001" customHeight="1">
      <c r="B8" s="323" t="s">
        <v>126</v>
      </c>
      <c r="C8" s="322"/>
      <c r="D8" s="322"/>
      <c r="E8" s="322"/>
      <c r="F8" s="322"/>
      <c r="G8" s="225"/>
      <c r="H8" s="321"/>
      <c r="I8" s="320">
        <v>18699</v>
      </c>
      <c r="K8" s="189" t="s">
        <v>125</v>
      </c>
      <c r="Q8" s="319"/>
      <c r="R8" s="318"/>
    </row>
    <row r="9" spans="1:18" ht="17.100000000000001" customHeight="1">
      <c r="B9" s="13" t="s">
        <v>124</v>
      </c>
      <c r="C9" s="12"/>
      <c r="D9" s="12"/>
      <c r="E9" s="12"/>
      <c r="F9" s="12"/>
      <c r="G9" s="317"/>
      <c r="H9" s="316"/>
      <c r="I9" s="315">
        <f>I6+I7+I8</f>
        <v>97073</v>
      </c>
    </row>
    <row r="11" spans="1:18" ht="17.100000000000001" customHeight="1">
      <c r="A11" s="4" t="s">
        <v>123</v>
      </c>
    </row>
    <row r="12" spans="1:18" ht="17.100000000000001" customHeight="1" thickBot="1">
      <c r="B12" s="5"/>
      <c r="C12" s="5"/>
      <c r="D12" s="5"/>
      <c r="E12" s="314"/>
      <c r="F12" s="314"/>
      <c r="G12" s="314"/>
      <c r="H12" s="314"/>
      <c r="I12" s="314"/>
      <c r="J12" s="314"/>
      <c r="K12" s="314"/>
      <c r="L12" s="314"/>
      <c r="M12" s="314"/>
      <c r="P12" s="314"/>
      <c r="Q12" s="922" t="s">
        <v>122</v>
      </c>
      <c r="R12" s="922"/>
    </row>
    <row r="13" spans="1:18" ht="17.100000000000001" customHeight="1">
      <c r="A13" s="313" t="s">
        <v>121</v>
      </c>
      <c r="B13" s="923" t="s">
        <v>120</v>
      </c>
      <c r="C13" s="926" t="str">
        <f>"令和" &amp; DBCS($A$2) &amp; "年（" &amp; DBCS($B$2) &amp; "年）" &amp; DBCS($C$2) &amp; "月末日現在"</f>
        <v>令和５年（２０２３年）４月末日現在</v>
      </c>
      <c r="D13" s="927"/>
      <c r="E13" s="927"/>
      <c r="F13" s="927"/>
      <c r="G13" s="928"/>
      <c r="H13" s="299" t="s">
        <v>57</v>
      </c>
      <c r="I13" s="298" t="s">
        <v>56</v>
      </c>
      <c r="J13" s="297" t="s">
        <v>49</v>
      </c>
      <c r="K13" s="296" t="s">
        <v>55</v>
      </c>
      <c r="L13" s="295" t="s">
        <v>54</v>
      </c>
      <c r="M13" s="295" t="s">
        <v>53</v>
      </c>
      <c r="N13" s="295" t="s">
        <v>52</v>
      </c>
      <c r="O13" s="295" t="s">
        <v>51</v>
      </c>
      <c r="P13" s="294" t="s">
        <v>50</v>
      </c>
      <c r="Q13" s="293" t="s">
        <v>49</v>
      </c>
      <c r="R13" s="292" t="s">
        <v>48</v>
      </c>
    </row>
    <row r="14" spans="1:18" ht="17.100000000000001" customHeight="1">
      <c r="A14" s="312">
        <v>875</v>
      </c>
      <c r="B14" s="924"/>
      <c r="C14" s="291" t="s">
        <v>103</v>
      </c>
      <c r="D14" s="47"/>
      <c r="E14" s="47"/>
      <c r="F14" s="47"/>
      <c r="G14" s="46"/>
      <c r="H14" s="263">
        <f>H15+H16+H17+H18+H19+H20</f>
        <v>812</v>
      </c>
      <c r="I14" s="264">
        <f>I15+I16+I17+I18+I19+I20</f>
        <v>683</v>
      </c>
      <c r="J14" s="290">
        <f t="shared" ref="J14:J22" si="0">SUM(H14:I14)</f>
        <v>1495</v>
      </c>
      <c r="K14" s="289" t="s">
        <v>185</v>
      </c>
      <c r="L14" s="33">
        <f>L15+L16+L17+L18+L19+L20</f>
        <v>1502</v>
      </c>
      <c r="M14" s="33">
        <f>M15+M16+M17+M18+M19+M20</f>
        <v>989</v>
      </c>
      <c r="N14" s="33">
        <f>N15+N16+N17+N18+N19+N20</f>
        <v>694</v>
      </c>
      <c r="O14" s="33">
        <f>O15+O16+O17+O18+O19+O20</f>
        <v>721</v>
      </c>
      <c r="P14" s="33">
        <f>P15+P16+P17+P18+P19+P20</f>
        <v>446</v>
      </c>
      <c r="Q14" s="261">
        <f t="shared" ref="Q14:Q22" si="1">SUM(K14:P14)</f>
        <v>4352</v>
      </c>
      <c r="R14" s="287">
        <f t="shared" ref="R14:R22" si="2">SUM(J14,Q14)</f>
        <v>5847</v>
      </c>
    </row>
    <row r="15" spans="1:18" ht="17.100000000000001" customHeight="1">
      <c r="A15" s="312">
        <v>156</v>
      </c>
      <c r="B15" s="924"/>
      <c r="C15" s="82"/>
      <c r="D15" s="151" t="s">
        <v>118</v>
      </c>
      <c r="E15" s="151"/>
      <c r="F15" s="151"/>
      <c r="G15" s="151"/>
      <c r="H15" s="311">
        <v>56</v>
      </c>
      <c r="I15" s="308">
        <v>40</v>
      </c>
      <c r="J15" s="275">
        <f t="shared" si="0"/>
        <v>96</v>
      </c>
      <c r="K15" s="310" t="s">
        <v>136</v>
      </c>
      <c r="L15" s="309">
        <v>78</v>
      </c>
      <c r="M15" s="309">
        <v>52</v>
      </c>
      <c r="N15" s="309">
        <v>33</v>
      </c>
      <c r="O15" s="309">
        <v>35</v>
      </c>
      <c r="P15" s="308">
        <v>36</v>
      </c>
      <c r="Q15" s="275">
        <f t="shared" si="1"/>
        <v>234</v>
      </c>
      <c r="R15" s="281">
        <f t="shared" si="2"/>
        <v>330</v>
      </c>
    </row>
    <row r="16" spans="1:18" ht="17.100000000000001" customHeight="1">
      <c r="A16" s="312"/>
      <c r="B16" s="924"/>
      <c r="C16" s="152"/>
      <c r="D16" s="69" t="s">
        <v>117</v>
      </c>
      <c r="E16" s="69"/>
      <c r="F16" s="69"/>
      <c r="G16" s="69"/>
      <c r="H16" s="311">
        <v>102</v>
      </c>
      <c r="I16" s="308">
        <v>99</v>
      </c>
      <c r="J16" s="275">
        <f t="shared" si="0"/>
        <v>201</v>
      </c>
      <c r="K16" s="310" t="s">
        <v>186</v>
      </c>
      <c r="L16" s="309">
        <v>155</v>
      </c>
      <c r="M16" s="309">
        <v>137</v>
      </c>
      <c r="N16" s="309">
        <v>93</v>
      </c>
      <c r="O16" s="309">
        <v>78</v>
      </c>
      <c r="P16" s="308">
        <v>55</v>
      </c>
      <c r="Q16" s="275">
        <f t="shared" si="1"/>
        <v>518</v>
      </c>
      <c r="R16" s="274">
        <f t="shared" si="2"/>
        <v>719</v>
      </c>
    </row>
    <row r="17" spans="1:18" ht="17.100000000000001" customHeight="1">
      <c r="A17" s="312"/>
      <c r="B17" s="924"/>
      <c r="C17" s="152"/>
      <c r="D17" s="69" t="s">
        <v>116</v>
      </c>
      <c r="E17" s="69"/>
      <c r="F17" s="69"/>
      <c r="G17" s="69"/>
      <c r="H17" s="311">
        <v>140</v>
      </c>
      <c r="I17" s="308">
        <v>140</v>
      </c>
      <c r="J17" s="275">
        <f t="shared" si="0"/>
        <v>280</v>
      </c>
      <c r="K17" s="310" t="s">
        <v>186</v>
      </c>
      <c r="L17" s="309">
        <v>274</v>
      </c>
      <c r="M17" s="309">
        <v>180</v>
      </c>
      <c r="N17" s="309">
        <v>127</v>
      </c>
      <c r="O17" s="309">
        <v>121</v>
      </c>
      <c r="P17" s="308">
        <v>80</v>
      </c>
      <c r="Q17" s="275">
        <f t="shared" si="1"/>
        <v>782</v>
      </c>
      <c r="R17" s="274">
        <f t="shared" si="2"/>
        <v>1062</v>
      </c>
    </row>
    <row r="18" spans="1:18" ht="17.100000000000001" customHeight="1">
      <c r="A18" s="312"/>
      <c r="B18" s="924"/>
      <c r="C18" s="152"/>
      <c r="D18" s="69" t="s">
        <v>115</v>
      </c>
      <c r="E18" s="69"/>
      <c r="F18" s="69"/>
      <c r="G18" s="69"/>
      <c r="H18" s="311">
        <v>192</v>
      </c>
      <c r="I18" s="308">
        <v>136</v>
      </c>
      <c r="J18" s="275">
        <f t="shared" si="0"/>
        <v>328</v>
      </c>
      <c r="K18" s="310" t="s">
        <v>136</v>
      </c>
      <c r="L18" s="309">
        <v>327</v>
      </c>
      <c r="M18" s="309">
        <v>196</v>
      </c>
      <c r="N18" s="309">
        <v>162</v>
      </c>
      <c r="O18" s="309">
        <v>172</v>
      </c>
      <c r="P18" s="308">
        <v>89</v>
      </c>
      <c r="Q18" s="275">
        <f t="shared" si="1"/>
        <v>946</v>
      </c>
      <c r="R18" s="274">
        <f t="shared" si="2"/>
        <v>1274</v>
      </c>
    </row>
    <row r="19" spans="1:18" ht="17.100000000000001" customHeight="1">
      <c r="A19" s="312"/>
      <c r="B19" s="924"/>
      <c r="C19" s="152"/>
      <c r="D19" s="69" t="s">
        <v>114</v>
      </c>
      <c r="E19" s="69"/>
      <c r="F19" s="69"/>
      <c r="G19" s="69"/>
      <c r="H19" s="311">
        <v>188</v>
      </c>
      <c r="I19" s="308">
        <v>151</v>
      </c>
      <c r="J19" s="275">
        <f t="shared" si="0"/>
        <v>339</v>
      </c>
      <c r="K19" s="310" t="s">
        <v>187</v>
      </c>
      <c r="L19" s="309">
        <v>362</v>
      </c>
      <c r="M19" s="309">
        <v>222</v>
      </c>
      <c r="N19" s="309">
        <v>139</v>
      </c>
      <c r="O19" s="309">
        <v>157</v>
      </c>
      <c r="P19" s="308">
        <v>99</v>
      </c>
      <c r="Q19" s="275">
        <f t="shared" si="1"/>
        <v>979</v>
      </c>
      <c r="R19" s="274">
        <f t="shared" si="2"/>
        <v>1318</v>
      </c>
    </row>
    <row r="20" spans="1:18" ht="17.100000000000001" customHeight="1">
      <c r="A20" s="312">
        <v>719</v>
      </c>
      <c r="B20" s="924"/>
      <c r="C20" s="133"/>
      <c r="D20" s="132" t="s">
        <v>113</v>
      </c>
      <c r="E20" s="132"/>
      <c r="F20" s="132"/>
      <c r="G20" s="132"/>
      <c r="H20" s="273">
        <v>134</v>
      </c>
      <c r="I20" s="305">
        <v>117</v>
      </c>
      <c r="J20" s="271">
        <f t="shared" si="0"/>
        <v>251</v>
      </c>
      <c r="K20" s="307" t="s">
        <v>185</v>
      </c>
      <c r="L20" s="306">
        <v>306</v>
      </c>
      <c r="M20" s="306">
        <v>202</v>
      </c>
      <c r="N20" s="306">
        <v>140</v>
      </c>
      <c r="O20" s="306">
        <v>158</v>
      </c>
      <c r="P20" s="305">
        <v>87</v>
      </c>
      <c r="Q20" s="275">
        <f t="shared" si="1"/>
        <v>893</v>
      </c>
      <c r="R20" s="266">
        <f t="shared" si="2"/>
        <v>1144</v>
      </c>
    </row>
    <row r="21" spans="1:18" ht="17.100000000000001" customHeight="1">
      <c r="A21" s="312">
        <v>25</v>
      </c>
      <c r="B21" s="924"/>
      <c r="C21" s="265" t="s">
        <v>102</v>
      </c>
      <c r="D21" s="265"/>
      <c r="E21" s="265"/>
      <c r="F21" s="265"/>
      <c r="G21" s="265"/>
      <c r="H21" s="263">
        <v>12</v>
      </c>
      <c r="I21" s="304">
        <v>32</v>
      </c>
      <c r="J21" s="290">
        <f t="shared" si="0"/>
        <v>44</v>
      </c>
      <c r="K21" s="289" t="s">
        <v>187</v>
      </c>
      <c r="L21" s="33">
        <v>43</v>
      </c>
      <c r="M21" s="33">
        <v>31</v>
      </c>
      <c r="N21" s="33">
        <v>17</v>
      </c>
      <c r="O21" s="33">
        <v>10</v>
      </c>
      <c r="P21" s="32">
        <v>19</v>
      </c>
      <c r="Q21" s="303">
        <f t="shared" si="1"/>
        <v>120</v>
      </c>
      <c r="R21" s="302">
        <f t="shared" si="2"/>
        <v>164</v>
      </c>
    </row>
    <row r="22" spans="1:18" ht="17.100000000000001" customHeight="1" thickBot="1">
      <c r="A22" s="312">
        <v>900</v>
      </c>
      <c r="B22" s="925"/>
      <c r="C22" s="919" t="s">
        <v>112</v>
      </c>
      <c r="D22" s="920"/>
      <c r="E22" s="920"/>
      <c r="F22" s="920"/>
      <c r="G22" s="921"/>
      <c r="H22" s="259">
        <f>H14+H21</f>
        <v>824</v>
      </c>
      <c r="I22" s="256">
        <f>I14+I21</f>
        <v>715</v>
      </c>
      <c r="J22" s="255">
        <f t="shared" si="0"/>
        <v>1539</v>
      </c>
      <c r="K22" s="258" t="s">
        <v>187</v>
      </c>
      <c r="L22" s="257">
        <f>L14+L21</f>
        <v>1545</v>
      </c>
      <c r="M22" s="257">
        <f>M14+M21</f>
        <v>1020</v>
      </c>
      <c r="N22" s="257">
        <f>N14+N21</f>
        <v>711</v>
      </c>
      <c r="O22" s="257">
        <f>O14+O21</f>
        <v>731</v>
      </c>
      <c r="P22" s="256">
        <f>P14+P21</f>
        <v>465</v>
      </c>
      <c r="Q22" s="255">
        <f t="shared" si="1"/>
        <v>4472</v>
      </c>
      <c r="R22" s="254">
        <f t="shared" si="2"/>
        <v>6011</v>
      </c>
    </row>
    <row r="23" spans="1:18" ht="17.100000000000001" customHeight="1">
      <c r="B23" s="929" t="s">
        <v>119</v>
      </c>
      <c r="C23" s="301"/>
      <c r="D23" s="301"/>
      <c r="E23" s="301"/>
      <c r="F23" s="301"/>
      <c r="G23" s="300"/>
      <c r="H23" s="299" t="s">
        <v>57</v>
      </c>
      <c r="I23" s="298" t="s">
        <v>56</v>
      </c>
      <c r="J23" s="297" t="s">
        <v>49</v>
      </c>
      <c r="K23" s="296" t="s">
        <v>55</v>
      </c>
      <c r="L23" s="295" t="s">
        <v>54</v>
      </c>
      <c r="M23" s="295" t="s">
        <v>53</v>
      </c>
      <c r="N23" s="295" t="s">
        <v>52</v>
      </c>
      <c r="O23" s="295" t="s">
        <v>51</v>
      </c>
      <c r="P23" s="294" t="s">
        <v>50</v>
      </c>
      <c r="Q23" s="293" t="s">
        <v>49</v>
      </c>
      <c r="R23" s="292" t="s">
        <v>48</v>
      </c>
    </row>
    <row r="24" spans="1:18" ht="17.100000000000001" customHeight="1">
      <c r="B24" s="930"/>
      <c r="C24" s="291" t="s">
        <v>103</v>
      </c>
      <c r="D24" s="47"/>
      <c r="E24" s="47"/>
      <c r="F24" s="47"/>
      <c r="G24" s="46"/>
      <c r="H24" s="263">
        <f>H25+H26+H27+H28+H29+H30</f>
        <v>1922</v>
      </c>
      <c r="I24" s="264">
        <f>I25+I26+I27+I28+I29+I30</f>
        <v>1786</v>
      </c>
      <c r="J24" s="290">
        <f t="shared" ref="J24:J32" si="3">SUM(H24:I24)</f>
        <v>3708</v>
      </c>
      <c r="K24" s="289" t="s">
        <v>186</v>
      </c>
      <c r="L24" s="33">
        <f>L25+L26+L27+L28+L29+L30</f>
        <v>3270</v>
      </c>
      <c r="M24" s="33">
        <f>M25+M26+M27+M28+M29+M30</f>
        <v>1912</v>
      </c>
      <c r="N24" s="33">
        <f>N25+N26+N27+N28+N29+N30</f>
        <v>1631</v>
      </c>
      <c r="O24" s="33">
        <f>O25+O26+O27+O28+O29+O30</f>
        <v>1987</v>
      </c>
      <c r="P24" s="33">
        <f>P25+P26+P27+P28+P29+P30</f>
        <v>1344</v>
      </c>
      <c r="Q24" s="261">
        <f t="shared" ref="Q24:Q32" si="4">SUM(K24:P24)</f>
        <v>10144</v>
      </c>
      <c r="R24" s="287">
        <f t="shared" ref="R24:R32" si="5">SUM(J24,Q24)</f>
        <v>13852</v>
      </c>
    </row>
    <row r="25" spans="1:18" ht="17.100000000000001" customHeight="1">
      <c r="B25" s="930"/>
      <c r="C25" s="81"/>
      <c r="D25" s="151" t="s">
        <v>118</v>
      </c>
      <c r="E25" s="151"/>
      <c r="F25" s="151"/>
      <c r="G25" s="151"/>
      <c r="H25" s="311">
        <v>42</v>
      </c>
      <c r="I25" s="308">
        <v>42</v>
      </c>
      <c r="J25" s="275">
        <f t="shared" si="3"/>
        <v>84</v>
      </c>
      <c r="K25" s="310" t="s">
        <v>186</v>
      </c>
      <c r="L25" s="309">
        <v>56</v>
      </c>
      <c r="M25" s="309">
        <v>48</v>
      </c>
      <c r="N25" s="309">
        <v>27</v>
      </c>
      <c r="O25" s="309">
        <v>25</v>
      </c>
      <c r="P25" s="308">
        <v>18</v>
      </c>
      <c r="Q25" s="275">
        <f t="shared" si="4"/>
        <v>174</v>
      </c>
      <c r="R25" s="281">
        <f t="shared" si="5"/>
        <v>258</v>
      </c>
    </row>
    <row r="26" spans="1:18" ht="17.100000000000001" customHeight="1">
      <c r="B26" s="930"/>
      <c r="C26" s="151"/>
      <c r="D26" s="69" t="s">
        <v>117</v>
      </c>
      <c r="E26" s="69"/>
      <c r="F26" s="69"/>
      <c r="G26" s="69"/>
      <c r="H26" s="311">
        <v>146</v>
      </c>
      <c r="I26" s="308">
        <v>136</v>
      </c>
      <c r="J26" s="275">
        <f t="shared" si="3"/>
        <v>282</v>
      </c>
      <c r="K26" s="310" t="s">
        <v>186</v>
      </c>
      <c r="L26" s="309">
        <v>158</v>
      </c>
      <c r="M26" s="309">
        <v>100</v>
      </c>
      <c r="N26" s="309">
        <v>71</v>
      </c>
      <c r="O26" s="309">
        <v>85</v>
      </c>
      <c r="P26" s="308">
        <v>60</v>
      </c>
      <c r="Q26" s="275">
        <f t="shared" si="4"/>
        <v>474</v>
      </c>
      <c r="R26" s="274">
        <f t="shared" si="5"/>
        <v>756</v>
      </c>
    </row>
    <row r="27" spans="1:18" ht="17.100000000000001" customHeight="1">
      <c r="B27" s="930"/>
      <c r="C27" s="151"/>
      <c r="D27" s="69" t="s">
        <v>116</v>
      </c>
      <c r="E27" s="69"/>
      <c r="F27" s="69"/>
      <c r="G27" s="69"/>
      <c r="H27" s="311">
        <v>281</v>
      </c>
      <c r="I27" s="308">
        <v>238</v>
      </c>
      <c r="J27" s="275">
        <f t="shared" si="3"/>
        <v>519</v>
      </c>
      <c r="K27" s="310" t="s">
        <v>186</v>
      </c>
      <c r="L27" s="309">
        <v>362</v>
      </c>
      <c r="M27" s="309">
        <v>166</v>
      </c>
      <c r="N27" s="309">
        <v>145</v>
      </c>
      <c r="O27" s="309">
        <v>163</v>
      </c>
      <c r="P27" s="308">
        <v>129</v>
      </c>
      <c r="Q27" s="275">
        <f t="shared" si="4"/>
        <v>965</v>
      </c>
      <c r="R27" s="274">
        <f t="shared" si="5"/>
        <v>1484</v>
      </c>
    </row>
    <row r="28" spans="1:18" ht="17.100000000000001" customHeight="1">
      <c r="B28" s="930"/>
      <c r="C28" s="151"/>
      <c r="D28" s="69" t="s">
        <v>115</v>
      </c>
      <c r="E28" s="69"/>
      <c r="F28" s="69"/>
      <c r="G28" s="69"/>
      <c r="H28" s="311">
        <v>509</v>
      </c>
      <c r="I28" s="308">
        <v>388</v>
      </c>
      <c r="J28" s="275">
        <f t="shared" si="3"/>
        <v>897</v>
      </c>
      <c r="K28" s="310" t="s">
        <v>186</v>
      </c>
      <c r="L28" s="309">
        <v>645</v>
      </c>
      <c r="M28" s="309">
        <v>334</v>
      </c>
      <c r="N28" s="309">
        <v>242</v>
      </c>
      <c r="O28" s="309">
        <v>276</v>
      </c>
      <c r="P28" s="308">
        <v>184</v>
      </c>
      <c r="Q28" s="275">
        <f t="shared" si="4"/>
        <v>1681</v>
      </c>
      <c r="R28" s="274">
        <f t="shared" si="5"/>
        <v>2578</v>
      </c>
    </row>
    <row r="29" spans="1:18" ht="17.100000000000001" customHeight="1">
      <c r="B29" s="930"/>
      <c r="C29" s="151"/>
      <c r="D29" s="69" t="s">
        <v>114</v>
      </c>
      <c r="E29" s="69"/>
      <c r="F29" s="69"/>
      <c r="G29" s="69"/>
      <c r="H29" s="311">
        <v>561</v>
      </c>
      <c r="I29" s="308">
        <v>487</v>
      </c>
      <c r="J29" s="275">
        <f t="shared" si="3"/>
        <v>1048</v>
      </c>
      <c r="K29" s="310" t="s">
        <v>186</v>
      </c>
      <c r="L29" s="309">
        <v>960</v>
      </c>
      <c r="M29" s="309">
        <v>502</v>
      </c>
      <c r="N29" s="309">
        <v>423</v>
      </c>
      <c r="O29" s="309">
        <v>425</v>
      </c>
      <c r="P29" s="308">
        <v>339</v>
      </c>
      <c r="Q29" s="275">
        <f t="shared" si="4"/>
        <v>2649</v>
      </c>
      <c r="R29" s="274">
        <f t="shared" si="5"/>
        <v>3697</v>
      </c>
    </row>
    <row r="30" spans="1:18" ht="17.100000000000001" customHeight="1">
      <c r="B30" s="930"/>
      <c r="C30" s="132"/>
      <c r="D30" s="132" t="s">
        <v>113</v>
      </c>
      <c r="E30" s="132"/>
      <c r="F30" s="132"/>
      <c r="G30" s="132"/>
      <c r="H30" s="273">
        <v>383</v>
      </c>
      <c r="I30" s="305">
        <v>495</v>
      </c>
      <c r="J30" s="271">
        <f t="shared" si="3"/>
        <v>878</v>
      </c>
      <c r="K30" s="307" t="s">
        <v>187</v>
      </c>
      <c r="L30" s="306">
        <v>1089</v>
      </c>
      <c r="M30" s="306">
        <v>762</v>
      </c>
      <c r="N30" s="306">
        <v>723</v>
      </c>
      <c r="O30" s="306">
        <v>1013</v>
      </c>
      <c r="P30" s="305">
        <v>614</v>
      </c>
      <c r="Q30" s="271">
        <f t="shared" si="4"/>
        <v>4201</v>
      </c>
      <c r="R30" s="266">
        <f t="shared" si="5"/>
        <v>5079</v>
      </c>
    </row>
    <row r="31" spans="1:18" ht="17.100000000000001" customHeight="1">
      <c r="B31" s="930"/>
      <c r="C31" s="265" t="s">
        <v>102</v>
      </c>
      <c r="D31" s="265"/>
      <c r="E31" s="265"/>
      <c r="F31" s="265"/>
      <c r="G31" s="265"/>
      <c r="H31" s="263">
        <v>16</v>
      </c>
      <c r="I31" s="304">
        <v>29</v>
      </c>
      <c r="J31" s="290">
        <f t="shared" si="3"/>
        <v>45</v>
      </c>
      <c r="K31" s="289" t="s">
        <v>186</v>
      </c>
      <c r="L31" s="33">
        <v>24</v>
      </c>
      <c r="M31" s="33">
        <v>16</v>
      </c>
      <c r="N31" s="33">
        <v>13</v>
      </c>
      <c r="O31" s="33">
        <v>15</v>
      </c>
      <c r="P31" s="32">
        <v>17</v>
      </c>
      <c r="Q31" s="303">
        <f t="shared" si="4"/>
        <v>85</v>
      </c>
      <c r="R31" s="302">
        <f t="shared" si="5"/>
        <v>130</v>
      </c>
    </row>
    <row r="32" spans="1:18" ht="17.100000000000001" customHeight="1" thickBot="1">
      <c r="B32" s="931"/>
      <c r="C32" s="919" t="s">
        <v>112</v>
      </c>
      <c r="D32" s="920"/>
      <c r="E32" s="920"/>
      <c r="F32" s="920"/>
      <c r="G32" s="921"/>
      <c r="H32" s="259">
        <f>H24+H31</f>
        <v>1938</v>
      </c>
      <c r="I32" s="256">
        <f>I24+I31</f>
        <v>1815</v>
      </c>
      <c r="J32" s="255">
        <f t="shared" si="3"/>
        <v>3753</v>
      </c>
      <c r="K32" s="258" t="s">
        <v>187</v>
      </c>
      <c r="L32" s="257">
        <f>L24+L31</f>
        <v>3294</v>
      </c>
      <c r="M32" s="257">
        <f>M24+M31</f>
        <v>1928</v>
      </c>
      <c r="N32" s="257">
        <f>N24+N31</f>
        <v>1644</v>
      </c>
      <c r="O32" s="257">
        <f>O24+O31</f>
        <v>2002</v>
      </c>
      <c r="P32" s="256">
        <f>P24+P31</f>
        <v>1361</v>
      </c>
      <c r="Q32" s="255">
        <f t="shared" si="4"/>
        <v>10229</v>
      </c>
      <c r="R32" s="254">
        <f t="shared" si="5"/>
        <v>13982</v>
      </c>
    </row>
    <row r="33" spans="1:18" ht="17.100000000000001" customHeight="1">
      <c r="B33" s="916" t="s">
        <v>49</v>
      </c>
      <c r="C33" s="301"/>
      <c r="D33" s="301"/>
      <c r="E33" s="301"/>
      <c r="F33" s="301"/>
      <c r="G33" s="300"/>
      <c r="H33" s="299" t="s">
        <v>57</v>
      </c>
      <c r="I33" s="298" t="s">
        <v>56</v>
      </c>
      <c r="J33" s="297" t="s">
        <v>49</v>
      </c>
      <c r="K33" s="296" t="s">
        <v>55</v>
      </c>
      <c r="L33" s="295" t="s">
        <v>54</v>
      </c>
      <c r="M33" s="295" t="s">
        <v>53</v>
      </c>
      <c r="N33" s="295" t="s">
        <v>52</v>
      </c>
      <c r="O33" s="295" t="s">
        <v>51</v>
      </c>
      <c r="P33" s="294" t="s">
        <v>50</v>
      </c>
      <c r="Q33" s="293" t="s">
        <v>49</v>
      </c>
      <c r="R33" s="292" t="s">
        <v>48</v>
      </c>
    </row>
    <row r="34" spans="1:18" ht="17.100000000000001" customHeight="1">
      <c r="B34" s="917"/>
      <c r="C34" s="291" t="s">
        <v>103</v>
      </c>
      <c r="D34" s="47"/>
      <c r="E34" s="47"/>
      <c r="F34" s="47"/>
      <c r="G34" s="46"/>
      <c r="H34" s="263">
        <f t="shared" ref="H34:I41" si="6">H14+H24</f>
        <v>2734</v>
      </c>
      <c r="I34" s="264">
        <f t="shared" si="6"/>
        <v>2469</v>
      </c>
      <c r="J34" s="290">
        <f>SUM(H34:I34)</f>
        <v>5203</v>
      </c>
      <c r="K34" s="289" t="s">
        <v>186</v>
      </c>
      <c r="L34" s="288">
        <f>L14+L24</f>
        <v>4772</v>
      </c>
      <c r="M34" s="288">
        <f>M14+M24</f>
        <v>2901</v>
      </c>
      <c r="N34" s="288">
        <f>N14+N24</f>
        <v>2325</v>
      </c>
      <c r="O34" s="288">
        <f>O14+O24</f>
        <v>2708</v>
      </c>
      <c r="P34" s="288">
        <f>P14+P24</f>
        <v>1790</v>
      </c>
      <c r="Q34" s="261">
        <f t="shared" ref="Q34:Q42" si="7">SUM(K34:P34)</f>
        <v>14496</v>
      </c>
      <c r="R34" s="287">
        <f t="shared" ref="R34:R42" si="8">SUM(J34,Q34)</f>
        <v>19699</v>
      </c>
    </row>
    <row r="35" spans="1:18" ht="17.100000000000001" customHeight="1">
      <c r="B35" s="917"/>
      <c r="C35" s="82"/>
      <c r="D35" s="151" t="s">
        <v>118</v>
      </c>
      <c r="E35" s="151"/>
      <c r="F35" s="151"/>
      <c r="G35" s="151"/>
      <c r="H35" s="286">
        <f t="shared" si="6"/>
        <v>98</v>
      </c>
      <c r="I35" s="285">
        <f t="shared" si="6"/>
        <v>82</v>
      </c>
      <c r="J35" s="275">
        <f>SUM(H35:I35)</f>
        <v>180</v>
      </c>
      <c r="K35" s="284" t="s">
        <v>186</v>
      </c>
      <c r="L35" s="283">
        <f t="shared" ref="L35:P41" si="9">L15+L25</f>
        <v>134</v>
      </c>
      <c r="M35" s="283">
        <f t="shared" si="9"/>
        <v>100</v>
      </c>
      <c r="N35" s="283">
        <f t="shared" si="9"/>
        <v>60</v>
      </c>
      <c r="O35" s="283">
        <f t="shared" si="9"/>
        <v>60</v>
      </c>
      <c r="P35" s="282">
        <f>P15+P25</f>
        <v>54</v>
      </c>
      <c r="Q35" s="275">
        <f>SUM(K35:P35)</f>
        <v>408</v>
      </c>
      <c r="R35" s="281">
        <f>SUM(J35,Q35)</f>
        <v>588</v>
      </c>
    </row>
    <row r="36" spans="1:18" ht="17.100000000000001" customHeight="1">
      <c r="B36" s="917"/>
      <c r="C36" s="152"/>
      <c r="D36" s="69" t="s">
        <v>117</v>
      </c>
      <c r="E36" s="69"/>
      <c r="F36" s="69"/>
      <c r="G36" s="69"/>
      <c r="H36" s="280">
        <f t="shared" si="6"/>
        <v>248</v>
      </c>
      <c r="I36" s="279">
        <f t="shared" si="6"/>
        <v>235</v>
      </c>
      <c r="J36" s="275">
        <f t="shared" ref="J36:J42" si="10">SUM(H36:I36)</f>
        <v>483</v>
      </c>
      <c r="K36" s="278" t="s">
        <v>186</v>
      </c>
      <c r="L36" s="277">
        <f t="shared" si="9"/>
        <v>313</v>
      </c>
      <c r="M36" s="277">
        <f t="shared" si="9"/>
        <v>237</v>
      </c>
      <c r="N36" s="277">
        <f t="shared" si="9"/>
        <v>164</v>
      </c>
      <c r="O36" s="277">
        <f t="shared" si="9"/>
        <v>163</v>
      </c>
      <c r="P36" s="276">
        <f t="shared" si="9"/>
        <v>115</v>
      </c>
      <c r="Q36" s="275">
        <f t="shared" si="7"/>
        <v>992</v>
      </c>
      <c r="R36" s="274">
        <f t="shared" si="8"/>
        <v>1475</v>
      </c>
    </row>
    <row r="37" spans="1:18" ht="17.100000000000001" customHeight="1">
      <c r="B37" s="917"/>
      <c r="C37" s="152"/>
      <c r="D37" s="69" t="s">
        <v>116</v>
      </c>
      <c r="E37" s="69"/>
      <c r="F37" s="69"/>
      <c r="G37" s="69"/>
      <c r="H37" s="280">
        <f t="shared" si="6"/>
        <v>421</v>
      </c>
      <c r="I37" s="279">
        <f t="shared" si="6"/>
        <v>378</v>
      </c>
      <c r="J37" s="275">
        <f t="shared" si="10"/>
        <v>799</v>
      </c>
      <c r="K37" s="278" t="s">
        <v>186</v>
      </c>
      <c r="L37" s="277">
        <f t="shared" si="9"/>
        <v>636</v>
      </c>
      <c r="M37" s="277">
        <f t="shared" si="9"/>
        <v>346</v>
      </c>
      <c r="N37" s="277">
        <f t="shared" si="9"/>
        <v>272</v>
      </c>
      <c r="O37" s="277">
        <f t="shared" si="9"/>
        <v>284</v>
      </c>
      <c r="P37" s="276">
        <f t="shared" si="9"/>
        <v>209</v>
      </c>
      <c r="Q37" s="275">
        <f t="shared" si="7"/>
        <v>1747</v>
      </c>
      <c r="R37" s="274">
        <f>SUM(J37,Q37)</f>
        <v>2546</v>
      </c>
    </row>
    <row r="38" spans="1:18" ht="17.100000000000001" customHeight="1">
      <c r="B38" s="917"/>
      <c r="C38" s="152"/>
      <c r="D38" s="69" t="s">
        <v>115</v>
      </c>
      <c r="E38" s="69"/>
      <c r="F38" s="69"/>
      <c r="G38" s="69"/>
      <c r="H38" s="280">
        <f t="shared" si="6"/>
        <v>701</v>
      </c>
      <c r="I38" s="279">
        <f t="shared" si="6"/>
        <v>524</v>
      </c>
      <c r="J38" s="275">
        <f t="shared" si="10"/>
        <v>1225</v>
      </c>
      <c r="K38" s="278" t="s">
        <v>186</v>
      </c>
      <c r="L38" s="277">
        <f t="shared" si="9"/>
        <v>972</v>
      </c>
      <c r="M38" s="277">
        <f t="shared" si="9"/>
        <v>530</v>
      </c>
      <c r="N38" s="277">
        <f t="shared" si="9"/>
        <v>404</v>
      </c>
      <c r="O38" s="277">
        <f t="shared" si="9"/>
        <v>448</v>
      </c>
      <c r="P38" s="276">
        <f t="shared" si="9"/>
        <v>273</v>
      </c>
      <c r="Q38" s="275">
        <f t="shared" si="7"/>
        <v>2627</v>
      </c>
      <c r="R38" s="274">
        <f t="shared" si="8"/>
        <v>3852</v>
      </c>
    </row>
    <row r="39" spans="1:18" ht="17.100000000000001" customHeight="1">
      <c r="B39" s="917"/>
      <c r="C39" s="152"/>
      <c r="D39" s="69" t="s">
        <v>114</v>
      </c>
      <c r="E39" s="69"/>
      <c r="F39" s="69"/>
      <c r="G39" s="69"/>
      <c r="H39" s="280">
        <f t="shared" si="6"/>
        <v>749</v>
      </c>
      <c r="I39" s="279">
        <f t="shared" si="6"/>
        <v>638</v>
      </c>
      <c r="J39" s="275">
        <f t="shared" si="10"/>
        <v>1387</v>
      </c>
      <c r="K39" s="278" t="s">
        <v>186</v>
      </c>
      <c r="L39" s="277">
        <f t="shared" si="9"/>
        <v>1322</v>
      </c>
      <c r="M39" s="277">
        <f t="shared" si="9"/>
        <v>724</v>
      </c>
      <c r="N39" s="277">
        <f t="shared" si="9"/>
        <v>562</v>
      </c>
      <c r="O39" s="277">
        <f t="shared" si="9"/>
        <v>582</v>
      </c>
      <c r="P39" s="276">
        <f t="shared" si="9"/>
        <v>438</v>
      </c>
      <c r="Q39" s="275">
        <f t="shared" si="7"/>
        <v>3628</v>
      </c>
      <c r="R39" s="274">
        <f t="shared" si="8"/>
        <v>5015</v>
      </c>
    </row>
    <row r="40" spans="1:18" ht="17.100000000000001" customHeight="1">
      <c r="B40" s="917"/>
      <c r="C40" s="133"/>
      <c r="D40" s="132" t="s">
        <v>113</v>
      </c>
      <c r="E40" s="132"/>
      <c r="F40" s="132"/>
      <c r="G40" s="132"/>
      <c r="H40" s="273">
        <f t="shared" si="6"/>
        <v>517</v>
      </c>
      <c r="I40" s="272">
        <f t="shared" si="6"/>
        <v>612</v>
      </c>
      <c r="J40" s="271">
        <f t="shared" si="10"/>
        <v>1129</v>
      </c>
      <c r="K40" s="270" t="s">
        <v>186</v>
      </c>
      <c r="L40" s="269">
        <f t="shared" si="9"/>
        <v>1395</v>
      </c>
      <c r="M40" s="269">
        <f t="shared" si="9"/>
        <v>964</v>
      </c>
      <c r="N40" s="269">
        <f t="shared" si="9"/>
        <v>863</v>
      </c>
      <c r="O40" s="269">
        <f t="shared" si="9"/>
        <v>1171</v>
      </c>
      <c r="P40" s="268">
        <f t="shared" si="9"/>
        <v>701</v>
      </c>
      <c r="Q40" s="267">
        <f t="shared" si="7"/>
        <v>5094</v>
      </c>
      <c r="R40" s="266">
        <f t="shared" si="8"/>
        <v>6223</v>
      </c>
    </row>
    <row r="41" spans="1:18" ht="17.100000000000001" customHeight="1">
      <c r="B41" s="917"/>
      <c r="C41" s="265" t="s">
        <v>102</v>
      </c>
      <c r="D41" s="265"/>
      <c r="E41" s="265"/>
      <c r="F41" s="265"/>
      <c r="G41" s="265"/>
      <c r="H41" s="263">
        <f t="shared" si="6"/>
        <v>28</v>
      </c>
      <c r="I41" s="264">
        <f t="shared" si="6"/>
        <v>61</v>
      </c>
      <c r="J41" s="263">
        <f>SUM(H41:I41)</f>
        <v>89</v>
      </c>
      <c r="K41" s="262" t="s">
        <v>186</v>
      </c>
      <c r="L41" s="35">
        <f>L21+L31</f>
        <v>67</v>
      </c>
      <c r="M41" s="35">
        <f t="shared" si="9"/>
        <v>47</v>
      </c>
      <c r="N41" s="35">
        <f t="shared" si="9"/>
        <v>30</v>
      </c>
      <c r="O41" s="35">
        <f t="shared" si="9"/>
        <v>25</v>
      </c>
      <c r="P41" s="34">
        <f t="shared" si="9"/>
        <v>36</v>
      </c>
      <c r="Q41" s="261">
        <f t="shared" si="7"/>
        <v>205</v>
      </c>
      <c r="R41" s="260">
        <f t="shared" si="8"/>
        <v>294</v>
      </c>
    </row>
    <row r="42" spans="1:18" ht="17.100000000000001" customHeight="1" thickBot="1">
      <c r="B42" s="918"/>
      <c r="C42" s="919" t="s">
        <v>112</v>
      </c>
      <c r="D42" s="920"/>
      <c r="E42" s="920"/>
      <c r="F42" s="920"/>
      <c r="G42" s="921"/>
      <c r="H42" s="259">
        <f>H34+H41</f>
        <v>2762</v>
      </c>
      <c r="I42" s="256">
        <f>I34+I41</f>
        <v>2530</v>
      </c>
      <c r="J42" s="255">
        <f t="shared" si="10"/>
        <v>5292</v>
      </c>
      <c r="K42" s="258" t="s">
        <v>186</v>
      </c>
      <c r="L42" s="257">
        <f>L34+L41</f>
        <v>4839</v>
      </c>
      <c r="M42" s="257">
        <f>M34+M41</f>
        <v>2948</v>
      </c>
      <c r="N42" s="257">
        <f>N34+N41</f>
        <v>2355</v>
      </c>
      <c r="O42" s="257">
        <f>O34+O41</f>
        <v>2733</v>
      </c>
      <c r="P42" s="256">
        <f>P34+P41</f>
        <v>1826</v>
      </c>
      <c r="Q42" s="255">
        <f t="shared" si="7"/>
        <v>14701</v>
      </c>
      <c r="R42" s="254">
        <f t="shared" si="8"/>
        <v>19993</v>
      </c>
    </row>
    <row r="45" spans="1:18" ht="17.100000000000001" customHeight="1">
      <c r="A45" s="4" t="s">
        <v>111</v>
      </c>
    </row>
    <row r="46" spans="1:18" ht="17.100000000000001" customHeight="1">
      <c r="B46" s="23"/>
      <c r="C46" s="23"/>
      <c r="D46" s="23"/>
      <c r="E46" s="143"/>
      <c r="F46" s="143"/>
      <c r="G46" s="143"/>
      <c r="H46" s="143"/>
      <c r="I46" s="143"/>
      <c r="J46" s="143"/>
      <c r="K46" s="862" t="s">
        <v>104</v>
      </c>
      <c r="L46" s="862"/>
      <c r="M46" s="862"/>
      <c r="N46" s="862"/>
      <c r="O46" s="862"/>
      <c r="P46" s="862"/>
      <c r="Q46" s="862"/>
      <c r="R46" s="862"/>
    </row>
    <row r="47" spans="1:18" ht="17.100000000000001" customHeight="1">
      <c r="B47" s="863" t="str">
        <f>"令和" &amp; DBCS($A$2) &amp; "年（" &amp; DBCS($B$2) &amp; "年）" &amp; DBCS($C$2) &amp; "月"</f>
        <v>令和５年（２０２３年）４月</v>
      </c>
      <c r="C47" s="864"/>
      <c r="D47" s="864"/>
      <c r="E47" s="864"/>
      <c r="F47" s="864"/>
      <c r="G47" s="865"/>
      <c r="H47" s="869" t="s">
        <v>96</v>
      </c>
      <c r="I47" s="870"/>
      <c r="J47" s="870"/>
      <c r="K47" s="871" t="s">
        <v>95</v>
      </c>
      <c r="L47" s="872"/>
      <c r="M47" s="872"/>
      <c r="N47" s="872"/>
      <c r="O47" s="872"/>
      <c r="P47" s="872"/>
      <c r="Q47" s="873"/>
      <c r="R47" s="874" t="s">
        <v>48</v>
      </c>
    </row>
    <row r="48" spans="1:18" ht="17.100000000000001" customHeight="1">
      <c r="B48" s="866"/>
      <c r="C48" s="867"/>
      <c r="D48" s="867"/>
      <c r="E48" s="867"/>
      <c r="F48" s="867"/>
      <c r="G48" s="868"/>
      <c r="H48" s="142" t="s">
        <v>57</v>
      </c>
      <c r="I48" s="141" t="s">
        <v>56</v>
      </c>
      <c r="J48" s="140" t="s">
        <v>49</v>
      </c>
      <c r="K48" s="139" t="s">
        <v>55</v>
      </c>
      <c r="L48" s="138" t="s">
        <v>54</v>
      </c>
      <c r="M48" s="138" t="s">
        <v>53</v>
      </c>
      <c r="N48" s="138" t="s">
        <v>52</v>
      </c>
      <c r="O48" s="138" t="s">
        <v>51</v>
      </c>
      <c r="P48" s="137" t="s">
        <v>50</v>
      </c>
      <c r="Q48" s="338" t="s">
        <v>49</v>
      </c>
      <c r="R48" s="875"/>
    </row>
    <row r="49" spans="1:18" ht="17.100000000000001" customHeight="1">
      <c r="B49" s="3" t="s">
        <v>103</v>
      </c>
      <c r="C49" s="235"/>
      <c r="D49" s="235"/>
      <c r="E49" s="235"/>
      <c r="F49" s="235"/>
      <c r="G49" s="235"/>
      <c r="H49" s="22">
        <v>920</v>
      </c>
      <c r="I49" s="21">
        <v>1281</v>
      </c>
      <c r="J49" s="20">
        <f>SUM(H49:I49)</f>
        <v>2201</v>
      </c>
      <c r="K49" s="19">
        <v>0</v>
      </c>
      <c r="L49" s="31">
        <v>3660</v>
      </c>
      <c r="M49" s="31">
        <v>2306</v>
      </c>
      <c r="N49" s="31">
        <v>1494</v>
      </c>
      <c r="O49" s="31">
        <v>1026</v>
      </c>
      <c r="P49" s="30">
        <v>436</v>
      </c>
      <c r="Q49" s="253">
        <f>SUM(K49:P49)</f>
        <v>8922</v>
      </c>
      <c r="R49" s="252">
        <f>SUM(J49,Q49)</f>
        <v>11123</v>
      </c>
    </row>
    <row r="50" spans="1:18" ht="17.100000000000001" customHeight="1">
      <c r="B50" s="2" t="s">
        <v>102</v>
      </c>
      <c r="C50" s="29"/>
      <c r="D50" s="29"/>
      <c r="E50" s="29"/>
      <c r="F50" s="29"/>
      <c r="G50" s="29"/>
      <c r="H50" s="18">
        <v>10</v>
      </c>
      <c r="I50" s="17">
        <v>35</v>
      </c>
      <c r="J50" s="16">
        <f>SUM(H50:I50)</f>
        <v>45</v>
      </c>
      <c r="K50" s="15">
        <v>0</v>
      </c>
      <c r="L50" s="28">
        <v>41</v>
      </c>
      <c r="M50" s="28">
        <v>37</v>
      </c>
      <c r="N50" s="28">
        <v>27</v>
      </c>
      <c r="O50" s="28">
        <v>14</v>
      </c>
      <c r="P50" s="27">
        <v>18</v>
      </c>
      <c r="Q50" s="251">
        <f>SUM(K50:P50)</f>
        <v>137</v>
      </c>
      <c r="R50" s="250">
        <f>SUM(J50,Q50)</f>
        <v>182</v>
      </c>
    </row>
    <row r="51" spans="1:18" ht="17.100000000000001" customHeight="1">
      <c r="B51" s="13" t="s">
        <v>47</v>
      </c>
      <c r="C51" s="12"/>
      <c r="D51" s="12"/>
      <c r="E51" s="12"/>
      <c r="F51" s="12"/>
      <c r="G51" s="12"/>
      <c r="H51" s="11">
        <f t="shared" ref="H51:P51" si="11">H49+H50</f>
        <v>930</v>
      </c>
      <c r="I51" s="8">
        <f t="shared" si="11"/>
        <v>1316</v>
      </c>
      <c r="J51" s="7">
        <f t="shared" si="11"/>
        <v>2246</v>
      </c>
      <c r="K51" s="10">
        <f t="shared" si="11"/>
        <v>0</v>
      </c>
      <c r="L51" s="9">
        <f t="shared" si="11"/>
        <v>3701</v>
      </c>
      <c r="M51" s="9">
        <f t="shared" si="11"/>
        <v>2343</v>
      </c>
      <c r="N51" s="9">
        <f t="shared" si="11"/>
        <v>1521</v>
      </c>
      <c r="O51" s="9">
        <f t="shared" si="11"/>
        <v>1040</v>
      </c>
      <c r="P51" s="8">
        <f t="shared" si="11"/>
        <v>454</v>
      </c>
      <c r="Q51" s="7">
        <f>SUM(K51:P51)</f>
        <v>9059</v>
      </c>
      <c r="R51" s="6">
        <f>SUM(J51,Q51)</f>
        <v>11305</v>
      </c>
    </row>
    <row r="53" spans="1:18" ht="17.100000000000001" customHeight="1">
      <c r="A53" s="4" t="s">
        <v>110</v>
      </c>
    </row>
    <row r="54" spans="1:18" ht="17.100000000000001" customHeight="1">
      <c r="B54" s="23"/>
      <c r="C54" s="23"/>
      <c r="D54" s="23"/>
      <c r="E54" s="143"/>
      <c r="F54" s="143"/>
      <c r="G54" s="143"/>
      <c r="H54" s="143"/>
      <c r="I54" s="143"/>
      <c r="J54" s="143"/>
      <c r="K54" s="862" t="s">
        <v>104</v>
      </c>
      <c r="L54" s="862"/>
      <c r="M54" s="862"/>
      <c r="N54" s="862"/>
      <c r="O54" s="862"/>
      <c r="P54" s="862"/>
      <c r="Q54" s="862"/>
      <c r="R54" s="862"/>
    </row>
    <row r="55" spans="1:18" ht="17.100000000000001" customHeight="1">
      <c r="B55" s="863" t="str">
        <f>"令和" &amp; DBCS($A$2) &amp; "年（" &amp; DBCS($B$2) &amp; "年）" &amp; DBCS($C$2) &amp; "月"</f>
        <v>令和５年（２０２３年）４月</v>
      </c>
      <c r="C55" s="864"/>
      <c r="D55" s="864"/>
      <c r="E55" s="864"/>
      <c r="F55" s="864"/>
      <c r="G55" s="865"/>
      <c r="H55" s="869" t="s">
        <v>96</v>
      </c>
      <c r="I55" s="870"/>
      <c r="J55" s="870"/>
      <c r="K55" s="871" t="s">
        <v>95</v>
      </c>
      <c r="L55" s="872"/>
      <c r="M55" s="872"/>
      <c r="N55" s="872"/>
      <c r="O55" s="872"/>
      <c r="P55" s="872"/>
      <c r="Q55" s="873"/>
      <c r="R55" s="865" t="s">
        <v>48</v>
      </c>
    </row>
    <row r="56" spans="1:18" ht="17.100000000000001" customHeight="1">
      <c r="B56" s="866"/>
      <c r="C56" s="867"/>
      <c r="D56" s="867"/>
      <c r="E56" s="867"/>
      <c r="F56" s="867"/>
      <c r="G56" s="868"/>
      <c r="H56" s="142" t="s">
        <v>57</v>
      </c>
      <c r="I56" s="141" t="s">
        <v>56</v>
      </c>
      <c r="J56" s="140" t="s">
        <v>49</v>
      </c>
      <c r="K56" s="139" t="s">
        <v>55</v>
      </c>
      <c r="L56" s="138" t="s">
        <v>54</v>
      </c>
      <c r="M56" s="138" t="s">
        <v>53</v>
      </c>
      <c r="N56" s="138" t="s">
        <v>52</v>
      </c>
      <c r="O56" s="138" t="s">
        <v>51</v>
      </c>
      <c r="P56" s="137" t="s">
        <v>50</v>
      </c>
      <c r="Q56" s="248" t="s">
        <v>49</v>
      </c>
      <c r="R56" s="868"/>
    </row>
    <row r="57" spans="1:18" ht="17.100000000000001" customHeight="1">
      <c r="B57" s="3" t="s">
        <v>103</v>
      </c>
      <c r="C57" s="235"/>
      <c r="D57" s="235"/>
      <c r="E57" s="235"/>
      <c r="F57" s="235"/>
      <c r="G57" s="235"/>
      <c r="H57" s="22">
        <v>10</v>
      </c>
      <c r="I57" s="21">
        <v>13</v>
      </c>
      <c r="J57" s="20">
        <f>SUM(H57:I57)</f>
        <v>23</v>
      </c>
      <c r="K57" s="19">
        <v>0</v>
      </c>
      <c r="L57" s="31">
        <v>1430</v>
      </c>
      <c r="M57" s="31">
        <v>968</v>
      </c>
      <c r="N57" s="31">
        <v>765</v>
      </c>
      <c r="O57" s="31">
        <v>536</v>
      </c>
      <c r="P57" s="30">
        <v>241</v>
      </c>
      <c r="Q57" s="233">
        <f>SUM(K57:P57)</f>
        <v>3940</v>
      </c>
      <c r="R57" s="232">
        <f>SUM(J57,Q57)</f>
        <v>3963</v>
      </c>
    </row>
    <row r="58" spans="1:18" ht="17.100000000000001" customHeight="1">
      <c r="B58" s="2" t="s">
        <v>102</v>
      </c>
      <c r="C58" s="29"/>
      <c r="D58" s="29"/>
      <c r="E58" s="29"/>
      <c r="F58" s="29"/>
      <c r="G58" s="29"/>
      <c r="H58" s="18">
        <v>0</v>
      </c>
      <c r="I58" s="17">
        <v>0</v>
      </c>
      <c r="J58" s="16">
        <f>SUM(H58:I58)</f>
        <v>0</v>
      </c>
      <c r="K58" s="15">
        <v>0</v>
      </c>
      <c r="L58" s="28">
        <v>4</v>
      </c>
      <c r="M58" s="28">
        <v>4</v>
      </c>
      <c r="N58" s="28">
        <v>6</v>
      </c>
      <c r="O58" s="28">
        <v>1</v>
      </c>
      <c r="P58" s="27">
        <v>7</v>
      </c>
      <c r="Q58" s="230">
        <f>SUM(K58:P58)</f>
        <v>22</v>
      </c>
      <c r="R58" s="229">
        <f>SUM(J58,Q58)</f>
        <v>22</v>
      </c>
    </row>
    <row r="59" spans="1:18" ht="17.100000000000001" customHeight="1">
      <c r="B59" s="13" t="s">
        <v>47</v>
      </c>
      <c r="C59" s="12"/>
      <c r="D59" s="12"/>
      <c r="E59" s="12"/>
      <c r="F59" s="12"/>
      <c r="G59" s="12"/>
      <c r="H59" s="11">
        <f>H57+H58</f>
        <v>10</v>
      </c>
      <c r="I59" s="8">
        <f>I57+I58</f>
        <v>13</v>
      </c>
      <c r="J59" s="7">
        <f>SUM(H59:I59)</f>
        <v>23</v>
      </c>
      <c r="K59" s="10">
        <f t="shared" ref="K59:P59" si="12">K57+K58</f>
        <v>0</v>
      </c>
      <c r="L59" s="9">
        <f t="shared" si="12"/>
        <v>1434</v>
      </c>
      <c r="M59" s="9">
        <f t="shared" si="12"/>
        <v>972</v>
      </c>
      <c r="N59" s="9">
        <f t="shared" si="12"/>
        <v>771</v>
      </c>
      <c r="O59" s="9">
        <f t="shared" si="12"/>
        <v>537</v>
      </c>
      <c r="P59" s="8">
        <f t="shared" si="12"/>
        <v>248</v>
      </c>
      <c r="Q59" s="227">
        <f>SUM(K59:P59)</f>
        <v>3962</v>
      </c>
      <c r="R59" s="226">
        <f>SUM(J59,Q59)</f>
        <v>3985</v>
      </c>
    </row>
    <row r="61" spans="1:18" ht="17.100000000000001" customHeight="1">
      <c r="A61" s="4" t="s">
        <v>109</v>
      </c>
    </row>
    <row r="62" spans="1:18" ht="17.100000000000001" customHeight="1">
      <c r="A62" s="4" t="s">
        <v>108</v>
      </c>
    </row>
    <row r="63" spans="1:18" ht="17.100000000000001" customHeight="1">
      <c r="B63" s="23"/>
      <c r="C63" s="23"/>
      <c r="D63" s="23"/>
      <c r="E63" s="143"/>
      <c r="F63" s="143"/>
      <c r="G63" s="143"/>
      <c r="H63" s="143"/>
      <c r="I63" s="143"/>
      <c r="J63" s="862" t="s">
        <v>104</v>
      </c>
      <c r="K63" s="862"/>
      <c r="L63" s="862"/>
      <c r="M63" s="862"/>
      <c r="N63" s="862"/>
      <c r="O63" s="862"/>
      <c r="P63" s="862"/>
      <c r="Q63" s="862"/>
    </row>
    <row r="64" spans="1:18" ht="17.100000000000001" customHeight="1">
      <c r="B64" s="863" t="str">
        <f>"令和" &amp; DBCS($A$2) &amp; "年（" &amp; DBCS($B$2) &amp; "年）" &amp; DBCS($C$2) &amp; "月"</f>
        <v>令和５年（２０２３年）４月</v>
      </c>
      <c r="C64" s="864"/>
      <c r="D64" s="864"/>
      <c r="E64" s="864"/>
      <c r="F64" s="864"/>
      <c r="G64" s="865"/>
      <c r="H64" s="869" t="s">
        <v>96</v>
      </c>
      <c r="I64" s="870"/>
      <c r="J64" s="870"/>
      <c r="K64" s="871" t="s">
        <v>95</v>
      </c>
      <c r="L64" s="872"/>
      <c r="M64" s="872"/>
      <c r="N64" s="872"/>
      <c r="O64" s="872"/>
      <c r="P64" s="873"/>
      <c r="Q64" s="865" t="s">
        <v>48</v>
      </c>
    </row>
    <row r="65" spans="1:17" ht="17.100000000000001" customHeight="1">
      <c r="B65" s="866"/>
      <c r="C65" s="867"/>
      <c r="D65" s="867"/>
      <c r="E65" s="867"/>
      <c r="F65" s="867"/>
      <c r="G65" s="868"/>
      <c r="H65" s="142" t="s">
        <v>57</v>
      </c>
      <c r="I65" s="141" t="s">
        <v>56</v>
      </c>
      <c r="J65" s="140" t="s">
        <v>49</v>
      </c>
      <c r="K65" s="249" t="s">
        <v>54</v>
      </c>
      <c r="L65" s="138" t="s">
        <v>53</v>
      </c>
      <c r="M65" s="138" t="s">
        <v>52</v>
      </c>
      <c r="N65" s="138" t="s">
        <v>51</v>
      </c>
      <c r="O65" s="137" t="s">
        <v>50</v>
      </c>
      <c r="P65" s="248" t="s">
        <v>49</v>
      </c>
      <c r="Q65" s="868"/>
    </row>
    <row r="66" spans="1:17" ht="17.100000000000001" customHeight="1">
      <c r="B66" s="3" t="s">
        <v>103</v>
      </c>
      <c r="C66" s="235"/>
      <c r="D66" s="235"/>
      <c r="E66" s="235"/>
      <c r="F66" s="235"/>
      <c r="G66" s="235"/>
      <c r="H66" s="22">
        <v>0</v>
      </c>
      <c r="I66" s="21">
        <v>0</v>
      </c>
      <c r="J66" s="20">
        <f>SUM(H66:I66)</f>
        <v>0</v>
      </c>
      <c r="K66" s="234">
        <v>1</v>
      </c>
      <c r="L66" s="31">
        <v>3</v>
      </c>
      <c r="M66" s="31">
        <v>164</v>
      </c>
      <c r="N66" s="31">
        <v>572</v>
      </c>
      <c r="O66" s="30">
        <v>412</v>
      </c>
      <c r="P66" s="233">
        <f>SUM(K66:O66)</f>
        <v>1152</v>
      </c>
      <c r="Q66" s="232">
        <f>SUM(J66,P66)</f>
        <v>1152</v>
      </c>
    </row>
    <row r="67" spans="1:17" ht="17.100000000000001" customHeight="1">
      <c r="B67" s="2" t="s">
        <v>102</v>
      </c>
      <c r="C67" s="29"/>
      <c r="D67" s="29"/>
      <c r="E67" s="29"/>
      <c r="F67" s="29"/>
      <c r="G67" s="29"/>
      <c r="H67" s="18">
        <v>0</v>
      </c>
      <c r="I67" s="17">
        <v>0</v>
      </c>
      <c r="J67" s="16">
        <f>SUM(H67:I67)</f>
        <v>0</v>
      </c>
      <c r="K67" s="231">
        <v>0</v>
      </c>
      <c r="L67" s="28">
        <v>0</v>
      </c>
      <c r="M67" s="28">
        <v>0</v>
      </c>
      <c r="N67" s="28">
        <v>1</v>
      </c>
      <c r="O67" s="27">
        <v>3</v>
      </c>
      <c r="P67" s="230">
        <f>SUM(K67:O67)</f>
        <v>4</v>
      </c>
      <c r="Q67" s="229">
        <f>SUM(J67,P67)</f>
        <v>4</v>
      </c>
    </row>
    <row r="68" spans="1:17" ht="17.100000000000001" customHeight="1">
      <c r="B68" s="13" t="s">
        <v>47</v>
      </c>
      <c r="C68" s="12"/>
      <c r="D68" s="12"/>
      <c r="E68" s="12"/>
      <c r="F68" s="12"/>
      <c r="G68" s="12"/>
      <c r="H68" s="11">
        <f>H66+H67</f>
        <v>0</v>
      </c>
      <c r="I68" s="8">
        <f>I66+I67</f>
        <v>0</v>
      </c>
      <c r="J68" s="7">
        <f>SUM(H68:I68)</f>
        <v>0</v>
      </c>
      <c r="K68" s="228">
        <f>K66+K67</f>
        <v>1</v>
      </c>
      <c r="L68" s="9">
        <f>L66+L67</f>
        <v>3</v>
      </c>
      <c r="M68" s="9">
        <f>M66+M67</f>
        <v>164</v>
      </c>
      <c r="N68" s="9">
        <f>N66+N67</f>
        <v>573</v>
      </c>
      <c r="O68" s="8">
        <f>O66+O67</f>
        <v>415</v>
      </c>
      <c r="P68" s="227">
        <f>SUM(K68:O68)</f>
        <v>1156</v>
      </c>
      <c r="Q68" s="226">
        <f>SUM(J68,P68)</f>
        <v>1156</v>
      </c>
    </row>
    <row r="70" spans="1:17" ht="17.100000000000001" customHeight="1">
      <c r="A70" s="4" t="s">
        <v>107</v>
      </c>
    </row>
    <row r="71" spans="1:17" ht="17.100000000000001" customHeight="1">
      <c r="B71" s="23"/>
      <c r="C71" s="23"/>
      <c r="D71" s="23"/>
      <c r="E71" s="143"/>
      <c r="F71" s="143"/>
      <c r="G71" s="143"/>
      <c r="H71" s="143"/>
      <c r="I71" s="143"/>
      <c r="J71" s="862" t="s">
        <v>104</v>
      </c>
      <c r="K71" s="862"/>
      <c r="L71" s="862"/>
      <c r="M71" s="862"/>
      <c r="N71" s="862"/>
      <c r="O71" s="862"/>
      <c r="P71" s="862"/>
      <c r="Q71" s="862"/>
    </row>
    <row r="72" spans="1:17" ht="17.100000000000001" customHeight="1">
      <c r="B72" s="863" t="str">
        <f>"令和" &amp; DBCS($A$2) &amp; "年（" &amp; DBCS($B$2) &amp; "年）" &amp; DBCS($C$2) &amp; "月"</f>
        <v>令和５年（２０２３年）４月</v>
      </c>
      <c r="C72" s="864"/>
      <c r="D72" s="864"/>
      <c r="E72" s="864"/>
      <c r="F72" s="864"/>
      <c r="G72" s="865"/>
      <c r="H72" s="910" t="s">
        <v>96</v>
      </c>
      <c r="I72" s="911"/>
      <c r="J72" s="911"/>
      <c r="K72" s="912" t="s">
        <v>95</v>
      </c>
      <c r="L72" s="911"/>
      <c r="M72" s="911"/>
      <c r="N72" s="911"/>
      <c r="O72" s="911"/>
      <c r="P72" s="913"/>
      <c r="Q72" s="914" t="s">
        <v>48</v>
      </c>
    </row>
    <row r="73" spans="1:17" ht="17.100000000000001" customHeight="1">
      <c r="B73" s="866"/>
      <c r="C73" s="867"/>
      <c r="D73" s="867"/>
      <c r="E73" s="867"/>
      <c r="F73" s="867"/>
      <c r="G73" s="868"/>
      <c r="H73" s="247" t="s">
        <v>57</v>
      </c>
      <c r="I73" s="246" t="s">
        <v>56</v>
      </c>
      <c r="J73" s="245" t="s">
        <v>49</v>
      </c>
      <c r="K73" s="244" t="s">
        <v>54</v>
      </c>
      <c r="L73" s="243" t="s">
        <v>53</v>
      </c>
      <c r="M73" s="243" t="s">
        <v>52</v>
      </c>
      <c r="N73" s="243" t="s">
        <v>51</v>
      </c>
      <c r="O73" s="242" t="s">
        <v>50</v>
      </c>
      <c r="P73" s="241" t="s">
        <v>49</v>
      </c>
      <c r="Q73" s="915"/>
    </row>
    <row r="74" spans="1:17" ht="17.100000000000001" customHeight="1">
      <c r="B74" s="3" t="s">
        <v>103</v>
      </c>
      <c r="C74" s="235"/>
      <c r="D74" s="235"/>
      <c r="E74" s="235"/>
      <c r="F74" s="235"/>
      <c r="G74" s="235"/>
      <c r="H74" s="22">
        <v>0</v>
      </c>
      <c r="I74" s="21">
        <v>0</v>
      </c>
      <c r="J74" s="20">
        <f>SUM(H74:I74)</f>
        <v>0</v>
      </c>
      <c r="K74" s="234">
        <v>49</v>
      </c>
      <c r="L74" s="31">
        <v>49</v>
      </c>
      <c r="M74" s="31">
        <v>126</v>
      </c>
      <c r="N74" s="31">
        <v>168</v>
      </c>
      <c r="O74" s="30">
        <v>70</v>
      </c>
      <c r="P74" s="233">
        <f>SUM(K74:O74)</f>
        <v>462</v>
      </c>
      <c r="Q74" s="232">
        <f>SUM(J74,P74)</f>
        <v>462</v>
      </c>
    </row>
    <row r="75" spans="1:17" ht="17.100000000000001" customHeight="1">
      <c r="B75" s="2" t="s">
        <v>102</v>
      </c>
      <c r="C75" s="29"/>
      <c r="D75" s="29"/>
      <c r="E75" s="29"/>
      <c r="F75" s="29"/>
      <c r="G75" s="29"/>
      <c r="H75" s="18">
        <v>0</v>
      </c>
      <c r="I75" s="17">
        <v>0</v>
      </c>
      <c r="J75" s="16">
        <f>SUM(H75:I75)</f>
        <v>0</v>
      </c>
      <c r="K75" s="231">
        <v>0</v>
      </c>
      <c r="L75" s="28">
        <v>0</v>
      </c>
      <c r="M75" s="28">
        <v>0</v>
      </c>
      <c r="N75" s="28">
        <v>0</v>
      </c>
      <c r="O75" s="27">
        <v>0</v>
      </c>
      <c r="P75" s="230">
        <f>SUM(K75:O75)</f>
        <v>0</v>
      </c>
      <c r="Q75" s="229">
        <f>SUM(J75,P75)</f>
        <v>0</v>
      </c>
    </row>
    <row r="76" spans="1:17" ht="17.100000000000001" customHeight="1">
      <c r="B76" s="13" t="s">
        <v>47</v>
      </c>
      <c r="C76" s="12"/>
      <c r="D76" s="12"/>
      <c r="E76" s="12"/>
      <c r="F76" s="12"/>
      <c r="G76" s="12"/>
      <c r="H76" s="11">
        <f>H74+H75</f>
        <v>0</v>
      </c>
      <c r="I76" s="8">
        <f>I74+I75</f>
        <v>0</v>
      </c>
      <c r="J76" s="7">
        <f>SUM(H76:I76)</f>
        <v>0</v>
      </c>
      <c r="K76" s="228">
        <f>K74+K75</f>
        <v>49</v>
      </c>
      <c r="L76" s="9">
        <f>L74+L75</f>
        <v>49</v>
      </c>
      <c r="M76" s="9">
        <f>M74+M75</f>
        <v>126</v>
      </c>
      <c r="N76" s="9">
        <f>N74+N75</f>
        <v>168</v>
      </c>
      <c r="O76" s="8">
        <f>O74+O75</f>
        <v>70</v>
      </c>
      <c r="P76" s="227">
        <f>SUM(K76:O76)</f>
        <v>462</v>
      </c>
      <c r="Q76" s="226">
        <f>SUM(J76,P76)</f>
        <v>462</v>
      </c>
    </row>
    <row r="78" spans="1:17" ht="17.100000000000001" customHeight="1">
      <c r="A78" s="4" t="s">
        <v>106</v>
      </c>
    </row>
    <row r="79" spans="1:17" ht="17.100000000000001" customHeight="1">
      <c r="B79" s="23"/>
      <c r="C79" s="23"/>
      <c r="D79" s="23"/>
      <c r="E79" s="143"/>
      <c r="F79" s="143"/>
      <c r="G79" s="143"/>
      <c r="H79" s="143"/>
      <c r="I79" s="143"/>
      <c r="J79" s="862" t="s">
        <v>104</v>
      </c>
      <c r="K79" s="862"/>
      <c r="L79" s="862"/>
      <c r="M79" s="862"/>
      <c r="N79" s="862"/>
      <c r="O79" s="862"/>
      <c r="P79" s="862"/>
      <c r="Q79" s="862"/>
    </row>
    <row r="80" spans="1:17" ht="17.100000000000001" customHeight="1">
      <c r="B80" s="889" t="str">
        <f>"令和" &amp; DBCS($A$2) &amp; "年（" &amp; DBCS($B$2) &amp; "年）" &amp; DBCS($C$2) &amp; "月"</f>
        <v>令和５年（２０２３年）４月</v>
      </c>
      <c r="C80" s="890"/>
      <c r="D80" s="890"/>
      <c r="E80" s="890"/>
      <c r="F80" s="890"/>
      <c r="G80" s="891"/>
      <c r="H80" s="895" t="s">
        <v>96</v>
      </c>
      <c r="I80" s="896"/>
      <c r="J80" s="896"/>
      <c r="K80" s="897" t="s">
        <v>95</v>
      </c>
      <c r="L80" s="896"/>
      <c r="M80" s="896"/>
      <c r="N80" s="896"/>
      <c r="O80" s="896"/>
      <c r="P80" s="898"/>
      <c r="Q80" s="891" t="s">
        <v>48</v>
      </c>
    </row>
    <row r="81" spans="1:18" ht="17.100000000000001" customHeight="1">
      <c r="B81" s="892"/>
      <c r="C81" s="893"/>
      <c r="D81" s="893"/>
      <c r="E81" s="893"/>
      <c r="F81" s="893"/>
      <c r="G81" s="894"/>
      <c r="H81" s="240" t="s">
        <v>57</v>
      </c>
      <c r="I81" s="237" t="s">
        <v>56</v>
      </c>
      <c r="J81" s="340" t="s">
        <v>49</v>
      </c>
      <c r="K81" s="239" t="s">
        <v>54</v>
      </c>
      <c r="L81" s="238" t="s">
        <v>53</v>
      </c>
      <c r="M81" s="238" t="s">
        <v>52</v>
      </c>
      <c r="N81" s="238" t="s">
        <v>51</v>
      </c>
      <c r="O81" s="237" t="s">
        <v>50</v>
      </c>
      <c r="P81" s="236" t="s">
        <v>49</v>
      </c>
      <c r="Q81" s="894"/>
    </row>
    <row r="82" spans="1:18" ht="17.100000000000001" customHeight="1">
      <c r="B82" s="3" t="s">
        <v>103</v>
      </c>
      <c r="C82" s="235"/>
      <c r="D82" s="235"/>
      <c r="E82" s="235"/>
      <c r="F82" s="235"/>
      <c r="G82" s="235"/>
      <c r="H82" s="22">
        <v>0</v>
      </c>
      <c r="I82" s="21">
        <v>0</v>
      </c>
      <c r="J82" s="20">
        <f>SUM(H82:I82)</f>
        <v>0</v>
      </c>
      <c r="K82" s="234">
        <v>0</v>
      </c>
      <c r="L82" s="31">
        <v>0</v>
      </c>
      <c r="M82" s="31">
        <v>2</v>
      </c>
      <c r="N82" s="31">
        <v>18</v>
      </c>
      <c r="O82" s="30">
        <v>14</v>
      </c>
      <c r="P82" s="233">
        <f>SUM(K82:O82)</f>
        <v>34</v>
      </c>
      <c r="Q82" s="232">
        <f>SUM(J82,P82)</f>
        <v>34</v>
      </c>
    </row>
    <row r="83" spans="1:18" ht="17.100000000000001" customHeight="1">
      <c r="B83" s="2" t="s">
        <v>102</v>
      </c>
      <c r="C83" s="29"/>
      <c r="D83" s="29"/>
      <c r="E83" s="29"/>
      <c r="F83" s="29"/>
      <c r="G83" s="29"/>
      <c r="H83" s="18">
        <v>0</v>
      </c>
      <c r="I83" s="17">
        <v>0</v>
      </c>
      <c r="J83" s="16">
        <f>SUM(H83:I83)</f>
        <v>0</v>
      </c>
      <c r="K83" s="231">
        <v>0</v>
      </c>
      <c r="L83" s="28">
        <v>0</v>
      </c>
      <c r="M83" s="28">
        <v>0</v>
      </c>
      <c r="N83" s="28">
        <v>0</v>
      </c>
      <c r="O83" s="27">
        <v>0</v>
      </c>
      <c r="P83" s="230">
        <f>SUM(K83:O83)</f>
        <v>0</v>
      </c>
      <c r="Q83" s="229">
        <f>SUM(J83,P83)</f>
        <v>0</v>
      </c>
    </row>
    <row r="84" spans="1:18" ht="17.100000000000001" customHeight="1">
      <c r="B84" s="13" t="s">
        <v>47</v>
      </c>
      <c r="C84" s="12"/>
      <c r="D84" s="12"/>
      <c r="E84" s="12"/>
      <c r="F84" s="12"/>
      <c r="G84" s="12"/>
      <c r="H84" s="11">
        <f>H82+H83</f>
        <v>0</v>
      </c>
      <c r="I84" s="8">
        <f>I82+I83</f>
        <v>0</v>
      </c>
      <c r="J84" s="7">
        <f>SUM(H84:I84)</f>
        <v>0</v>
      </c>
      <c r="K84" s="228">
        <f>K82+K83</f>
        <v>0</v>
      </c>
      <c r="L84" s="9">
        <f>L82+L83</f>
        <v>0</v>
      </c>
      <c r="M84" s="9">
        <f>M82+M83</f>
        <v>2</v>
      </c>
      <c r="N84" s="9">
        <f>N82+N83</f>
        <v>18</v>
      </c>
      <c r="O84" s="8">
        <f>O82+O83</f>
        <v>14</v>
      </c>
      <c r="P84" s="227">
        <f>SUM(K84:O84)</f>
        <v>34</v>
      </c>
      <c r="Q84" s="226">
        <f>SUM(J84,P84)</f>
        <v>34</v>
      </c>
    </row>
    <row r="86" spans="1:18" s="189" customFormat="1" ht="17.100000000000001" customHeight="1">
      <c r="A86" s="4" t="s">
        <v>105</v>
      </c>
    </row>
    <row r="87" spans="1:18" s="189" customFormat="1" ht="17.100000000000001" customHeight="1">
      <c r="B87" s="225"/>
      <c r="C87" s="225"/>
      <c r="D87" s="225"/>
      <c r="E87" s="187"/>
      <c r="F87" s="187"/>
      <c r="G87" s="187"/>
      <c r="H87" s="187"/>
      <c r="I87" s="187"/>
      <c r="J87" s="899" t="s">
        <v>104</v>
      </c>
      <c r="K87" s="899"/>
      <c r="L87" s="899"/>
      <c r="M87" s="899"/>
      <c r="N87" s="899"/>
      <c r="O87" s="899"/>
      <c r="P87" s="899"/>
      <c r="Q87" s="899"/>
    </row>
    <row r="88" spans="1:18" s="189" customFormat="1" ht="17.100000000000001" customHeight="1">
      <c r="B88" s="900" t="str">
        <f>"令和" &amp; DBCS($A$2) &amp; "年（" &amp; DBCS($B$2) &amp; "年）" &amp; DBCS($C$2) &amp; "月"</f>
        <v>令和５年（２０２３年）４月</v>
      </c>
      <c r="C88" s="901"/>
      <c r="D88" s="901"/>
      <c r="E88" s="901"/>
      <c r="F88" s="901"/>
      <c r="G88" s="902"/>
      <c r="H88" s="906" t="s">
        <v>96</v>
      </c>
      <c r="I88" s="907"/>
      <c r="J88" s="907"/>
      <c r="K88" s="908" t="s">
        <v>95</v>
      </c>
      <c r="L88" s="907"/>
      <c r="M88" s="907"/>
      <c r="N88" s="907"/>
      <c r="O88" s="907"/>
      <c r="P88" s="909"/>
      <c r="Q88" s="902" t="s">
        <v>48</v>
      </c>
    </row>
    <row r="89" spans="1:18" s="189" customFormat="1" ht="17.100000000000001" customHeight="1">
      <c r="B89" s="903"/>
      <c r="C89" s="904"/>
      <c r="D89" s="904"/>
      <c r="E89" s="904"/>
      <c r="F89" s="904"/>
      <c r="G89" s="905"/>
      <c r="H89" s="224" t="s">
        <v>57</v>
      </c>
      <c r="I89" s="221" t="s">
        <v>56</v>
      </c>
      <c r="J89" s="341" t="s">
        <v>49</v>
      </c>
      <c r="K89" s="223" t="s">
        <v>54</v>
      </c>
      <c r="L89" s="222" t="s">
        <v>53</v>
      </c>
      <c r="M89" s="222" t="s">
        <v>52</v>
      </c>
      <c r="N89" s="222" t="s">
        <v>51</v>
      </c>
      <c r="O89" s="221" t="s">
        <v>50</v>
      </c>
      <c r="P89" s="220" t="s">
        <v>49</v>
      </c>
      <c r="Q89" s="905"/>
    </row>
    <row r="90" spans="1:18" s="189" customFormat="1" ht="17.100000000000001" customHeight="1">
      <c r="B90" s="219" t="s">
        <v>103</v>
      </c>
      <c r="C90" s="218"/>
      <c r="D90" s="218"/>
      <c r="E90" s="218"/>
      <c r="F90" s="218"/>
      <c r="G90" s="218"/>
      <c r="H90" s="217">
        <v>0</v>
      </c>
      <c r="I90" s="216">
        <v>0</v>
      </c>
      <c r="J90" s="215">
        <f>SUM(H90:I90)</f>
        <v>0</v>
      </c>
      <c r="K90" s="214">
        <v>1</v>
      </c>
      <c r="L90" s="213">
        <v>2</v>
      </c>
      <c r="M90" s="213">
        <v>25</v>
      </c>
      <c r="N90" s="213">
        <v>336</v>
      </c>
      <c r="O90" s="212">
        <v>387</v>
      </c>
      <c r="P90" s="211">
        <f>SUM(K90:O90)</f>
        <v>751</v>
      </c>
      <c r="Q90" s="210">
        <f>SUM(J90,P90)</f>
        <v>751</v>
      </c>
    </row>
    <row r="91" spans="1:18" s="189" customFormat="1" ht="17.100000000000001" customHeight="1">
      <c r="B91" s="209" t="s">
        <v>102</v>
      </c>
      <c r="C91" s="208"/>
      <c r="D91" s="208"/>
      <c r="E91" s="208"/>
      <c r="F91" s="208"/>
      <c r="G91" s="208"/>
      <c r="H91" s="207">
        <v>0</v>
      </c>
      <c r="I91" s="206">
        <v>0</v>
      </c>
      <c r="J91" s="205">
        <f>SUM(H91:I91)</f>
        <v>0</v>
      </c>
      <c r="K91" s="204">
        <v>0</v>
      </c>
      <c r="L91" s="203">
        <v>0</v>
      </c>
      <c r="M91" s="203">
        <v>0</v>
      </c>
      <c r="N91" s="203">
        <v>1</v>
      </c>
      <c r="O91" s="202">
        <v>4</v>
      </c>
      <c r="P91" s="201">
        <f>SUM(K91:O91)</f>
        <v>5</v>
      </c>
      <c r="Q91" s="200">
        <f>SUM(J91,P91)</f>
        <v>5</v>
      </c>
    </row>
    <row r="92" spans="1:18" s="189" customFormat="1" ht="17.100000000000001" customHeight="1">
      <c r="B92" s="199" t="s">
        <v>47</v>
      </c>
      <c r="C92" s="198"/>
      <c r="D92" s="198"/>
      <c r="E92" s="198"/>
      <c r="F92" s="198"/>
      <c r="G92" s="198"/>
      <c r="H92" s="197">
        <f>H90+H91</f>
        <v>0</v>
      </c>
      <c r="I92" s="193">
        <f>I90+I91</f>
        <v>0</v>
      </c>
      <c r="J92" s="196">
        <f>SUM(H92:I92)</f>
        <v>0</v>
      </c>
      <c r="K92" s="195">
        <f>K90+K91</f>
        <v>1</v>
      </c>
      <c r="L92" s="194">
        <f>L90+L91</f>
        <v>2</v>
      </c>
      <c r="M92" s="194">
        <f>M90+M91</f>
        <v>25</v>
      </c>
      <c r="N92" s="194">
        <f>N90+N91</f>
        <v>337</v>
      </c>
      <c r="O92" s="193">
        <f>O90+O91</f>
        <v>391</v>
      </c>
      <c r="P92" s="192">
        <f>SUM(K92:O92)</f>
        <v>756</v>
      </c>
      <c r="Q92" s="191">
        <f>SUM(J92,P92)</f>
        <v>756</v>
      </c>
    </row>
    <row r="93" spans="1:18" s="189" customFormat="1" ht="17.100000000000001" customHeight="1"/>
    <row r="94" spans="1:18" s="49" customFormat="1" ht="17.100000000000001" customHeight="1">
      <c r="A94" s="26" t="s">
        <v>101</v>
      </c>
      <c r="J94" s="190"/>
      <c r="K94" s="190"/>
    </row>
    <row r="95" spans="1:18" s="49" customFormat="1" ht="17.100000000000001" customHeight="1">
      <c r="B95" s="189"/>
      <c r="C95" s="188"/>
      <c r="D95" s="188"/>
      <c r="E95" s="188"/>
      <c r="F95" s="187"/>
      <c r="G95" s="187"/>
      <c r="H95" s="187"/>
      <c r="I95" s="899" t="s">
        <v>100</v>
      </c>
      <c r="J95" s="899"/>
      <c r="K95" s="899"/>
      <c r="L95" s="899"/>
      <c r="M95" s="899"/>
      <c r="N95" s="899"/>
      <c r="O95" s="899"/>
      <c r="P95" s="899"/>
      <c r="Q95" s="899"/>
      <c r="R95" s="899"/>
    </row>
    <row r="96" spans="1:18" s="49" customFormat="1" ht="17.100000000000001" customHeight="1">
      <c r="B96" s="876" t="str">
        <f>"令和" &amp; DBCS($A$2) &amp; "年（" &amp; DBCS($B$2) &amp; "年）" &amp; DBCS($C$2) &amp; "月"</f>
        <v>令和５年（２０２３年）４月</v>
      </c>
      <c r="C96" s="877"/>
      <c r="D96" s="877"/>
      <c r="E96" s="877"/>
      <c r="F96" s="877"/>
      <c r="G96" s="878"/>
      <c r="H96" s="882" t="s">
        <v>96</v>
      </c>
      <c r="I96" s="883"/>
      <c r="J96" s="883"/>
      <c r="K96" s="884" t="s">
        <v>95</v>
      </c>
      <c r="L96" s="885"/>
      <c r="M96" s="885"/>
      <c r="N96" s="885"/>
      <c r="O96" s="885"/>
      <c r="P96" s="885"/>
      <c r="Q96" s="886"/>
      <c r="R96" s="887" t="s">
        <v>48</v>
      </c>
    </row>
    <row r="97" spans="2:18" s="49" customFormat="1" ht="17.100000000000001" customHeight="1">
      <c r="B97" s="879"/>
      <c r="C97" s="880"/>
      <c r="D97" s="880"/>
      <c r="E97" s="880"/>
      <c r="F97" s="880"/>
      <c r="G97" s="881"/>
      <c r="H97" s="186" t="s">
        <v>57</v>
      </c>
      <c r="I97" s="185" t="s">
        <v>56</v>
      </c>
      <c r="J97" s="184" t="s">
        <v>49</v>
      </c>
      <c r="K97" s="139" t="s">
        <v>55</v>
      </c>
      <c r="L97" s="183" t="s">
        <v>54</v>
      </c>
      <c r="M97" s="183" t="s">
        <v>53</v>
      </c>
      <c r="N97" s="183" t="s">
        <v>52</v>
      </c>
      <c r="O97" s="183" t="s">
        <v>51</v>
      </c>
      <c r="P97" s="182" t="s">
        <v>50</v>
      </c>
      <c r="Q97" s="339" t="s">
        <v>49</v>
      </c>
      <c r="R97" s="888"/>
    </row>
    <row r="98" spans="2:18" s="49" customFormat="1" ht="17.100000000000001" customHeight="1">
      <c r="B98" s="162" t="s">
        <v>94</v>
      </c>
      <c r="C98" s="161"/>
      <c r="D98" s="161"/>
      <c r="E98" s="161"/>
      <c r="F98" s="161"/>
      <c r="G98" s="160"/>
      <c r="H98" s="159">
        <f t="shared" ref="H98:R98" si="13">SUM(H99,H105,H108,H113,H117:H118)</f>
        <v>1926</v>
      </c>
      <c r="I98" s="158">
        <f t="shared" si="13"/>
        <v>2916</v>
      </c>
      <c r="J98" s="157">
        <f t="shared" si="13"/>
        <v>4842</v>
      </c>
      <c r="K98" s="42">
        <f t="shared" si="13"/>
        <v>0</v>
      </c>
      <c r="L98" s="156">
        <f t="shared" si="13"/>
        <v>9775</v>
      </c>
      <c r="M98" s="156">
        <f t="shared" si="13"/>
        <v>6962</v>
      </c>
      <c r="N98" s="156">
        <f t="shared" si="13"/>
        <v>4660</v>
      </c>
      <c r="O98" s="156">
        <f t="shared" si="13"/>
        <v>3432</v>
      </c>
      <c r="P98" s="155">
        <f t="shared" si="13"/>
        <v>1736</v>
      </c>
      <c r="Q98" s="154">
        <f t="shared" si="13"/>
        <v>26565</v>
      </c>
      <c r="R98" s="153">
        <f t="shared" si="13"/>
        <v>31407</v>
      </c>
    </row>
    <row r="99" spans="2:18" s="49" customFormat="1" ht="17.100000000000001" customHeight="1">
      <c r="B99" s="111"/>
      <c r="C99" s="162" t="s">
        <v>93</v>
      </c>
      <c r="D99" s="161"/>
      <c r="E99" s="161"/>
      <c r="F99" s="161"/>
      <c r="G99" s="160"/>
      <c r="H99" s="159">
        <f t="shared" ref="H99:Q99" si="14">SUM(H100:H104)</f>
        <v>132</v>
      </c>
      <c r="I99" s="158">
        <f t="shared" si="14"/>
        <v>233</v>
      </c>
      <c r="J99" s="157">
        <f t="shared" si="14"/>
        <v>365</v>
      </c>
      <c r="K99" s="42">
        <f t="shared" si="14"/>
        <v>0</v>
      </c>
      <c r="L99" s="156">
        <f t="shared" si="14"/>
        <v>2645</v>
      </c>
      <c r="M99" s="156">
        <f t="shared" si="14"/>
        <v>1925</v>
      </c>
      <c r="N99" s="156">
        <f t="shared" si="14"/>
        <v>1401</v>
      </c>
      <c r="O99" s="156">
        <f t="shared" si="14"/>
        <v>1216</v>
      </c>
      <c r="P99" s="155">
        <f t="shared" si="14"/>
        <v>778</v>
      </c>
      <c r="Q99" s="154">
        <f t="shared" si="14"/>
        <v>7965</v>
      </c>
      <c r="R99" s="153">
        <f t="shared" ref="R99:R104" si="15">SUM(J99,Q99)</f>
        <v>8330</v>
      </c>
    </row>
    <row r="100" spans="2:18" s="49" customFormat="1" ht="17.100000000000001" customHeight="1">
      <c r="B100" s="111"/>
      <c r="C100" s="111"/>
      <c r="D100" s="172" t="s">
        <v>92</v>
      </c>
      <c r="E100" s="171"/>
      <c r="F100" s="171"/>
      <c r="G100" s="170"/>
      <c r="H100" s="169">
        <v>0</v>
      </c>
      <c r="I100" s="166">
        <v>0</v>
      </c>
      <c r="J100" s="165">
        <f>SUM(H100:I100)</f>
        <v>0</v>
      </c>
      <c r="K100" s="134">
        <v>0</v>
      </c>
      <c r="L100" s="167">
        <v>1328</v>
      </c>
      <c r="M100" s="167">
        <v>839</v>
      </c>
      <c r="N100" s="167">
        <v>460</v>
      </c>
      <c r="O100" s="167">
        <v>320</v>
      </c>
      <c r="P100" s="166">
        <v>155</v>
      </c>
      <c r="Q100" s="165">
        <f>SUM(K100:P100)</f>
        <v>3102</v>
      </c>
      <c r="R100" s="164">
        <f t="shared" si="15"/>
        <v>3102</v>
      </c>
    </row>
    <row r="101" spans="2:18" s="49" customFormat="1" ht="17.100000000000001" customHeight="1">
      <c r="B101" s="111"/>
      <c r="C101" s="111"/>
      <c r="D101" s="110" t="s">
        <v>91</v>
      </c>
      <c r="E101" s="109"/>
      <c r="F101" s="109"/>
      <c r="G101" s="108"/>
      <c r="H101" s="107">
        <v>0</v>
      </c>
      <c r="I101" s="104">
        <v>0</v>
      </c>
      <c r="J101" s="103">
        <f>SUM(H101:I101)</f>
        <v>0</v>
      </c>
      <c r="K101" s="101">
        <v>0</v>
      </c>
      <c r="L101" s="105">
        <v>1</v>
      </c>
      <c r="M101" s="105">
        <v>2</v>
      </c>
      <c r="N101" s="105">
        <v>1</v>
      </c>
      <c r="O101" s="105">
        <v>8</v>
      </c>
      <c r="P101" s="104">
        <v>27</v>
      </c>
      <c r="Q101" s="103">
        <f>SUM(K101:P101)</f>
        <v>39</v>
      </c>
      <c r="R101" s="102">
        <f t="shared" si="15"/>
        <v>39</v>
      </c>
    </row>
    <row r="102" spans="2:18" s="49" customFormat="1" ht="17.100000000000001" customHeight="1">
      <c r="B102" s="111"/>
      <c r="C102" s="111"/>
      <c r="D102" s="110" t="s">
        <v>90</v>
      </c>
      <c r="E102" s="109"/>
      <c r="F102" s="109"/>
      <c r="G102" s="108"/>
      <c r="H102" s="107">
        <v>55</v>
      </c>
      <c r="I102" s="104">
        <v>111</v>
      </c>
      <c r="J102" s="103">
        <f>SUM(H102:I102)</f>
        <v>166</v>
      </c>
      <c r="K102" s="101">
        <v>0</v>
      </c>
      <c r="L102" s="105">
        <v>402</v>
      </c>
      <c r="M102" s="105">
        <v>301</v>
      </c>
      <c r="N102" s="105">
        <v>210</v>
      </c>
      <c r="O102" s="105">
        <v>179</v>
      </c>
      <c r="P102" s="104">
        <v>123</v>
      </c>
      <c r="Q102" s="103">
        <f>SUM(K102:P102)</f>
        <v>1215</v>
      </c>
      <c r="R102" s="102">
        <f t="shared" si="15"/>
        <v>1381</v>
      </c>
    </row>
    <row r="103" spans="2:18" s="49" customFormat="1" ht="17.100000000000001" customHeight="1">
      <c r="B103" s="111"/>
      <c r="C103" s="111"/>
      <c r="D103" s="110" t="s">
        <v>89</v>
      </c>
      <c r="E103" s="109"/>
      <c r="F103" s="109"/>
      <c r="G103" s="108"/>
      <c r="H103" s="107">
        <v>11</v>
      </c>
      <c r="I103" s="104">
        <v>34</v>
      </c>
      <c r="J103" s="103">
        <f>SUM(H103:I103)</f>
        <v>45</v>
      </c>
      <c r="K103" s="101">
        <v>0</v>
      </c>
      <c r="L103" s="105">
        <v>87</v>
      </c>
      <c r="M103" s="105">
        <v>104</v>
      </c>
      <c r="N103" s="105">
        <v>52</v>
      </c>
      <c r="O103" s="105">
        <v>55</v>
      </c>
      <c r="P103" s="104">
        <v>19</v>
      </c>
      <c r="Q103" s="103">
        <f>SUM(K103:P103)</f>
        <v>317</v>
      </c>
      <c r="R103" s="102">
        <f t="shared" si="15"/>
        <v>362</v>
      </c>
    </row>
    <row r="104" spans="2:18" s="49" customFormat="1" ht="17.100000000000001" customHeight="1">
      <c r="B104" s="111"/>
      <c r="C104" s="111"/>
      <c r="D104" s="181" t="s">
        <v>88</v>
      </c>
      <c r="E104" s="180"/>
      <c r="F104" s="180"/>
      <c r="G104" s="179"/>
      <c r="H104" s="178">
        <v>66</v>
      </c>
      <c r="I104" s="175">
        <v>88</v>
      </c>
      <c r="J104" s="174">
        <f>SUM(H104:I104)</f>
        <v>154</v>
      </c>
      <c r="K104" s="128">
        <v>0</v>
      </c>
      <c r="L104" s="176">
        <v>827</v>
      </c>
      <c r="M104" s="176">
        <v>679</v>
      </c>
      <c r="N104" s="176">
        <v>678</v>
      </c>
      <c r="O104" s="176">
        <v>654</v>
      </c>
      <c r="P104" s="175">
        <v>454</v>
      </c>
      <c r="Q104" s="174">
        <f>SUM(K104:P104)</f>
        <v>3292</v>
      </c>
      <c r="R104" s="173">
        <f t="shared" si="15"/>
        <v>3446</v>
      </c>
    </row>
    <row r="105" spans="2:18" s="49" customFormat="1" ht="17.100000000000001" customHeight="1">
      <c r="B105" s="111"/>
      <c r="C105" s="162" t="s">
        <v>87</v>
      </c>
      <c r="D105" s="161"/>
      <c r="E105" s="161"/>
      <c r="F105" s="161"/>
      <c r="G105" s="160"/>
      <c r="H105" s="159">
        <f t="shared" ref="H105:R105" si="16">SUM(H106:H107)</f>
        <v>117</v>
      </c>
      <c r="I105" s="158">
        <f t="shared" si="16"/>
        <v>163</v>
      </c>
      <c r="J105" s="157">
        <f t="shared" si="16"/>
        <v>280</v>
      </c>
      <c r="K105" s="42">
        <f t="shared" si="16"/>
        <v>0</v>
      </c>
      <c r="L105" s="156">
        <f t="shared" si="16"/>
        <v>1663</v>
      </c>
      <c r="M105" s="156">
        <f t="shared" si="16"/>
        <v>1111</v>
      </c>
      <c r="N105" s="156">
        <f t="shared" si="16"/>
        <v>680</v>
      </c>
      <c r="O105" s="156">
        <f t="shared" si="16"/>
        <v>429</v>
      </c>
      <c r="P105" s="155">
        <f t="shared" si="16"/>
        <v>163</v>
      </c>
      <c r="Q105" s="154">
        <f t="shared" si="16"/>
        <v>4046</v>
      </c>
      <c r="R105" s="153">
        <f t="shared" si="16"/>
        <v>4326</v>
      </c>
    </row>
    <row r="106" spans="2:18" s="49" customFormat="1" ht="17.100000000000001" customHeight="1">
      <c r="B106" s="111"/>
      <c r="C106" s="111"/>
      <c r="D106" s="172" t="s">
        <v>86</v>
      </c>
      <c r="E106" s="171"/>
      <c r="F106" s="171"/>
      <c r="G106" s="170"/>
      <c r="H106" s="169">
        <v>0</v>
      </c>
      <c r="I106" s="166">
        <v>0</v>
      </c>
      <c r="J106" s="168">
        <f>SUM(H106:I106)</f>
        <v>0</v>
      </c>
      <c r="K106" s="134">
        <v>0</v>
      </c>
      <c r="L106" s="167">
        <v>1243</v>
      </c>
      <c r="M106" s="167">
        <v>780</v>
      </c>
      <c r="N106" s="167">
        <v>505</v>
      </c>
      <c r="O106" s="167">
        <v>327</v>
      </c>
      <c r="P106" s="166">
        <v>121</v>
      </c>
      <c r="Q106" s="165">
        <f>SUM(K106:P106)</f>
        <v>2976</v>
      </c>
      <c r="R106" s="164">
        <f>SUM(J106,Q106)</f>
        <v>2976</v>
      </c>
    </row>
    <row r="107" spans="2:18" s="49" customFormat="1" ht="17.100000000000001" customHeight="1">
      <c r="B107" s="111"/>
      <c r="C107" s="111"/>
      <c r="D107" s="181" t="s">
        <v>85</v>
      </c>
      <c r="E107" s="180"/>
      <c r="F107" s="180"/>
      <c r="G107" s="179"/>
      <c r="H107" s="178">
        <v>117</v>
      </c>
      <c r="I107" s="175">
        <v>163</v>
      </c>
      <c r="J107" s="177">
        <f>SUM(H107:I107)</f>
        <v>280</v>
      </c>
      <c r="K107" s="128">
        <v>0</v>
      </c>
      <c r="L107" s="176">
        <v>420</v>
      </c>
      <c r="M107" s="176">
        <v>331</v>
      </c>
      <c r="N107" s="176">
        <v>175</v>
      </c>
      <c r="O107" s="176">
        <v>102</v>
      </c>
      <c r="P107" s="175">
        <v>42</v>
      </c>
      <c r="Q107" s="174">
        <f>SUM(K107:P107)</f>
        <v>1070</v>
      </c>
      <c r="R107" s="173">
        <f>SUM(J107,Q107)</f>
        <v>1350</v>
      </c>
    </row>
    <row r="108" spans="2:18" s="49" customFormat="1" ht="17.100000000000001" customHeight="1">
      <c r="B108" s="111"/>
      <c r="C108" s="162" t="s">
        <v>84</v>
      </c>
      <c r="D108" s="161"/>
      <c r="E108" s="161"/>
      <c r="F108" s="161"/>
      <c r="G108" s="160"/>
      <c r="H108" s="159">
        <f t="shared" ref="H108:R108" si="17">SUM(H109:H112)</f>
        <v>1</v>
      </c>
      <c r="I108" s="158">
        <f t="shared" si="17"/>
        <v>4</v>
      </c>
      <c r="J108" s="157">
        <f t="shared" si="17"/>
        <v>5</v>
      </c>
      <c r="K108" s="42">
        <f t="shared" si="17"/>
        <v>0</v>
      </c>
      <c r="L108" s="156">
        <f t="shared" si="17"/>
        <v>158</v>
      </c>
      <c r="M108" s="156">
        <f t="shared" si="17"/>
        <v>165</v>
      </c>
      <c r="N108" s="156">
        <f t="shared" si="17"/>
        <v>177</v>
      </c>
      <c r="O108" s="156">
        <f t="shared" si="17"/>
        <v>140</v>
      </c>
      <c r="P108" s="155">
        <f t="shared" si="17"/>
        <v>53</v>
      </c>
      <c r="Q108" s="154">
        <f t="shared" si="17"/>
        <v>693</v>
      </c>
      <c r="R108" s="153">
        <f t="shared" si="17"/>
        <v>698</v>
      </c>
    </row>
    <row r="109" spans="2:18" s="49" customFormat="1" ht="17.100000000000001" customHeight="1">
      <c r="B109" s="111"/>
      <c r="C109" s="111"/>
      <c r="D109" s="172" t="s">
        <v>83</v>
      </c>
      <c r="E109" s="171"/>
      <c r="F109" s="171"/>
      <c r="G109" s="170"/>
      <c r="H109" s="169">
        <v>1</v>
      </c>
      <c r="I109" s="166">
        <v>4</v>
      </c>
      <c r="J109" s="168">
        <f>SUM(H109:I109)</f>
        <v>5</v>
      </c>
      <c r="K109" s="134">
        <v>0</v>
      </c>
      <c r="L109" s="167">
        <v>143</v>
      </c>
      <c r="M109" s="167">
        <v>148</v>
      </c>
      <c r="N109" s="167">
        <v>164</v>
      </c>
      <c r="O109" s="167">
        <v>121</v>
      </c>
      <c r="P109" s="166">
        <v>44</v>
      </c>
      <c r="Q109" s="165">
        <f>SUM(K109:P109)</f>
        <v>620</v>
      </c>
      <c r="R109" s="164">
        <f>SUM(J109,Q109)</f>
        <v>625</v>
      </c>
    </row>
    <row r="110" spans="2:18" s="49" customFormat="1" ht="17.100000000000001" customHeight="1">
      <c r="B110" s="111"/>
      <c r="C110" s="111"/>
      <c r="D110" s="110" t="s">
        <v>82</v>
      </c>
      <c r="E110" s="109"/>
      <c r="F110" s="109"/>
      <c r="G110" s="108"/>
      <c r="H110" s="107">
        <v>0</v>
      </c>
      <c r="I110" s="104">
        <v>0</v>
      </c>
      <c r="J110" s="106">
        <f>SUM(H110:I110)</f>
        <v>0</v>
      </c>
      <c r="K110" s="101">
        <v>0</v>
      </c>
      <c r="L110" s="105">
        <v>15</v>
      </c>
      <c r="M110" s="105">
        <v>17</v>
      </c>
      <c r="N110" s="105">
        <v>13</v>
      </c>
      <c r="O110" s="105">
        <v>19</v>
      </c>
      <c r="P110" s="104">
        <v>9</v>
      </c>
      <c r="Q110" s="103">
        <f>SUM(K110:P110)</f>
        <v>73</v>
      </c>
      <c r="R110" s="102">
        <f>SUM(J110,Q110)</f>
        <v>73</v>
      </c>
    </row>
    <row r="111" spans="2:18" s="49" customFormat="1" ht="17.100000000000001" customHeight="1">
      <c r="B111" s="111"/>
      <c r="C111" s="163"/>
      <c r="D111" s="110" t="s">
        <v>81</v>
      </c>
      <c r="E111" s="109"/>
      <c r="F111" s="109"/>
      <c r="G111" s="108"/>
      <c r="H111" s="107">
        <v>0</v>
      </c>
      <c r="I111" s="104">
        <v>0</v>
      </c>
      <c r="J111" s="106">
        <f>SUM(H111:I111)</f>
        <v>0</v>
      </c>
      <c r="K111" s="101">
        <v>0</v>
      </c>
      <c r="L111" s="105">
        <v>0</v>
      </c>
      <c r="M111" s="105">
        <v>0</v>
      </c>
      <c r="N111" s="105">
        <v>0</v>
      </c>
      <c r="O111" s="105">
        <v>0</v>
      </c>
      <c r="P111" s="104">
        <v>0</v>
      </c>
      <c r="Q111" s="103">
        <f>SUM(K111:P111)</f>
        <v>0</v>
      </c>
      <c r="R111" s="102">
        <f>SUM(J111,Q111)</f>
        <v>0</v>
      </c>
    </row>
    <row r="112" spans="2:18" s="49" customFormat="1" ht="16.5" customHeight="1">
      <c r="B112" s="111"/>
      <c r="C112" s="136"/>
      <c r="D112" s="59" t="s">
        <v>80</v>
      </c>
      <c r="E112" s="58"/>
      <c r="F112" s="58"/>
      <c r="G112" s="57"/>
      <c r="H112" s="56">
        <v>0</v>
      </c>
      <c r="I112" s="52">
        <v>0</v>
      </c>
      <c r="J112" s="55">
        <f>SUM(H112:I112)</f>
        <v>0</v>
      </c>
      <c r="K112" s="135">
        <v>0</v>
      </c>
      <c r="L112" s="53">
        <v>0</v>
      </c>
      <c r="M112" s="53">
        <v>0</v>
      </c>
      <c r="N112" s="53">
        <v>0</v>
      </c>
      <c r="O112" s="53">
        <v>0</v>
      </c>
      <c r="P112" s="52">
        <v>0</v>
      </c>
      <c r="Q112" s="51">
        <f>SUM(K112:P112)</f>
        <v>0</v>
      </c>
      <c r="R112" s="50">
        <f>SUM(J112,Q112)</f>
        <v>0</v>
      </c>
    </row>
    <row r="113" spans="2:18" s="49" customFormat="1" ht="17.100000000000001" customHeight="1">
      <c r="B113" s="111"/>
      <c r="C113" s="162" t="s">
        <v>79</v>
      </c>
      <c r="D113" s="161"/>
      <c r="E113" s="161"/>
      <c r="F113" s="161"/>
      <c r="G113" s="160"/>
      <c r="H113" s="159">
        <f t="shared" ref="H113:R113" si="18">SUM(H114:H116)</f>
        <v>786</v>
      </c>
      <c r="I113" s="158">
        <f t="shared" si="18"/>
        <v>1215</v>
      </c>
      <c r="J113" s="157">
        <f t="shared" si="18"/>
        <v>2001</v>
      </c>
      <c r="K113" s="42">
        <f t="shared" si="18"/>
        <v>0</v>
      </c>
      <c r="L113" s="156">
        <f t="shared" si="18"/>
        <v>1823</v>
      </c>
      <c r="M113" s="156">
        <f t="shared" si="18"/>
        <v>1615</v>
      </c>
      <c r="N113" s="156">
        <f t="shared" si="18"/>
        <v>1091</v>
      </c>
      <c r="O113" s="156">
        <f t="shared" si="18"/>
        <v>784</v>
      </c>
      <c r="P113" s="155">
        <f t="shared" si="18"/>
        <v>375</v>
      </c>
      <c r="Q113" s="154">
        <f t="shared" si="18"/>
        <v>5688</v>
      </c>
      <c r="R113" s="153">
        <f t="shared" si="18"/>
        <v>7689</v>
      </c>
    </row>
    <row r="114" spans="2:18" s="14" customFormat="1" ht="17.100000000000001" customHeight="1">
      <c r="B114" s="72"/>
      <c r="C114" s="72"/>
      <c r="D114" s="82" t="s">
        <v>78</v>
      </c>
      <c r="E114" s="81"/>
      <c r="F114" s="81"/>
      <c r="G114" s="80"/>
      <c r="H114" s="79">
        <v>752</v>
      </c>
      <c r="I114" s="75">
        <v>1182</v>
      </c>
      <c r="J114" s="78">
        <f>SUM(H114:I114)</f>
        <v>1934</v>
      </c>
      <c r="K114" s="134">
        <v>0</v>
      </c>
      <c r="L114" s="76">
        <v>1754</v>
      </c>
      <c r="M114" s="76">
        <v>1573</v>
      </c>
      <c r="N114" s="76">
        <v>1065</v>
      </c>
      <c r="O114" s="76">
        <v>766</v>
      </c>
      <c r="P114" s="75">
        <v>369</v>
      </c>
      <c r="Q114" s="74">
        <f>SUM(K114:P114)</f>
        <v>5527</v>
      </c>
      <c r="R114" s="73">
        <f>SUM(J114,Q114)</f>
        <v>7461</v>
      </c>
    </row>
    <row r="115" spans="2:18" s="14" customFormat="1" ht="17.100000000000001" customHeight="1">
      <c r="B115" s="72"/>
      <c r="C115" s="72"/>
      <c r="D115" s="70" t="s">
        <v>77</v>
      </c>
      <c r="E115" s="69"/>
      <c r="F115" s="69"/>
      <c r="G115" s="68"/>
      <c r="H115" s="67">
        <v>16</v>
      </c>
      <c r="I115" s="63">
        <v>17</v>
      </c>
      <c r="J115" s="66">
        <f>SUM(H115:I115)</f>
        <v>33</v>
      </c>
      <c r="K115" s="101">
        <v>0</v>
      </c>
      <c r="L115" s="64">
        <v>34</v>
      </c>
      <c r="M115" s="64">
        <v>24</v>
      </c>
      <c r="N115" s="64">
        <v>19</v>
      </c>
      <c r="O115" s="64">
        <v>6</v>
      </c>
      <c r="P115" s="63">
        <v>4</v>
      </c>
      <c r="Q115" s="62">
        <f>SUM(K115:P115)</f>
        <v>87</v>
      </c>
      <c r="R115" s="61">
        <f>SUM(J115,Q115)</f>
        <v>120</v>
      </c>
    </row>
    <row r="116" spans="2:18" s="14" customFormat="1" ht="17.100000000000001" customHeight="1">
      <c r="B116" s="72"/>
      <c r="C116" s="72"/>
      <c r="D116" s="133" t="s">
        <v>76</v>
      </c>
      <c r="E116" s="132"/>
      <c r="F116" s="132"/>
      <c r="G116" s="131"/>
      <c r="H116" s="130">
        <v>18</v>
      </c>
      <c r="I116" s="126">
        <v>16</v>
      </c>
      <c r="J116" s="129">
        <f>SUM(H116:I116)</f>
        <v>34</v>
      </c>
      <c r="K116" s="128">
        <v>0</v>
      </c>
      <c r="L116" s="127">
        <v>35</v>
      </c>
      <c r="M116" s="127">
        <v>18</v>
      </c>
      <c r="N116" s="127">
        <v>7</v>
      </c>
      <c r="O116" s="127">
        <v>12</v>
      </c>
      <c r="P116" s="126">
        <v>2</v>
      </c>
      <c r="Q116" s="125">
        <f>SUM(K116:P116)</f>
        <v>74</v>
      </c>
      <c r="R116" s="124">
        <f>SUM(J116,Q116)</f>
        <v>108</v>
      </c>
    </row>
    <row r="117" spans="2:18" s="14" customFormat="1" ht="17.100000000000001" customHeight="1">
      <c r="B117" s="72"/>
      <c r="C117" s="122" t="s">
        <v>75</v>
      </c>
      <c r="D117" s="121"/>
      <c r="E117" s="121"/>
      <c r="F117" s="121"/>
      <c r="G117" s="120"/>
      <c r="H117" s="45">
        <v>17</v>
      </c>
      <c r="I117" s="44">
        <v>22</v>
      </c>
      <c r="J117" s="43">
        <f>SUM(H117:I117)</f>
        <v>39</v>
      </c>
      <c r="K117" s="42">
        <v>0</v>
      </c>
      <c r="L117" s="41">
        <v>142</v>
      </c>
      <c r="M117" s="41">
        <v>130</v>
      </c>
      <c r="N117" s="41">
        <v>124</v>
      </c>
      <c r="O117" s="41">
        <v>120</v>
      </c>
      <c r="P117" s="40">
        <v>34</v>
      </c>
      <c r="Q117" s="39">
        <f>SUM(K117:P117)</f>
        <v>550</v>
      </c>
      <c r="R117" s="38">
        <f>SUM(J117,Q117)</f>
        <v>589</v>
      </c>
    </row>
    <row r="118" spans="2:18" s="14" customFormat="1" ht="17.100000000000001" customHeight="1">
      <c r="B118" s="123"/>
      <c r="C118" s="122" t="s">
        <v>74</v>
      </c>
      <c r="D118" s="121"/>
      <c r="E118" s="121"/>
      <c r="F118" s="121"/>
      <c r="G118" s="120"/>
      <c r="H118" s="45">
        <v>873</v>
      </c>
      <c r="I118" s="44">
        <v>1279</v>
      </c>
      <c r="J118" s="43">
        <f>SUM(H118:I118)</f>
        <v>2152</v>
      </c>
      <c r="K118" s="42">
        <v>0</v>
      </c>
      <c r="L118" s="41">
        <v>3344</v>
      </c>
      <c r="M118" s="41">
        <v>2016</v>
      </c>
      <c r="N118" s="41">
        <v>1187</v>
      </c>
      <c r="O118" s="41">
        <v>743</v>
      </c>
      <c r="P118" s="40">
        <v>333</v>
      </c>
      <c r="Q118" s="39">
        <f>SUM(K118:P118)</f>
        <v>7623</v>
      </c>
      <c r="R118" s="38">
        <f>SUM(J118,Q118)</f>
        <v>9775</v>
      </c>
    </row>
    <row r="119" spans="2:18" s="14" customFormat="1" ht="17.100000000000001" customHeight="1">
      <c r="B119" s="86" t="s">
        <v>73</v>
      </c>
      <c r="C119" s="85"/>
      <c r="D119" s="85"/>
      <c r="E119" s="85"/>
      <c r="F119" s="85"/>
      <c r="G119" s="84"/>
      <c r="H119" s="45">
        <f t="shared" ref="H119:R119" si="19">SUM(H120:H128)</f>
        <v>10</v>
      </c>
      <c r="I119" s="44">
        <f t="shared" si="19"/>
        <v>14</v>
      </c>
      <c r="J119" s="43">
        <f t="shared" si="19"/>
        <v>24</v>
      </c>
      <c r="K119" s="42">
        <f>SUM(K120:K128)</f>
        <v>0</v>
      </c>
      <c r="L119" s="41">
        <f>SUM(L120:L128)</f>
        <v>1521</v>
      </c>
      <c r="M119" s="41">
        <f>SUM(M120:M128)</f>
        <v>1030</v>
      </c>
      <c r="N119" s="41">
        <f t="shared" si="19"/>
        <v>834</v>
      </c>
      <c r="O119" s="41">
        <f t="shared" si="19"/>
        <v>580</v>
      </c>
      <c r="P119" s="40">
        <f t="shared" si="19"/>
        <v>270</v>
      </c>
      <c r="Q119" s="39">
        <f t="shared" si="19"/>
        <v>4235</v>
      </c>
      <c r="R119" s="38">
        <f t="shared" si="19"/>
        <v>4259</v>
      </c>
    </row>
    <row r="120" spans="2:18" s="14" customFormat="1" ht="17.100000000000001" customHeight="1">
      <c r="B120" s="72"/>
      <c r="C120" s="82" t="s">
        <v>99</v>
      </c>
      <c r="D120" s="81"/>
      <c r="E120" s="81"/>
      <c r="F120" s="81"/>
      <c r="G120" s="80"/>
      <c r="H120" s="79">
        <v>0</v>
      </c>
      <c r="I120" s="75">
        <v>0</v>
      </c>
      <c r="J120" s="78">
        <f>SUM(H120:I120)</f>
        <v>0</v>
      </c>
      <c r="K120" s="77"/>
      <c r="L120" s="76">
        <v>79</v>
      </c>
      <c r="M120" s="76">
        <v>38</v>
      </c>
      <c r="N120" s="76">
        <v>57</v>
      </c>
      <c r="O120" s="76">
        <v>56</v>
      </c>
      <c r="P120" s="75">
        <v>36</v>
      </c>
      <c r="Q120" s="74">
        <f t="shared" ref="Q120:Q128" si="20">SUM(K120:P120)</f>
        <v>266</v>
      </c>
      <c r="R120" s="73">
        <f t="shared" ref="R120:R128" si="21">SUM(J120,Q120)</f>
        <v>266</v>
      </c>
    </row>
    <row r="121" spans="2:18" s="14" customFormat="1" ht="17.100000000000001" customHeight="1">
      <c r="B121" s="72"/>
      <c r="C121" s="152" t="s">
        <v>71</v>
      </c>
      <c r="D121" s="151"/>
      <c r="E121" s="151"/>
      <c r="F121" s="151"/>
      <c r="G121" s="150"/>
      <c r="H121" s="67">
        <v>0</v>
      </c>
      <c r="I121" s="63">
        <v>0</v>
      </c>
      <c r="J121" s="66">
        <f t="shared" ref="J121:J128" si="22">SUM(H121:I121)</f>
        <v>0</v>
      </c>
      <c r="K121" s="149"/>
      <c r="L121" s="148">
        <v>0</v>
      </c>
      <c r="M121" s="148">
        <v>0</v>
      </c>
      <c r="N121" s="148">
        <v>0</v>
      </c>
      <c r="O121" s="148">
        <v>0</v>
      </c>
      <c r="P121" s="147">
        <v>0</v>
      </c>
      <c r="Q121" s="146">
        <f>SUM(K121:P121)</f>
        <v>0</v>
      </c>
      <c r="R121" s="145">
        <f>SUM(J121,Q121)</f>
        <v>0</v>
      </c>
    </row>
    <row r="122" spans="2:18" s="49" customFormat="1" ht="17.100000000000001" customHeight="1">
      <c r="B122" s="111"/>
      <c r="C122" s="110" t="s">
        <v>70</v>
      </c>
      <c r="D122" s="109"/>
      <c r="E122" s="109"/>
      <c r="F122" s="109"/>
      <c r="G122" s="108"/>
      <c r="H122" s="107">
        <v>0</v>
      </c>
      <c r="I122" s="104">
        <v>0</v>
      </c>
      <c r="J122" s="106">
        <f t="shared" si="22"/>
        <v>0</v>
      </c>
      <c r="K122" s="65"/>
      <c r="L122" s="105">
        <v>990</v>
      </c>
      <c r="M122" s="105">
        <v>545</v>
      </c>
      <c r="N122" s="105">
        <v>345</v>
      </c>
      <c r="O122" s="105">
        <v>201</v>
      </c>
      <c r="P122" s="104">
        <v>71</v>
      </c>
      <c r="Q122" s="103">
        <f>SUM(K122:P122)</f>
        <v>2152</v>
      </c>
      <c r="R122" s="102">
        <f>SUM(J122,Q122)</f>
        <v>2152</v>
      </c>
    </row>
    <row r="123" spans="2:18" s="14" customFormat="1" ht="17.100000000000001" customHeight="1">
      <c r="B123" s="72"/>
      <c r="C123" s="70" t="s">
        <v>69</v>
      </c>
      <c r="D123" s="69"/>
      <c r="E123" s="69"/>
      <c r="F123" s="69"/>
      <c r="G123" s="68"/>
      <c r="H123" s="67">
        <v>1</v>
      </c>
      <c r="I123" s="63">
        <v>1</v>
      </c>
      <c r="J123" s="66">
        <f t="shared" si="22"/>
        <v>2</v>
      </c>
      <c r="K123" s="101">
        <v>0</v>
      </c>
      <c r="L123" s="64">
        <v>123</v>
      </c>
      <c r="M123" s="64">
        <v>83</v>
      </c>
      <c r="N123" s="64">
        <v>78</v>
      </c>
      <c r="O123" s="64">
        <v>49</v>
      </c>
      <c r="P123" s="63">
        <v>15</v>
      </c>
      <c r="Q123" s="62">
        <f t="shared" si="20"/>
        <v>348</v>
      </c>
      <c r="R123" s="61">
        <f t="shared" si="21"/>
        <v>350</v>
      </c>
    </row>
    <row r="124" spans="2:18" s="14" customFormat="1" ht="17.100000000000001" customHeight="1">
      <c r="B124" s="72"/>
      <c r="C124" s="70" t="s">
        <v>68</v>
      </c>
      <c r="D124" s="69"/>
      <c r="E124" s="69"/>
      <c r="F124" s="69"/>
      <c r="G124" s="68"/>
      <c r="H124" s="67">
        <v>9</v>
      </c>
      <c r="I124" s="63">
        <v>13</v>
      </c>
      <c r="J124" s="66">
        <f t="shared" si="22"/>
        <v>22</v>
      </c>
      <c r="K124" s="101">
        <v>0</v>
      </c>
      <c r="L124" s="64">
        <v>82</v>
      </c>
      <c r="M124" s="64">
        <v>68</v>
      </c>
      <c r="N124" s="64">
        <v>60</v>
      </c>
      <c r="O124" s="64">
        <v>78</v>
      </c>
      <c r="P124" s="63">
        <v>29</v>
      </c>
      <c r="Q124" s="62">
        <f t="shared" si="20"/>
        <v>317</v>
      </c>
      <c r="R124" s="61">
        <f t="shared" si="21"/>
        <v>339</v>
      </c>
    </row>
    <row r="125" spans="2:18" s="14" customFormat="1" ht="17.100000000000001" customHeight="1">
      <c r="B125" s="72"/>
      <c r="C125" s="70" t="s">
        <v>67</v>
      </c>
      <c r="D125" s="69"/>
      <c r="E125" s="69"/>
      <c r="F125" s="69"/>
      <c r="G125" s="68"/>
      <c r="H125" s="67">
        <v>0</v>
      </c>
      <c r="I125" s="63">
        <v>0</v>
      </c>
      <c r="J125" s="66">
        <f t="shared" si="22"/>
        <v>0</v>
      </c>
      <c r="K125" s="65"/>
      <c r="L125" s="64">
        <v>205</v>
      </c>
      <c r="M125" s="64">
        <v>217</v>
      </c>
      <c r="N125" s="64">
        <v>223</v>
      </c>
      <c r="O125" s="64">
        <v>118</v>
      </c>
      <c r="P125" s="63">
        <v>58</v>
      </c>
      <c r="Q125" s="62">
        <f t="shared" si="20"/>
        <v>821</v>
      </c>
      <c r="R125" s="61">
        <f t="shared" si="21"/>
        <v>821</v>
      </c>
    </row>
    <row r="126" spans="2:18" s="14" customFormat="1" ht="17.100000000000001" customHeight="1">
      <c r="B126" s="72"/>
      <c r="C126" s="100" t="s">
        <v>66</v>
      </c>
      <c r="D126" s="98"/>
      <c r="E126" s="98"/>
      <c r="F126" s="98"/>
      <c r="G126" s="97"/>
      <c r="H126" s="67">
        <v>0</v>
      </c>
      <c r="I126" s="63">
        <v>0</v>
      </c>
      <c r="J126" s="66">
        <f t="shared" si="22"/>
        <v>0</v>
      </c>
      <c r="K126" s="65"/>
      <c r="L126" s="64">
        <v>24</v>
      </c>
      <c r="M126" s="64">
        <v>43</v>
      </c>
      <c r="N126" s="64">
        <v>28</v>
      </c>
      <c r="O126" s="64">
        <v>24</v>
      </c>
      <c r="P126" s="63">
        <v>16</v>
      </c>
      <c r="Q126" s="62">
        <f t="shared" si="20"/>
        <v>135</v>
      </c>
      <c r="R126" s="61">
        <f t="shared" si="21"/>
        <v>135</v>
      </c>
    </row>
    <row r="127" spans="2:18" s="14" customFormat="1" ht="17.100000000000001" customHeight="1">
      <c r="B127" s="71"/>
      <c r="C127" s="99" t="s">
        <v>65</v>
      </c>
      <c r="D127" s="98"/>
      <c r="E127" s="98"/>
      <c r="F127" s="98"/>
      <c r="G127" s="97"/>
      <c r="H127" s="67">
        <v>0</v>
      </c>
      <c r="I127" s="63">
        <v>0</v>
      </c>
      <c r="J127" s="66">
        <f t="shared" si="22"/>
        <v>0</v>
      </c>
      <c r="K127" s="65"/>
      <c r="L127" s="64">
        <v>0</v>
      </c>
      <c r="M127" s="64">
        <v>0</v>
      </c>
      <c r="N127" s="64">
        <v>7</v>
      </c>
      <c r="O127" s="64">
        <v>29</v>
      </c>
      <c r="P127" s="63">
        <v>16</v>
      </c>
      <c r="Q127" s="62">
        <f>SUM(K127:P127)</f>
        <v>52</v>
      </c>
      <c r="R127" s="61">
        <f>SUM(J127,Q127)</f>
        <v>52</v>
      </c>
    </row>
    <row r="128" spans="2:18" s="14" customFormat="1" ht="17.100000000000001" customHeight="1">
      <c r="B128" s="96"/>
      <c r="C128" s="95" t="s">
        <v>64</v>
      </c>
      <c r="D128" s="94"/>
      <c r="E128" s="94"/>
      <c r="F128" s="94"/>
      <c r="G128" s="93"/>
      <c r="H128" s="92">
        <v>0</v>
      </c>
      <c r="I128" s="89">
        <v>0</v>
      </c>
      <c r="J128" s="91">
        <f t="shared" si="22"/>
        <v>0</v>
      </c>
      <c r="K128" s="54"/>
      <c r="L128" s="90">
        <v>18</v>
      </c>
      <c r="M128" s="90">
        <v>36</v>
      </c>
      <c r="N128" s="90">
        <v>36</v>
      </c>
      <c r="O128" s="90">
        <v>25</v>
      </c>
      <c r="P128" s="89">
        <v>29</v>
      </c>
      <c r="Q128" s="88">
        <f t="shared" si="20"/>
        <v>144</v>
      </c>
      <c r="R128" s="87">
        <f t="shared" si="21"/>
        <v>144</v>
      </c>
    </row>
    <row r="129" spans="1:18" s="14" customFormat="1" ht="17.100000000000001" customHeight="1">
      <c r="B129" s="86" t="s">
        <v>63</v>
      </c>
      <c r="C129" s="85"/>
      <c r="D129" s="85"/>
      <c r="E129" s="85"/>
      <c r="F129" s="85"/>
      <c r="G129" s="84"/>
      <c r="H129" s="45">
        <f>SUM(H130:H133)</f>
        <v>0</v>
      </c>
      <c r="I129" s="44">
        <f>SUM(I130:I133)</f>
        <v>0</v>
      </c>
      <c r="J129" s="43">
        <f>SUM(J130:J133)</f>
        <v>0</v>
      </c>
      <c r="K129" s="83"/>
      <c r="L129" s="41">
        <f t="shared" ref="L129:R129" si="23">SUM(L130:L133)</f>
        <v>51</v>
      </c>
      <c r="M129" s="41">
        <f t="shared" si="23"/>
        <v>54</v>
      </c>
      <c r="N129" s="41">
        <f t="shared" si="23"/>
        <v>319</v>
      </c>
      <c r="O129" s="41">
        <f t="shared" si="23"/>
        <v>1087</v>
      </c>
      <c r="P129" s="40">
        <f t="shared" si="23"/>
        <v>879</v>
      </c>
      <c r="Q129" s="39">
        <f t="shared" si="23"/>
        <v>2390</v>
      </c>
      <c r="R129" s="38">
        <f t="shared" si="23"/>
        <v>2390</v>
      </c>
    </row>
    <row r="130" spans="1:18" s="14" customFormat="1" ht="17.100000000000001" customHeight="1">
      <c r="B130" s="72"/>
      <c r="C130" s="82" t="s">
        <v>62</v>
      </c>
      <c r="D130" s="81"/>
      <c r="E130" s="81"/>
      <c r="F130" s="81"/>
      <c r="G130" s="80"/>
      <c r="H130" s="79">
        <v>0</v>
      </c>
      <c r="I130" s="75">
        <v>0</v>
      </c>
      <c r="J130" s="78">
        <f>SUM(H130:I130)</f>
        <v>0</v>
      </c>
      <c r="K130" s="77"/>
      <c r="L130" s="76">
        <v>1</v>
      </c>
      <c r="M130" s="76">
        <v>3</v>
      </c>
      <c r="N130" s="76">
        <v>164</v>
      </c>
      <c r="O130" s="76">
        <v>575</v>
      </c>
      <c r="P130" s="75">
        <v>415</v>
      </c>
      <c r="Q130" s="74">
        <f>SUM(K130:P130)</f>
        <v>1158</v>
      </c>
      <c r="R130" s="73">
        <f>SUM(J130,Q130)</f>
        <v>1158</v>
      </c>
    </row>
    <row r="131" spans="1:18" s="14" customFormat="1" ht="17.100000000000001" customHeight="1">
      <c r="B131" s="72"/>
      <c r="C131" s="70" t="s">
        <v>61</v>
      </c>
      <c r="D131" s="69"/>
      <c r="E131" s="69"/>
      <c r="F131" s="69"/>
      <c r="G131" s="68"/>
      <c r="H131" s="67">
        <v>0</v>
      </c>
      <c r="I131" s="63">
        <v>0</v>
      </c>
      <c r="J131" s="66">
        <f>SUM(H131:I131)</f>
        <v>0</v>
      </c>
      <c r="K131" s="65"/>
      <c r="L131" s="64">
        <v>49</v>
      </c>
      <c r="M131" s="64">
        <v>49</v>
      </c>
      <c r="N131" s="64">
        <v>128</v>
      </c>
      <c r="O131" s="64">
        <v>170</v>
      </c>
      <c r="P131" s="63">
        <v>71</v>
      </c>
      <c r="Q131" s="62">
        <f>SUM(K131:P131)</f>
        <v>467</v>
      </c>
      <c r="R131" s="61">
        <f>SUM(J131,Q131)</f>
        <v>467</v>
      </c>
    </row>
    <row r="132" spans="1:18" s="14" customFormat="1" ht="16.5" customHeight="1">
      <c r="B132" s="71"/>
      <c r="C132" s="70" t="s">
        <v>60</v>
      </c>
      <c r="D132" s="69"/>
      <c r="E132" s="69"/>
      <c r="F132" s="69"/>
      <c r="G132" s="68"/>
      <c r="H132" s="67">
        <v>0</v>
      </c>
      <c r="I132" s="63">
        <v>0</v>
      </c>
      <c r="J132" s="66">
        <f>SUM(H132:I132)</f>
        <v>0</v>
      </c>
      <c r="K132" s="65"/>
      <c r="L132" s="64">
        <v>0</v>
      </c>
      <c r="M132" s="64">
        <v>0</v>
      </c>
      <c r="N132" s="64">
        <v>2</v>
      </c>
      <c r="O132" s="64">
        <v>19</v>
      </c>
      <c r="P132" s="63">
        <v>14</v>
      </c>
      <c r="Q132" s="62">
        <f>SUM(K132:P132)</f>
        <v>35</v>
      </c>
      <c r="R132" s="61">
        <f>SUM(J132,Q132)</f>
        <v>35</v>
      </c>
    </row>
    <row r="133" spans="1:18" s="49" customFormat="1" ht="17.100000000000001" customHeight="1">
      <c r="B133" s="60"/>
      <c r="C133" s="59" t="s">
        <v>59</v>
      </c>
      <c r="D133" s="58"/>
      <c r="E133" s="58"/>
      <c r="F133" s="58"/>
      <c r="G133" s="57"/>
      <c r="H133" s="56">
        <v>0</v>
      </c>
      <c r="I133" s="52">
        <v>0</v>
      </c>
      <c r="J133" s="55">
        <f>SUM(H133:I133)</f>
        <v>0</v>
      </c>
      <c r="K133" s="54"/>
      <c r="L133" s="53">
        <v>1</v>
      </c>
      <c r="M133" s="53">
        <v>2</v>
      </c>
      <c r="N133" s="53">
        <v>25</v>
      </c>
      <c r="O133" s="53">
        <v>323</v>
      </c>
      <c r="P133" s="52">
        <v>379</v>
      </c>
      <c r="Q133" s="51">
        <f>SUM(K133:P133)</f>
        <v>730</v>
      </c>
      <c r="R133" s="50">
        <f>SUM(J133,Q133)</f>
        <v>730</v>
      </c>
    </row>
    <row r="134" spans="1:18" s="14" customFormat="1" ht="17.100000000000001" customHeight="1">
      <c r="B134" s="48" t="s">
        <v>58</v>
      </c>
      <c r="C134" s="47"/>
      <c r="D134" s="47"/>
      <c r="E134" s="47"/>
      <c r="F134" s="47"/>
      <c r="G134" s="46"/>
      <c r="H134" s="45">
        <f t="shared" ref="H134:R134" si="24">SUM(H98,H119,H129)</f>
        <v>1936</v>
      </c>
      <c r="I134" s="44">
        <f t="shared" si="24"/>
        <v>2930</v>
      </c>
      <c r="J134" s="43">
        <f t="shared" si="24"/>
        <v>4866</v>
      </c>
      <c r="K134" s="42">
        <f t="shared" si="24"/>
        <v>0</v>
      </c>
      <c r="L134" s="41">
        <f t="shared" si="24"/>
        <v>11347</v>
      </c>
      <c r="M134" s="41">
        <f t="shared" si="24"/>
        <v>8046</v>
      </c>
      <c r="N134" s="41">
        <f t="shared" si="24"/>
        <v>5813</v>
      </c>
      <c r="O134" s="41">
        <f t="shared" si="24"/>
        <v>5099</v>
      </c>
      <c r="P134" s="40">
        <f t="shared" si="24"/>
        <v>2885</v>
      </c>
      <c r="Q134" s="39">
        <f t="shared" si="24"/>
        <v>33190</v>
      </c>
      <c r="R134" s="38">
        <f t="shared" si="24"/>
        <v>38056</v>
      </c>
    </row>
    <row r="135" spans="1:18" s="14" customFormat="1" ht="17.100000000000001" customHeight="1">
      <c r="B135" s="37"/>
      <c r="C135" s="37"/>
      <c r="D135" s="37"/>
      <c r="E135" s="37"/>
      <c r="F135" s="37"/>
      <c r="G135" s="37"/>
      <c r="H135" s="36"/>
      <c r="I135" s="36"/>
      <c r="J135" s="36"/>
      <c r="K135" s="36"/>
      <c r="L135" s="36"/>
      <c r="M135" s="36"/>
      <c r="N135" s="36"/>
      <c r="O135" s="36"/>
      <c r="P135" s="36"/>
      <c r="Q135" s="36"/>
      <c r="R135" s="36"/>
    </row>
    <row r="136" spans="1:18" s="14" customFormat="1" ht="17.100000000000001" customHeight="1">
      <c r="A136" s="26" t="s">
        <v>98</v>
      </c>
      <c r="H136" s="25"/>
      <c r="I136" s="25"/>
      <c r="J136" s="25"/>
      <c r="K136" s="25"/>
    </row>
    <row r="137" spans="1:18" s="14" customFormat="1" ht="17.100000000000001" customHeight="1">
      <c r="B137" s="144"/>
      <c r="C137" s="144"/>
      <c r="D137" s="144"/>
      <c r="E137" s="144"/>
      <c r="F137" s="143"/>
      <c r="G137" s="143"/>
      <c r="H137" s="143"/>
      <c r="I137" s="862" t="s">
        <v>97</v>
      </c>
      <c r="J137" s="862"/>
      <c r="K137" s="862"/>
      <c r="L137" s="862"/>
      <c r="M137" s="862"/>
      <c r="N137" s="862"/>
      <c r="O137" s="862"/>
      <c r="P137" s="862"/>
      <c r="Q137" s="862"/>
      <c r="R137" s="862"/>
    </row>
    <row r="138" spans="1:18" s="14" customFormat="1" ht="17.100000000000001" customHeight="1">
      <c r="B138" s="863" t="str">
        <f>"令和" &amp; DBCS($A$2) &amp; "年（" &amp; DBCS($B$2) &amp; "年）" &amp; DBCS($C$2) &amp; "月"</f>
        <v>令和５年（２０２３年）４月</v>
      </c>
      <c r="C138" s="864"/>
      <c r="D138" s="864"/>
      <c r="E138" s="864"/>
      <c r="F138" s="864"/>
      <c r="G138" s="865"/>
      <c r="H138" s="869" t="s">
        <v>96</v>
      </c>
      <c r="I138" s="870"/>
      <c r="J138" s="870"/>
      <c r="K138" s="871" t="s">
        <v>95</v>
      </c>
      <c r="L138" s="872"/>
      <c r="M138" s="872"/>
      <c r="N138" s="872"/>
      <c r="O138" s="872"/>
      <c r="P138" s="872"/>
      <c r="Q138" s="873"/>
      <c r="R138" s="874" t="s">
        <v>48</v>
      </c>
    </row>
    <row r="139" spans="1:18" s="14" customFormat="1" ht="17.100000000000001" customHeight="1">
      <c r="B139" s="866"/>
      <c r="C139" s="867"/>
      <c r="D139" s="867"/>
      <c r="E139" s="867"/>
      <c r="F139" s="867"/>
      <c r="G139" s="868"/>
      <c r="H139" s="142" t="s">
        <v>57</v>
      </c>
      <c r="I139" s="141" t="s">
        <v>56</v>
      </c>
      <c r="J139" s="140" t="s">
        <v>49</v>
      </c>
      <c r="K139" s="139" t="s">
        <v>55</v>
      </c>
      <c r="L139" s="138" t="s">
        <v>54</v>
      </c>
      <c r="M139" s="138" t="s">
        <v>53</v>
      </c>
      <c r="N139" s="138" t="s">
        <v>52</v>
      </c>
      <c r="O139" s="138" t="s">
        <v>51</v>
      </c>
      <c r="P139" s="137" t="s">
        <v>50</v>
      </c>
      <c r="Q139" s="338" t="s">
        <v>49</v>
      </c>
      <c r="R139" s="875"/>
    </row>
    <row r="140" spans="1:18" s="14" customFormat="1" ht="17.100000000000001" customHeight="1">
      <c r="B140" s="86" t="s">
        <v>94</v>
      </c>
      <c r="C140" s="85"/>
      <c r="D140" s="85"/>
      <c r="E140" s="85"/>
      <c r="F140" s="85"/>
      <c r="G140" s="84"/>
      <c r="H140" s="45">
        <f t="shared" ref="H140:R140" si="25">SUM(H141,H147,H150,H155,H159:H160)</f>
        <v>15894680</v>
      </c>
      <c r="I140" s="44">
        <f t="shared" si="25"/>
        <v>30282370</v>
      </c>
      <c r="J140" s="43">
        <f t="shared" si="25"/>
        <v>46177050</v>
      </c>
      <c r="K140" s="42">
        <f t="shared" si="25"/>
        <v>0</v>
      </c>
      <c r="L140" s="41">
        <f t="shared" si="25"/>
        <v>237340891</v>
      </c>
      <c r="M140" s="41">
        <f t="shared" si="25"/>
        <v>202432516</v>
      </c>
      <c r="N140" s="41">
        <f t="shared" si="25"/>
        <v>170952673</v>
      </c>
      <c r="O140" s="41">
        <f t="shared" si="25"/>
        <v>143690659</v>
      </c>
      <c r="P140" s="40">
        <f t="shared" si="25"/>
        <v>71720454</v>
      </c>
      <c r="Q140" s="39">
        <f t="shared" si="25"/>
        <v>826137193</v>
      </c>
      <c r="R140" s="38">
        <f t="shared" si="25"/>
        <v>872314243</v>
      </c>
    </row>
    <row r="141" spans="1:18" s="14" customFormat="1" ht="17.100000000000001" customHeight="1">
      <c r="B141" s="72"/>
      <c r="C141" s="86" t="s">
        <v>93</v>
      </c>
      <c r="D141" s="85"/>
      <c r="E141" s="85"/>
      <c r="F141" s="85"/>
      <c r="G141" s="84"/>
      <c r="H141" s="45">
        <f t="shared" ref="H141:Q141" si="26">SUM(H142:H146)</f>
        <v>1891735</v>
      </c>
      <c r="I141" s="44">
        <f t="shared" si="26"/>
        <v>5212103</v>
      </c>
      <c r="J141" s="43">
        <f t="shared" si="26"/>
        <v>7103838</v>
      </c>
      <c r="K141" s="42">
        <f t="shared" si="26"/>
        <v>0</v>
      </c>
      <c r="L141" s="41">
        <f t="shared" si="26"/>
        <v>55398277</v>
      </c>
      <c r="M141" s="41">
        <f t="shared" si="26"/>
        <v>48326488</v>
      </c>
      <c r="N141" s="41">
        <f t="shared" si="26"/>
        <v>38012364</v>
      </c>
      <c r="O141" s="41">
        <f t="shared" si="26"/>
        <v>36923596</v>
      </c>
      <c r="P141" s="40">
        <f t="shared" si="26"/>
        <v>25013107</v>
      </c>
      <c r="Q141" s="39">
        <f t="shared" si="26"/>
        <v>203673832</v>
      </c>
      <c r="R141" s="38">
        <f t="shared" ref="R141:R146" si="27">SUM(J141,Q141)</f>
        <v>210777670</v>
      </c>
    </row>
    <row r="142" spans="1:18" s="14" customFormat="1" ht="17.100000000000001" customHeight="1">
      <c r="B142" s="72"/>
      <c r="C142" s="72"/>
      <c r="D142" s="82" t="s">
        <v>92</v>
      </c>
      <c r="E142" s="81"/>
      <c r="F142" s="81"/>
      <c r="G142" s="80"/>
      <c r="H142" s="79">
        <v>0</v>
      </c>
      <c r="I142" s="75">
        <v>0</v>
      </c>
      <c r="J142" s="74">
        <f>SUM(H142:I142)</f>
        <v>0</v>
      </c>
      <c r="K142" s="134">
        <v>0</v>
      </c>
      <c r="L142" s="76">
        <v>32781671</v>
      </c>
      <c r="M142" s="76">
        <v>28916037</v>
      </c>
      <c r="N142" s="76">
        <v>23856634</v>
      </c>
      <c r="O142" s="76">
        <v>22830161</v>
      </c>
      <c r="P142" s="75">
        <v>15011126</v>
      </c>
      <c r="Q142" s="74">
        <f>SUM(K142:P142)</f>
        <v>123395629</v>
      </c>
      <c r="R142" s="73">
        <f t="shared" si="27"/>
        <v>123395629</v>
      </c>
    </row>
    <row r="143" spans="1:18" s="14" customFormat="1" ht="17.100000000000001" customHeight="1">
      <c r="B143" s="72"/>
      <c r="C143" s="72"/>
      <c r="D143" s="70" t="s">
        <v>91</v>
      </c>
      <c r="E143" s="69"/>
      <c r="F143" s="69"/>
      <c r="G143" s="68"/>
      <c r="H143" s="67">
        <v>0</v>
      </c>
      <c r="I143" s="63">
        <v>0</v>
      </c>
      <c r="J143" s="62">
        <f>SUM(H143:I143)</f>
        <v>0</v>
      </c>
      <c r="K143" s="101">
        <v>0</v>
      </c>
      <c r="L143" s="64">
        <v>38241</v>
      </c>
      <c r="M143" s="64">
        <v>60751</v>
      </c>
      <c r="N143" s="64">
        <v>36882</v>
      </c>
      <c r="O143" s="64">
        <v>498447</v>
      </c>
      <c r="P143" s="63">
        <v>951962</v>
      </c>
      <c r="Q143" s="62">
        <f>SUM(K143:P143)</f>
        <v>1586283</v>
      </c>
      <c r="R143" s="61">
        <f t="shared" si="27"/>
        <v>1586283</v>
      </c>
    </row>
    <row r="144" spans="1:18" s="14" customFormat="1" ht="17.100000000000001" customHeight="1">
      <c r="B144" s="72"/>
      <c r="C144" s="72"/>
      <c r="D144" s="70" t="s">
        <v>90</v>
      </c>
      <c r="E144" s="69"/>
      <c r="F144" s="69"/>
      <c r="G144" s="68"/>
      <c r="H144" s="67">
        <v>1228147</v>
      </c>
      <c r="I144" s="63">
        <v>3680855</v>
      </c>
      <c r="J144" s="62">
        <f>SUM(H144:I144)</f>
        <v>4909002</v>
      </c>
      <c r="K144" s="101">
        <v>0</v>
      </c>
      <c r="L144" s="64">
        <v>14262656</v>
      </c>
      <c r="M144" s="64">
        <v>11456196</v>
      </c>
      <c r="N144" s="64">
        <v>8028088</v>
      </c>
      <c r="O144" s="64">
        <v>7832835</v>
      </c>
      <c r="P144" s="63">
        <v>5816503</v>
      </c>
      <c r="Q144" s="62">
        <f>SUM(K144:P144)</f>
        <v>47396278</v>
      </c>
      <c r="R144" s="61">
        <f t="shared" si="27"/>
        <v>52305280</v>
      </c>
    </row>
    <row r="145" spans="2:18" s="14" customFormat="1" ht="17.100000000000001" customHeight="1">
      <c r="B145" s="72"/>
      <c r="C145" s="72"/>
      <c r="D145" s="70" t="s">
        <v>89</v>
      </c>
      <c r="E145" s="69"/>
      <c r="F145" s="69"/>
      <c r="G145" s="68"/>
      <c r="H145" s="67">
        <v>240076</v>
      </c>
      <c r="I145" s="63">
        <v>1006641</v>
      </c>
      <c r="J145" s="62">
        <f>SUM(H145:I145)</f>
        <v>1246717</v>
      </c>
      <c r="K145" s="101">
        <v>0</v>
      </c>
      <c r="L145" s="64">
        <v>2979421</v>
      </c>
      <c r="M145" s="64">
        <v>3847882</v>
      </c>
      <c r="N145" s="64">
        <v>1969099</v>
      </c>
      <c r="O145" s="64">
        <v>2046866</v>
      </c>
      <c r="P145" s="63">
        <v>556035</v>
      </c>
      <c r="Q145" s="62">
        <f>SUM(K145:P145)</f>
        <v>11399303</v>
      </c>
      <c r="R145" s="61">
        <f t="shared" si="27"/>
        <v>12646020</v>
      </c>
    </row>
    <row r="146" spans="2:18" s="14" customFormat="1" ht="17.100000000000001" customHeight="1">
      <c r="B146" s="72"/>
      <c r="C146" s="72"/>
      <c r="D146" s="133" t="s">
        <v>88</v>
      </c>
      <c r="E146" s="132"/>
      <c r="F146" s="132"/>
      <c r="G146" s="131"/>
      <c r="H146" s="130">
        <v>423512</v>
      </c>
      <c r="I146" s="126">
        <v>524607</v>
      </c>
      <c r="J146" s="125">
        <f>SUM(H146:I146)</f>
        <v>948119</v>
      </c>
      <c r="K146" s="128">
        <v>0</v>
      </c>
      <c r="L146" s="127">
        <v>5336288</v>
      </c>
      <c r="M146" s="127">
        <v>4045622</v>
      </c>
      <c r="N146" s="127">
        <v>4121661</v>
      </c>
      <c r="O146" s="127">
        <v>3715287</v>
      </c>
      <c r="P146" s="126">
        <v>2677481</v>
      </c>
      <c r="Q146" s="125">
        <f>SUM(K146:P146)</f>
        <v>19896339</v>
      </c>
      <c r="R146" s="124">
        <f t="shared" si="27"/>
        <v>20844458</v>
      </c>
    </row>
    <row r="147" spans="2:18" s="14" customFormat="1" ht="17.100000000000001" customHeight="1">
      <c r="B147" s="72"/>
      <c r="C147" s="86" t="s">
        <v>87</v>
      </c>
      <c r="D147" s="85"/>
      <c r="E147" s="85"/>
      <c r="F147" s="85"/>
      <c r="G147" s="84"/>
      <c r="H147" s="45">
        <f t="shared" ref="H147:R147" si="28">SUM(H148:H149)</f>
        <v>2564510</v>
      </c>
      <c r="I147" s="44">
        <f t="shared" si="28"/>
        <v>6617206</v>
      </c>
      <c r="J147" s="43">
        <f t="shared" si="28"/>
        <v>9181716</v>
      </c>
      <c r="K147" s="42">
        <f t="shared" si="28"/>
        <v>0</v>
      </c>
      <c r="L147" s="41">
        <f t="shared" si="28"/>
        <v>91736725</v>
      </c>
      <c r="M147" s="41">
        <f t="shared" si="28"/>
        <v>76058215</v>
      </c>
      <c r="N147" s="41">
        <f t="shared" si="28"/>
        <v>62327522</v>
      </c>
      <c r="O147" s="41">
        <f t="shared" si="28"/>
        <v>45029227</v>
      </c>
      <c r="P147" s="40">
        <f t="shared" si="28"/>
        <v>20338004</v>
      </c>
      <c r="Q147" s="39">
        <f t="shared" si="28"/>
        <v>295489693</v>
      </c>
      <c r="R147" s="38">
        <f t="shared" si="28"/>
        <v>304671409</v>
      </c>
    </row>
    <row r="148" spans="2:18" s="14" customFormat="1" ht="17.100000000000001" customHeight="1">
      <c r="B148" s="72"/>
      <c r="C148" s="72"/>
      <c r="D148" s="82" t="s">
        <v>86</v>
      </c>
      <c r="E148" s="81"/>
      <c r="F148" s="81"/>
      <c r="G148" s="80"/>
      <c r="H148" s="79">
        <v>0</v>
      </c>
      <c r="I148" s="75">
        <v>0</v>
      </c>
      <c r="J148" s="78">
        <f>SUM(H148:I148)</f>
        <v>0</v>
      </c>
      <c r="K148" s="134">
        <v>0</v>
      </c>
      <c r="L148" s="76">
        <v>69226953</v>
      </c>
      <c r="M148" s="76">
        <v>54782713</v>
      </c>
      <c r="N148" s="76">
        <v>48017532</v>
      </c>
      <c r="O148" s="76">
        <v>34671987</v>
      </c>
      <c r="P148" s="75">
        <v>15357463</v>
      </c>
      <c r="Q148" s="74">
        <f>SUM(K148:P148)</f>
        <v>222056648</v>
      </c>
      <c r="R148" s="73">
        <f>SUM(J148,Q148)</f>
        <v>222056648</v>
      </c>
    </row>
    <row r="149" spans="2:18" s="14" customFormat="1" ht="17.100000000000001" customHeight="1">
      <c r="B149" s="72"/>
      <c r="C149" s="72"/>
      <c r="D149" s="133" t="s">
        <v>85</v>
      </c>
      <c r="E149" s="132"/>
      <c r="F149" s="132"/>
      <c r="G149" s="131"/>
      <c r="H149" s="130">
        <v>2564510</v>
      </c>
      <c r="I149" s="126">
        <v>6617206</v>
      </c>
      <c r="J149" s="129">
        <f>SUM(H149:I149)</f>
        <v>9181716</v>
      </c>
      <c r="K149" s="128">
        <v>0</v>
      </c>
      <c r="L149" s="127">
        <v>22509772</v>
      </c>
      <c r="M149" s="127">
        <v>21275502</v>
      </c>
      <c r="N149" s="127">
        <v>14309990</v>
      </c>
      <c r="O149" s="127">
        <v>10357240</v>
      </c>
      <c r="P149" s="126">
        <v>4980541</v>
      </c>
      <c r="Q149" s="125">
        <f>SUM(K149:P149)</f>
        <v>73433045</v>
      </c>
      <c r="R149" s="124">
        <f>SUM(J149,Q149)</f>
        <v>82614761</v>
      </c>
    </row>
    <row r="150" spans="2:18" s="14" customFormat="1" ht="17.100000000000001" customHeight="1">
      <c r="B150" s="72"/>
      <c r="C150" s="86" t="s">
        <v>84</v>
      </c>
      <c r="D150" s="85"/>
      <c r="E150" s="85"/>
      <c r="F150" s="85"/>
      <c r="G150" s="84"/>
      <c r="H150" s="45">
        <f>SUM(H151:H154)</f>
        <v>24094</v>
      </c>
      <c r="I150" s="44">
        <f t="shared" ref="I150:Q150" si="29">SUM(I151:I154)</f>
        <v>119457</v>
      </c>
      <c r="J150" s="43">
        <f>SUM(J151:J154)</f>
        <v>143551</v>
      </c>
      <c r="K150" s="42">
        <f t="shared" si="29"/>
        <v>0</v>
      </c>
      <c r="L150" s="41">
        <f t="shared" si="29"/>
        <v>7537241</v>
      </c>
      <c r="M150" s="41">
        <f>SUM(M151:M154)</f>
        <v>8948046</v>
      </c>
      <c r="N150" s="41">
        <f t="shared" si="29"/>
        <v>13424306</v>
      </c>
      <c r="O150" s="41">
        <f t="shared" si="29"/>
        <v>12580260</v>
      </c>
      <c r="P150" s="40">
        <f>SUM(P151:P154)</f>
        <v>5172778</v>
      </c>
      <c r="Q150" s="39">
        <f t="shared" si="29"/>
        <v>47662631</v>
      </c>
      <c r="R150" s="38">
        <f>SUM(R151:R154)</f>
        <v>47806182</v>
      </c>
    </row>
    <row r="151" spans="2:18" s="14" customFormat="1" ht="17.100000000000001" customHeight="1">
      <c r="B151" s="72"/>
      <c r="C151" s="72"/>
      <c r="D151" s="82" t="s">
        <v>83</v>
      </c>
      <c r="E151" s="81"/>
      <c r="F151" s="81"/>
      <c r="G151" s="80"/>
      <c r="H151" s="79">
        <v>24094</v>
      </c>
      <c r="I151" s="75">
        <v>119457</v>
      </c>
      <c r="J151" s="78">
        <f>SUM(H151:I151)</f>
        <v>143551</v>
      </c>
      <c r="K151" s="134">
        <v>0</v>
      </c>
      <c r="L151" s="76">
        <v>6640674</v>
      </c>
      <c r="M151" s="76">
        <v>8138414</v>
      </c>
      <c r="N151" s="76">
        <v>12150806</v>
      </c>
      <c r="O151" s="76">
        <v>10901221</v>
      </c>
      <c r="P151" s="75">
        <v>4100916</v>
      </c>
      <c r="Q151" s="74">
        <f>SUM(K151:P151)</f>
        <v>41932031</v>
      </c>
      <c r="R151" s="73">
        <f>SUM(J151,Q151)</f>
        <v>42075582</v>
      </c>
    </row>
    <row r="152" spans="2:18" s="14" customFormat="1" ht="17.100000000000001" customHeight="1">
      <c r="B152" s="72"/>
      <c r="C152" s="72"/>
      <c r="D152" s="70" t="s">
        <v>82</v>
      </c>
      <c r="E152" s="69"/>
      <c r="F152" s="69"/>
      <c r="G152" s="68"/>
      <c r="H152" s="67">
        <v>0</v>
      </c>
      <c r="I152" s="63">
        <v>0</v>
      </c>
      <c r="J152" s="66">
        <f>SUM(H152:I152)</f>
        <v>0</v>
      </c>
      <c r="K152" s="101">
        <v>0</v>
      </c>
      <c r="L152" s="64">
        <v>896567</v>
      </c>
      <c r="M152" s="64">
        <v>809632</v>
      </c>
      <c r="N152" s="64">
        <v>1273500</v>
      </c>
      <c r="O152" s="64">
        <v>1679039</v>
      </c>
      <c r="P152" s="63">
        <v>1071862</v>
      </c>
      <c r="Q152" s="62">
        <f>SUM(K152:P152)</f>
        <v>5730600</v>
      </c>
      <c r="R152" s="61">
        <f>SUM(J152,Q152)</f>
        <v>5730600</v>
      </c>
    </row>
    <row r="153" spans="2:18" s="14" customFormat="1" ht="16.5" customHeight="1">
      <c r="B153" s="72"/>
      <c r="C153" s="71"/>
      <c r="D153" s="70" t="s">
        <v>81</v>
      </c>
      <c r="E153" s="69"/>
      <c r="F153" s="69"/>
      <c r="G153" s="68"/>
      <c r="H153" s="67">
        <v>0</v>
      </c>
      <c r="I153" s="63">
        <v>0</v>
      </c>
      <c r="J153" s="66">
        <f>SUM(H153:I153)</f>
        <v>0</v>
      </c>
      <c r="K153" s="101">
        <v>0</v>
      </c>
      <c r="L153" s="64">
        <v>0</v>
      </c>
      <c r="M153" s="64">
        <v>0</v>
      </c>
      <c r="N153" s="64">
        <v>0</v>
      </c>
      <c r="O153" s="64">
        <v>0</v>
      </c>
      <c r="P153" s="63">
        <v>0</v>
      </c>
      <c r="Q153" s="62">
        <f>SUM(K153:P153)</f>
        <v>0</v>
      </c>
      <c r="R153" s="61">
        <f>SUM(J153,Q153)</f>
        <v>0</v>
      </c>
    </row>
    <row r="154" spans="2:18" s="49" customFormat="1" ht="16.5" customHeight="1">
      <c r="B154" s="111"/>
      <c r="C154" s="136"/>
      <c r="D154" s="59" t="s">
        <v>80</v>
      </c>
      <c r="E154" s="58"/>
      <c r="F154" s="58"/>
      <c r="G154" s="57"/>
      <c r="H154" s="56">
        <v>0</v>
      </c>
      <c r="I154" s="52">
        <v>0</v>
      </c>
      <c r="J154" s="55">
        <f>SUM(H154:I154)</f>
        <v>0</v>
      </c>
      <c r="K154" s="135">
        <v>0</v>
      </c>
      <c r="L154" s="53">
        <v>0</v>
      </c>
      <c r="M154" s="53">
        <v>0</v>
      </c>
      <c r="N154" s="53">
        <v>0</v>
      </c>
      <c r="O154" s="53">
        <v>0</v>
      </c>
      <c r="P154" s="52">
        <v>0</v>
      </c>
      <c r="Q154" s="51">
        <f>SUM(K154:P154)</f>
        <v>0</v>
      </c>
      <c r="R154" s="50">
        <f>SUM(J154,Q154)</f>
        <v>0</v>
      </c>
    </row>
    <row r="155" spans="2:18" s="14" customFormat="1" ht="17.100000000000001" customHeight="1">
      <c r="B155" s="72"/>
      <c r="C155" s="86" t="s">
        <v>79</v>
      </c>
      <c r="D155" s="85"/>
      <c r="E155" s="85"/>
      <c r="F155" s="85"/>
      <c r="G155" s="84"/>
      <c r="H155" s="45">
        <f t="shared" ref="H155:R155" si="30">SUM(H156:H158)</f>
        <v>6646166</v>
      </c>
      <c r="I155" s="44">
        <f t="shared" si="30"/>
        <v>10714292</v>
      </c>
      <c r="J155" s="43">
        <f t="shared" si="30"/>
        <v>17360458</v>
      </c>
      <c r="K155" s="42">
        <f t="shared" si="30"/>
        <v>0</v>
      </c>
      <c r="L155" s="41">
        <f t="shared" si="30"/>
        <v>16457158</v>
      </c>
      <c r="M155" s="41">
        <f t="shared" si="30"/>
        <v>20912787</v>
      </c>
      <c r="N155" s="41">
        <f t="shared" si="30"/>
        <v>16221961</v>
      </c>
      <c r="O155" s="41">
        <f t="shared" si="30"/>
        <v>13640037</v>
      </c>
      <c r="P155" s="40">
        <f t="shared" si="30"/>
        <v>8520937</v>
      </c>
      <c r="Q155" s="39">
        <f t="shared" si="30"/>
        <v>75752880</v>
      </c>
      <c r="R155" s="38">
        <f t="shared" si="30"/>
        <v>93113338</v>
      </c>
    </row>
    <row r="156" spans="2:18" s="14" customFormat="1" ht="17.100000000000001" customHeight="1">
      <c r="B156" s="72"/>
      <c r="C156" s="72"/>
      <c r="D156" s="82" t="s">
        <v>78</v>
      </c>
      <c r="E156" s="81"/>
      <c r="F156" s="81"/>
      <c r="G156" s="80"/>
      <c r="H156" s="79">
        <v>4838591</v>
      </c>
      <c r="I156" s="75">
        <v>9254827</v>
      </c>
      <c r="J156" s="78">
        <f>SUM(H156:I156)</f>
        <v>14093418</v>
      </c>
      <c r="K156" s="134">
        <v>0</v>
      </c>
      <c r="L156" s="76">
        <v>13557886</v>
      </c>
      <c r="M156" s="76">
        <v>19696435</v>
      </c>
      <c r="N156" s="76">
        <v>15243329</v>
      </c>
      <c r="O156" s="76">
        <v>12900314</v>
      </c>
      <c r="P156" s="75">
        <v>7984827</v>
      </c>
      <c r="Q156" s="74">
        <f>SUM(K156:P156)</f>
        <v>69382791</v>
      </c>
      <c r="R156" s="73">
        <f>SUM(J156,Q156)</f>
        <v>83476209</v>
      </c>
    </row>
    <row r="157" spans="2:18" s="14" customFormat="1" ht="17.100000000000001" customHeight="1">
      <c r="B157" s="72"/>
      <c r="C157" s="72"/>
      <c r="D157" s="70" t="s">
        <v>77</v>
      </c>
      <c r="E157" s="69"/>
      <c r="F157" s="69"/>
      <c r="G157" s="68"/>
      <c r="H157" s="67">
        <v>448641</v>
      </c>
      <c r="I157" s="63">
        <v>383710</v>
      </c>
      <c r="J157" s="66">
        <f>SUM(H157:I157)</f>
        <v>832351</v>
      </c>
      <c r="K157" s="101">
        <v>0</v>
      </c>
      <c r="L157" s="64">
        <v>959866</v>
      </c>
      <c r="M157" s="64">
        <v>679166</v>
      </c>
      <c r="N157" s="64">
        <v>560955</v>
      </c>
      <c r="O157" s="64">
        <v>212823</v>
      </c>
      <c r="P157" s="63">
        <v>176110</v>
      </c>
      <c r="Q157" s="62">
        <f>SUM(K157:P157)</f>
        <v>2588920</v>
      </c>
      <c r="R157" s="61">
        <f>SUM(J157,Q157)</f>
        <v>3421271</v>
      </c>
    </row>
    <row r="158" spans="2:18" s="14" customFormat="1" ht="17.100000000000001" customHeight="1">
      <c r="B158" s="72"/>
      <c r="C158" s="72"/>
      <c r="D158" s="133" t="s">
        <v>76</v>
      </c>
      <c r="E158" s="132"/>
      <c r="F158" s="132"/>
      <c r="G158" s="131"/>
      <c r="H158" s="130">
        <v>1358934</v>
      </c>
      <c r="I158" s="126">
        <v>1075755</v>
      </c>
      <c r="J158" s="129">
        <f>SUM(H158:I158)</f>
        <v>2434689</v>
      </c>
      <c r="K158" s="128">
        <v>0</v>
      </c>
      <c r="L158" s="127">
        <v>1939406</v>
      </c>
      <c r="M158" s="127">
        <v>537186</v>
      </c>
      <c r="N158" s="127">
        <v>417677</v>
      </c>
      <c r="O158" s="127">
        <v>526900</v>
      </c>
      <c r="P158" s="126">
        <v>360000</v>
      </c>
      <c r="Q158" s="125">
        <f>SUM(K158:P158)</f>
        <v>3781169</v>
      </c>
      <c r="R158" s="124">
        <f>SUM(J158,Q158)</f>
        <v>6215858</v>
      </c>
    </row>
    <row r="159" spans="2:18" s="14" customFormat="1" ht="17.100000000000001" customHeight="1">
      <c r="B159" s="72"/>
      <c r="C159" s="122" t="s">
        <v>75</v>
      </c>
      <c r="D159" s="121"/>
      <c r="E159" s="121"/>
      <c r="F159" s="121"/>
      <c r="G159" s="120"/>
      <c r="H159" s="45">
        <v>818435</v>
      </c>
      <c r="I159" s="44">
        <v>1834109</v>
      </c>
      <c r="J159" s="43">
        <f>SUM(H159:I159)</f>
        <v>2652544</v>
      </c>
      <c r="K159" s="42">
        <v>0</v>
      </c>
      <c r="L159" s="41">
        <v>21438858</v>
      </c>
      <c r="M159" s="41">
        <v>21387599</v>
      </c>
      <c r="N159" s="41">
        <v>21406204</v>
      </c>
      <c r="O159" s="41">
        <v>23111427</v>
      </c>
      <c r="P159" s="40">
        <v>7209382</v>
      </c>
      <c r="Q159" s="39">
        <f>SUM(K159:P159)</f>
        <v>94553470</v>
      </c>
      <c r="R159" s="38">
        <f>SUM(J159,Q159)</f>
        <v>97206014</v>
      </c>
    </row>
    <row r="160" spans="2:18" s="14" customFormat="1" ht="17.100000000000001" customHeight="1">
      <c r="B160" s="123"/>
      <c r="C160" s="122" t="s">
        <v>74</v>
      </c>
      <c r="D160" s="121"/>
      <c r="E160" s="121"/>
      <c r="F160" s="121"/>
      <c r="G160" s="120"/>
      <c r="H160" s="45">
        <v>3949740</v>
      </c>
      <c r="I160" s="44">
        <v>5785203</v>
      </c>
      <c r="J160" s="43">
        <f>SUM(H160:I160)</f>
        <v>9734943</v>
      </c>
      <c r="K160" s="42">
        <v>0</v>
      </c>
      <c r="L160" s="41">
        <v>44772632</v>
      </c>
      <c r="M160" s="41">
        <v>26799381</v>
      </c>
      <c r="N160" s="41">
        <v>19560316</v>
      </c>
      <c r="O160" s="41">
        <v>12406112</v>
      </c>
      <c r="P160" s="40">
        <v>5466246</v>
      </c>
      <c r="Q160" s="39">
        <f>SUM(K160:P160)</f>
        <v>109004687</v>
      </c>
      <c r="R160" s="38">
        <f>SUM(J160,Q160)</f>
        <v>118739630</v>
      </c>
    </row>
    <row r="161" spans="2:18" s="14" customFormat="1" ht="17.100000000000001" customHeight="1">
      <c r="B161" s="86" t="s">
        <v>73</v>
      </c>
      <c r="C161" s="85"/>
      <c r="D161" s="85"/>
      <c r="E161" s="85"/>
      <c r="F161" s="85"/>
      <c r="G161" s="84"/>
      <c r="H161" s="45">
        <f t="shared" ref="H161:R161" si="31">SUM(H162:H170)</f>
        <v>445473</v>
      </c>
      <c r="I161" s="44">
        <f t="shared" si="31"/>
        <v>1060218</v>
      </c>
      <c r="J161" s="43">
        <f t="shared" si="31"/>
        <v>1505691</v>
      </c>
      <c r="K161" s="42">
        <f t="shared" si="31"/>
        <v>0</v>
      </c>
      <c r="L161" s="41">
        <f t="shared" si="31"/>
        <v>149131764</v>
      </c>
      <c r="M161" s="41">
        <f t="shared" si="31"/>
        <v>138561286</v>
      </c>
      <c r="N161" s="41">
        <f t="shared" si="31"/>
        <v>144599650</v>
      </c>
      <c r="O161" s="41">
        <f t="shared" si="31"/>
        <v>109602273</v>
      </c>
      <c r="P161" s="40">
        <f t="shared" si="31"/>
        <v>60988057</v>
      </c>
      <c r="Q161" s="39">
        <f>SUM(Q162:Q170)</f>
        <v>602883030</v>
      </c>
      <c r="R161" s="38">
        <f t="shared" si="31"/>
        <v>604388721</v>
      </c>
    </row>
    <row r="162" spans="2:18" s="14" customFormat="1" ht="17.100000000000001" customHeight="1">
      <c r="B162" s="72"/>
      <c r="C162" s="119" t="s">
        <v>72</v>
      </c>
      <c r="D162" s="118"/>
      <c r="E162" s="118"/>
      <c r="F162" s="118"/>
      <c r="G162" s="117"/>
      <c r="H162" s="79">
        <v>0</v>
      </c>
      <c r="I162" s="75">
        <v>0</v>
      </c>
      <c r="J162" s="78">
        <f t="shared" ref="J162:J170" si="32">SUM(H162:I162)</f>
        <v>0</v>
      </c>
      <c r="K162" s="116"/>
      <c r="L162" s="115">
        <v>5810287</v>
      </c>
      <c r="M162" s="115">
        <v>4109189</v>
      </c>
      <c r="N162" s="115">
        <v>9703544</v>
      </c>
      <c r="O162" s="115">
        <v>11531355</v>
      </c>
      <c r="P162" s="114">
        <v>9045956</v>
      </c>
      <c r="Q162" s="113">
        <f>SUM(K162:P162)</f>
        <v>40200331</v>
      </c>
      <c r="R162" s="112">
        <f>SUM(J162,Q162)</f>
        <v>40200331</v>
      </c>
    </row>
    <row r="163" spans="2:18" s="14" customFormat="1" ht="17.100000000000001" customHeight="1">
      <c r="B163" s="72"/>
      <c r="C163" s="70" t="s">
        <v>71</v>
      </c>
      <c r="D163" s="69"/>
      <c r="E163" s="69"/>
      <c r="F163" s="69"/>
      <c r="G163" s="68"/>
      <c r="H163" s="67">
        <v>0</v>
      </c>
      <c r="I163" s="63">
        <v>0</v>
      </c>
      <c r="J163" s="66">
        <f t="shared" si="32"/>
        <v>0</v>
      </c>
      <c r="K163" s="65"/>
      <c r="L163" s="64">
        <v>0</v>
      </c>
      <c r="M163" s="64">
        <v>0</v>
      </c>
      <c r="N163" s="64">
        <v>0</v>
      </c>
      <c r="O163" s="64">
        <v>0</v>
      </c>
      <c r="P163" s="63">
        <v>0</v>
      </c>
      <c r="Q163" s="62">
        <f t="shared" ref="Q163:Q170" si="33">SUM(K163:P163)</f>
        <v>0</v>
      </c>
      <c r="R163" s="61">
        <f t="shared" ref="R163:R170" si="34">SUM(J163,Q163)</f>
        <v>0</v>
      </c>
    </row>
    <row r="164" spans="2:18" s="49" customFormat="1" ht="17.100000000000001" customHeight="1">
      <c r="B164" s="111"/>
      <c r="C164" s="110" t="s">
        <v>70</v>
      </c>
      <c r="D164" s="109"/>
      <c r="E164" s="109"/>
      <c r="F164" s="109"/>
      <c r="G164" s="108"/>
      <c r="H164" s="107">
        <v>0</v>
      </c>
      <c r="I164" s="104">
        <v>0</v>
      </c>
      <c r="J164" s="106">
        <f>SUM(H164:I164)</f>
        <v>0</v>
      </c>
      <c r="K164" s="65"/>
      <c r="L164" s="105">
        <v>67960646</v>
      </c>
      <c r="M164" s="105">
        <v>47371748</v>
      </c>
      <c r="N164" s="105">
        <v>38251021</v>
      </c>
      <c r="O164" s="105">
        <v>23052485</v>
      </c>
      <c r="P164" s="104">
        <v>9354981</v>
      </c>
      <c r="Q164" s="103">
        <f>SUM(K164:P164)</f>
        <v>185990881</v>
      </c>
      <c r="R164" s="102">
        <f>SUM(J164,Q164)</f>
        <v>185990881</v>
      </c>
    </row>
    <row r="165" spans="2:18" s="14" customFormat="1" ht="17.100000000000001" customHeight="1">
      <c r="B165" s="72"/>
      <c r="C165" s="70" t="s">
        <v>69</v>
      </c>
      <c r="D165" s="69"/>
      <c r="E165" s="69"/>
      <c r="F165" s="69"/>
      <c r="G165" s="68"/>
      <c r="H165" s="67">
        <v>21924</v>
      </c>
      <c r="I165" s="63">
        <v>46863</v>
      </c>
      <c r="J165" s="66">
        <f t="shared" si="32"/>
        <v>68787</v>
      </c>
      <c r="K165" s="101">
        <v>0</v>
      </c>
      <c r="L165" s="64">
        <v>12610143</v>
      </c>
      <c r="M165" s="64">
        <v>11011366</v>
      </c>
      <c r="N165" s="64">
        <v>12329443</v>
      </c>
      <c r="O165" s="64">
        <v>8292717</v>
      </c>
      <c r="P165" s="63">
        <v>3192172</v>
      </c>
      <c r="Q165" s="62">
        <f t="shared" si="33"/>
        <v>47435841</v>
      </c>
      <c r="R165" s="61">
        <f t="shared" si="34"/>
        <v>47504628</v>
      </c>
    </row>
    <row r="166" spans="2:18" s="14" customFormat="1" ht="17.100000000000001" customHeight="1">
      <c r="B166" s="72"/>
      <c r="C166" s="70" t="s">
        <v>68</v>
      </c>
      <c r="D166" s="69"/>
      <c r="E166" s="69"/>
      <c r="F166" s="69"/>
      <c r="G166" s="68"/>
      <c r="H166" s="67">
        <v>423549</v>
      </c>
      <c r="I166" s="63">
        <v>1013355</v>
      </c>
      <c r="J166" s="66">
        <f t="shared" si="32"/>
        <v>1436904</v>
      </c>
      <c r="K166" s="101">
        <v>0</v>
      </c>
      <c r="L166" s="64">
        <v>10757997</v>
      </c>
      <c r="M166" s="64">
        <v>11694392</v>
      </c>
      <c r="N166" s="64">
        <v>14397380</v>
      </c>
      <c r="O166" s="64">
        <v>19837791</v>
      </c>
      <c r="P166" s="63">
        <v>8278410</v>
      </c>
      <c r="Q166" s="62">
        <f t="shared" si="33"/>
        <v>64965970</v>
      </c>
      <c r="R166" s="61">
        <f t="shared" si="34"/>
        <v>66402874</v>
      </c>
    </row>
    <row r="167" spans="2:18" s="14" customFormat="1" ht="17.100000000000001" customHeight="1">
      <c r="B167" s="72"/>
      <c r="C167" s="70" t="s">
        <v>67</v>
      </c>
      <c r="D167" s="69"/>
      <c r="E167" s="69"/>
      <c r="F167" s="69"/>
      <c r="G167" s="68"/>
      <c r="H167" s="67">
        <v>0</v>
      </c>
      <c r="I167" s="63">
        <v>0</v>
      </c>
      <c r="J167" s="66">
        <f t="shared" si="32"/>
        <v>0</v>
      </c>
      <c r="K167" s="65"/>
      <c r="L167" s="64">
        <v>45992388</v>
      </c>
      <c r="M167" s="64">
        <v>50656402</v>
      </c>
      <c r="N167" s="64">
        <v>53927056</v>
      </c>
      <c r="O167" s="64">
        <v>28207958</v>
      </c>
      <c r="P167" s="63">
        <v>14250955</v>
      </c>
      <c r="Q167" s="62">
        <f t="shared" si="33"/>
        <v>193034759</v>
      </c>
      <c r="R167" s="61">
        <f t="shared" si="34"/>
        <v>193034759</v>
      </c>
    </row>
    <row r="168" spans="2:18" s="14" customFormat="1" ht="17.100000000000001" customHeight="1">
      <c r="B168" s="72"/>
      <c r="C168" s="100" t="s">
        <v>66</v>
      </c>
      <c r="D168" s="98"/>
      <c r="E168" s="98"/>
      <c r="F168" s="98"/>
      <c r="G168" s="97"/>
      <c r="H168" s="67">
        <v>0</v>
      </c>
      <c r="I168" s="63">
        <v>0</v>
      </c>
      <c r="J168" s="66">
        <f t="shared" si="32"/>
        <v>0</v>
      </c>
      <c r="K168" s="65"/>
      <c r="L168" s="64">
        <v>3556361</v>
      </c>
      <c r="M168" s="64">
        <v>6901403</v>
      </c>
      <c r="N168" s="64">
        <v>5290417</v>
      </c>
      <c r="O168" s="64">
        <v>4378663</v>
      </c>
      <c r="P168" s="63">
        <v>3101732</v>
      </c>
      <c r="Q168" s="62">
        <f t="shared" si="33"/>
        <v>23228576</v>
      </c>
      <c r="R168" s="61">
        <f t="shared" si="34"/>
        <v>23228576</v>
      </c>
    </row>
    <row r="169" spans="2:18" s="14" customFormat="1" ht="17.100000000000001" customHeight="1">
      <c r="B169" s="71"/>
      <c r="C169" s="99" t="s">
        <v>65</v>
      </c>
      <c r="D169" s="98"/>
      <c r="E169" s="98"/>
      <c r="F169" s="98"/>
      <c r="G169" s="97"/>
      <c r="H169" s="67">
        <v>0</v>
      </c>
      <c r="I169" s="63">
        <v>0</v>
      </c>
      <c r="J169" s="66">
        <f t="shared" si="32"/>
        <v>0</v>
      </c>
      <c r="K169" s="65"/>
      <c r="L169" s="64">
        <v>0</v>
      </c>
      <c r="M169" s="64">
        <v>0</v>
      </c>
      <c r="N169" s="64">
        <v>1855890</v>
      </c>
      <c r="O169" s="64">
        <v>7779291</v>
      </c>
      <c r="P169" s="63">
        <v>4816450</v>
      </c>
      <c r="Q169" s="62">
        <f>SUM(K169:P169)</f>
        <v>14451631</v>
      </c>
      <c r="R169" s="61">
        <f>SUM(J169,Q169)</f>
        <v>14451631</v>
      </c>
    </row>
    <row r="170" spans="2:18" s="14" customFormat="1" ht="17.100000000000001" customHeight="1">
      <c r="B170" s="96"/>
      <c r="C170" s="95" t="s">
        <v>64</v>
      </c>
      <c r="D170" s="94"/>
      <c r="E170" s="94"/>
      <c r="F170" s="94"/>
      <c r="G170" s="93"/>
      <c r="H170" s="92">
        <v>0</v>
      </c>
      <c r="I170" s="89">
        <v>0</v>
      </c>
      <c r="J170" s="91">
        <f t="shared" si="32"/>
        <v>0</v>
      </c>
      <c r="K170" s="54"/>
      <c r="L170" s="90">
        <v>2443942</v>
      </c>
      <c r="M170" s="90">
        <v>6816786</v>
      </c>
      <c r="N170" s="90">
        <v>8844899</v>
      </c>
      <c r="O170" s="90">
        <v>6522013</v>
      </c>
      <c r="P170" s="89">
        <v>8947401</v>
      </c>
      <c r="Q170" s="88">
        <f t="shared" si="33"/>
        <v>33575041</v>
      </c>
      <c r="R170" s="87">
        <f t="shared" si="34"/>
        <v>33575041</v>
      </c>
    </row>
    <row r="171" spans="2:18" s="14" customFormat="1" ht="17.100000000000001" customHeight="1">
      <c r="B171" s="86" t="s">
        <v>63</v>
      </c>
      <c r="C171" s="85"/>
      <c r="D171" s="85"/>
      <c r="E171" s="85"/>
      <c r="F171" s="85"/>
      <c r="G171" s="84"/>
      <c r="H171" s="45">
        <f>SUM(H172:H175)</f>
        <v>0</v>
      </c>
      <c r="I171" s="44">
        <f>SUM(I172:I175)</f>
        <v>0</v>
      </c>
      <c r="J171" s="43">
        <f>SUM(J172:J175)</f>
        <v>0</v>
      </c>
      <c r="K171" s="83"/>
      <c r="L171" s="41">
        <f t="shared" ref="L171:R171" si="35">SUM(L172:L175)</f>
        <v>12055087</v>
      </c>
      <c r="M171" s="41">
        <f t="shared" si="35"/>
        <v>13090792</v>
      </c>
      <c r="N171" s="41">
        <f t="shared" si="35"/>
        <v>79017724</v>
      </c>
      <c r="O171" s="41">
        <f t="shared" si="35"/>
        <v>296938458</v>
      </c>
      <c r="P171" s="40">
        <f t="shared" si="35"/>
        <v>267275564</v>
      </c>
      <c r="Q171" s="39">
        <f t="shared" si="35"/>
        <v>668377625</v>
      </c>
      <c r="R171" s="38">
        <f t="shared" si="35"/>
        <v>668377625</v>
      </c>
    </row>
    <row r="172" spans="2:18" s="14" customFormat="1" ht="17.100000000000001" customHeight="1">
      <c r="B172" s="72"/>
      <c r="C172" s="82" t="s">
        <v>62</v>
      </c>
      <c r="D172" s="81"/>
      <c r="E172" s="81"/>
      <c r="F172" s="81"/>
      <c r="G172" s="80"/>
      <c r="H172" s="79">
        <v>0</v>
      </c>
      <c r="I172" s="75">
        <v>0</v>
      </c>
      <c r="J172" s="78">
        <f>SUM(H172:I172)</f>
        <v>0</v>
      </c>
      <c r="K172" s="77"/>
      <c r="L172" s="76">
        <v>179046</v>
      </c>
      <c r="M172" s="76">
        <v>579744</v>
      </c>
      <c r="N172" s="76">
        <v>37462575</v>
      </c>
      <c r="O172" s="76">
        <v>138023927</v>
      </c>
      <c r="P172" s="75">
        <v>106063450</v>
      </c>
      <c r="Q172" s="74">
        <f>SUM(K172:P172)</f>
        <v>282308742</v>
      </c>
      <c r="R172" s="73">
        <f>SUM(J172,Q172)</f>
        <v>282308742</v>
      </c>
    </row>
    <row r="173" spans="2:18" s="14" customFormat="1" ht="17.100000000000001" customHeight="1">
      <c r="B173" s="72"/>
      <c r="C173" s="70" t="s">
        <v>61</v>
      </c>
      <c r="D173" s="69"/>
      <c r="E173" s="69"/>
      <c r="F173" s="69"/>
      <c r="G173" s="68"/>
      <c r="H173" s="67">
        <v>0</v>
      </c>
      <c r="I173" s="63">
        <v>0</v>
      </c>
      <c r="J173" s="66">
        <f>SUM(H173:I173)</f>
        <v>0</v>
      </c>
      <c r="K173" s="65"/>
      <c r="L173" s="64">
        <v>11724850</v>
      </c>
      <c r="M173" s="64">
        <v>12020404</v>
      </c>
      <c r="N173" s="64">
        <v>33750004</v>
      </c>
      <c r="O173" s="64">
        <v>46595542</v>
      </c>
      <c r="P173" s="63">
        <v>20125708</v>
      </c>
      <c r="Q173" s="62">
        <f>SUM(K173:P173)</f>
        <v>124216508</v>
      </c>
      <c r="R173" s="61">
        <f>SUM(J173,Q173)</f>
        <v>124216508</v>
      </c>
    </row>
    <row r="174" spans="2:18" s="14" customFormat="1" ht="17.100000000000001" customHeight="1">
      <c r="B174" s="71"/>
      <c r="C174" s="70" t="s">
        <v>60</v>
      </c>
      <c r="D174" s="69"/>
      <c r="E174" s="69"/>
      <c r="F174" s="69"/>
      <c r="G174" s="68"/>
      <c r="H174" s="67">
        <v>0</v>
      </c>
      <c r="I174" s="63">
        <v>0</v>
      </c>
      <c r="J174" s="66">
        <f>SUM(H174:I174)</f>
        <v>0</v>
      </c>
      <c r="K174" s="65"/>
      <c r="L174" s="64">
        <v>0</v>
      </c>
      <c r="M174" s="64">
        <v>0</v>
      </c>
      <c r="N174" s="64">
        <v>445068</v>
      </c>
      <c r="O174" s="64">
        <v>5461044</v>
      </c>
      <c r="P174" s="63">
        <v>4446981</v>
      </c>
      <c r="Q174" s="62">
        <f>SUM(K174:P174)</f>
        <v>10353093</v>
      </c>
      <c r="R174" s="61">
        <f>SUM(J174,Q174)</f>
        <v>10353093</v>
      </c>
    </row>
    <row r="175" spans="2:18" s="49" customFormat="1" ht="17.100000000000001" customHeight="1">
      <c r="B175" s="60"/>
      <c r="C175" s="59" t="s">
        <v>59</v>
      </c>
      <c r="D175" s="58"/>
      <c r="E175" s="58"/>
      <c r="F175" s="58"/>
      <c r="G175" s="57"/>
      <c r="H175" s="56">
        <v>0</v>
      </c>
      <c r="I175" s="52">
        <v>0</v>
      </c>
      <c r="J175" s="55">
        <f>SUM(H175:I175)</f>
        <v>0</v>
      </c>
      <c r="K175" s="54"/>
      <c r="L175" s="53">
        <v>151191</v>
      </c>
      <c r="M175" s="53">
        <v>490644</v>
      </c>
      <c r="N175" s="53">
        <v>7360077</v>
      </c>
      <c r="O175" s="53">
        <v>106857945</v>
      </c>
      <c r="P175" s="52">
        <v>136639425</v>
      </c>
      <c r="Q175" s="51">
        <f>SUM(K175:P175)</f>
        <v>251499282</v>
      </c>
      <c r="R175" s="50">
        <f>SUM(J175,Q175)</f>
        <v>251499282</v>
      </c>
    </row>
    <row r="176" spans="2:18" s="14" customFormat="1" ht="17.100000000000001" customHeight="1">
      <c r="B176" s="48" t="s">
        <v>58</v>
      </c>
      <c r="C176" s="47"/>
      <c r="D176" s="47"/>
      <c r="E176" s="47"/>
      <c r="F176" s="47"/>
      <c r="G176" s="46"/>
      <c r="H176" s="45">
        <f t="shared" ref="H176:R176" si="36">SUM(H140,H161,H171)</f>
        <v>16340153</v>
      </c>
      <c r="I176" s="44">
        <f t="shared" si="36"/>
        <v>31342588</v>
      </c>
      <c r="J176" s="43">
        <f t="shared" si="36"/>
        <v>47682741</v>
      </c>
      <c r="K176" s="42">
        <f t="shared" si="36"/>
        <v>0</v>
      </c>
      <c r="L176" s="41">
        <f t="shared" si="36"/>
        <v>398527742</v>
      </c>
      <c r="M176" s="41">
        <f t="shared" si="36"/>
        <v>354084594</v>
      </c>
      <c r="N176" s="41">
        <f t="shared" si="36"/>
        <v>394570047</v>
      </c>
      <c r="O176" s="41">
        <f t="shared" si="36"/>
        <v>550231390</v>
      </c>
      <c r="P176" s="40">
        <f t="shared" si="36"/>
        <v>399984075</v>
      </c>
      <c r="Q176" s="39">
        <f t="shared" si="36"/>
        <v>2097397848</v>
      </c>
      <c r="R176" s="38">
        <f t="shared" si="36"/>
        <v>2145080589</v>
      </c>
    </row>
    <row r="177" spans="2:18" s="14" customFormat="1" ht="3.75" customHeight="1">
      <c r="B177" s="37"/>
      <c r="C177" s="37"/>
      <c r="D177" s="37"/>
      <c r="E177" s="37"/>
      <c r="F177" s="37"/>
      <c r="G177" s="37"/>
      <c r="H177" s="36"/>
      <c r="I177" s="36"/>
      <c r="J177" s="36"/>
      <c r="K177" s="36"/>
      <c r="L177" s="36"/>
      <c r="M177" s="36"/>
      <c r="N177" s="36"/>
      <c r="O177" s="36"/>
      <c r="P177" s="36"/>
      <c r="Q177" s="36"/>
      <c r="R177" s="36"/>
    </row>
    <row r="178" spans="2:18" s="14" customFormat="1" ht="3.75" customHeight="1">
      <c r="B178" s="37"/>
      <c r="C178" s="37"/>
      <c r="D178" s="37"/>
      <c r="E178" s="37"/>
      <c r="F178" s="37"/>
      <c r="G178" s="37"/>
      <c r="H178" s="36"/>
      <c r="I178" s="36"/>
      <c r="J178" s="36"/>
      <c r="K178" s="36"/>
      <c r="L178" s="36"/>
      <c r="M178" s="36"/>
      <c r="N178" s="36"/>
      <c r="O178" s="36"/>
      <c r="P178" s="36"/>
      <c r="Q178" s="36"/>
      <c r="R178" s="36"/>
    </row>
  </sheetData>
  <mergeCells count="54">
    <mergeCell ref="R6:R7"/>
    <mergeCell ref="J1:O1"/>
    <mergeCell ref="P1:Q1"/>
    <mergeCell ref="H4:I4"/>
    <mergeCell ref="B5:G5"/>
    <mergeCell ref="H5:I5"/>
    <mergeCell ref="Q12:R12"/>
    <mergeCell ref="B13:B22"/>
    <mergeCell ref="C13:G13"/>
    <mergeCell ref="C22:G22"/>
    <mergeCell ref="B23:B32"/>
    <mergeCell ref="C32:G32"/>
    <mergeCell ref="B33:B42"/>
    <mergeCell ref="C42:G42"/>
    <mergeCell ref="K46:R46"/>
    <mergeCell ref="B47:G48"/>
    <mergeCell ref="H47:J47"/>
    <mergeCell ref="K47:Q47"/>
    <mergeCell ref="R47:R48"/>
    <mergeCell ref="B72:G73"/>
    <mergeCell ref="H72:J72"/>
    <mergeCell ref="K72:P72"/>
    <mergeCell ref="Q72:Q73"/>
    <mergeCell ref="K54:R54"/>
    <mergeCell ref="B55:G56"/>
    <mergeCell ref="H55:J55"/>
    <mergeCell ref="K55:Q55"/>
    <mergeCell ref="R55:R56"/>
    <mergeCell ref="J63:Q63"/>
    <mergeCell ref="B64:G65"/>
    <mergeCell ref="H64:J64"/>
    <mergeCell ref="K64:P64"/>
    <mergeCell ref="Q64:Q65"/>
    <mergeCell ref="J71:Q71"/>
    <mergeCell ref="B96:G97"/>
    <mergeCell ref="H96:J96"/>
    <mergeCell ref="K96:Q96"/>
    <mergeCell ref="R96:R97"/>
    <mergeCell ref="J79:Q79"/>
    <mergeCell ref="B80:G81"/>
    <mergeCell ref="H80:J80"/>
    <mergeCell ref="K80:P80"/>
    <mergeCell ref="Q80:Q81"/>
    <mergeCell ref="J87:Q87"/>
    <mergeCell ref="B88:G89"/>
    <mergeCell ref="H88:J88"/>
    <mergeCell ref="K88:P88"/>
    <mergeCell ref="Q88:Q89"/>
    <mergeCell ref="I95:R95"/>
    <mergeCell ref="I137:R137"/>
    <mergeCell ref="B138:G139"/>
    <mergeCell ref="H138:J138"/>
    <mergeCell ref="K138:Q138"/>
    <mergeCell ref="R138:R139"/>
  </mergeCells>
  <phoneticPr fontId="9"/>
  <pageMargins left="0.35433070866141736" right="0.78740157480314965" top="0.59055118110236227" bottom="0.39370078740157483" header="0.39370078740157483" footer="0.39370078740157483"/>
  <pageSetup paperSize="9" scale="67" fitToHeight="0" orientation="landscape" r:id="rId1"/>
  <headerFooter alignWithMargins="0">
    <oddFooter>&amp;P ページ</oddFooter>
  </headerFooter>
  <rowBreaks count="3" manualBreakCount="3">
    <brk id="44" max="17" man="1"/>
    <brk id="93" max="16383" man="1"/>
    <brk id="135"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8"/>
  <sheetViews>
    <sheetView view="pageBreakPreview" zoomScaleNormal="55" zoomScaleSheetLayoutView="100" workbookViewId="0">
      <selection activeCell="P1" sqref="P1:Q1"/>
    </sheetView>
  </sheetViews>
  <sheetFormatPr defaultColWidth="7.6640625" defaultRowHeight="17.100000000000001" customHeight="1"/>
  <cols>
    <col min="1" max="2" width="2.6640625" style="1" customWidth="1"/>
    <col min="3" max="3" width="5.6640625" style="1" customWidth="1"/>
    <col min="4" max="4" width="7.6640625" style="1" customWidth="1"/>
    <col min="5" max="5" width="3.33203125" style="1" customWidth="1"/>
    <col min="6" max="6" width="6.6640625" style="1" customWidth="1"/>
    <col min="7" max="7" width="10.44140625" style="1" customWidth="1"/>
    <col min="8" max="11" width="10.6640625" style="1" customWidth="1"/>
    <col min="12" max="16" width="12.33203125" style="1" customWidth="1"/>
    <col min="17" max="18" width="12.6640625" style="1" customWidth="1"/>
    <col min="19" max="19" width="7.6640625" style="1" customWidth="1"/>
    <col min="20" max="22" width="9.33203125" style="1" customWidth="1"/>
    <col min="23" max="256" width="7.6640625" style="1"/>
    <col min="257" max="258" width="2.6640625" style="1" customWidth="1"/>
    <col min="259" max="259" width="5.6640625" style="1" customWidth="1"/>
    <col min="260" max="260" width="7.6640625" style="1" customWidth="1"/>
    <col min="261" max="261" width="3.33203125" style="1" customWidth="1"/>
    <col min="262" max="262" width="6.6640625" style="1" customWidth="1"/>
    <col min="263" max="263" width="10.44140625" style="1" customWidth="1"/>
    <col min="264" max="267" width="10.6640625" style="1" customWidth="1"/>
    <col min="268" max="272" width="12.33203125" style="1" customWidth="1"/>
    <col min="273" max="274" width="12.6640625" style="1" customWidth="1"/>
    <col min="275" max="275" width="7.6640625" style="1" customWidth="1"/>
    <col min="276" max="278" width="9.33203125" style="1" customWidth="1"/>
    <col min="279" max="512" width="7.6640625" style="1"/>
    <col min="513" max="514" width="2.6640625" style="1" customWidth="1"/>
    <col min="515" max="515" width="5.6640625" style="1" customWidth="1"/>
    <col min="516" max="516" width="7.6640625" style="1" customWidth="1"/>
    <col min="517" max="517" width="3.33203125" style="1" customWidth="1"/>
    <col min="518" max="518" width="6.6640625" style="1" customWidth="1"/>
    <col min="519" max="519" width="10.44140625" style="1" customWidth="1"/>
    <col min="520" max="523" width="10.6640625" style="1" customWidth="1"/>
    <col min="524" max="528" width="12.33203125" style="1" customWidth="1"/>
    <col min="529" max="530" width="12.6640625" style="1" customWidth="1"/>
    <col min="531" max="531" width="7.6640625" style="1" customWidth="1"/>
    <col min="532" max="534" width="9.33203125" style="1" customWidth="1"/>
    <col min="535" max="768" width="7.6640625" style="1"/>
    <col min="769" max="770" width="2.6640625" style="1" customWidth="1"/>
    <col min="771" max="771" width="5.6640625" style="1" customWidth="1"/>
    <col min="772" max="772" width="7.6640625" style="1" customWidth="1"/>
    <col min="773" max="773" width="3.33203125" style="1" customWidth="1"/>
    <col min="774" max="774" width="6.6640625" style="1" customWidth="1"/>
    <col min="775" max="775" width="10.44140625" style="1" customWidth="1"/>
    <col min="776" max="779" width="10.6640625" style="1" customWidth="1"/>
    <col min="780" max="784" width="12.33203125" style="1" customWidth="1"/>
    <col min="785" max="786" width="12.6640625" style="1" customWidth="1"/>
    <col min="787" max="787" width="7.6640625" style="1" customWidth="1"/>
    <col min="788" max="790" width="9.33203125" style="1" customWidth="1"/>
    <col min="791" max="1024" width="7.6640625" style="1"/>
    <col min="1025" max="1026" width="2.6640625" style="1" customWidth="1"/>
    <col min="1027" max="1027" width="5.6640625" style="1" customWidth="1"/>
    <col min="1028" max="1028" width="7.6640625" style="1" customWidth="1"/>
    <col min="1029" max="1029" width="3.33203125" style="1" customWidth="1"/>
    <col min="1030" max="1030" width="6.6640625" style="1" customWidth="1"/>
    <col min="1031" max="1031" width="10.44140625" style="1" customWidth="1"/>
    <col min="1032" max="1035" width="10.6640625" style="1" customWidth="1"/>
    <col min="1036" max="1040" width="12.33203125" style="1" customWidth="1"/>
    <col min="1041" max="1042" width="12.6640625" style="1" customWidth="1"/>
    <col min="1043" max="1043" width="7.6640625" style="1" customWidth="1"/>
    <col min="1044" max="1046" width="9.33203125" style="1" customWidth="1"/>
    <col min="1047" max="1280" width="7.6640625" style="1"/>
    <col min="1281" max="1282" width="2.6640625" style="1" customWidth="1"/>
    <col min="1283" max="1283" width="5.6640625" style="1" customWidth="1"/>
    <col min="1284" max="1284" width="7.6640625" style="1" customWidth="1"/>
    <col min="1285" max="1285" width="3.33203125" style="1" customWidth="1"/>
    <col min="1286" max="1286" width="6.6640625" style="1" customWidth="1"/>
    <col min="1287" max="1287" width="10.44140625" style="1" customWidth="1"/>
    <col min="1288" max="1291" width="10.6640625" style="1" customWidth="1"/>
    <col min="1292" max="1296" width="12.33203125" style="1" customWidth="1"/>
    <col min="1297" max="1298" width="12.6640625" style="1" customWidth="1"/>
    <col min="1299" max="1299" width="7.6640625" style="1" customWidth="1"/>
    <col min="1300" max="1302" width="9.33203125" style="1" customWidth="1"/>
    <col min="1303" max="1536" width="7.6640625" style="1"/>
    <col min="1537" max="1538" width="2.6640625" style="1" customWidth="1"/>
    <col min="1539" max="1539" width="5.6640625" style="1" customWidth="1"/>
    <col min="1540" max="1540" width="7.6640625" style="1" customWidth="1"/>
    <col min="1541" max="1541" width="3.33203125" style="1" customWidth="1"/>
    <col min="1542" max="1542" width="6.6640625" style="1" customWidth="1"/>
    <col min="1543" max="1543" width="10.44140625" style="1" customWidth="1"/>
    <col min="1544" max="1547" width="10.6640625" style="1" customWidth="1"/>
    <col min="1548" max="1552" width="12.33203125" style="1" customWidth="1"/>
    <col min="1553" max="1554" width="12.6640625" style="1" customWidth="1"/>
    <col min="1555" max="1555" width="7.6640625" style="1" customWidth="1"/>
    <col min="1556" max="1558" width="9.33203125" style="1" customWidth="1"/>
    <col min="1559" max="1792" width="7.6640625" style="1"/>
    <col min="1793" max="1794" width="2.6640625" style="1" customWidth="1"/>
    <col min="1795" max="1795" width="5.6640625" style="1" customWidth="1"/>
    <col min="1796" max="1796" width="7.6640625" style="1" customWidth="1"/>
    <col min="1797" max="1797" width="3.33203125" style="1" customWidth="1"/>
    <col min="1798" max="1798" width="6.6640625" style="1" customWidth="1"/>
    <col min="1799" max="1799" width="10.44140625" style="1" customWidth="1"/>
    <col min="1800" max="1803" width="10.6640625" style="1" customWidth="1"/>
    <col min="1804" max="1808" width="12.33203125" style="1" customWidth="1"/>
    <col min="1809" max="1810" width="12.6640625" style="1" customWidth="1"/>
    <col min="1811" max="1811" width="7.6640625" style="1" customWidth="1"/>
    <col min="1812" max="1814" width="9.33203125" style="1" customWidth="1"/>
    <col min="1815" max="2048" width="7.6640625" style="1"/>
    <col min="2049" max="2050" width="2.6640625" style="1" customWidth="1"/>
    <col min="2051" max="2051" width="5.6640625" style="1" customWidth="1"/>
    <col min="2052" max="2052" width="7.6640625" style="1" customWidth="1"/>
    <col min="2053" max="2053" width="3.33203125" style="1" customWidth="1"/>
    <col min="2054" max="2054" width="6.6640625" style="1" customWidth="1"/>
    <col min="2055" max="2055" width="10.44140625" style="1" customWidth="1"/>
    <col min="2056" max="2059" width="10.6640625" style="1" customWidth="1"/>
    <col min="2060" max="2064" width="12.33203125" style="1" customWidth="1"/>
    <col min="2065" max="2066" width="12.6640625" style="1" customWidth="1"/>
    <col min="2067" max="2067" width="7.6640625" style="1" customWidth="1"/>
    <col min="2068" max="2070" width="9.33203125" style="1" customWidth="1"/>
    <col min="2071" max="2304" width="7.6640625" style="1"/>
    <col min="2305" max="2306" width="2.6640625" style="1" customWidth="1"/>
    <col min="2307" max="2307" width="5.6640625" style="1" customWidth="1"/>
    <col min="2308" max="2308" width="7.6640625" style="1" customWidth="1"/>
    <col min="2309" max="2309" width="3.33203125" style="1" customWidth="1"/>
    <col min="2310" max="2310" width="6.6640625" style="1" customWidth="1"/>
    <col min="2311" max="2311" width="10.44140625" style="1" customWidth="1"/>
    <col min="2312" max="2315" width="10.6640625" style="1" customWidth="1"/>
    <col min="2316" max="2320" width="12.33203125" style="1" customWidth="1"/>
    <col min="2321" max="2322" width="12.6640625" style="1" customWidth="1"/>
    <col min="2323" max="2323" width="7.6640625" style="1" customWidth="1"/>
    <col min="2324" max="2326" width="9.33203125" style="1" customWidth="1"/>
    <col min="2327" max="2560" width="7.6640625" style="1"/>
    <col min="2561" max="2562" width="2.6640625" style="1" customWidth="1"/>
    <col min="2563" max="2563" width="5.6640625" style="1" customWidth="1"/>
    <col min="2564" max="2564" width="7.6640625" style="1" customWidth="1"/>
    <col min="2565" max="2565" width="3.33203125" style="1" customWidth="1"/>
    <col min="2566" max="2566" width="6.6640625" style="1" customWidth="1"/>
    <col min="2567" max="2567" width="10.44140625" style="1" customWidth="1"/>
    <col min="2568" max="2571" width="10.6640625" style="1" customWidth="1"/>
    <col min="2572" max="2576" width="12.33203125" style="1" customWidth="1"/>
    <col min="2577" max="2578" width="12.6640625" style="1" customWidth="1"/>
    <col min="2579" max="2579" width="7.6640625" style="1" customWidth="1"/>
    <col min="2580" max="2582" width="9.33203125" style="1" customWidth="1"/>
    <col min="2583" max="2816" width="7.6640625" style="1"/>
    <col min="2817" max="2818" width="2.6640625" style="1" customWidth="1"/>
    <col min="2819" max="2819" width="5.6640625" style="1" customWidth="1"/>
    <col min="2820" max="2820" width="7.6640625" style="1" customWidth="1"/>
    <col min="2821" max="2821" width="3.33203125" style="1" customWidth="1"/>
    <col min="2822" max="2822" width="6.6640625" style="1" customWidth="1"/>
    <col min="2823" max="2823" width="10.44140625" style="1" customWidth="1"/>
    <col min="2824" max="2827" width="10.6640625" style="1" customWidth="1"/>
    <col min="2828" max="2832" width="12.33203125" style="1" customWidth="1"/>
    <col min="2833" max="2834" width="12.6640625" style="1" customWidth="1"/>
    <col min="2835" max="2835" width="7.6640625" style="1" customWidth="1"/>
    <col min="2836" max="2838" width="9.33203125" style="1" customWidth="1"/>
    <col min="2839" max="3072" width="7.6640625" style="1"/>
    <col min="3073" max="3074" width="2.6640625" style="1" customWidth="1"/>
    <col min="3075" max="3075" width="5.6640625" style="1" customWidth="1"/>
    <col min="3076" max="3076" width="7.6640625" style="1" customWidth="1"/>
    <col min="3077" max="3077" width="3.33203125" style="1" customWidth="1"/>
    <col min="3078" max="3078" width="6.6640625" style="1" customWidth="1"/>
    <col min="3079" max="3079" width="10.44140625" style="1" customWidth="1"/>
    <col min="3080" max="3083" width="10.6640625" style="1" customWidth="1"/>
    <col min="3084" max="3088" width="12.33203125" style="1" customWidth="1"/>
    <col min="3089" max="3090" width="12.6640625" style="1" customWidth="1"/>
    <col min="3091" max="3091" width="7.6640625" style="1" customWidth="1"/>
    <col min="3092" max="3094" width="9.33203125" style="1" customWidth="1"/>
    <col min="3095" max="3328" width="7.6640625" style="1"/>
    <col min="3329" max="3330" width="2.6640625" style="1" customWidth="1"/>
    <col min="3331" max="3331" width="5.6640625" style="1" customWidth="1"/>
    <col min="3332" max="3332" width="7.6640625" style="1" customWidth="1"/>
    <col min="3333" max="3333" width="3.33203125" style="1" customWidth="1"/>
    <col min="3334" max="3334" width="6.6640625" style="1" customWidth="1"/>
    <col min="3335" max="3335" width="10.44140625" style="1" customWidth="1"/>
    <col min="3336" max="3339" width="10.6640625" style="1" customWidth="1"/>
    <col min="3340" max="3344" width="12.33203125" style="1" customWidth="1"/>
    <col min="3345" max="3346" width="12.6640625" style="1" customWidth="1"/>
    <col min="3347" max="3347" width="7.6640625" style="1" customWidth="1"/>
    <col min="3348" max="3350" width="9.33203125" style="1" customWidth="1"/>
    <col min="3351" max="3584" width="7.6640625" style="1"/>
    <col min="3585" max="3586" width="2.6640625" style="1" customWidth="1"/>
    <col min="3587" max="3587" width="5.6640625" style="1" customWidth="1"/>
    <col min="3588" max="3588" width="7.6640625" style="1" customWidth="1"/>
    <col min="3589" max="3589" width="3.33203125" style="1" customWidth="1"/>
    <col min="3590" max="3590" width="6.6640625" style="1" customWidth="1"/>
    <col min="3591" max="3591" width="10.44140625" style="1" customWidth="1"/>
    <col min="3592" max="3595" width="10.6640625" style="1" customWidth="1"/>
    <col min="3596" max="3600" width="12.33203125" style="1" customWidth="1"/>
    <col min="3601" max="3602" width="12.6640625" style="1" customWidth="1"/>
    <col min="3603" max="3603" width="7.6640625" style="1" customWidth="1"/>
    <col min="3604" max="3606" width="9.33203125" style="1" customWidth="1"/>
    <col min="3607" max="3840" width="7.6640625" style="1"/>
    <col min="3841" max="3842" width="2.6640625" style="1" customWidth="1"/>
    <col min="3843" max="3843" width="5.6640625" style="1" customWidth="1"/>
    <col min="3844" max="3844" width="7.6640625" style="1" customWidth="1"/>
    <col min="3845" max="3845" width="3.33203125" style="1" customWidth="1"/>
    <col min="3846" max="3846" width="6.6640625" style="1" customWidth="1"/>
    <col min="3847" max="3847" width="10.44140625" style="1" customWidth="1"/>
    <col min="3848" max="3851" width="10.6640625" style="1" customWidth="1"/>
    <col min="3852" max="3856" width="12.33203125" style="1" customWidth="1"/>
    <col min="3857" max="3858" width="12.6640625" style="1" customWidth="1"/>
    <col min="3859" max="3859" width="7.6640625" style="1" customWidth="1"/>
    <col min="3860" max="3862" width="9.33203125" style="1" customWidth="1"/>
    <col min="3863" max="4096" width="7.6640625" style="1"/>
    <col min="4097" max="4098" width="2.6640625" style="1" customWidth="1"/>
    <col min="4099" max="4099" width="5.6640625" style="1" customWidth="1"/>
    <col min="4100" max="4100" width="7.6640625" style="1" customWidth="1"/>
    <col min="4101" max="4101" width="3.33203125" style="1" customWidth="1"/>
    <col min="4102" max="4102" width="6.6640625" style="1" customWidth="1"/>
    <col min="4103" max="4103" width="10.44140625" style="1" customWidth="1"/>
    <col min="4104" max="4107" width="10.6640625" style="1" customWidth="1"/>
    <col min="4108" max="4112" width="12.33203125" style="1" customWidth="1"/>
    <col min="4113" max="4114" width="12.6640625" style="1" customWidth="1"/>
    <col min="4115" max="4115" width="7.6640625" style="1" customWidth="1"/>
    <col min="4116" max="4118" width="9.33203125" style="1" customWidth="1"/>
    <col min="4119" max="4352" width="7.6640625" style="1"/>
    <col min="4353" max="4354" width="2.6640625" style="1" customWidth="1"/>
    <col min="4355" max="4355" width="5.6640625" style="1" customWidth="1"/>
    <col min="4356" max="4356" width="7.6640625" style="1" customWidth="1"/>
    <col min="4357" max="4357" width="3.33203125" style="1" customWidth="1"/>
    <col min="4358" max="4358" width="6.6640625" style="1" customWidth="1"/>
    <col min="4359" max="4359" width="10.44140625" style="1" customWidth="1"/>
    <col min="4360" max="4363" width="10.6640625" style="1" customWidth="1"/>
    <col min="4364" max="4368" width="12.33203125" style="1" customWidth="1"/>
    <col min="4369" max="4370" width="12.6640625" style="1" customWidth="1"/>
    <col min="4371" max="4371" width="7.6640625" style="1" customWidth="1"/>
    <col min="4372" max="4374" width="9.33203125" style="1" customWidth="1"/>
    <col min="4375" max="4608" width="7.6640625" style="1"/>
    <col min="4609" max="4610" width="2.6640625" style="1" customWidth="1"/>
    <col min="4611" max="4611" width="5.6640625" style="1" customWidth="1"/>
    <col min="4612" max="4612" width="7.6640625" style="1" customWidth="1"/>
    <col min="4613" max="4613" width="3.33203125" style="1" customWidth="1"/>
    <col min="4614" max="4614" width="6.6640625" style="1" customWidth="1"/>
    <col min="4615" max="4615" width="10.44140625" style="1" customWidth="1"/>
    <col min="4616" max="4619" width="10.6640625" style="1" customWidth="1"/>
    <col min="4620" max="4624" width="12.33203125" style="1" customWidth="1"/>
    <col min="4625" max="4626" width="12.6640625" style="1" customWidth="1"/>
    <col min="4627" max="4627" width="7.6640625" style="1" customWidth="1"/>
    <col min="4628" max="4630" width="9.33203125" style="1" customWidth="1"/>
    <col min="4631" max="4864" width="7.6640625" style="1"/>
    <col min="4865" max="4866" width="2.6640625" style="1" customWidth="1"/>
    <col min="4867" max="4867" width="5.6640625" style="1" customWidth="1"/>
    <col min="4868" max="4868" width="7.6640625" style="1" customWidth="1"/>
    <col min="4869" max="4869" width="3.33203125" style="1" customWidth="1"/>
    <col min="4870" max="4870" width="6.6640625" style="1" customWidth="1"/>
    <col min="4871" max="4871" width="10.44140625" style="1" customWidth="1"/>
    <col min="4872" max="4875" width="10.6640625" style="1" customWidth="1"/>
    <col min="4876" max="4880" width="12.33203125" style="1" customWidth="1"/>
    <col min="4881" max="4882" width="12.6640625" style="1" customWidth="1"/>
    <col min="4883" max="4883" width="7.6640625" style="1" customWidth="1"/>
    <col min="4884" max="4886" width="9.33203125" style="1" customWidth="1"/>
    <col min="4887" max="5120" width="7.6640625" style="1"/>
    <col min="5121" max="5122" width="2.6640625" style="1" customWidth="1"/>
    <col min="5123" max="5123" width="5.6640625" style="1" customWidth="1"/>
    <col min="5124" max="5124" width="7.6640625" style="1" customWidth="1"/>
    <col min="5125" max="5125" width="3.33203125" style="1" customWidth="1"/>
    <col min="5126" max="5126" width="6.6640625" style="1" customWidth="1"/>
    <col min="5127" max="5127" width="10.44140625" style="1" customWidth="1"/>
    <col min="5128" max="5131" width="10.6640625" style="1" customWidth="1"/>
    <col min="5132" max="5136" width="12.33203125" style="1" customWidth="1"/>
    <col min="5137" max="5138" width="12.6640625" style="1" customWidth="1"/>
    <col min="5139" max="5139" width="7.6640625" style="1" customWidth="1"/>
    <col min="5140" max="5142" width="9.33203125" style="1" customWidth="1"/>
    <col min="5143" max="5376" width="7.6640625" style="1"/>
    <col min="5377" max="5378" width="2.6640625" style="1" customWidth="1"/>
    <col min="5379" max="5379" width="5.6640625" style="1" customWidth="1"/>
    <col min="5380" max="5380" width="7.6640625" style="1" customWidth="1"/>
    <col min="5381" max="5381" width="3.33203125" style="1" customWidth="1"/>
    <col min="5382" max="5382" width="6.6640625" style="1" customWidth="1"/>
    <col min="5383" max="5383" width="10.44140625" style="1" customWidth="1"/>
    <col min="5384" max="5387" width="10.6640625" style="1" customWidth="1"/>
    <col min="5388" max="5392" width="12.33203125" style="1" customWidth="1"/>
    <col min="5393" max="5394" width="12.6640625" style="1" customWidth="1"/>
    <col min="5395" max="5395" width="7.6640625" style="1" customWidth="1"/>
    <col min="5396" max="5398" width="9.33203125" style="1" customWidth="1"/>
    <col min="5399" max="5632" width="7.6640625" style="1"/>
    <col min="5633" max="5634" width="2.6640625" style="1" customWidth="1"/>
    <col min="5635" max="5635" width="5.6640625" style="1" customWidth="1"/>
    <col min="5636" max="5636" width="7.6640625" style="1" customWidth="1"/>
    <col min="5637" max="5637" width="3.33203125" style="1" customWidth="1"/>
    <col min="5638" max="5638" width="6.6640625" style="1" customWidth="1"/>
    <col min="5639" max="5639" width="10.44140625" style="1" customWidth="1"/>
    <col min="5640" max="5643" width="10.6640625" style="1" customWidth="1"/>
    <col min="5644" max="5648" width="12.33203125" style="1" customWidth="1"/>
    <col min="5649" max="5650" width="12.6640625" style="1" customWidth="1"/>
    <col min="5651" max="5651" width="7.6640625" style="1" customWidth="1"/>
    <col min="5652" max="5654" width="9.33203125" style="1" customWidth="1"/>
    <col min="5655" max="5888" width="7.6640625" style="1"/>
    <col min="5889" max="5890" width="2.6640625" style="1" customWidth="1"/>
    <col min="5891" max="5891" width="5.6640625" style="1" customWidth="1"/>
    <col min="5892" max="5892" width="7.6640625" style="1" customWidth="1"/>
    <col min="5893" max="5893" width="3.33203125" style="1" customWidth="1"/>
    <col min="5894" max="5894" width="6.6640625" style="1" customWidth="1"/>
    <col min="5895" max="5895" width="10.44140625" style="1" customWidth="1"/>
    <col min="5896" max="5899" width="10.6640625" style="1" customWidth="1"/>
    <col min="5900" max="5904" width="12.33203125" style="1" customWidth="1"/>
    <col min="5905" max="5906" width="12.6640625" style="1" customWidth="1"/>
    <col min="5907" max="5907" width="7.6640625" style="1" customWidth="1"/>
    <col min="5908" max="5910" width="9.33203125" style="1" customWidth="1"/>
    <col min="5911" max="6144" width="7.6640625" style="1"/>
    <col min="6145" max="6146" width="2.6640625" style="1" customWidth="1"/>
    <col min="6147" max="6147" width="5.6640625" style="1" customWidth="1"/>
    <col min="6148" max="6148" width="7.6640625" style="1" customWidth="1"/>
    <col min="6149" max="6149" width="3.33203125" style="1" customWidth="1"/>
    <col min="6150" max="6150" width="6.6640625" style="1" customWidth="1"/>
    <col min="6151" max="6151" width="10.44140625" style="1" customWidth="1"/>
    <col min="6152" max="6155" width="10.6640625" style="1" customWidth="1"/>
    <col min="6156" max="6160" width="12.33203125" style="1" customWidth="1"/>
    <col min="6161" max="6162" width="12.6640625" style="1" customWidth="1"/>
    <col min="6163" max="6163" width="7.6640625" style="1" customWidth="1"/>
    <col min="6164" max="6166" width="9.33203125" style="1" customWidth="1"/>
    <col min="6167" max="6400" width="7.6640625" style="1"/>
    <col min="6401" max="6402" width="2.6640625" style="1" customWidth="1"/>
    <col min="6403" max="6403" width="5.6640625" style="1" customWidth="1"/>
    <col min="6404" max="6404" width="7.6640625" style="1" customWidth="1"/>
    <col min="6405" max="6405" width="3.33203125" style="1" customWidth="1"/>
    <col min="6406" max="6406" width="6.6640625" style="1" customWidth="1"/>
    <col min="6407" max="6407" width="10.44140625" style="1" customWidth="1"/>
    <col min="6408" max="6411" width="10.6640625" style="1" customWidth="1"/>
    <col min="6412" max="6416" width="12.33203125" style="1" customWidth="1"/>
    <col min="6417" max="6418" width="12.6640625" style="1" customWidth="1"/>
    <col min="6419" max="6419" width="7.6640625" style="1" customWidth="1"/>
    <col min="6420" max="6422" width="9.33203125" style="1" customWidth="1"/>
    <col min="6423" max="6656" width="7.6640625" style="1"/>
    <col min="6657" max="6658" width="2.6640625" style="1" customWidth="1"/>
    <col min="6659" max="6659" width="5.6640625" style="1" customWidth="1"/>
    <col min="6660" max="6660" width="7.6640625" style="1" customWidth="1"/>
    <col min="6661" max="6661" width="3.33203125" style="1" customWidth="1"/>
    <col min="6662" max="6662" width="6.6640625" style="1" customWidth="1"/>
    <col min="6663" max="6663" width="10.44140625" style="1" customWidth="1"/>
    <col min="6664" max="6667" width="10.6640625" style="1" customWidth="1"/>
    <col min="6668" max="6672" width="12.33203125" style="1" customWidth="1"/>
    <col min="6673" max="6674" width="12.6640625" style="1" customWidth="1"/>
    <col min="6675" max="6675" width="7.6640625" style="1" customWidth="1"/>
    <col min="6676" max="6678" width="9.33203125" style="1" customWidth="1"/>
    <col min="6679" max="6912" width="7.6640625" style="1"/>
    <col min="6913" max="6914" width="2.6640625" style="1" customWidth="1"/>
    <col min="6915" max="6915" width="5.6640625" style="1" customWidth="1"/>
    <col min="6916" max="6916" width="7.6640625" style="1" customWidth="1"/>
    <col min="6917" max="6917" width="3.33203125" style="1" customWidth="1"/>
    <col min="6918" max="6918" width="6.6640625" style="1" customWidth="1"/>
    <col min="6919" max="6919" width="10.44140625" style="1" customWidth="1"/>
    <col min="6920" max="6923" width="10.6640625" style="1" customWidth="1"/>
    <col min="6924" max="6928" width="12.33203125" style="1" customWidth="1"/>
    <col min="6929" max="6930" width="12.6640625" style="1" customWidth="1"/>
    <col min="6931" max="6931" width="7.6640625" style="1" customWidth="1"/>
    <col min="6932" max="6934" width="9.33203125" style="1" customWidth="1"/>
    <col min="6935" max="7168" width="7.6640625" style="1"/>
    <col min="7169" max="7170" width="2.6640625" style="1" customWidth="1"/>
    <col min="7171" max="7171" width="5.6640625" style="1" customWidth="1"/>
    <col min="7172" max="7172" width="7.6640625" style="1" customWidth="1"/>
    <col min="7173" max="7173" width="3.33203125" style="1" customWidth="1"/>
    <col min="7174" max="7174" width="6.6640625" style="1" customWidth="1"/>
    <col min="7175" max="7175" width="10.44140625" style="1" customWidth="1"/>
    <col min="7176" max="7179" width="10.6640625" style="1" customWidth="1"/>
    <col min="7180" max="7184" width="12.33203125" style="1" customWidth="1"/>
    <col min="7185" max="7186" width="12.6640625" style="1" customWidth="1"/>
    <col min="7187" max="7187" width="7.6640625" style="1" customWidth="1"/>
    <col min="7188" max="7190" width="9.33203125" style="1" customWidth="1"/>
    <col min="7191" max="7424" width="7.6640625" style="1"/>
    <col min="7425" max="7426" width="2.6640625" style="1" customWidth="1"/>
    <col min="7427" max="7427" width="5.6640625" style="1" customWidth="1"/>
    <col min="7428" max="7428" width="7.6640625" style="1" customWidth="1"/>
    <col min="7429" max="7429" width="3.33203125" style="1" customWidth="1"/>
    <col min="7430" max="7430" width="6.6640625" style="1" customWidth="1"/>
    <col min="7431" max="7431" width="10.44140625" style="1" customWidth="1"/>
    <col min="7432" max="7435" width="10.6640625" style="1" customWidth="1"/>
    <col min="7436" max="7440" width="12.33203125" style="1" customWidth="1"/>
    <col min="7441" max="7442" width="12.6640625" style="1" customWidth="1"/>
    <col min="7443" max="7443" width="7.6640625" style="1" customWidth="1"/>
    <col min="7444" max="7446" width="9.33203125" style="1" customWidth="1"/>
    <col min="7447" max="7680" width="7.6640625" style="1"/>
    <col min="7681" max="7682" width="2.6640625" style="1" customWidth="1"/>
    <col min="7683" max="7683" width="5.6640625" style="1" customWidth="1"/>
    <col min="7684" max="7684" width="7.6640625" style="1" customWidth="1"/>
    <col min="7685" max="7685" width="3.33203125" style="1" customWidth="1"/>
    <col min="7686" max="7686" width="6.6640625" style="1" customWidth="1"/>
    <col min="7687" max="7687" width="10.44140625" style="1" customWidth="1"/>
    <col min="7688" max="7691" width="10.6640625" style="1" customWidth="1"/>
    <col min="7692" max="7696" width="12.33203125" style="1" customWidth="1"/>
    <col min="7697" max="7698" width="12.6640625" style="1" customWidth="1"/>
    <col min="7699" max="7699" width="7.6640625" style="1" customWidth="1"/>
    <col min="7700" max="7702" width="9.33203125" style="1" customWidth="1"/>
    <col min="7703" max="7936" width="7.6640625" style="1"/>
    <col min="7937" max="7938" width="2.6640625" style="1" customWidth="1"/>
    <col min="7939" max="7939" width="5.6640625" style="1" customWidth="1"/>
    <col min="7940" max="7940" width="7.6640625" style="1" customWidth="1"/>
    <col min="7941" max="7941" width="3.33203125" style="1" customWidth="1"/>
    <col min="7942" max="7942" width="6.6640625" style="1" customWidth="1"/>
    <col min="7943" max="7943" width="10.44140625" style="1" customWidth="1"/>
    <col min="7944" max="7947" width="10.6640625" style="1" customWidth="1"/>
    <col min="7948" max="7952" width="12.33203125" style="1" customWidth="1"/>
    <col min="7953" max="7954" width="12.6640625" style="1" customWidth="1"/>
    <col min="7955" max="7955" width="7.6640625" style="1" customWidth="1"/>
    <col min="7956" max="7958" width="9.33203125" style="1" customWidth="1"/>
    <col min="7959" max="8192" width="7.6640625" style="1"/>
    <col min="8193" max="8194" width="2.6640625" style="1" customWidth="1"/>
    <col min="8195" max="8195" width="5.6640625" style="1" customWidth="1"/>
    <col min="8196" max="8196" width="7.6640625" style="1" customWidth="1"/>
    <col min="8197" max="8197" width="3.33203125" style="1" customWidth="1"/>
    <col min="8198" max="8198" width="6.6640625" style="1" customWidth="1"/>
    <col min="8199" max="8199" width="10.44140625" style="1" customWidth="1"/>
    <col min="8200" max="8203" width="10.6640625" style="1" customWidth="1"/>
    <col min="8204" max="8208" width="12.33203125" style="1" customWidth="1"/>
    <col min="8209" max="8210" width="12.6640625" style="1" customWidth="1"/>
    <col min="8211" max="8211" width="7.6640625" style="1" customWidth="1"/>
    <col min="8212" max="8214" width="9.33203125" style="1" customWidth="1"/>
    <col min="8215" max="8448" width="7.6640625" style="1"/>
    <col min="8449" max="8450" width="2.6640625" style="1" customWidth="1"/>
    <col min="8451" max="8451" width="5.6640625" style="1" customWidth="1"/>
    <col min="8452" max="8452" width="7.6640625" style="1" customWidth="1"/>
    <col min="8453" max="8453" width="3.33203125" style="1" customWidth="1"/>
    <col min="8454" max="8454" width="6.6640625" style="1" customWidth="1"/>
    <col min="8455" max="8455" width="10.44140625" style="1" customWidth="1"/>
    <col min="8456" max="8459" width="10.6640625" style="1" customWidth="1"/>
    <col min="8460" max="8464" width="12.33203125" style="1" customWidth="1"/>
    <col min="8465" max="8466" width="12.6640625" style="1" customWidth="1"/>
    <col min="8467" max="8467" width="7.6640625" style="1" customWidth="1"/>
    <col min="8468" max="8470" width="9.33203125" style="1" customWidth="1"/>
    <col min="8471" max="8704" width="7.6640625" style="1"/>
    <col min="8705" max="8706" width="2.6640625" style="1" customWidth="1"/>
    <col min="8707" max="8707" width="5.6640625" style="1" customWidth="1"/>
    <col min="8708" max="8708" width="7.6640625" style="1" customWidth="1"/>
    <col min="8709" max="8709" width="3.33203125" style="1" customWidth="1"/>
    <col min="8710" max="8710" width="6.6640625" style="1" customWidth="1"/>
    <col min="8711" max="8711" width="10.44140625" style="1" customWidth="1"/>
    <col min="8712" max="8715" width="10.6640625" style="1" customWidth="1"/>
    <col min="8716" max="8720" width="12.33203125" style="1" customWidth="1"/>
    <col min="8721" max="8722" width="12.6640625" style="1" customWidth="1"/>
    <col min="8723" max="8723" width="7.6640625" style="1" customWidth="1"/>
    <col min="8724" max="8726" width="9.33203125" style="1" customWidth="1"/>
    <col min="8727" max="8960" width="7.6640625" style="1"/>
    <col min="8961" max="8962" width="2.6640625" style="1" customWidth="1"/>
    <col min="8963" max="8963" width="5.6640625" style="1" customWidth="1"/>
    <col min="8964" max="8964" width="7.6640625" style="1" customWidth="1"/>
    <col min="8965" max="8965" width="3.33203125" style="1" customWidth="1"/>
    <col min="8966" max="8966" width="6.6640625" style="1" customWidth="1"/>
    <col min="8967" max="8967" width="10.44140625" style="1" customWidth="1"/>
    <col min="8968" max="8971" width="10.6640625" style="1" customWidth="1"/>
    <col min="8972" max="8976" width="12.33203125" style="1" customWidth="1"/>
    <col min="8977" max="8978" width="12.6640625" style="1" customWidth="1"/>
    <col min="8979" max="8979" width="7.6640625" style="1" customWidth="1"/>
    <col min="8980" max="8982" width="9.33203125" style="1" customWidth="1"/>
    <col min="8983" max="9216" width="7.6640625" style="1"/>
    <col min="9217" max="9218" width="2.6640625" style="1" customWidth="1"/>
    <col min="9219" max="9219" width="5.6640625" style="1" customWidth="1"/>
    <col min="9220" max="9220" width="7.6640625" style="1" customWidth="1"/>
    <col min="9221" max="9221" width="3.33203125" style="1" customWidth="1"/>
    <col min="9222" max="9222" width="6.6640625" style="1" customWidth="1"/>
    <col min="9223" max="9223" width="10.44140625" style="1" customWidth="1"/>
    <col min="9224" max="9227" width="10.6640625" style="1" customWidth="1"/>
    <col min="9228" max="9232" width="12.33203125" style="1" customWidth="1"/>
    <col min="9233" max="9234" width="12.6640625" style="1" customWidth="1"/>
    <col min="9235" max="9235" width="7.6640625" style="1" customWidth="1"/>
    <col min="9236" max="9238" width="9.33203125" style="1" customWidth="1"/>
    <col min="9239" max="9472" width="7.6640625" style="1"/>
    <col min="9473" max="9474" width="2.6640625" style="1" customWidth="1"/>
    <col min="9475" max="9475" width="5.6640625" style="1" customWidth="1"/>
    <col min="9476" max="9476" width="7.6640625" style="1" customWidth="1"/>
    <col min="9477" max="9477" width="3.33203125" style="1" customWidth="1"/>
    <col min="9478" max="9478" width="6.6640625" style="1" customWidth="1"/>
    <col min="9479" max="9479" width="10.44140625" style="1" customWidth="1"/>
    <col min="9480" max="9483" width="10.6640625" style="1" customWidth="1"/>
    <col min="9484" max="9488" width="12.33203125" style="1" customWidth="1"/>
    <col min="9489" max="9490" width="12.6640625" style="1" customWidth="1"/>
    <col min="9491" max="9491" width="7.6640625" style="1" customWidth="1"/>
    <col min="9492" max="9494" width="9.33203125" style="1" customWidth="1"/>
    <col min="9495" max="9728" width="7.6640625" style="1"/>
    <col min="9729" max="9730" width="2.6640625" style="1" customWidth="1"/>
    <col min="9731" max="9731" width="5.6640625" style="1" customWidth="1"/>
    <col min="9732" max="9732" width="7.6640625" style="1" customWidth="1"/>
    <col min="9733" max="9733" width="3.33203125" style="1" customWidth="1"/>
    <col min="9734" max="9734" width="6.6640625" style="1" customWidth="1"/>
    <col min="9735" max="9735" width="10.44140625" style="1" customWidth="1"/>
    <col min="9736" max="9739" width="10.6640625" style="1" customWidth="1"/>
    <col min="9740" max="9744" width="12.33203125" style="1" customWidth="1"/>
    <col min="9745" max="9746" width="12.6640625" style="1" customWidth="1"/>
    <col min="9747" max="9747" width="7.6640625" style="1" customWidth="1"/>
    <col min="9748" max="9750" width="9.33203125" style="1" customWidth="1"/>
    <col min="9751" max="9984" width="7.6640625" style="1"/>
    <col min="9985" max="9986" width="2.6640625" style="1" customWidth="1"/>
    <col min="9987" max="9987" width="5.6640625" style="1" customWidth="1"/>
    <col min="9988" max="9988" width="7.6640625" style="1" customWidth="1"/>
    <col min="9989" max="9989" width="3.33203125" style="1" customWidth="1"/>
    <col min="9990" max="9990" width="6.6640625" style="1" customWidth="1"/>
    <col min="9991" max="9991" width="10.44140625" style="1" customWidth="1"/>
    <col min="9992" max="9995" width="10.6640625" style="1" customWidth="1"/>
    <col min="9996" max="10000" width="12.33203125" style="1" customWidth="1"/>
    <col min="10001" max="10002" width="12.6640625" style="1" customWidth="1"/>
    <col min="10003" max="10003" width="7.6640625" style="1" customWidth="1"/>
    <col min="10004" max="10006" width="9.33203125" style="1" customWidth="1"/>
    <col min="10007" max="10240" width="7.6640625" style="1"/>
    <col min="10241" max="10242" width="2.6640625" style="1" customWidth="1"/>
    <col min="10243" max="10243" width="5.6640625" style="1" customWidth="1"/>
    <col min="10244" max="10244" width="7.6640625" style="1" customWidth="1"/>
    <col min="10245" max="10245" width="3.33203125" style="1" customWidth="1"/>
    <col min="10246" max="10246" width="6.6640625" style="1" customWidth="1"/>
    <col min="10247" max="10247" width="10.44140625" style="1" customWidth="1"/>
    <col min="10248" max="10251" width="10.6640625" style="1" customWidth="1"/>
    <col min="10252" max="10256" width="12.33203125" style="1" customWidth="1"/>
    <col min="10257" max="10258" width="12.6640625" style="1" customWidth="1"/>
    <col min="10259" max="10259" width="7.6640625" style="1" customWidth="1"/>
    <col min="10260" max="10262" width="9.33203125" style="1" customWidth="1"/>
    <col min="10263" max="10496" width="7.6640625" style="1"/>
    <col min="10497" max="10498" width="2.6640625" style="1" customWidth="1"/>
    <col min="10499" max="10499" width="5.6640625" style="1" customWidth="1"/>
    <col min="10500" max="10500" width="7.6640625" style="1" customWidth="1"/>
    <col min="10501" max="10501" width="3.33203125" style="1" customWidth="1"/>
    <col min="10502" max="10502" width="6.6640625" style="1" customWidth="1"/>
    <col min="10503" max="10503" width="10.44140625" style="1" customWidth="1"/>
    <col min="10504" max="10507" width="10.6640625" style="1" customWidth="1"/>
    <col min="10508" max="10512" width="12.33203125" style="1" customWidth="1"/>
    <col min="10513" max="10514" width="12.6640625" style="1" customWidth="1"/>
    <col min="10515" max="10515" width="7.6640625" style="1" customWidth="1"/>
    <col min="10516" max="10518" width="9.33203125" style="1" customWidth="1"/>
    <col min="10519" max="10752" width="7.6640625" style="1"/>
    <col min="10753" max="10754" width="2.6640625" style="1" customWidth="1"/>
    <col min="10755" max="10755" width="5.6640625" style="1" customWidth="1"/>
    <col min="10756" max="10756" width="7.6640625" style="1" customWidth="1"/>
    <col min="10757" max="10757" width="3.33203125" style="1" customWidth="1"/>
    <col min="10758" max="10758" width="6.6640625" style="1" customWidth="1"/>
    <col min="10759" max="10759" width="10.44140625" style="1" customWidth="1"/>
    <col min="10760" max="10763" width="10.6640625" style="1" customWidth="1"/>
    <col min="10764" max="10768" width="12.33203125" style="1" customWidth="1"/>
    <col min="10769" max="10770" width="12.6640625" style="1" customWidth="1"/>
    <col min="10771" max="10771" width="7.6640625" style="1" customWidth="1"/>
    <col min="10772" max="10774" width="9.33203125" style="1" customWidth="1"/>
    <col min="10775" max="11008" width="7.6640625" style="1"/>
    <col min="11009" max="11010" width="2.6640625" style="1" customWidth="1"/>
    <col min="11011" max="11011" width="5.6640625" style="1" customWidth="1"/>
    <col min="11012" max="11012" width="7.6640625" style="1" customWidth="1"/>
    <col min="11013" max="11013" width="3.33203125" style="1" customWidth="1"/>
    <col min="11014" max="11014" width="6.6640625" style="1" customWidth="1"/>
    <col min="11015" max="11015" width="10.44140625" style="1" customWidth="1"/>
    <col min="11016" max="11019" width="10.6640625" style="1" customWidth="1"/>
    <col min="11020" max="11024" width="12.33203125" style="1" customWidth="1"/>
    <col min="11025" max="11026" width="12.6640625" style="1" customWidth="1"/>
    <col min="11027" max="11027" width="7.6640625" style="1" customWidth="1"/>
    <col min="11028" max="11030" width="9.33203125" style="1" customWidth="1"/>
    <col min="11031" max="11264" width="7.6640625" style="1"/>
    <col min="11265" max="11266" width="2.6640625" style="1" customWidth="1"/>
    <col min="11267" max="11267" width="5.6640625" style="1" customWidth="1"/>
    <col min="11268" max="11268" width="7.6640625" style="1" customWidth="1"/>
    <col min="11269" max="11269" width="3.33203125" style="1" customWidth="1"/>
    <col min="11270" max="11270" width="6.6640625" style="1" customWidth="1"/>
    <col min="11271" max="11271" width="10.44140625" style="1" customWidth="1"/>
    <col min="11272" max="11275" width="10.6640625" style="1" customWidth="1"/>
    <col min="11276" max="11280" width="12.33203125" style="1" customWidth="1"/>
    <col min="11281" max="11282" width="12.6640625" style="1" customWidth="1"/>
    <col min="11283" max="11283" width="7.6640625" style="1" customWidth="1"/>
    <col min="11284" max="11286" width="9.33203125" style="1" customWidth="1"/>
    <col min="11287" max="11520" width="7.6640625" style="1"/>
    <col min="11521" max="11522" width="2.6640625" style="1" customWidth="1"/>
    <col min="11523" max="11523" width="5.6640625" style="1" customWidth="1"/>
    <col min="11524" max="11524" width="7.6640625" style="1" customWidth="1"/>
    <col min="11525" max="11525" width="3.33203125" style="1" customWidth="1"/>
    <col min="11526" max="11526" width="6.6640625" style="1" customWidth="1"/>
    <col min="11527" max="11527" width="10.44140625" style="1" customWidth="1"/>
    <col min="11528" max="11531" width="10.6640625" style="1" customWidth="1"/>
    <col min="11532" max="11536" width="12.33203125" style="1" customWidth="1"/>
    <col min="11537" max="11538" width="12.6640625" style="1" customWidth="1"/>
    <col min="11539" max="11539" width="7.6640625" style="1" customWidth="1"/>
    <col min="11540" max="11542" width="9.33203125" style="1" customWidth="1"/>
    <col min="11543" max="11776" width="7.6640625" style="1"/>
    <col min="11777" max="11778" width="2.6640625" style="1" customWidth="1"/>
    <col min="11779" max="11779" width="5.6640625" style="1" customWidth="1"/>
    <col min="11780" max="11780" width="7.6640625" style="1" customWidth="1"/>
    <col min="11781" max="11781" width="3.33203125" style="1" customWidth="1"/>
    <col min="11782" max="11782" width="6.6640625" style="1" customWidth="1"/>
    <col min="11783" max="11783" width="10.44140625" style="1" customWidth="1"/>
    <col min="11784" max="11787" width="10.6640625" style="1" customWidth="1"/>
    <col min="11788" max="11792" width="12.33203125" style="1" customWidth="1"/>
    <col min="11793" max="11794" width="12.6640625" style="1" customWidth="1"/>
    <col min="11795" max="11795" width="7.6640625" style="1" customWidth="1"/>
    <col min="11796" max="11798" width="9.33203125" style="1" customWidth="1"/>
    <col min="11799" max="12032" width="7.6640625" style="1"/>
    <col min="12033" max="12034" width="2.6640625" style="1" customWidth="1"/>
    <col min="12035" max="12035" width="5.6640625" style="1" customWidth="1"/>
    <col min="12036" max="12036" width="7.6640625" style="1" customWidth="1"/>
    <col min="12037" max="12037" width="3.33203125" style="1" customWidth="1"/>
    <col min="12038" max="12038" width="6.6640625" style="1" customWidth="1"/>
    <col min="12039" max="12039" width="10.44140625" style="1" customWidth="1"/>
    <col min="12040" max="12043" width="10.6640625" style="1" customWidth="1"/>
    <col min="12044" max="12048" width="12.33203125" style="1" customWidth="1"/>
    <col min="12049" max="12050" width="12.6640625" style="1" customWidth="1"/>
    <col min="12051" max="12051" width="7.6640625" style="1" customWidth="1"/>
    <col min="12052" max="12054" width="9.33203125" style="1" customWidth="1"/>
    <col min="12055" max="12288" width="7.6640625" style="1"/>
    <col min="12289" max="12290" width="2.6640625" style="1" customWidth="1"/>
    <col min="12291" max="12291" width="5.6640625" style="1" customWidth="1"/>
    <col min="12292" max="12292" width="7.6640625" style="1" customWidth="1"/>
    <col min="12293" max="12293" width="3.33203125" style="1" customWidth="1"/>
    <col min="12294" max="12294" width="6.6640625" style="1" customWidth="1"/>
    <col min="12295" max="12295" width="10.44140625" style="1" customWidth="1"/>
    <col min="12296" max="12299" width="10.6640625" style="1" customWidth="1"/>
    <col min="12300" max="12304" width="12.33203125" style="1" customWidth="1"/>
    <col min="12305" max="12306" width="12.6640625" style="1" customWidth="1"/>
    <col min="12307" max="12307" width="7.6640625" style="1" customWidth="1"/>
    <col min="12308" max="12310" width="9.33203125" style="1" customWidth="1"/>
    <col min="12311" max="12544" width="7.6640625" style="1"/>
    <col min="12545" max="12546" width="2.6640625" style="1" customWidth="1"/>
    <col min="12547" max="12547" width="5.6640625" style="1" customWidth="1"/>
    <col min="12548" max="12548" width="7.6640625" style="1" customWidth="1"/>
    <col min="12549" max="12549" width="3.33203125" style="1" customWidth="1"/>
    <col min="12550" max="12550" width="6.6640625" style="1" customWidth="1"/>
    <col min="12551" max="12551" width="10.44140625" style="1" customWidth="1"/>
    <col min="12552" max="12555" width="10.6640625" style="1" customWidth="1"/>
    <col min="12556" max="12560" width="12.33203125" style="1" customWidth="1"/>
    <col min="12561" max="12562" width="12.6640625" style="1" customWidth="1"/>
    <col min="12563" max="12563" width="7.6640625" style="1" customWidth="1"/>
    <col min="12564" max="12566" width="9.33203125" style="1" customWidth="1"/>
    <col min="12567" max="12800" width="7.6640625" style="1"/>
    <col min="12801" max="12802" width="2.6640625" style="1" customWidth="1"/>
    <col min="12803" max="12803" width="5.6640625" style="1" customWidth="1"/>
    <col min="12804" max="12804" width="7.6640625" style="1" customWidth="1"/>
    <col min="12805" max="12805" width="3.33203125" style="1" customWidth="1"/>
    <col min="12806" max="12806" width="6.6640625" style="1" customWidth="1"/>
    <col min="12807" max="12807" width="10.44140625" style="1" customWidth="1"/>
    <col min="12808" max="12811" width="10.6640625" style="1" customWidth="1"/>
    <col min="12812" max="12816" width="12.33203125" style="1" customWidth="1"/>
    <col min="12817" max="12818" width="12.6640625" style="1" customWidth="1"/>
    <col min="12819" max="12819" width="7.6640625" style="1" customWidth="1"/>
    <col min="12820" max="12822" width="9.33203125" style="1" customWidth="1"/>
    <col min="12823" max="13056" width="7.6640625" style="1"/>
    <col min="13057" max="13058" width="2.6640625" style="1" customWidth="1"/>
    <col min="13059" max="13059" width="5.6640625" style="1" customWidth="1"/>
    <col min="13060" max="13060" width="7.6640625" style="1" customWidth="1"/>
    <col min="13061" max="13061" width="3.33203125" style="1" customWidth="1"/>
    <col min="13062" max="13062" width="6.6640625" style="1" customWidth="1"/>
    <col min="13063" max="13063" width="10.44140625" style="1" customWidth="1"/>
    <col min="13064" max="13067" width="10.6640625" style="1" customWidth="1"/>
    <col min="13068" max="13072" width="12.33203125" style="1" customWidth="1"/>
    <col min="13073" max="13074" width="12.6640625" style="1" customWidth="1"/>
    <col min="13075" max="13075" width="7.6640625" style="1" customWidth="1"/>
    <col min="13076" max="13078" width="9.33203125" style="1" customWidth="1"/>
    <col min="13079" max="13312" width="7.6640625" style="1"/>
    <col min="13313" max="13314" width="2.6640625" style="1" customWidth="1"/>
    <col min="13315" max="13315" width="5.6640625" style="1" customWidth="1"/>
    <col min="13316" max="13316" width="7.6640625" style="1" customWidth="1"/>
    <col min="13317" max="13317" width="3.33203125" style="1" customWidth="1"/>
    <col min="13318" max="13318" width="6.6640625" style="1" customWidth="1"/>
    <col min="13319" max="13319" width="10.44140625" style="1" customWidth="1"/>
    <col min="13320" max="13323" width="10.6640625" style="1" customWidth="1"/>
    <col min="13324" max="13328" width="12.33203125" style="1" customWidth="1"/>
    <col min="13329" max="13330" width="12.6640625" style="1" customWidth="1"/>
    <col min="13331" max="13331" width="7.6640625" style="1" customWidth="1"/>
    <col min="13332" max="13334" width="9.33203125" style="1" customWidth="1"/>
    <col min="13335" max="13568" width="7.6640625" style="1"/>
    <col min="13569" max="13570" width="2.6640625" style="1" customWidth="1"/>
    <col min="13571" max="13571" width="5.6640625" style="1" customWidth="1"/>
    <col min="13572" max="13572" width="7.6640625" style="1" customWidth="1"/>
    <col min="13573" max="13573" width="3.33203125" style="1" customWidth="1"/>
    <col min="13574" max="13574" width="6.6640625" style="1" customWidth="1"/>
    <col min="13575" max="13575" width="10.44140625" style="1" customWidth="1"/>
    <col min="13576" max="13579" width="10.6640625" style="1" customWidth="1"/>
    <col min="13580" max="13584" width="12.33203125" style="1" customWidth="1"/>
    <col min="13585" max="13586" width="12.6640625" style="1" customWidth="1"/>
    <col min="13587" max="13587" width="7.6640625" style="1" customWidth="1"/>
    <col min="13588" max="13590" width="9.33203125" style="1" customWidth="1"/>
    <col min="13591" max="13824" width="7.6640625" style="1"/>
    <col min="13825" max="13826" width="2.6640625" style="1" customWidth="1"/>
    <col min="13827" max="13827" width="5.6640625" style="1" customWidth="1"/>
    <col min="13828" max="13828" width="7.6640625" style="1" customWidth="1"/>
    <col min="13829" max="13829" width="3.33203125" style="1" customWidth="1"/>
    <col min="13830" max="13830" width="6.6640625" style="1" customWidth="1"/>
    <col min="13831" max="13831" width="10.44140625" style="1" customWidth="1"/>
    <col min="13832" max="13835" width="10.6640625" style="1" customWidth="1"/>
    <col min="13836" max="13840" width="12.33203125" style="1" customWidth="1"/>
    <col min="13841" max="13842" width="12.6640625" style="1" customWidth="1"/>
    <col min="13843" max="13843" width="7.6640625" style="1" customWidth="1"/>
    <col min="13844" max="13846" width="9.33203125" style="1" customWidth="1"/>
    <col min="13847" max="14080" width="7.6640625" style="1"/>
    <col min="14081" max="14082" width="2.6640625" style="1" customWidth="1"/>
    <col min="14083" max="14083" width="5.6640625" style="1" customWidth="1"/>
    <col min="14084" max="14084" width="7.6640625" style="1" customWidth="1"/>
    <col min="14085" max="14085" width="3.33203125" style="1" customWidth="1"/>
    <col min="14086" max="14086" width="6.6640625" style="1" customWidth="1"/>
    <col min="14087" max="14087" width="10.44140625" style="1" customWidth="1"/>
    <col min="14088" max="14091" width="10.6640625" style="1" customWidth="1"/>
    <col min="14092" max="14096" width="12.33203125" style="1" customWidth="1"/>
    <col min="14097" max="14098" width="12.6640625" style="1" customWidth="1"/>
    <col min="14099" max="14099" width="7.6640625" style="1" customWidth="1"/>
    <col min="14100" max="14102" width="9.33203125" style="1" customWidth="1"/>
    <col min="14103" max="14336" width="7.6640625" style="1"/>
    <col min="14337" max="14338" width="2.6640625" style="1" customWidth="1"/>
    <col min="14339" max="14339" width="5.6640625" style="1" customWidth="1"/>
    <col min="14340" max="14340" width="7.6640625" style="1" customWidth="1"/>
    <col min="14341" max="14341" width="3.33203125" style="1" customWidth="1"/>
    <col min="14342" max="14342" width="6.6640625" style="1" customWidth="1"/>
    <col min="14343" max="14343" width="10.44140625" style="1" customWidth="1"/>
    <col min="14344" max="14347" width="10.6640625" style="1" customWidth="1"/>
    <col min="14348" max="14352" width="12.33203125" style="1" customWidth="1"/>
    <col min="14353" max="14354" width="12.6640625" style="1" customWidth="1"/>
    <col min="14355" max="14355" width="7.6640625" style="1" customWidth="1"/>
    <col min="14356" max="14358" width="9.33203125" style="1" customWidth="1"/>
    <col min="14359" max="14592" width="7.6640625" style="1"/>
    <col min="14593" max="14594" width="2.6640625" style="1" customWidth="1"/>
    <col min="14595" max="14595" width="5.6640625" style="1" customWidth="1"/>
    <col min="14596" max="14596" width="7.6640625" style="1" customWidth="1"/>
    <col min="14597" max="14597" width="3.33203125" style="1" customWidth="1"/>
    <col min="14598" max="14598" width="6.6640625" style="1" customWidth="1"/>
    <col min="14599" max="14599" width="10.44140625" style="1" customWidth="1"/>
    <col min="14600" max="14603" width="10.6640625" style="1" customWidth="1"/>
    <col min="14604" max="14608" width="12.33203125" style="1" customWidth="1"/>
    <col min="14609" max="14610" width="12.6640625" style="1" customWidth="1"/>
    <col min="14611" max="14611" width="7.6640625" style="1" customWidth="1"/>
    <col min="14612" max="14614" width="9.33203125" style="1" customWidth="1"/>
    <col min="14615" max="14848" width="7.6640625" style="1"/>
    <col min="14849" max="14850" width="2.6640625" style="1" customWidth="1"/>
    <col min="14851" max="14851" width="5.6640625" style="1" customWidth="1"/>
    <col min="14852" max="14852" width="7.6640625" style="1" customWidth="1"/>
    <col min="14853" max="14853" width="3.33203125" style="1" customWidth="1"/>
    <col min="14854" max="14854" width="6.6640625" style="1" customWidth="1"/>
    <col min="14855" max="14855" width="10.44140625" style="1" customWidth="1"/>
    <col min="14856" max="14859" width="10.6640625" style="1" customWidth="1"/>
    <col min="14860" max="14864" width="12.33203125" style="1" customWidth="1"/>
    <col min="14865" max="14866" width="12.6640625" style="1" customWidth="1"/>
    <col min="14867" max="14867" width="7.6640625" style="1" customWidth="1"/>
    <col min="14868" max="14870" width="9.33203125" style="1" customWidth="1"/>
    <col min="14871" max="15104" width="7.6640625" style="1"/>
    <col min="15105" max="15106" width="2.6640625" style="1" customWidth="1"/>
    <col min="15107" max="15107" width="5.6640625" style="1" customWidth="1"/>
    <col min="15108" max="15108" width="7.6640625" style="1" customWidth="1"/>
    <col min="15109" max="15109" width="3.33203125" style="1" customWidth="1"/>
    <col min="15110" max="15110" width="6.6640625" style="1" customWidth="1"/>
    <col min="15111" max="15111" width="10.44140625" style="1" customWidth="1"/>
    <col min="15112" max="15115" width="10.6640625" style="1" customWidth="1"/>
    <col min="15116" max="15120" width="12.33203125" style="1" customWidth="1"/>
    <col min="15121" max="15122" width="12.6640625" style="1" customWidth="1"/>
    <col min="15123" max="15123" width="7.6640625" style="1" customWidth="1"/>
    <col min="15124" max="15126" width="9.33203125" style="1" customWidth="1"/>
    <col min="15127" max="15360" width="7.6640625" style="1"/>
    <col min="15361" max="15362" width="2.6640625" style="1" customWidth="1"/>
    <col min="15363" max="15363" width="5.6640625" style="1" customWidth="1"/>
    <col min="15364" max="15364" width="7.6640625" style="1" customWidth="1"/>
    <col min="15365" max="15365" width="3.33203125" style="1" customWidth="1"/>
    <col min="15366" max="15366" width="6.6640625" style="1" customWidth="1"/>
    <col min="15367" max="15367" width="10.44140625" style="1" customWidth="1"/>
    <col min="15368" max="15371" width="10.6640625" style="1" customWidth="1"/>
    <col min="15372" max="15376" width="12.33203125" style="1" customWidth="1"/>
    <col min="15377" max="15378" width="12.6640625" style="1" customWidth="1"/>
    <col min="15379" max="15379" width="7.6640625" style="1" customWidth="1"/>
    <col min="15380" max="15382" width="9.33203125" style="1" customWidth="1"/>
    <col min="15383" max="15616" width="7.6640625" style="1"/>
    <col min="15617" max="15618" width="2.6640625" style="1" customWidth="1"/>
    <col min="15619" max="15619" width="5.6640625" style="1" customWidth="1"/>
    <col min="15620" max="15620" width="7.6640625" style="1" customWidth="1"/>
    <col min="15621" max="15621" width="3.33203125" style="1" customWidth="1"/>
    <col min="15622" max="15622" width="6.6640625" style="1" customWidth="1"/>
    <col min="15623" max="15623" width="10.44140625" style="1" customWidth="1"/>
    <col min="15624" max="15627" width="10.6640625" style="1" customWidth="1"/>
    <col min="15628" max="15632" width="12.33203125" style="1" customWidth="1"/>
    <col min="15633" max="15634" width="12.6640625" style="1" customWidth="1"/>
    <col min="15635" max="15635" width="7.6640625" style="1" customWidth="1"/>
    <col min="15636" max="15638" width="9.33203125" style="1" customWidth="1"/>
    <col min="15639" max="15872" width="7.6640625" style="1"/>
    <col min="15873" max="15874" width="2.6640625" style="1" customWidth="1"/>
    <col min="15875" max="15875" width="5.6640625" style="1" customWidth="1"/>
    <col min="15876" max="15876" width="7.6640625" style="1" customWidth="1"/>
    <col min="15877" max="15877" width="3.33203125" style="1" customWidth="1"/>
    <col min="15878" max="15878" width="6.6640625" style="1" customWidth="1"/>
    <col min="15879" max="15879" width="10.44140625" style="1" customWidth="1"/>
    <col min="15880" max="15883" width="10.6640625" style="1" customWidth="1"/>
    <col min="15884" max="15888" width="12.33203125" style="1" customWidth="1"/>
    <col min="15889" max="15890" width="12.6640625" style="1" customWidth="1"/>
    <col min="15891" max="15891" width="7.6640625" style="1" customWidth="1"/>
    <col min="15892" max="15894" width="9.33203125" style="1" customWidth="1"/>
    <col min="15895" max="16128" width="7.6640625" style="1"/>
    <col min="16129" max="16130" width="2.6640625" style="1" customWidth="1"/>
    <col min="16131" max="16131" width="5.6640625" style="1" customWidth="1"/>
    <col min="16132" max="16132" width="7.6640625" style="1" customWidth="1"/>
    <col min="16133" max="16133" width="3.33203125" style="1" customWidth="1"/>
    <col min="16134" max="16134" width="6.6640625" style="1" customWidth="1"/>
    <col min="16135" max="16135" width="10.44140625" style="1" customWidth="1"/>
    <col min="16136" max="16139" width="10.6640625" style="1" customWidth="1"/>
    <col min="16140" max="16144" width="12.33203125" style="1" customWidth="1"/>
    <col min="16145" max="16146" width="12.6640625" style="1" customWidth="1"/>
    <col min="16147" max="16147" width="7.6640625" style="1" customWidth="1"/>
    <col min="16148" max="16150" width="9.33203125" style="1" customWidth="1"/>
    <col min="16151" max="16384" width="7.6640625" style="1"/>
  </cols>
  <sheetData>
    <row r="1" spans="1:18" ht="17.100000000000001" customHeight="1" thickTop="1" thickBot="1">
      <c r="A1" s="4" t="str">
        <f>"介護保険事業状況報告　令和" &amp; DBCS($A$2) &amp; "年（" &amp; DBCS($B$2) &amp; "年）" &amp; DBCS($C$2) &amp; "月※"</f>
        <v>介護保険事業状況報告　令和５年（２０２３年）５月※</v>
      </c>
      <c r="J1" s="933" t="s">
        <v>135</v>
      </c>
      <c r="K1" s="934"/>
      <c r="L1" s="934"/>
      <c r="M1" s="934"/>
      <c r="N1" s="934"/>
      <c r="O1" s="935"/>
      <c r="P1" s="936">
        <v>45163</v>
      </c>
      <c r="Q1" s="937"/>
      <c r="R1" s="336" t="s">
        <v>134</v>
      </c>
    </row>
    <row r="2" spans="1:18" ht="17.100000000000001" customHeight="1" thickTop="1">
      <c r="A2" s="312">
        <v>5</v>
      </c>
      <c r="B2" s="312">
        <v>2023</v>
      </c>
      <c r="C2" s="312">
        <v>5</v>
      </c>
      <c r="D2" s="312">
        <v>1</v>
      </c>
      <c r="E2" s="312">
        <v>31</v>
      </c>
      <c r="Q2" s="336"/>
    </row>
    <row r="3" spans="1:18" ht="17.100000000000001" customHeight="1">
      <c r="A3" s="4" t="s">
        <v>133</v>
      </c>
    </row>
    <row r="4" spans="1:18" ht="17.100000000000001" customHeight="1">
      <c r="B4" s="23"/>
      <c r="C4" s="23"/>
      <c r="D4" s="23"/>
      <c r="E4" s="143"/>
      <c r="F4" s="143"/>
      <c r="G4" s="143"/>
      <c r="H4" s="862" t="s">
        <v>122</v>
      </c>
      <c r="I4" s="862"/>
    </row>
    <row r="5" spans="1:18" ht="17.100000000000001" customHeight="1">
      <c r="B5" s="938" t="str">
        <f>"令和" &amp; DBCS($A$2) &amp; "年（" &amp; DBCS($B$2) &amp; "年）" &amp; DBCS($C$2) &amp; "月末日現在"</f>
        <v>令和５年（２０２３年）５月末日現在</v>
      </c>
      <c r="C5" s="939"/>
      <c r="D5" s="939"/>
      <c r="E5" s="939"/>
      <c r="F5" s="939"/>
      <c r="G5" s="940"/>
      <c r="H5" s="941" t="s">
        <v>132</v>
      </c>
      <c r="I5" s="942"/>
      <c r="L5" s="342" t="s">
        <v>122</v>
      </c>
      <c r="Q5" s="24" t="s">
        <v>131</v>
      </c>
    </row>
    <row r="6" spans="1:18" ht="17.100000000000001" customHeight="1">
      <c r="B6" s="3" t="s">
        <v>130</v>
      </c>
      <c r="C6" s="335"/>
      <c r="D6" s="335"/>
      <c r="E6" s="335"/>
      <c r="F6" s="335"/>
      <c r="G6" s="235"/>
      <c r="H6" s="334"/>
      <c r="I6" s="333">
        <v>43549</v>
      </c>
      <c r="K6" s="332" t="s">
        <v>129</v>
      </c>
      <c r="L6" s="331">
        <f>(I7+I8)-I6</f>
        <v>9965</v>
      </c>
      <c r="Q6" s="330">
        <f>R42</f>
        <v>19984</v>
      </c>
      <c r="R6" s="932">
        <f>Q6/Q7</f>
        <v>0.20588689820013806</v>
      </c>
    </row>
    <row r="7" spans="1:18" s="189" customFormat="1" ht="17.100000000000001" customHeight="1">
      <c r="B7" s="329" t="s">
        <v>128</v>
      </c>
      <c r="C7" s="328"/>
      <c r="D7" s="328"/>
      <c r="E7" s="328"/>
      <c r="F7" s="328"/>
      <c r="G7" s="327"/>
      <c r="H7" s="326"/>
      <c r="I7" s="325">
        <v>34856</v>
      </c>
      <c r="K7" s="189" t="s">
        <v>127</v>
      </c>
      <c r="Q7" s="324">
        <f>I9</f>
        <v>97063</v>
      </c>
      <c r="R7" s="932"/>
    </row>
    <row r="8" spans="1:18" s="189" customFormat="1" ht="17.100000000000001" customHeight="1">
      <c r="B8" s="323" t="s">
        <v>126</v>
      </c>
      <c r="C8" s="322"/>
      <c r="D8" s="322"/>
      <c r="E8" s="322"/>
      <c r="F8" s="322"/>
      <c r="G8" s="225"/>
      <c r="H8" s="321"/>
      <c r="I8" s="320">
        <v>18658</v>
      </c>
      <c r="K8" s="189" t="s">
        <v>125</v>
      </c>
      <c r="Q8" s="319"/>
      <c r="R8" s="318"/>
    </row>
    <row r="9" spans="1:18" ht="17.100000000000001" customHeight="1">
      <c r="B9" s="13" t="s">
        <v>124</v>
      </c>
      <c r="C9" s="12"/>
      <c r="D9" s="12"/>
      <c r="E9" s="12"/>
      <c r="F9" s="12"/>
      <c r="G9" s="317"/>
      <c r="H9" s="316"/>
      <c r="I9" s="315">
        <f>I6+I7+I8</f>
        <v>97063</v>
      </c>
    </row>
    <row r="11" spans="1:18" ht="17.100000000000001" customHeight="1">
      <c r="A11" s="4" t="s">
        <v>123</v>
      </c>
    </row>
    <row r="12" spans="1:18" ht="17.100000000000001" customHeight="1" thickBot="1">
      <c r="B12" s="5"/>
      <c r="C12" s="5"/>
      <c r="D12" s="5"/>
      <c r="E12" s="314"/>
      <c r="F12" s="314"/>
      <c r="G12" s="314"/>
      <c r="H12" s="314"/>
      <c r="I12" s="314"/>
      <c r="J12" s="314"/>
      <c r="K12" s="314"/>
      <c r="L12" s="314"/>
      <c r="M12" s="314"/>
      <c r="P12" s="314"/>
      <c r="Q12" s="922" t="s">
        <v>122</v>
      </c>
      <c r="R12" s="922"/>
    </row>
    <row r="13" spans="1:18" ht="17.100000000000001" customHeight="1">
      <c r="A13" s="313" t="s">
        <v>121</v>
      </c>
      <c r="B13" s="923" t="s">
        <v>120</v>
      </c>
      <c r="C13" s="926" t="str">
        <f>"令和" &amp; DBCS($A$2) &amp; "年（" &amp; DBCS($B$2) &amp; "年）" &amp; DBCS($C$2) &amp; "月末日現在"</f>
        <v>令和５年（２０２３年）５月末日現在</v>
      </c>
      <c r="D13" s="927"/>
      <c r="E13" s="927"/>
      <c r="F13" s="927"/>
      <c r="G13" s="928"/>
      <c r="H13" s="299" t="s">
        <v>57</v>
      </c>
      <c r="I13" s="298" t="s">
        <v>56</v>
      </c>
      <c r="J13" s="297" t="s">
        <v>49</v>
      </c>
      <c r="K13" s="296" t="s">
        <v>55</v>
      </c>
      <c r="L13" s="295" t="s">
        <v>54</v>
      </c>
      <c r="M13" s="295" t="s">
        <v>53</v>
      </c>
      <c r="N13" s="295" t="s">
        <v>52</v>
      </c>
      <c r="O13" s="295" t="s">
        <v>51</v>
      </c>
      <c r="P13" s="294" t="s">
        <v>50</v>
      </c>
      <c r="Q13" s="293" t="s">
        <v>49</v>
      </c>
      <c r="R13" s="292" t="s">
        <v>48</v>
      </c>
    </row>
    <row r="14" spans="1:18" ht="17.100000000000001" customHeight="1">
      <c r="A14" s="312">
        <v>875</v>
      </c>
      <c r="B14" s="924"/>
      <c r="C14" s="291" t="s">
        <v>103</v>
      </c>
      <c r="D14" s="47"/>
      <c r="E14" s="47"/>
      <c r="F14" s="47"/>
      <c r="G14" s="46"/>
      <c r="H14" s="263">
        <f>H15+H16+H17+H18+H19+H20</f>
        <v>814</v>
      </c>
      <c r="I14" s="264">
        <f>I15+I16+I17+I18+I19+I20</f>
        <v>691</v>
      </c>
      <c r="J14" s="290">
        <f t="shared" ref="J14:J22" si="0">SUM(H14:I14)</f>
        <v>1505</v>
      </c>
      <c r="K14" s="289" t="s">
        <v>188</v>
      </c>
      <c r="L14" s="33">
        <f>L15+L16+L17+L18+L19+L20</f>
        <v>1510</v>
      </c>
      <c r="M14" s="33">
        <f>M15+M16+M17+M18+M19+M20</f>
        <v>981</v>
      </c>
      <c r="N14" s="33">
        <f>N15+N16+N17+N18+N19+N20</f>
        <v>688</v>
      </c>
      <c r="O14" s="33">
        <f>O15+O16+O17+O18+O19+O20</f>
        <v>726</v>
      </c>
      <c r="P14" s="33">
        <f>P15+P16+P17+P18+P19+P20</f>
        <v>441</v>
      </c>
      <c r="Q14" s="261">
        <f t="shared" ref="Q14:Q22" si="1">SUM(K14:P14)</f>
        <v>4346</v>
      </c>
      <c r="R14" s="287">
        <f t="shared" ref="R14:R22" si="2">SUM(J14,Q14)</f>
        <v>5851</v>
      </c>
    </row>
    <row r="15" spans="1:18" ht="17.100000000000001" customHeight="1">
      <c r="A15" s="312">
        <v>156</v>
      </c>
      <c r="B15" s="924"/>
      <c r="C15" s="82"/>
      <c r="D15" s="151" t="s">
        <v>118</v>
      </c>
      <c r="E15" s="151"/>
      <c r="F15" s="151"/>
      <c r="G15" s="151"/>
      <c r="H15" s="311">
        <v>61</v>
      </c>
      <c r="I15" s="308">
        <v>42</v>
      </c>
      <c r="J15" s="275">
        <f t="shared" si="0"/>
        <v>103</v>
      </c>
      <c r="K15" s="310" t="s">
        <v>188</v>
      </c>
      <c r="L15" s="309">
        <v>72</v>
      </c>
      <c r="M15" s="309">
        <v>52</v>
      </c>
      <c r="N15" s="309">
        <v>34</v>
      </c>
      <c r="O15" s="309">
        <v>39</v>
      </c>
      <c r="P15" s="308">
        <v>34</v>
      </c>
      <c r="Q15" s="275">
        <f t="shared" si="1"/>
        <v>231</v>
      </c>
      <c r="R15" s="281">
        <f t="shared" si="2"/>
        <v>334</v>
      </c>
    </row>
    <row r="16" spans="1:18" ht="17.100000000000001" customHeight="1">
      <c r="A16" s="312"/>
      <c r="B16" s="924"/>
      <c r="C16" s="152"/>
      <c r="D16" s="69" t="s">
        <v>117</v>
      </c>
      <c r="E16" s="69"/>
      <c r="F16" s="69"/>
      <c r="G16" s="69"/>
      <c r="H16" s="311">
        <v>103</v>
      </c>
      <c r="I16" s="308">
        <v>104</v>
      </c>
      <c r="J16" s="275">
        <f t="shared" si="0"/>
        <v>207</v>
      </c>
      <c r="K16" s="310" t="s">
        <v>188</v>
      </c>
      <c r="L16" s="309">
        <v>158</v>
      </c>
      <c r="M16" s="309">
        <v>136</v>
      </c>
      <c r="N16" s="309">
        <v>86</v>
      </c>
      <c r="O16" s="309">
        <v>78</v>
      </c>
      <c r="P16" s="308">
        <v>58</v>
      </c>
      <c r="Q16" s="275">
        <f t="shared" si="1"/>
        <v>516</v>
      </c>
      <c r="R16" s="274">
        <f t="shared" si="2"/>
        <v>723</v>
      </c>
    </row>
    <row r="17" spans="1:18" ht="17.100000000000001" customHeight="1">
      <c r="A17" s="312"/>
      <c r="B17" s="924"/>
      <c r="C17" s="152"/>
      <c r="D17" s="69" t="s">
        <v>116</v>
      </c>
      <c r="E17" s="69"/>
      <c r="F17" s="69"/>
      <c r="G17" s="69"/>
      <c r="H17" s="311">
        <v>137</v>
      </c>
      <c r="I17" s="308">
        <v>142</v>
      </c>
      <c r="J17" s="275">
        <f t="shared" si="0"/>
        <v>279</v>
      </c>
      <c r="K17" s="310" t="s">
        <v>136</v>
      </c>
      <c r="L17" s="309">
        <v>268</v>
      </c>
      <c r="M17" s="309">
        <v>179</v>
      </c>
      <c r="N17" s="309">
        <v>127</v>
      </c>
      <c r="O17" s="309">
        <v>121</v>
      </c>
      <c r="P17" s="308">
        <v>81</v>
      </c>
      <c r="Q17" s="275">
        <f t="shared" si="1"/>
        <v>776</v>
      </c>
      <c r="R17" s="274">
        <f t="shared" si="2"/>
        <v>1055</v>
      </c>
    </row>
    <row r="18" spans="1:18" ht="17.100000000000001" customHeight="1">
      <c r="A18" s="312"/>
      <c r="B18" s="924"/>
      <c r="C18" s="152"/>
      <c r="D18" s="69" t="s">
        <v>115</v>
      </c>
      <c r="E18" s="69"/>
      <c r="F18" s="69"/>
      <c r="G18" s="69"/>
      <c r="H18" s="311">
        <v>193</v>
      </c>
      <c r="I18" s="308">
        <v>136</v>
      </c>
      <c r="J18" s="275">
        <f t="shared" si="0"/>
        <v>329</v>
      </c>
      <c r="K18" s="310" t="s">
        <v>189</v>
      </c>
      <c r="L18" s="309">
        <v>341</v>
      </c>
      <c r="M18" s="309">
        <v>197</v>
      </c>
      <c r="N18" s="309">
        <v>161</v>
      </c>
      <c r="O18" s="309">
        <v>174</v>
      </c>
      <c r="P18" s="308">
        <v>81</v>
      </c>
      <c r="Q18" s="275">
        <f t="shared" si="1"/>
        <v>954</v>
      </c>
      <c r="R18" s="274">
        <f t="shared" si="2"/>
        <v>1283</v>
      </c>
    </row>
    <row r="19" spans="1:18" ht="17.100000000000001" customHeight="1">
      <c r="A19" s="312"/>
      <c r="B19" s="924"/>
      <c r="C19" s="152"/>
      <c r="D19" s="69" t="s">
        <v>114</v>
      </c>
      <c r="E19" s="69"/>
      <c r="F19" s="69"/>
      <c r="G19" s="69"/>
      <c r="H19" s="311">
        <v>191</v>
      </c>
      <c r="I19" s="308">
        <v>149</v>
      </c>
      <c r="J19" s="275">
        <f t="shared" si="0"/>
        <v>340</v>
      </c>
      <c r="K19" s="310" t="s">
        <v>189</v>
      </c>
      <c r="L19" s="309">
        <v>353</v>
      </c>
      <c r="M19" s="309">
        <v>215</v>
      </c>
      <c r="N19" s="309">
        <v>138</v>
      </c>
      <c r="O19" s="309">
        <v>160</v>
      </c>
      <c r="P19" s="308">
        <v>94</v>
      </c>
      <c r="Q19" s="275">
        <f t="shared" si="1"/>
        <v>960</v>
      </c>
      <c r="R19" s="274">
        <f t="shared" si="2"/>
        <v>1300</v>
      </c>
    </row>
    <row r="20" spans="1:18" ht="17.100000000000001" customHeight="1">
      <c r="A20" s="312">
        <v>719</v>
      </c>
      <c r="B20" s="924"/>
      <c r="C20" s="133"/>
      <c r="D20" s="132" t="s">
        <v>113</v>
      </c>
      <c r="E20" s="132"/>
      <c r="F20" s="132"/>
      <c r="G20" s="132"/>
      <c r="H20" s="273">
        <v>129</v>
      </c>
      <c r="I20" s="305">
        <v>118</v>
      </c>
      <c r="J20" s="271">
        <f t="shared" si="0"/>
        <v>247</v>
      </c>
      <c r="K20" s="307" t="s">
        <v>136</v>
      </c>
      <c r="L20" s="306">
        <v>318</v>
      </c>
      <c r="M20" s="306">
        <v>202</v>
      </c>
      <c r="N20" s="306">
        <v>142</v>
      </c>
      <c r="O20" s="306">
        <v>154</v>
      </c>
      <c r="P20" s="305">
        <v>93</v>
      </c>
      <c r="Q20" s="275">
        <f t="shared" si="1"/>
        <v>909</v>
      </c>
      <c r="R20" s="266">
        <f t="shared" si="2"/>
        <v>1156</v>
      </c>
    </row>
    <row r="21" spans="1:18" ht="17.100000000000001" customHeight="1">
      <c r="A21" s="312">
        <v>25</v>
      </c>
      <c r="B21" s="924"/>
      <c r="C21" s="265" t="s">
        <v>102</v>
      </c>
      <c r="D21" s="265"/>
      <c r="E21" s="265"/>
      <c r="F21" s="265"/>
      <c r="G21" s="265"/>
      <c r="H21" s="263">
        <v>16</v>
      </c>
      <c r="I21" s="304">
        <v>30</v>
      </c>
      <c r="J21" s="290">
        <f t="shared" si="0"/>
        <v>46</v>
      </c>
      <c r="K21" s="289" t="s">
        <v>190</v>
      </c>
      <c r="L21" s="33">
        <v>46</v>
      </c>
      <c r="M21" s="33">
        <v>29</v>
      </c>
      <c r="N21" s="33">
        <v>17</v>
      </c>
      <c r="O21" s="33">
        <v>11</v>
      </c>
      <c r="P21" s="32">
        <v>18</v>
      </c>
      <c r="Q21" s="303">
        <f t="shared" si="1"/>
        <v>121</v>
      </c>
      <c r="R21" s="302">
        <f t="shared" si="2"/>
        <v>167</v>
      </c>
    </row>
    <row r="22" spans="1:18" ht="17.100000000000001" customHeight="1" thickBot="1">
      <c r="A22" s="312">
        <v>900</v>
      </c>
      <c r="B22" s="925"/>
      <c r="C22" s="919" t="s">
        <v>112</v>
      </c>
      <c r="D22" s="920"/>
      <c r="E22" s="920"/>
      <c r="F22" s="920"/>
      <c r="G22" s="921"/>
      <c r="H22" s="259">
        <f>H14+H21</f>
        <v>830</v>
      </c>
      <c r="I22" s="256">
        <f>I14+I21</f>
        <v>721</v>
      </c>
      <c r="J22" s="255">
        <f t="shared" si="0"/>
        <v>1551</v>
      </c>
      <c r="K22" s="258" t="s">
        <v>136</v>
      </c>
      <c r="L22" s="257">
        <f>L14+L21</f>
        <v>1556</v>
      </c>
      <c r="M22" s="257">
        <f>M14+M21</f>
        <v>1010</v>
      </c>
      <c r="N22" s="257">
        <f>N14+N21</f>
        <v>705</v>
      </c>
      <c r="O22" s="257">
        <f>O14+O21</f>
        <v>737</v>
      </c>
      <c r="P22" s="256">
        <f>P14+P21</f>
        <v>459</v>
      </c>
      <c r="Q22" s="255">
        <f t="shared" si="1"/>
        <v>4467</v>
      </c>
      <c r="R22" s="254">
        <f t="shared" si="2"/>
        <v>6018</v>
      </c>
    </row>
    <row r="23" spans="1:18" ht="17.100000000000001" customHeight="1">
      <c r="B23" s="929" t="s">
        <v>119</v>
      </c>
      <c r="C23" s="301"/>
      <c r="D23" s="301"/>
      <c r="E23" s="301"/>
      <c r="F23" s="301"/>
      <c r="G23" s="300"/>
      <c r="H23" s="299" t="s">
        <v>57</v>
      </c>
      <c r="I23" s="298" t="s">
        <v>56</v>
      </c>
      <c r="J23" s="297" t="s">
        <v>49</v>
      </c>
      <c r="K23" s="296" t="s">
        <v>55</v>
      </c>
      <c r="L23" s="295" t="s">
        <v>54</v>
      </c>
      <c r="M23" s="295" t="s">
        <v>53</v>
      </c>
      <c r="N23" s="295" t="s">
        <v>52</v>
      </c>
      <c r="O23" s="295" t="s">
        <v>51</v>
      </c>
      <c r="P23" s="294" t="s">
        <v>50</v>
      </c>
      <c r="Q23" s="293" t="s">
        <v>49</v>
      </c>
      <c r="R23" s="292" t="s">
        <v>48</v>
      </c>
    </row>
    <row r="24" spans="1:18" ht="17.100000000000001" customHeight="1">
      <c r="B24" s="930"/>
      <c r="C24" s="291" t="s">
        <v>103</v>
      </c>
      <c r="D24" s="47"/>
      <c r="E24" s="47"/>
      <c r="F24" s="47"/>
      <c r="G24" s="46"/>
      <c r="H24" s="263">
        <f>H25+H26+H27+H28+H29+H30</f>
        <v>1915</v>
      </c>
      <c r="I24" s="264">
        <f>I25+I26+I27+I28+I29+I30</f>
        <v>1788</v>
      </c>
      <c r="J24" s="290">
        <f t="shared" ref="J24:J32" si="3">SUM(H24:I24)</f>
        <v>3703</v>
      </c>
      <c r="K24" s="289" t="s">
        <v>188</v>
      </c>
      <c r="L24" s="33">
        <f>L25+L26+L27+L28+L29+L30</f>
        <v>3246</v>
      </c>
      <c r="M24" s="33">
        <f>M25+M26+M27+M28+M29+M30</f>
        <v>1924</v>
      </c>
      <c r="N24" s="33">
        <f>N25+N26+N27+N28+N29+N30</f>
        <v>1632</v>
      </c>
      <c r="O24" s="33">
        <f>O25+O26+O27+O28+O29+O30</f>
        <v>1993</v>
      </c>
      <c r="P24" s="33">
        <f>P25+P26+P27+P28+P29+P30</f>
        <v>1343</v>
      </c>
      <c r="Q24" s="261">
        <f t="shared" ref="Q24:Q32" si="4">SUM(K24:P24)</f>
        <v>10138</v>
      </c>
      <c r="R24" s="287">
        <f t="shared" ref="R24:R32" si="5">SUM(J24,Q24)</f>
        <v>13841</v>
      </c>
    </row>
    <row r="25" spans="1:18" ht="17.100000000000001" customHeight="1">
      <c r="B25" s="930"/>
      <c r="C25" s="81"/>
      <c r="D25" s="151" t="s">
        <v>118</v>
      </c>
      <c r="E25" s="151"/>
      <c r="F25" s="151"/>
      <c r="G25" s="151"/>
      <c r="H25" s="311">
        <v>40</v>
      </c>
      <c r="I25" s="308">
        <v>43</v>
      </c>
      <c r="J25" s="275">
        <f t="shared" si="3"/>
        <v>83</v>
      </c>
      <c r="K25" s="310" t="s">
        <v>190</v>
      </c>
      <c r="L25" s="309">
        <v>54</v>
      </c>
      <c r="M25" s="309">
        <v>52</v>
      </c>
      <c r="N25" s="309">
        <v>28</v>
      </c>
      <c r="O25" s="309">
        <v>31</v>
      </c>
      <c r="P25" s="308">
        <v>17</v>
      </c>
      <c r="Q25" s="275">
        <f t="shared" si="4"/>
        <v>182</v>
      </c>
      <c r="R25" s="281">
        <f t="shared" si="5"/>
        <v>265</v>
      </c>
    </row>
    <row r="26" spans="1:18" ht="17.100000000000001" customHeight="1">
      <c r="B26" s="930"/>
      <c r="C26" s="151"/>
      <c r="D26" s="69" t="s">
        <v>117</v>
      </c>
      <c r="E26" s="69"/>
      <c r="F26" s="69"/>
      <c r="G26" s="69"/>
      <c r="H26" s="311">
        <v>148</v>
      </c>
      <c r="I26" s="308">
        <v>135</v>
      </c>
      <c r="J26" s="275">
        <f t="shared" si="3"/>
        <v>283</v>
      </c>
      <c r="K26" s="310" t="s">
        <v>136</v>
      </c>
      <c r="L26" s="309">
        <v>155</v>
      </c>
      <c r="M26" s="309">
        <v>105</v>
      </c>
      <c r="N26" s="309">
        <v>69</v>
      </c>
      <c r="O26" s="309">
        <v>87</v>
      </c>
      <c r="P26" s="308">
        <v>61</v>
      </c>
      <c r="Q26" s="275">
        <f t="shared" si="4"/>
        <v>477</v>
      </c>
      <c r="R26" s="274">
        <f t="shared" si="5"/>
        <v>760</v>
      </c>
    </row>
    <row r="27" spans="1:18" ht="17.100000000000001" customHeight="1">
      <c r="B27" s="930"/>
      <c r="C27" s="151"/>
      <c r="D27" s="69" t="s">
        <v>116</v>
      </c>
      <c r="E27" s="69"/>
      <c r="F27" s="69"/>
      <c r="G27" s="69"/>
      <c r="H27" s="311">
        <v>285</v>
      </c>
      <c r="I27" s="308">
        <v>245</v>
      </c>
      <c r="J27" s="275">
        <f t="shared" si="3"/>
        <v>530</v>
      </c>
      <c r="K27" s="310" t="s">
        <v>136</v>
      </c>
      <c r="L27" s="309">
        <v>358</v>
      </c>
      <c r="M27" s="309">
        <v>170</v>
      </c>
      <c r="N27" s="309">
        <v>147</v>
      </c>
      <c r="O27" s="309">
        <v>161</v>
      </c>
      <c r="P27" s="308">
        <v>128</v>
      </c>
      <c r="Q27" s="275">
        <f t="shared" si="4"/>
        <v>964</v>
      </c>
      <c r="R27" s="274">
        <f t="shared" si="5"/>
        <v>1494</v>
      </c>
    </row>
    <row r="28" spans="1:18" ht="17.100000000000001" customHeight="1">
      <c r="B28" s="930"/>
      <c r="C28" s="151"/>
      <c r="D28" s="69" t="s">
        <v>115</v>
      </c>
      <c r="E28" s="69"/>
      <c r="F28" s="69"/>
      <c r="G28" s="69"/>
      <c r="H28" s="311">
        <v>509</v>
      </c>
      <c r="I28" s="308">
        <v>391</v>
      </c>
      <c r="J28" s="275">
        <f t="shared" si="3"/>
        <v>900</v>
      </c>
      <c r="K28" s="310" t="s">
        <v>136</v>
      </c>
      <c r="L28" s="309">
        <v>642</v>
      </c>
      <c r="M28" s="309">
        <v>326</v>
      </c>
      <c r="N28" s="309">
        <v>251</v>
      </c>
      <c r="O28" s="309">
        <v>271</v>
      </c>
      <c r="P28" s="308">
        <v>178</v>
      </c>
      <c r="Q28" s="275">
        <f t="shared" si="4"/>
        <v>1668</v>
      </c>
      <c r="R28" s="274">
        <f t="shared" si="5"/>
        <v>2568</v>
      </c>
    </row>
    <row r="29" spans="1:18" ht="17.100000000000001" customHeight="1">
      <c r="B29" s="930"/>
      <c r="C29" s="151"/>
      <c r="D29" s="69" t="s">
        <v>114</v>
      </c>
      <c r="E29" s="69"/>
      <c r="F29" s="69"/>
      <c r="G29" s="69"/>
      <c r="H29" s="311">
        <v>554</v>
      </c>
      <c r="I29" s="308">
        <v>481</v>
      </c>
      <c r="J29" s="275">
        <f t="shared" si="3"/>
        <v>1035</v>
      </c>
      <c r="K29" s="310" t="s">
        <v>136</v>
      </c>
      <c r="L29" s="309">
        <v>960</v>
      </c>
      <c r="M29" s="309">
        <v>509</v>
      </c>
      <c r="N29" s="309">
        <v>415</v>
      </c>
      <c r="O29" s="309">
        <v>431</v>
      </c>
      <c r="P29" s="308">
        <v>341</v>
      </c>
      <c r="Q29" s="275">
        <f t="shared" si="4"/>
        <v>2656</v>
      </c>
      <c r="R29" s="274">
        <f t="shared" si="5"/>
        <v>3691</v>
      </c>
    </row>
    <row r="30" spans="1:18" ht="17.100000000000001" customHeight="1">
      <c r="B30" s="930"/>
      <c r="C30" s="132"/>
      <c r="D30" s="132" t="s">
        <v>113</v>
      </c>
      <c r="E30" s="132"/>
      <c r="F30" s="132"/>
      <c r="G30" s="132"/>
      <c r="H30" s="273">
        <v>379</v>
      </c>
      <c r="I30" s="305">
        <v>493</v>
      </c>
      <c r="J30" s="271">
        <f t="shared" si="3"/>
        <v>872</v>
      </c>
      <c r="K30" s="307" t="s">
        <v>188</v>
      </c>
      <c r="L30" s="306">
        <v>1077</v>
      </c>
      <c r="M30" s="306">
        <v>762</v>
      </c>
      <c r="N30" s="306">
        <v>722</v>
      </c>
      <c r="O30" s="306">
        <v>1012</v>
      </c>
      <c r="P30" s="305">
        <v>618</v>
      </c>
      <c r="Q30" s="271">
        <f t="shared" si="4"/>
        <v>4191</v>
      </c>
      <c r="R30" s="266">
        <f t="shared" si="5"/>
        <v>5063</v>
      </c>
    </row>
    <row r="31" spans="1:18" ht="17.100000000000001" customHeight="1">
      <c r="B31" s="930"/>
      <c r="C31" s="265" t="s">
        <v>102</v>
      </c>
      <c r="D31" s="265"/>
      <c r="E31" s="265"/>
      <c r="F31" s="265"/>
      <c r="G31" s="265"/>
      <c r="H31" s="263">
        <v>14</v>
      </c>
      <c r="I31" s="304">
        <v>29</v>
      </c>
      <c r="J31" s="290">
        <f t="shared" si="3"/>
        <v>43</v>
      </c>
      <c r="K31" s="289" t="s">
        <v>188</v>
      </c>
      <c r="L31" s="33">
        <v>27</v>
      </c>
      <c r="M31" s="33">
        <v>14</v>
      </c>
      <c r="N31" s="33">
        <v>13</v>
      </c>
      <c r="O31" s="33">
        <v>16</v>
      </c>
      <c r="P31" s="32">
        <v>12</v>
      </c>
      <c r="Q31" s="303">
        <f t="shared" si="4"/>
        <v>82</v>
      </c>
      <c r="R31" s="302">
        <f t="shared" si="5"/>
        <v>125</v>
      </c>
    </row>
    <row r="32" spans="1:18" ht="17.100000000000001" customHeight="1" thickBot="1">
      <c r="B32" s="931"/>
      <c r="C32" s="919" t="s">
        <v>112</v>
      </c>
      <c r="D32" s="920"/>
      <c r="E32" s="920"/>
      <c r="F32" s="920"/>
      <c r="G32" s="921"/>
      <c r="H32" s="259">
        <f>H24+H31</f>
        <v>1929</v>
      </c>
      <c r="I32" s="256">
        <f>I24+I31</f>
        <v>1817</v>
      </c>
      <c r="J32" s="255">
        <f t="shared" si="3"/>
        <v>3746</v>
      </c>
      <c r="K32" s="258" t="s">
        <v>136</v>
      </c>
      <c r="L32" s="257">
        <f>L24+L31</f>
        <v>3273</v>
      </c>
      <c r="M32" s="257">
        <f>M24+M31</f>
        <v>1938</v>
      </c>
      <c r="N32" s="257">
        <f>N24+N31</f>
        <v>1645</v>
      </c>
      <c r="O32" s="257">
        <f>O24+O31</f>
        <v>2009</v>
      </c>
      <c r="P32" s="256">
        <f>P24+P31</f>
        <v>1355</v>
      </c>
      <c r="Q32" s="255">
        <f t="shared" si="4"/>
        <v>10220</v>
      </c>
      <c r="R32" s="254">
        <f t="shared" si="5"/>
        <v>13966</v>
      </c>
    </row>
    <row r="33" spans="1:18" ht="17.100000000000001" customHeight="1">
      <c r="B33" s="916" t="s">
        <v>49</v>
      </c>
      <c r="C33" s="301"/>
      <c r="D33" s="301"/>
      <c r="E33" s="301"/>
      <c r="F33" s="301"/>
      <c r="G33" s="300"/>
      <c r="H33" s="299" t="s">
        <v>57</v>
      </c>
      <c r="I33" s="298" t="s">
        <v>56</v>
      </c>
      <c r="J33" s="297" t="s">
        <v>49</v>
      </c>
      <c r="K33" s="296" t="s">
        <v>55</v>
      </c>
      <c r="L33" s="295" t="s">
        <v>54</v>
      </c>
      <c r="M33" s="295" t="s">
        <v>53</v>
      </c>
      <c r="N33" s="295" t="s">
        <v>52</v>
      </c>
      <c r="O33" s="295" t="s">
        <v>51</v>
      </c>
      <c r="P33" s="294" t="s">
        <v>50</v>
      </c>
      <c r="Q33" s="293" t="s">
        <v>49</v>
      </c>
      <c r="R33" s="292" t="s">
        <v>48</v>
      </c>
    </row>
    <row r="34" spans="1:18" ht="17.100000000000001" customHeight="1">
      <c r="B34" s="917"/>
      <c r="C34" s="291" t="s">
        <v>103</v>
      </c>
      <c r="D34" s="47"/>
      <c r="E34" s="47"/>
      <c r="F34" s="47"/>
      <c r="G34" s="46"/>
      <c r="H34" s="263">
        <f t="shared" ref="H34:I41" si="6">H14+H24</f>
        <v>2729</v>
      </c>
      <c r="I34" s="264">
        <f t="shared" si="6"/>
        <v>2479</v>
      </c>
      <c r="J34" s="290">
        <f>SUM(H34:I34)</f>
        <v>5208</v>
      </c>
      <c r="K34" s="289" t="s">
        <v>188</v>
      </c>
      <c r="L34" s="288">
        <f>L14+L24</f>
        <v>4756</v>
      </c>
      <c r="M34" s="288">
        <f>M14+M24</f>
        <v>2905</v>
      </c>
      <c r="N34" s="288">
        <f>N14+N24</f>
        <v>2320</v>
      </c>
      <c r="O34" s="288">
        <f>O14+O24</f>
        <v>2719</v>
      </c>
      <c r="P34" s="288">
        <f>P14+P24</f>
        <v>1784</v>
      </c>
      <c r="Q34" s="261">
        <f t="shared" ref="Q34:Q42" si="7">SUM(K34:P34)</f>
        <v>14484</v>
      </c>
      <c r="R34" s="287">
        <f t="shared" ref="R34:R42" si="8">SUM(J34,Q34)</f>
        <v>19692</v>
      </c>
    </row>
    <row r="35" spans="1:18" ht="17.100000000000001" customHeight="1">
      <c r="B35" s="917"/>
      <c r="C35" s="82"/>
      <c r="D35" s="151" t="s">
        <v>118</v>
      </c>
      <c r="E35" s="151"/>
      <c r="F35" s="151"/>
      <c r="G35" s="151"/>
      <c r="H35" s="286">
        <f t="shared" si="6"/>
        <v>101</v>
      </c>
      <c r="I35" s="285">
        <f t="shared" si="6"/>
        <v>85</v>
      </c>
      <c r="J35" s="275">
        <f>SUM(H35:I35)</f>
        <v>186</v>
      </c>
      <c r="K35" s="284" t="s">
        <v>188</v>
      </c>
      <c r="L35" s="283">
        <f t="shared" ref="L35:P41" si="9">L15+L25</f>
        <v>126</v>
      </c>
      <c r="M35" s="283">
        <f t="shared" si="9"/>
        <v>104</v>
      </c>
      <c r="N35" s="283">
        <f t="shared" si="9"/>
        <v>62</v>
      </c>
      <c r="O35" s="283">
        <f t="shared" si="9"/>
        <v>70</v>
      </c>
      <c r="P35" s="282">
        <f>P15+P25</f>
        <v>51</v>
      </c>
      <c r="Q35" s="275">
        <f>SUM(K35:P35)</f>
        <v>413</v>
      </c>
      <c r="R35" s="281">
        <f>SUM(J35,Q35)</f>
        <v>599</v>
      </c>
    </row>
    <row r="36" spans="1:18" ht="17.100000000000001" customHeight="1">
      <c r="B36" s="917"/>
      <c r="C36" s="152"/>
      <c r="D36" s="69" t="s">
        <v>117</v>
      </c>
      <c r="E36" s="69"/>
      <c r="F36" s="69"/>
      <c r="G36" s="69"/>
      <c r="H36" s="280">
        <f t="shared" si="6"/>
        <v>251</v>
      </c>
      <c r="I36" s="279">
        <f t="shared" si="6"/>
        <v>239</v>
      </c>
      <c r="J36" s="275">
        <f t="shared" ref="J36:J42" si="10">SUM(H36:I36)</f>
        <v>490</v>
      </c>
      <c r="K36" s="278" t="s">
        <v>188</v>
      </c>
      <c r="L36" s="277">
        <f t="shared" si="9"/>
        <v>313</v>
      </c>
      <c r="M36" s="277">
        <f t="shared" si="9"/>
        <v>241</v>
      </c>
      <c r="N36" s="277">
        <f t="shared" si="9"/>
        <v>155</v>
      </c>
      <c r="O36" s="277">
        <f t="shared" si="9"/>
        <v>165</v>
      </c>
      <c r="P36" s="276">
        <f t="shared" si="9"/>
        <v>119</v>
      </c>
      <c r="Q36" s="275">
        <f t="shared" si="7"/>
        <v>993</v>
      </c>
      <c r="R36" s="274">
        <f t="shared" si="8"/>
        <v>1483</v>
      </c>
    </row>
    <row r="37" spans="1:18" ht="17.100000000000001" customHeight="1">
      <c r="B37" s="917"/>
      <c r="C37" s="152"/>
      <c r="D37" s="69" t="s">
        <v>116</v>
      </c>
      <c r="E37" s="69"/>
      <c r="F37" s="69"/>
      <c r="G37" s="69"/>
      <c r="H37" s="280">
        <f t="shared" si="6"/>
        <v>422</v>
      </c>
      <c r="I37" s="279">
        <f t="shared" si="6"/>
        <v>387</v>
      </c>
      <c r="J37" s="275">
        <f t="shared" si="10"/>
        <v>809</v>
      </c>
      <c r="K37" s="278" t="s">
        <v>189</v>
      </c>
      <c r="L37" s="277">
        <f t="shared" si="9"/>
        <v>626</v>
      </c>
      <c r="M37" s="277">
        <f t="shared" si="9"/>
        <v>349</v>
      </c>
      <c r="N37" s="277">
        <f t="shared" si="9"/>
        <v>274</v>
      </c>
      <c r="O37" s="277">
        <f t="shared" si="9"/>
        <v>282</v>
      </c>
      <c r="P37" s="276">
        <f t="shared" si="9"/>
        <v>209</v>
      </c>
      <c r="Q37" s="275">
        <f t="shared" si="7"/>
        <v>1740</v>
      </c>
      <c r="R37" s="274">
        <f>SUM(J37,Q37)</f>
        <v>2549</v>
      </c>
    </row>
    <row r="38" spans="1:18" ht="17.100000000000001" customHeight="1">
      <c r="B38" s="917"/>
      <c r="C38" s="152"/>
      <c r="D38" s="69" t="s">
        <v>115</v>
      </c>
      <c r="E38" s="69"/>
      <c r="F38" s="69"/>
      <c r="G38" s="69"/>
      <c r="H38" s="280">
        <f t="shared" si="6"/>
        <v>702</v>
      </c>
      <c r="I38" s="279">
        <f t="shared" si="6"/>
        <v>527</v>
      </c>
      <c r="J38" s="275">
        <f t="shared" si="10"/>
        <v>1229</v>
      </c>
      <c r="K38" s="278" t="s">
        <v>188</v>
      </c>
      <c r="L38" s="277">
        <f t="shared" si="9"/>
        <v>983</v>
      </c>
      <c r="M38" s="277">
        <f t="shared" si="9"/>
        <v>523</v>
      </c>
      <c r="N38" s="277">
        <f t="shared" si="9"/>
        <v>412</v>
      </c>
      <c r="O38" s="277">
        <f t="shared" si="9"/>
        <v>445</v>
      </c>
      <c r="P38" s="276">
        <f t="shared" si="9"/>
        <v>259</v>
      </c>
      <c r="Q38" s="275">
        <f t="shared" si="7"/>
        <v>2622</v>
      </c>
      <c r="R38" s="274">
        <f t="shared" si="8"/>
        <v>3851</v>
      </c>
    </row>
    <row r="39" spans="1:18" ht="17.100000000000001" customHeight="1">
      <c r="B39" s="917"/>
      <c r="C39" s="152"/>
      <c r="D39" s="69" t="s">
        <v>114</v>
      </c>
      <c r="E39" s="69"/>
      <c r="F39" s="69"/>
      <c r="G39" s="69"/>
      <c r="H39" s="280">
        <f t="shared" si="6"/>
        <v>745</v>
      </c>
      <c r="I39" s="279">
        <f t="shared" si="6"/>
        <v>630</v>
      </c>
      <c r="J39" s="275">
        <f t="shared" si="10"/>
        <v>1375</v>
      </c>
      <c r="K39" s="278" t="s">
        <v>136</v>
      </c>
      <c r="L39" s="277">
        <f t="shared" si="9"/>
        <v>1313</v>
      </c>
      <c r="M39" s="277">
        <f t="shared" si="9"/>
        <v>724</v>
      </c>
      <c r="N39" s="277">
        <f t="shared" si="9"/>
        <v>553</v>
      </c>
      <c r="O39" s="277">
        <f t="shared" si="9"/>
        <v>591</v>
      </c>
      <c r="P39" s="276">
        <f t="shared" si="9"/>
        <v>435</v>
      </c>
      <c r="Q39" s="275">
        <f t="shared" si="7"/>
        <v>3616</v>
      </c>
      <c r="R39" s="274">
        <f t="shared" si="8"/>
        <v>4991</v>
      </c>
    </row>
    <row r="40" spans="1:18" ht="17.100000000000001" customHeight="1">
      <c r="B40" s="917"/>
      <c r="C40" s="133"/>
      <c r="D40" s="132" t="s">
        <v>113</v>
      </c>
      <c r="E40" s="132"/>
      <c r="F40" s="132"/>
      <c r="G40" s="132"/>
      <c r="H40" s="273">
        <f t="shared" si="6"/>
        <v>508</v>
      </c>
      <c r="I40" s="272">
        <f t="shared" si="6"/>
        <v>611</v>
      </c>
      <c r="J40" s="271">
        <f t="shared" si="10"/>
        <v>1119</v>
      </c>
      <c r="K40" s="270" t="s">
        <v>188</v>
      </c>
      <c r="L40" s="269">
        <f t="shared" si="9"/>
        <v>1395</v>
      </c>
      <c r="M40" s="269">
        <f t="shared" si="9"/>
        <v>964</v>
      </c>
      <c r="N40" s="269">
        <f t="shared" si="9"/>
        <v>864</v>
      </c>
      <c r="O40" s="269">
        <f t="shared" si="9"/>
        <v>1166</v>
      </c>
      <c r="P40" s="268">
        <f t="shared" si="9"/>
        <v>711</v>
      </c>
      <c r="Q40" s="267">
        <f t="shared" si="7"/>
        <v>5100</v>
      </c>
      <c r="R40" s="266">
        <f t="shared" si="8"/>
        <v>6219</v>
      </c>
    </row>
    <row r="41" spans="1:18" ht="17.100000000000001" customHeight="1">
      <c r="B41" s="917"/>
      <c r="C41" s="265" t="s">
        <v>102</v>
      </c>
      <c r="D41" s="265"/>
      <c r="E41" s="265"/>
      <c r="F41" s="265"/>
      <c r="G41" s="265"/>
      <c r="H41" s="263">
        <f t="shared" si="6"/>
        <v>30</v>
      </c>
      <c r="I41" s="264">
        <f t="shared" si="6"/>
        <v>59</v>
      </c>
      <c r="J41" s="263">
        <f>SUM(H41:I41)</f>
        <v>89</v>
      </c>
      <c r="K41" s="262" t="s">
        <v>188</v>
      </c>
      <c r="L41" s="35">
        <f>L21+L31</f>
        <v>73</v>
      </c>
      <c r="M41" s="35">
        <f t="shared" si="9"/>
        <v>43</v>
      </c>
      <c r="N41" s="35">
        <f t="shared" si="9"/>
        <v>30</v>
      </c>
      <c r="O41" s="35">
        <f t="shared" si="9"/>
        <v>27</v>
      </c>
      <c r="P41" s="34">
        <f t="shared" si="9"/>
        <v>30</v>
      </c>
      <c r="Q41" s="261">
        <f t="shared" si="7"/>
        <v>203</v>
      </c>
      <c r="R41" s="260">
        <f t="shared" si="8"/>
        <v>292</v>
      </c>
    </row>
    <row r="42" spans="1:18" ht="17.100000000000001" customHeight="1" thickBot="1">
      <c r="B42" s="918"/>
      <c r="C42" s="919" t="s">
        <v>112</v>
      </c>
      <c r="D42" s="920"/>
      <c r="E42" s="920"/>
      <c r="F42" s="920"/>
      <c r="G42" s="921"/>
      <c r="H42" s="259">
        <f>H34+H41</f>
        <v>2759</v>
      </c>
      <c r="I42" s="256">
        <f>I34+I41</f>
        <v>2538</v>
      </c>
      <c r="J42" s="255">
        <f t="shared" si="10"/>
        <v>5297</v>
      </c>
      <c r="K42" s="258" t="s">
        <v>188</v>
      </c>
      <c r="L42" s="257">
        <f>L34+L41</f>
        <v>4829</v>
      </c>
      <c r="M42" s="257">
        <f>M34+M41</f>
        <v>2948</v>
      </c>
      <c r="N42" s="257">
        <f>N34+N41</f>
        <v>2350</v>
      </c>
      <c r="O42" s="257">
        <f>O34+O41</f>
        <v>2746</v>
      </c>
      <c r="P42" s="256">
        <f>P34+P41</f>
        <v>1814</v>
      </c>
      <c r="Q42" s="255">
        <f t="shared" si="7"/>
        <v>14687</v>
      </c>
      <c r="R42" s="254">
        <f t="shared" si="8"/>
        <v>19984</v>
      </c>
    </row>
    <row r="45" spans="1:18" ht="17.100000000000001" customHeight="1">
      <c r="A45" s="4" t="s">
        <v>111</v>
      </c>
    </row>
    <row r="46" spans="1:18" ht="17.100000000000001" customHeight="1">
      <c r="B46" s="23"/>
      <c r="C46" s="23"/>
      <c r="D46" s="23"/>
      <c r="E46" s="143"/>
      <c r="F46" s="143"/>
      <c r="G46" s="143"/>
      <c r="H46" s="143"/>
      <c r="I46" s="143"/>
      <c r="J46" s="143"/>
      <c r="K46" s="862" t="s">
        <v>104</v>
      </c>
      <c r="L46" s="862"/>
      <c r="M46" s="862"/>
      <c r="N46" s="862"/>
      <c r="O46" s="862"/>
      <c r="P46" s="862"/>
      <c r="Q46" s="862"/>
      <c r="R46" s="862"/>
    </row>
    <row r="47" spans="1:18" ht="17.100000000000001" customHeight="1">
      <c r="B47" s="863" t="str">
        <f>"令和" &amp; DBCS($A$2) &amp; "年（" &amp; DBCS($B$2) &amp; "年）" &amp; DBCS($C$2) &amp; "月"</f>
        <v>令和５年（２０２３年）５月</v>
      </c>
      <c r="C47" s="864"/>
      <c r="D47" s="864"/>
      <c r="E47" s="864"/>
      <c r="F47" s="864"/>
      <c r="G47" s="865"/>
      <c r="H47" s="869" t="s">
        <v>96</v>
      </c>
      <c r="I47" s="870"/>
      <c r="J47" s="870"/>
      <c r="K47" s="871" t="s">
        <v>95</v>
      </c>
      <c r="L47" s="872"/>
      <c r="M47" s="872"/>
      <c r="N47" s="872"/>
      <c r="O47" s="872"/>
      <c r="P47" s="872"/>
      <c r="Q47" s="873"/>
      <c r="R47" s="874" t="s">
        <v>48</v>
      </c>
    </row>
    <row r="48" spans="1:18" ht="17.100000000000001" customHeight="1">
      <c r="B48" s="866"/>
      <c r="C48" s="867"/>
      <c r="D48" s="867"/>
      <c r="E48" s="867"/>
      <c r="F48" s="867"/>
      <c r="G48" s="868"/>
      <c r="H48" s="142" t="s">
        <v>57</v>
      </c>
      <c r="I48" s="141" t="s">
        <v>56</v>
      </c>
      <c r="J48" s="140" t="s">
        <v>49</v>
      </c>
      <c r="K48" s="139" t="s">
        <v>55</v>
      </c>
      <c r="L48" s="138" t="s">
        <v>54</v>
      </c>
      <c r="M48" s="138" t="s">
        <v>53</v>
      </c>
      <c r="N48" s="138" t="s">
        <v>52</v>
      </c>
      <c r="O48" s="138" t="s">
        <v>51</v>
      </c>
      <c r="P48" s="137" t="s">
        <v>50</v>
      </c>
      <c r="Q48" s="343" t="s">
        <v>49</v>
      </c>
      <c r="R48" s="875"/>
    </row>
    <row r="49" spans="1:18" ht="17.100000000000001" customHeight="1">
      <c r="B49" s="3" t="s">
        <v>103</v>
      </c>
      <c r="C49" s="235"/>
      <c r="D49" s="235"/>
      <c r="E49" s="235"/>
      <c r="F49" s="235"/>
      <c r="G49" s="235"/>
      <c r="H49" s="22">
        <v>929</v>
      </c>
      <c r="I49" s="21">
        <v>1285</v>
      </c>
      <c r="J49" s="20">
        <f>SUM(H49:I49)</f>
        <v>2214</v>
      </c>
      <c r="K49" s="19">
        <v>0</v>
      </c>
      <c r="L49" s="31">
        <v>3664</v>
      </c>
      <c r="M49" s="31">
        <v>2289</v>
      </c>
      <c r="N49" s="31">
        <v>1522</v>
      </c>
      <c r="O49" s="31">
        <v>1043</v>
      </c>
      <c r="P49" s="30">
        <v>449</v>
      </c>
      <c r="Q49" s="253">
        <f>SUM(K49:P49)</f>
        <v>8967</v>
      </c>
      <c r="R49" s="252">
        <f>SUM(J49,Q49)</f>
        <v>11181</v>
      </c>
    </row>
    <row r="50" spans="1:18" ht="17.100000000000001" customHeight="1">
      <c r="B50" s="2" t="s">
        <v>102</v>
      </c>
      <c r="C50" s="29"/>
      <c r="D50" s="29"/>
      <c r="E50" s="29"/>
      <c r="F50" s="29"/>
      <c r="G50" s="29"/>
      <c r="H50" s="18">
        <v>10</v>
      </c>
      <c r="I50" s="17">
        <v>36</v>
      </c>
      <c r="J50" s="16">
        <f>SUM(H50:I50)</f>
        <v>46</v>
      </c>
      <c r="K50" s="15">
        <v>0</v>
      </c>
      <c r="L50" s="28">
        <v>51</v>
      </c>
      <c r="M50" s="28">
        <v>36</v>
      </c>
      <c r="N50" s="28">
        <v>29</v>
      </c>
      <c r="O50" s="28">
        <v>16</v>
      </c>
      <c r="P50" s="27">
        <v>17</v>
      </c>
      <c r="Q50" s="251">
        <f>SUM(K50:P50)</f>
        <v>149</v>
      </c>
      <c r="R50" s="250">
        <f>SUM(J50,Q50)</f>
        <v>195</v>
      </c>
    </row>
    <row r="51" spans="1:18" ht="17.100000000000001" customHeight="1">
      <c r="B51" s="13" t="s">
        <v>47</v>
      </c>
      <c r="C51" s="12"/>
      <c r="D51" s="12"/>
      <c r="E51" s="12"/>
      <c r="F51" s="12"/>
      <c r="G51" s="12"/>
      <c r="H51" s="11">
        <f t="shared" ref="H51:P51" si="11">H49+H50</f>
        <v>939</v>
      </c>
      <c r="I51" s="8">
        <f t="shared" si="11"/>
        <v>1321</v>
      </c>
      <c r="J51" s="7">
        <f t="shared" si="11"/>
        <v>2260</v>
      </c>
      <c r="K51" s="10">
        <f t="shared" si="11"/>
        <v>0</v>
      </c>
      <c r="L51" s="9">
        <f t="shared" si="11"/>
        <v>3715</v>
      </c>
      <c r="M51" s="9">
        <f t="shared" si="11"/>
        <v>2325</v>
      </c>
      <c r="N51" s="9">
        <f t="shared" si="11"/>
        <v>1551</v>
      </c>
      <c r="O51" s="9">
        <f t="shared" si="11"/>
        <v>1059</v>
      </c>
      <c r="P51" s="8">
        <f t="shared" si="11"/>
        <v>466</v>
      </c>
      <c r="Q51" s="7">
        <f>SUM(K51:P51)</f>
        <v>9116</v>
      </c>
      <c r="R51" s="6">
        <f>SUM(J51,Q51)</f>
        <v>11376</v>
      </c>
    </row>
    <row r="53" spans="1:18" ht="17.100000000000001" customHeight="1">
      <c r="A53" s="4" t="s">
        <v>110</v>
      </c>
    </row>
    <row r="54" spans="1:18" ht="17.100000000000001" customHeight="1">
      <c r="B54" s="23"/>
      <c r="C54" s="23"/>
      <c r="D54" s="23"/>
      <c r="E54" s="143"/>
      <c r="F54" s="143"/>
      <c r="G54" s="143"/>
      <c r="H54" s="143"/>
      <c r="I54" s="143"/>
      <c r="J54" s="143"/>
      <c r="K54" s="862" t="s">
        <v>104</v>
      </c>
      <c r="L54" s="862"/>
      <c r="M54" s="862"/>
      <c r="N54" s="862"/>
      <c r="O54" s="862"/>
      <c r="P54" s="862"/>
      <c r="Q54" s="862"/>
      <c r="R54" s="862"/>
    </row>
    <row r="55" spans="1:18" ht="17.100000000000001" customHeight="1">
      <c r="B55" s="863" t="str">
        <f>"令和" &amp; DBCS($A$2) &amp; "年（" &amp; DBCS($B$2) &amp; "年）" &amp; DBCS($C$2) &amp; "月"</f>
        <v>令和５年（２０２３年）５月</v>
      </c>
      <c r="C55" s="864"/>
      <c r="D55" s="864"/>
      <c r="E55" s="864"/>
      <c r="F55" s="864"/>
      <c r="G55" s="865"/>
      <c r="H55" s="869" t="s">
        <v>96</v>
      </c>
      <c r="I55" s="870"/>
      <c r="J55" s="870"/>
      <c r="K55" s="871" t="s">
        <v>95</v>
      </c>
      <c r="L55" s="872"/>
      <c r="M55" s="872"/>
      <c r="N55" s="872"/>
      <c r="O55" s="872"/>
      <c r="P55" s="872"/>
      <c r="Q55" s="873"/>
      <c r="R55" s="865" t="s">
        <v>48</v>
      </c>
    </row>
    <row r="56" spans="1:18" ht="17.100000000000001" customHeight="1">
      <c r="B56" s="866"/>
      <c r="C56" s="867"/>
      <c r="D56" s="867"/>
      <c r="E56" s="867"/>
      <c r="F56" s="867"/>
      <c r="G56" s="868"/>
      <c r="H56" s="142" t="s">
        <v>57</v>
      </c>
      <c r="I56" s="141" t="s">
        <v>56</v>
      </c>
      <c r="J56" s="140" t="s">
        <v>49</v>
      </c>
      <c r="K56" s="139" t="s">
        <v>55</v>
      </c>
      <c r="L56" s="138" t="s">
        <v>54</v>
      </c>
      <c r="M56" s="138" t="s">
        <v>53</v>
      </c>
      <c r="N56" s="138" t="s">
        <v>52</v>
      </c>
      <c r="O56" s="138" t="s">
        <v>51</v>
      </c>
      <c r="P56" s="137" t="s">
        <v>50</v>
      </c>
      <c r="Q56" s="248" t="s">
        <v>49</v>
      </c>
      <c r="R56" s="868"/>
    </row>
    <row r="57" spans="1:18" ht="17.100000000000001" customHeight="1">
      <c r="B57" s="3" t="s">
        <v>103</v>
      </c>
      <c r="C57" s="235"/>
      <c r="D57" s="235"/>
      <c r="E57" s="235"/>
      <c r="F57" s="235"/>
      <c r="G57" s="235"/>
      <c r="H57" s="22">
        <v>10</v>
      </c>
      <c r="I57" s="21">
        <v>13</v>
      </c>
      <c r="J57" s="20">
        <f>SUM(H57:I57)</f>
        <v>23</v>
      </c>
      <c r="K57" s="19">
        <v>0</v>
      </c>
      <c r="L57" s="31">
        <v>1422</v>
      </c>
      <c r="M57" s="31">
        <v>961</v>
      </c>
      <c r="N57" s="31">
        <v>778</v>
      </c>
      <c r="O57" s="31">
        <v>533</v>
      </c>
      <c r="P57" s="30">
        <v>244</v>
      </c>
      <c r="Q57" s="233">
        <f>SUM(K57:P57)</f>
        <v>3938</v>
      </c>
      <c r="R57" s="232">
        <f>SUM(J57,Q57)</f>
        <v>3961</v>
      </c>
    </row>
    <row r="58" spans="1:18" ht="17.100000000000001" customHeight="1">
      <c r="B58" s="2" t="s">
        <v>102</v>
      </c>
      <c r="C58" s="29"/>
      <c r="D58" s="29"/>
      <c r="E58" s="29"/>
      <c r="F58" s="29"/>
      <c r="G58" s="29"/>
      <c r="H58" s="18">
        <v>0</v>
      </c>
      <c r="I58" s="17">
        <v>0</v>
      </c>
      <c r="J58" s="16">
        <f>SUM(H58:I58)</f>
        <v>0</v>
      </c>
      <c r="K58" s="15">
        <v>0</v>
      </c>
      <c r="L58" s="28">
        <v>5</v>
      </c>
      <c r="M58" s="28">
        <v>4</v>
      </c>
      <c r="N58" s="28">
        <v>5</v>
      </c>
      <c r="O58" s="28">
        <v>3</v>
      </c>
      <c r="P58" s="27">
        <v>6</v>
      </c>
      <c r="Q58" s="230">
        <f>SUM(K58:P58)</f>
        <v>23</v>
      </c>
      <c r="R58" s="229">
        <f>SUM(J58,Q58)</f>
        <v>23</v>
      </c>
    </row>
    <row r="59" spans="1:18" ht="17.100000000000001" customHeight="1">
      <c r="B59" s="13" t="s">
        <v>47</v>
      </c>
      <c r="C59" s="12"/>
      <c r="D59" s="12"/>
      <c r="E59" s="12"/>
      <c r="F59" s="12"/>
      <c r="G59" s="12"/>
      <c r="H59" s="11">
        <f>H57+H58</f>
        <v>10</v>
      </c>
      <c r="I59" s="8">
        <f>I57+I58</f>
        <v>13</v>
      </c>
      <c r="J59" s="7">
        <f>SUM(H59:I59)</f>
        <v>23</v>
      </c>
      <c r="K59" s="10">
        <f t="shared" ref="K59:P59" si="12">K57+K58</f>
        <v>0</v>
      </c>
      <c r="L59" s="9">
        <f t="shared" si="12"/>
        <v>1427</v>
      </c>
      <c r="M59" s="9">
        <f t="shared" si="12"/>
        <v>965</v>
      </c>
      <c r="N59" s="9">
        <f t="shared" si="12"/>
        <v>783</v>
      </c>
      <c r="O59" s="9">
        <f t="shared" si="12"/>
        <v>536</v>
      </c>
      <c r="P59" s="8">
        <f t="shared" si="12"/>
        <v>250</v>
      </c>
      <c r="Q59" s="227">
        <f>SUM(K59:P59)</f>
        <v>3961</v>
      </c>
      <c r="R59" s="226">
        <f>SUM(J59,Q59)</f>
        <v>3984</v>
      </c>
    </row>
    <row r="61" spans="1:18" ht="17.100000000000001" customHeight="1">
      <c r="A61" s="4" t="s">
        <v>109</v>
      </c>
    </row>
    <row r="62" spans="1:18" ht="17.100000000000001" customHeight="1">
      <c r="A62" s="4" t="s">
        <v>108</v>
      </c>
    </row>
    <row r="63" spans="1:18" ht="17.100000000000001" customHeight="1">
      <c r="B63" s="23"/>
      <c r="C63" s="23"/>
      <c r="D63" s="23"/>
      <c r="E63" s="143"/>
      <c r="F63" s="143"/>
      <c r="G63" s="143"/>
      <c r="H63" s="143"/>
      <c r="I63" s="143"/>
      <c r="J63" s="862" t="s">
        <v>104</v>
      </c>
      <c r="K63" s="862"/>
      <c r="L63" s="862"/>
      <c r="M63" s="862"/>
      <c r="N63" s="862"/>
      <c r="O63" s="862"/>
      <c r="P63" s="862"/>
      <c r="Q63" s="862"/>
    </row>
    <row r="64" spans="1:18" ht="17.100000000000001" customHeight="1">
      <c r="B64" s="863" t="str">
        <f>"令和" &amp; DBCS($A$2) &amp; "年（" &amp; DBCS($B$2) &amp; "年）" &amp; DBCS($C$2) &amp; "月"</f>
        <v>令和５年（２０２３年）５月</v>
      </c>
      <c r="C64" s="864"/>
      <c r="D64" s="864"/>
      <c r="E64" s="864"/>
      <c r="F64" s="864"/>
      <c r="G64" s="865"/>
      <c r="H64" s="869" t="s">
        <v>96</v>
      </c>
      <c r="I64" s="870"/>
      <c r="J64" s="870"/>
      <c r="K64" s="871" t="s">
        <v>95</v>
      </c>
      <c r="L64" s="872"/>
      <c r="M64" s="872"/>
      <c r="N64" s="872"/>
      <c r="O64" s="872"/>
      <c r="P64" s="873"/>
      <c r="Q64" s="865" t="s">
        <v>48</v>
      </c>
    </row>
    <row r="65" spans="1:17" ht="17.100000000000001" customHeight="1">
      <c r="B65" s="866"/>
      <c r="C65" s="867"/>
      <c r="D65" s="867"/>
      <c r="E65" s="867"/>
      <c r="F65" s="867"/>
      <c r="G65" s="868"/>
      <c r="H65" s="142" t="s">
        <v>57</v>
      </c>
      <c r="I65" s="141" t="s">
        <v>56</v>
      </c>
      <c r="J65" s="140" t="s">
        <v>49</v>
      </c>
      <c r="K65" s="249" t="s">
        <v>54</v>
      </c>
      <c r="L65" s="138" t="s">
        <v>53</v>
      </c>
      <c r="M65" s="138" t="s">
        <v>52</v>
      </c>
      <c r="N65" s="138" t="s">
        <v>51</v>
      </c>
      <c r="O65" s="137" t="s">
        <v>50</v>
      </c>
      <c r="P65" s="248" t="s">
        <v>49</v>
      </c>
      <c r="Q65" s="868"/>
    </row>
    <row r="66" spans="1:17" ht="17.100000000000001" customHeight="1">
      <c r="B66" s="3" t="s">
        <v>103</v>
      </c>
      <c r="C66" s="235"/>
      <c r="D66" s="235"/>
      <c r="E66" s="235"/>
      <c r="F66" s="235"/>
      <c r="G66" s="235"/>
      <c r="H66" s="22">
        <v>0</v>
      </c>
      <c r="I66" s="21">
        <v>0</v>
      </c>
      <c r="J66" s="20">
        <f>SUM(H66:I66)</f>
        <v>0</v>
      </c>
      <c r="K66" s="234">
        <v>1</v>
      </c>
      <c r="L66" s="31">
        <v>3</v>
      </c>
      <c r="M66" s="31">
        <v>164</v>
      </c>
      <c r="N66" s="31">
        <v>589</v>
      </c>
      <c r="O66" s="30">
        <v>403</v>
      </c>
      <c r="P66" s="233">
        <f>SUM(K66:O66)</f>
        <v>1160</v>
      </c>
      <c r="Q66" s="232">
        <f>SUM(J66,P66)</f>
        <v>1160</v>
      </c>
    </row>
    <row r="67" spans="1:17" ht="17.100000000000001" customHeight="1">
      <c r="B67" s="2" t="s">
        <v>102</v>
      </c>
      <c r="C67" s="29"/>
      <c r="D67" s="29"/>
      <c r="E67" s="29"/>
      <c r="F67" s="29"/>
      <c r="G67" s="29"/>
      <c r="H67" s="18">
        <v>0</v>
      </c>
      <c r="I67" s="17">
        <v>0</v>
      </c>
      <c r="J67" s="16">
        <f>SUM(H67:I67)</f>
        <v>0</v>
      </c>
      <c r="K67" s="231">
        <v>0</v>
      </c>
      <c r="L67" s="28">
        <v>0</v>
      </c>
      <c r="M67" s="28">
        <v>0</v>
      </c>
      <c r="N67" s="28">
        <v>1</v>
      </c>
      <c r="O67" s="27">
        <v>3</v>
      </c>
      <c r="P67" s="230">
        <f>SUM(K67:O67)</f>
        <v>4</v>
      </c>
      <c r="Q67" s="229">
        <f>SUM(J67,P67)</f>
        <v>4</v>
      </c>
    </row>
    <row r="68" spans="1:17" ht="17.100000000000001" customHeight="1">
      <c r="B68" s="13" t="s">
        <v>47</v>
      </c>
      <c r="C68" s="12"/>
      <c r="D68" s="12"/>
      <c r="E68" s="12"/>
      <c r="F68" s="12"/>
      <c r="G68" s="12"/>
      <c r="H68" s="11">
        <f>H66+H67</f>
        <v>0</v>
      </c>
      <c r="I68" s="8">
        <f>I66+I67</f>
        <v>0</v>
      </c>
      <c r="J68" s="7">
        <f>SUM(H68:I68)</f>
        <v>0</v>
      </c>
      <c r="K68" s="228">
        <f>K66+K67</f>
        <v>1</v>
      </c>
      <c r="L68" s="9">
        <f>L66+L67</f>
        <v>3</v>
      </c>
      <c r="M68" s="9">
        <f>M66+M67</f>
        <v>164</v>
      </c>
      <c r="N68" s="9">
        <f>N66+N67</f>
        <v>590</v>
      </c>
      <c r="O68" s="8">
        <f>O66+O67</f>
        <v>406</v>
      </c>
      <c r="P68" s="227">
        <f>SUM(K68:O68)</f>
        <v>1164</v>
      </c>
      <c r="Q68" s="226">
        <f>SUM(J68,P68)</f>
        <v>1164</v>
      </c>
    </row>
    <row r="70" spans="1:17" ht="17.100000000000001" customHeight="1">
      <c r="A70" s="4" t="s">
        <v>107</v>
      </c>
    </row>
    <row r="71" spans="1:17" ht="17.100000000000001" customHeight="1">
      <c r="B71" s="23"/>
      <c r="C71" s="23"/>
      <c r="D71" s="23"/>
      <c r="E71" s="143"/>
      <c r="F71" s="143"/>
      <c r="G71" s="143"/>
      <c r="H71" s="143"/>
      <c r="I71" s="143"/>
      <c r="J71" s="862" t="s">
        <v>104</v>
      </c>
      <c r="K71" s="862"/>
      <c r="L71" s="862"/>
      <c r="M71" s="862"/>
      <c r="N71" s="862"/>
      <c r="O71" s="862"/>
      <c r="P71" s="862"/>
      <c r="Q71" s="862"/>
    </row>
    <row r="72" spans="1:17" ht="17.100000000000001" customHeight="1">
      <c r="B72" s="863" t="str">
        <f>"令和" &amp; DBCS($A$2) &amp; "年（" &amp; DBCS($B$2) &amp; "年）" &amp; DBCS($C$2) &amp; "月"</f>
        <v>令和５年（２０２３年）５月</v>
      </c>
      <c r="C72" s="864"/>
      <c r="D72" s="864"/>
      <c r="E72" s="864"/>
      <c r="F72" s="864"/>
      <c r="G72" s="865"/>
      <c r="H72" s="910" t="s">
        <v>96</v>
      </c>
      <c r="I72" s="911"/>
      <c r="J72" s="911"/>
      <c r="K72" s="912" t="s">
        <v>95</v>
      </c>
      <c r="L72" s="911"/>
      <c r="M72" s="911"/>
      <c r="N72" s="911"/>
      <c r="O72" s="911"/>
      <c r="P72" s="913"/>
      <c r="Q72" s="914" t="s">
        <v>48</v>
      </c>
    </row>
    <row r="73" spans="1:17" ht="17.100000000000001" customHeight="1">
      <c r="B73" s="866"/>
      <c r="C73" s="867"/>
      <c r="D73" s="867"/>
      <c r="E73" s="867"/>
      <c r="F73" s="867"/>
      <c r="G73" s="868"/>
      <c r="H73" s="247" t="s">
        <v>57</v>
      </c>
      <c r="I73" s="246" t="s">
        <v>56</v>
      </c>
      <c r="J73" s="245" t="s">
        <v>49</v>
      </c>
      <c r="K73" s="244" t="s">
        <v>54</v>
      </c>
      <c r="L73" s="243" t="s">
        <v>53</v>
      </c>
      <c r="M73" s="243" t="s">
        <v>52</v>
      </c>
      <c r="N73" s="243" t="s">
        <v>51</v>
      </c>
      <c r="O73" s="242" t="s">
        <v>50</v>
      </c>
      <c r="P73" s="241" t="s">
        <v>49</v>
      </c>
      <c r="Q73" s="915"/>
    </row>
    <row r="74" spans="1:17" ht="17.100000000000001" customHeight="1">
      <c r="B74" s="3" t="s">
        <v>103</v>
      </c>
      <c r="C74" s="235"/>
      <c r="D74" s="235"/>
      <c r="E74" s="235"/>
      <c r="F74" s="235"/>
      <c r="G74" s="235"/>
      <c r="H74" s="22">
        <v>0</v>
      </c>
      <c r="I74" s="21">
        <v>0</v>
      </c>
      <c r="J74" s="20">
        <f>SUM(H74:I74)</f>
        <v>0</v>
      </c>
      <c r="K74" s="234">
        <v>50</v>
      </c>
      <c r="L74" s="31">
        <v>54</v>
      </c>
      <c r="M74" s="31">
        <v>126</v>
      </c>
      <c r="N74" s="31">
        <v>175</v>
      </c>
      <c r="O74" s="30">
        <v>71</v>
      </c>
      <c r="P74" s="233">
        <f>SUM(K74:O74)</f>
        <v>476</v>
      </c>
      <c r="Q74" s="232">
        <f>SUM(J74,P74)</f>
        <v>476</v>
      </c>
    </row>
    <row r="75" spans="1:17" ht="17.100000000000001" customHeight="1">
      <c r="B75" s="2" t="s">
        <v>102</v>
      </c>
      <c r="C75" s="29"/>
      <c r="D75" s="29"/>
      <c r="E75" s="29"/>
      <c r="F75" s="29"/>
      <c r="G75" s="29"/>
      <c r="H75" s="18">
        <v>0</v>
      </c>
      <c r="I75" s="17">
        <v>0</v>
      </c>
      <c r="J75" s="16">
        <f>SUM(H75:I75)</f>
        <v>0</v>
      </c>
      <c r="K75" s="231">
        <v>0</v>
      </c>
      <c r="L75" s="28">
        <v>0</v>
      </c>
      <c r="M75" s="28">
        <v>0</v>
      </c>
      <c r="N75" s="28">
        <v>0</v>
      </c>
      <c r="O75" s="27">
        <v>0</v>
      </c>
      <c r="P75" s="230">
        <f>SUM(K75:O75)</f>
        <v>0</v>
      </c>
      <c r="Q75" s="229">
        <f>SUM(J75,P75)</f>
        <v>0</v>
      </c>
    </row>
    <row r="76" spans="1:17" ht="17.100000000000001" customHeight="1">
      <c r="B76" s="13" t="s">
        <v>47</v>
      </c>
      <c r="C76" s="12"/>
      <c r="D76" s="12"/>
      <c r="E76" s="12"/>
      <c r="F76" s="12"/>
      <c r="G76" s="12"/>
      <c r="H76" s="11">
        <f>H74+H75</f>
        <v>0</v>
      </c>
      <c r="I76" s="8">
        <f>I74+I75</f>
        <v>0</v>
      </c>
      <c r="J76" s="7">
        <f>SUM(H76:I76)</f>
        <v>0</v>
      </c>
      <c r="K76" s="228">
        <f>K74+K75</f>
        <v>50</v>
      </c>
      <c r="L76" s="9">
        <f>L74+L75</f>
        <v>54</v>
      </c>
      <c r="M76" s="9">
        <f>M74+M75</f>
        <v>126</v>
      </c>
      <c r="N76" s="9">
        <f>N74+N75</f>
        <v>175</v>
      </c>
      <c r="O76" s="8">
        <f>O74+O75</f>
        <v>71</v>
      </c>
      <c r="P76" s="227">
        <f>SUM(K76:O76)</f>
        <v>476</v>
      </c>
      <c r="Q76" s="226">
        <f>SUM(J76,P76)</f>
        <v>476</v>
      </c>
    </row>
    <row r="78" spans="1:17" ht="17.100000000000001" customHeight="1">
      <c r="A78" s="4" t="s">
        <v>106</v>
      </c>
    </row>
    <row r="79" spans="1:17" ht="17.100000000000001" customHeight="1">
      <c r="B79" s="23"/>
      <c r="C79" s="23"/>
      <c r="D79" s="23"/>
      <c r="E79" s="143"/>
      <c r="F79" s="143"/>
      <c r="G79" s="143"/>
      <c r="H79" s="143"/>
      <c r="I79" s="143"/>
      <c r="J79" s="862" t="s">
        <v>104</v>
      </c>
      <c r="K79" s="862"/>
      <c r="L79" s="862"/>
      <c r="M79" s="862"/>
      <c r="N79" s="862"/>
      <c r="O79" s="862"/>
      <c r="P79" s="862"/>
      <c r="Q79" s="862"/>
    </row>
    <row r="80" spans="1:17" ht="17.100000000000001" customHeight="1">
      <c r="B80" s="889" t="str">
        <f>"令和" &amp; DBCS($A$2) &amp; "年（" &amp; DBCS($B$2) &amp; "年）" &amp; DBCS($C$2) &amp; "月"</f>
        <v>令和５年（２０２３年）５月</v>
      </c>
      <c r="C80" s="890"/>
      <c r="D80" s="890"/>
      <c r="E80" s="890"/>
      <c r="F80" s="890"/>
      <c r="G80" s="891"/>
      <c r="H80" s="895" t="s">
        <v>96</v>
      </c>
      <c r="I80" s="896"/>
      <c r="J80" s="896"/>
      <c r="K80" s="897" t="s">
        <v>95</v>
      </c>
      <c r="L80" s="896"/>
      <c r="M80" s="896"/>
      <c r="N80" s="896"/>
      <c r="O80" s="896"/>
      <c r="P80" s="898"/>
      <c r="Q80" s="891" t="s">
        <v>48</v>
      </c>
    </row>
    <row r="81" spans="1:18" ht="17.100000000000001" customHeight="1">
      <c r="B81" s="892"/>
      <c r="C81" s="893"/>
      <c r="D81" s="893"/>
      <c r="E81" s="893"/>
      <c r="F81" s="893"/>
      <c r="G81" s="894"/>
      <c r="H81" s="240" t="s">
        <v>57</v>
      </c>
      <c r="I81" s="237" t="s">
        <v>56</v>
      </c>
      <c r="J81" s="345" t="s">
        <v>49</v>
      </c>
      <c r="K81" s="239" t="s">
        <v>54</v>
      </c>
      <c r="L81" s="238" t="s">
        <v>53</v>
      </c>
      <c r="M81" s="238" t="s">
        <v>52</v>
      </c>
      <c r="N81" s="238" t="s">
        <v>51</v>
      </c>
      <c r="O81" s="237" t="s">
        <v>50</v>
      </c>
      <c r="P81" s="236" t="s">
        <v>49</v>
      </c>
      <c r="Q81" s="894"/>
    </row>
    <row r="82" spans="1:18" ht="17.100000000000001" customHeight="1">
      <c r="B82" s="3" t="s">
        <v>103</v>
      </c>
      <c r="C82" s="235"/>
      <c r="D82" s="235"/>
      <c r="E82" s="235"/>
      <c r="F82" s="235"/>
      <c r="G82" s="235"/>
      <c r="H82" s="22">
        <v>0</v>
      </c>
      <c r="I82" s="21">
        <v>0</v>
      </c>
      <c r="J82" s="20">
        <f>SUM(H82:I82)</f>
        <v>0</v>
      </c>
      <c r="K82" s="234">
        <v>0</v>
      </c>
      <c r="L82" s="31">
        <v>0</v>
      </c>
      <c r="M82" s="31">
        <v>3</v>
      </c>
      <c r="N82" s="31">
        <v>17</v>
      </c>
      <c r="O82" s="30">
        <v>14</v>
      </c>
      <c r="P82" s="233">
        <f>SUM(K82:O82)</f>
        <v>34</v>
      </c>
      <c r="Q82" s="232">
        <f>SUM(J82,P82)</f>
        <v>34</v>
      </c>
    </row>
    <row r="83" spans="1:18" ht="17.100000000000001" customHeight="1">
      <c r="B83" s="2" t="s">
        <v>102</v>
      </c>
      <c r="C83" s="29"/>
      <c r="D83" s="29"/>
      <c r="E83" s="29"/>
      <c r="F83" s="29"/>
      <c r="G83" s="29"/>
      <c r="H83" s="18">
        <v>0</v>
      </c>
      <c r="I83" s="17">
        <v>0</v>
      </c>
      <c r="J83" s="16">
        <f>SUM(H83:I83)</f>
        <v>0</v>
      </c>
      <c r="K83" s="231">
        <v>0</v>
      </c>
      <c r="L83" s="28">
        <v>0</v>
      </c>
      <c r="M83" s="28">
        <v>0</v>
      </c>
      <c r="N83" s="28">
        <v>0</v>
      </c>
      <c r="O83" s="27">
        <v>0</v>
      </c>
      <c r="P83" s="230">
        <f>SUM(K83:O83)</f>
        <v>0</v>
      </c>
      <c r="Q83" s="229">
        <f>SUM(J83,P83)</f>
        <v>0</v>
      </c>
    </row>
    <row r="84" spans="1:18" ht="17.100000000000001" customHeight="1">
      <c r="B84" s="13" t="s">
        <v>47</v>
      </c>
      <c r="C84" s="12"/>
      <c r="D84" s="12"/>
      <c r="E84" s="12"/>
      <c r="F84" s="12"/>
      <c r="G84" s="12"/>
      <c r="H84" s="11">
        <f>H82+H83</f>
        <v>0</v>
      </c>
      <c r="I84" s="8">
        <f>I82+I83</f>
        <v>0</v>
      </c>
      <c r="J84" s="7">
        <f>SUM(H84:I84)</f>
        <v>0</v>
      </c>
      <c r="K84" s="228">
        <f>K82+K83</f>
        <v>0</v>
      </c>
      <c r="L84" s="9">
        <f>L82+L83</f>
        <v>0</v>
      </c>
      <c r="M84" s="9">
        <f>M82+M83</f>
        <v>3</v>
      </c>
      <c r="N84" s="9">
        <f>N82+N83</f>
        <v>17</v>
      </c>
      <c r="O84" s="8">
        <f>O82+O83</f>
        <v>14</v>
      </c>
      <c r="P84" s="227">
        <f>SUM(K84:O84)</f>
        <v>34</v>
      </c>
      <c r="Q84" s="226">
        <f>SUM(J84,P84)</f>
        <v>34</v>
      </c>
    </row>
    <row r="86" spans="1:18" s="189" customFormat="1" ht="17.100000000000001" customHeight="1">
      <c r="A86" s="4" t="s">
        <v>105</v>
      </c>
    </row>
    <row r="87" spans="1:18" s="189" customFormat="1" ht="17.100000000000001" customHeight="1">
      <c r="B87" s="225"/>
      <c r="C87" s="225"/>
      <c r="D87" s="225"/>
      <c r="E87" s="187"/>
      <c r="F87" s="187"/>
      <c r="G87" s="187"/>
      <c r="H87" s="187"/>
      <c r="I87" s="187"/>
      <c r="J87" s="899" t="s">
        <v>104</v>
      </c>
      <c r="K87" s="899"/>
      <c r="L87" s="899"/>
      <c r="M87" s="899"/>
      <c r="N87" s="899"/>
      <c r="O87" s="899"/>
      <c r="P87" s="899"/>
      <c r="Q87" s="899"/>
    </row>
    <row r="88" spans="1:18" s="189" customFormat="1" ht="17.100000000000001" customHeight="1">
      <c r="B88" s="900" t="str">
        <f>"令和" &amp; DBCS($A$2) &amp; "年（" &amp; DBCS($B$2) &amp; "年）" &amp; DBCS($C$2) &amp; "月"</f>
        <v>令和５年（２０２３年）５月</v>
      </c>
      <c r="C88" s="901"/>
      <c r="D88" s="901"/>
      <c r="E88" s="901"/>
      <c r="F88" s="901"/>
      <c r="G88" s="902"/>
      <c r="H88" s="906" t="s">
        <v>96</v>
      </c>
      <c r="I88" s="907"/>
      <c r="J88" s="907"/>
      <c r="K88" s="908" t="s">
        <v>95</v>
      </c>
      <c r="L88" s="907"/>
      <c r="M88" s="907"/>
      <c r="N88" s="907"/>
      <c r="O88" s="907"/>
      <c r="P88" s="909"/>
      <c r="Q88" s="902" t="s">
        <v>48</v>
      </c>
    </row>
    <row r="89" spans="1:18" s="189" customFormat="1" ht="17.100000000000001" customHeight="1">
      <c r="B89" s="903"/>
      <c r="C89" s="904"/>
      <c r="D89" s="904"/>
      <c r="E89" s="904"/>
      <c r="F89" s="904"/>
      <c r="G89" s="905"/>
      <c r="H89" s="224" t="s">
        <v>57</v>
      </c>
      <c r="I89" s="221" t="s">
        <v>56</v>
      </c>
      <c r="J89" s="346" t="s">
        <v>49</v>
      </c>
      <c r="K89" s="223" t="s">
        <v>54</v>
      </c>
      <c r="L89" s="222" t="s">
        <v>53</v>
      </c>
      <c r="M89" s="222" t="s">
        <v>52</v>
      </c>
      <c r="N89" s="222" t="s">
        <v>51</v>
      </c>
      <c r="O89" s="221" t="s">
        <v>50</v>
      </c>
      <c r="P89" s="220" t="s">
        <v>49</v>
      </c>
      <c r="Q89" s="905"/>
    </row>
    <row r="90" spans="1:18" s="189" customFormat="1" ht="17.100000000000001" customHeight="1">
      <c r="B90" s="219" t="s">
        <v>103</v>
      </c>
      <c r="C90" s="218"/>
      <c r="D90" s="218"/>
      <c r="E90" s="218"/>
      <c r="F90" s="218"/>
      <c r="G90" s="218"/>
      <c r="H90" s="217">
        <v>0</v>
      </c>
      <c r="I90" s="216">
        <v>0</v>
      </c>
      <c r="J90" s="215">
        <f>SUM(H90:I90)</f>
        <v>0</v>
      </c>
      <c r="K90" s="214">
        <v>1</v>
      </c>
      <c r="L90" s="213">
        <v>3</v>
      </c>
      <c r="M90" s="213">
        <v>27</v>
      </c>
      <c r="N90" s="213">
        <v>332</v>
      </c>
      <c r="O90" s="212">
        <v>391</v>
      </c>
      <c r="P90" s="211">
        <f>SUM(K90:O90)</f>
        <v>754</v>
      </c>
      <c r="Q90" s="210">
        <f>SUM(J90,P90)</f>
        <v>754</v>
      </c>
    </row>
    <row r="91" spans="1:18" s="189" customFormat="1" ht="17.100000000000001" customHeight="1">
      <c r="B91" s="209" t="s">
        <v>102</v>
      </c>
      <c r="C91" s="208"/>
      <c r="D91" s="208"/>
      <c r="E91" s="208"/>
      <c r="F91" s="208"/>
      <c r="G91" s="208"/>
      <c r="H91" s="207">
        <v>0</v>
      </c>
      <c r="I91" s="206">
        <v>0</v>
      </c>
      <c r="J91" s="205">
        <f>SUM(H91:I91)</f>
        <v>0</v>
      </c>
      <c r="K91" s="204">
        <v>0</v>
      </c>
      <c r="L91" s="203">
        <v>0</v>
      </c>
      <c r="M91" s="203">
        <v>0</v>
      </c>
      <c r="N91" s="203">
        <v>1</v>
      </c>
      <c r="O91" s="202">
        <v>5</v>
      </c>
      <c r="P91" s="201">
        <f>SUM(K91:O91)</f>
        <v>6</v>
      </c>
      <c r="Q91" s="200">
        <f>SUM(J91,P91)</f>
        <v>6</v>
      </c>
    </row>
    <row r="92" spans="1:18" s="189" customFormat="1" ht="17.100000000000001" customHeight="1">
      <c r="B92" s="199" t="s">
        <v>47</v>
      </c>
      <c r="C92" s="198"/>
      <c r="D92" s="198"/>
      <c r="E92" s="198"/>
      <c r="F92" s="198"/>
      <c r="G92" s="198"/>
      <c r="H92" s="197">
        <f>H90+H91</f>
        <v>0</v>
      </c>
      <c r="I92" s="193">
        <f>I90+I91</f>
        <v>0</v>
      </c>
      <c r="J92" s="196">
        <f>SUM(H92:I92)</f>
        <v>0</v>
      </c>
      <c r="K92" s="195">
        <f>K90+K91</f>
        <v>1</v>
      </c>
      <c r="L92" s="194">
        <f>L90+L91</f>
        <v>3</v>
      </c>
      <c r="M92" s="194">
        <f>M90+M91</f>
        <v>27</v>
      </c>
      <c r="N92" s="194">
        <f>N90+N91</f>
        <v>333</v>
      </c>
      <c r="O92" s="193">
        <f>O90+O91</f>
        <v>396</v>
      </c>
      <c r="P92" s="192">
        <f>SUM(K92:O92)</f>
        <v>760</v>
      </c>
      <c r="Q92" s="191">
        <f>SUM(J92,P92)</f>
        <v>760</v>
      </c>
    </row>
    <row r="93" spans="1:18" s="189" customFormat="1" ht="17.100000000000001" customHeight="1"/>
    <row r="94" spans="1:18" s="49" customFormat="1" ht="17.100000000000001" customHeight="1">
      <c r="A94" s="26" t="s">
        <v>101</v>
      </c>
      <c r="J94" s="190"/>
      <c r="K94" s="190"/>
    </row>
    <row r="95" spans="1:18" s="49" customFormat="1" ht="17.100000000000001" customHeight="1">
      <c r="B95" s="189"/>
      <c r="C95" s="188"/>
      <c r="D95" s="188"/>
      <c r="E95" s="188"/>
      <c r="F95" s="187"/>
      <c r="G95" s="187"/>
      <c r="H95" s="187"/>
      <c r="I95" s="899" t="s">
        <v>100</v>
      </c>
      <c r="J95" s="899"/>
      <c r="K95" s="899"/>
      <c r="L95" s="899"/>
      <c r="M95" s="899"/>
      <c r="N95" s="899"/>
      <c r="O95" s="899"/>
      <c r="P95" s="899"/>
      <c r="Q95" s="899"/>
      <c r="R95" s="899"/>
    </row>
    <row r="96" spans="1:18" s="49" customFormat="1" ht="17.100000000000001" customHeight="1">
      <c r="B96" s="876" t="str">
        <f>"令和" &amp; DBCS($A$2) &amp; "年（" &amp; DBCS($B$2) &amp; "年）" &amp; DBCS($C$2) &amp; "月"</f>
        <v>令和５年（２０２３年）５月</v>
      </c>
      <c r="C96" s="877"/>
      <c r="D96" s="877"/>
      <c r="E96" s="877"/>
      <c r="F96" s="877"/>
      <c r="G96" s="878"/>
      <c r="H96" s="882" t="s">
        <v>96</v>
      </c>
      <c r="I96" s="883"/>
      <c r="J96" s="883"/>
      <c r="K96" s="884" t="s">
        <v>95</v>
      </c>
      <c r="L96" s="885"/>
      <c r="M96" s="885"/>
      <c r="N96" s="885"/>
      <c r="O96" s="885"/>
      <c r="P96" s="885"/>
      <c r="Q96" s="886"/>
      <c r="R96" s="887" t="s">
        <v>48</v>
      </c>
    </row>
    <row r="97" spans="2:18" s="49" customFormat="1" ht="17.100000000000001" customHeight="1">
      <c r="B97" s="879"/>
      <c r="C97" s="880"/>
      <c r="D97" s="880"/>
      <c r="E97" s="880"/>
      <c r="F97" s="880"/>
      <c r="G97" s="881"/>
      <c r="H97" s="186" t="s">
        <v>57</v>
      </c>
      <c r="I97" s="185" t="s">
        <v>56</v>
      </c>
      <c r="J97" s="184" t="s">
        <v>49</v>
      </c>
      <c r="K97" s="139" t="s">
        <v>55</v>
      </c>
      <c r="L97" s="183" t="s">
        <v>54</v>
      </c>
      <c r="M97" s="183" t="s">
        <v>53</v>
      </c>
      <c r="N97" s="183" t="s">
        <v>52</v>
      </c>
      <c r="O97" s="183" t="s">
        <v>51</v>
      </c>
      <c r="P97" s="182" t="s">
        <v>50</v>
      </c>
      <c r="Q97" s="344" t="s">
        <v>49</v>
      </c>
      <c r="R97" s="888"/>
    </row>
    <row r="98" spans="2:18" s="49" customFormat="1" ht="17.100000000000001" customHeight="1">
      <c r="B98" s="162" t="s">
        <v>94</v>
      </c>
      <c r="C98" s="161"/>
      <c r="D98" s="161"/>
      <c r="E98" s="161"/>
      <c r="F98" s="161"/>
      <c r="G98" s="160"/>
      <c r="H98" s="159">
        <f t="shared" ref="H98:R98" si="13">SUM(H99,H105,H108,H113,H117:H118)</f>
        <v>1982</v>
      </c>
      <c r="I98" s="158">
        <f t="shared" si="13"/>
        <v>2941</v>
      </c>
      <c r="J98" s="157">
        <f t="shared" si="13"/>
        <v>4923</v>
      </c>
      <c r="K98" s="42">
        <f t="shared" si="13"/>
        <v>0</v>
      </c>
      <c r="L98" s="156">
        <f t="shared" si="13"/>
        <v>9906</v>
      </c>
      <c r="M98" s="156">
        <f t="shared" si="13"/>
        <v>6991</v>
      </c>
      <c r="N98" s="156">
        <f t="shared" si="13"/>
        <v>4898</v>
      </c>
      <c r="O98" s="156">
        <f t="shared" si="13"/>
        <v>3562</v>
      </c>
      <c r="P98" s="155">
        <f t="shared" si="13"/>
        <v>1772</v>
      </c>
      <c r="Q98" s="154">
        <f t="shared" si="13"/>
        <v>27129</v>
      </c>
      <c r="R98" s="153">
        <f t="shared" si="13"/>
        <v>32052</v>
      </c>
    </row>
    <row r="99" spans="2:18" s="49" customFormat="1" ht="17.100000000000001" customHeight="1">
      <c r="B99" s="111"/>
      <c r="C99" s="162" t="s">
        <v>93</v>
      </c>
      <c r="D99" s="161"/>
      <c r="E99" s="161"/>
      <c r="F99" s="161"/>
      <c r="G99" s="160"/>
      <c r="H99" s="159">
        <f t="shared" ref="H99:Q99" si="14">SUM(H100:H104)</f>
        <v>145</v>
      </c>
      <c r="I99" s="158">
        <f t="shared" si="14"/>
        <v>239</v>
      </c>
      <c r="J99" s="157">
        <f t="shared" si="14"/>
        <v>384</v>
      </c>
      <c r="K99" s="42">
        <f t="shared" si="14"/>
        <v>0</v>
      </c>
      <c r="L99" s="156">
        <f t="shared" si="14"/>
        <v>2621</v>
      </c>
      <c r="M99" s="156">
        <f t="shared" si="14"/>
        <v>1916</v>
      </c>
      <c r="N99" s="156">
        <f t="shared" si="14"/>
        <v>1467</v>
      </c>
      <c r="O99" s="156">
        <f t="shared" si="14"/>
        <v>1222</v>
      </c>
      <c r="P99" s="155">
        <f t="shared" si="14"/>
        <v>772</v>
      </c>
      <c r="Q99" s="154">
        <f t="shared" si="14"/>
        <v>7998</v>
      </c>
      <c r="R99" s="153">
        <f t="shared" ref="R99:R104" si="15">SUM(J99,Q99)</f>
        <v>8382</v>
      </c>
    </row>
    <row r="100" spans="2:18" s="49" customFormat="1" ht="17.100000000000001" customHeight="1">
      <c r="B100" s="111"/>
      <c r="C100" s="111"/>
      <c r="D100" s="172" t="s">
        <v>92</v>
      </c>
      <c r="E100" s="171"/>
      <c r="F100" s="171"/>
      <c r="G100" s="170"/>
      <c r="H100" s="169">
        <v>0</v>
      </c>
      <c r="I100" s="166">
        <v>0</v>
      </c>
      <c r="J100" s="165">
        <f>SUM(H100:I100)</f>
        <v>0</v>
      </c>
      <c r="K100" s="134">
        <v>0</v>
      </c>
      <c r="L100" s="167">
        <v>1341</v>
      </c>
      <c r="M100" s="167">
        <v>820</v>
      </c>
      <c r="N100" s="167">
        <v>476</v>
      </c>
      <c r="O100" s="167">
        <v>305</v>
      </c>
      <c r="P100" s="166">
        <v>162</v>
      </c>
      <c r="Q100" s="165">
        <f>SUM(K100:P100)</f>
        <v>3104</v>
      </c>
      <c r="R100" s="164">
        <f t="shared" si="15"/>
        <v>3104</v>
      </c>
    </row>
    <row r="101" spans="2:18" s="49" customFormat="1" ht="17.100000000000001" customHeight="1">
      <c r="B101" s="111"/>
      <c r="C101" s="111"/>
      <c r="D101" s="110" t="s">
        <v>91</v>
      </c>
      <c r="E101" s="109"/>
      <c r="F101" s="109"/>
      <c r="G101" s="108"/>
      <c r="H101" s="107">
        <v>0</v>
      </c>
      <c r="I101" s="104">
        <v>0</v>
      </c>
      <c r="J101" s="103">
        <f>SUM(H101:I101)</f>
        <v>0</v>
      </c>
      <c r="K101" s="101">
        <v>0</v>
      </c>
      <c r="L101" s="105">
        <v>2</v>
      </c>
      <c r="M101" s="105">
        <v>2</v>
      </c>
      <c r="N101" s="105">
        <v>1</v>
      </c>
      <c r="O101" s="105">
        <v>10</v>
      </c>
      <c r="P101" s="104">
        <v>27</v>
      </c>
      <c r="Q101" s="103">
        <f>SUM(K101:P101)</f>
        <v>42</v>
      </c>
      <c r="R101" s="102">
        <f t="shared" si="15"/>
        <v>42</v>
      </c>
    </row>
    <row r="102" spans="2:18" s="49" customFormat="1" ht="17.100000000000001" customHeight="1">
      <c r="B102" s="111"/>
      <c r="C102" s="111"/>
      <c r="D102" s="110" t="s">
        <v>90</v>
      </c>
      <c r="E102" s="109"/>
      <c r="F102" s="109"/>
      <c r="G102" s="108"/>
      <c r="H102" s="107">
        <v>59</v>
      </c>
      <c r="I102" s="104">
        <v>106</v>
      </c>
      <c r="J102" s="103">
        <f>SUM(H102:I102)</f>
        <v>165</v>
      </c>
      <c r="K102" s="101">
        <v>0</v>
      </c>
      <c r="L102" s="105">
        <v>404</v>
      </c>
      <c r="M102" s="105">
        <v>303</v>
      </c>
      <c r="N102" s="105">
        <v>218</v>
      </c>
      <c r="O102" s="105">
        <v>177</v>
      </c>
      <c r="P102" s="104">
        <v>124</v>
      </c>
      <c r="Q102" s="103">
        <f>SUM(K102:P102)</f>
        <v>1226</v>
      </c>
      <c r="R102" s="102">
        <f t="shared" si="15"/>
        <v>1391</v>
      </c>
    </row>
    <row r="103" spans="2:18" s="49" customFormat="1" ht="17.100000000000001" customHeight="1">
      <c r="B103" s="111"/>
      <c r="C103" s="111"/>
      <c r="D103" s="110" t="s">
        <v>89</v>
      </c>
      <c r="E103" s="109"/>
      <c r="F103" s="109"/>
      <c r="G103" s="108"/>
      <c r="H103" s="107">
        <v>12</v>
      </c>
      <c r="I103" s="104">
        <v>38</v>
      </c>
      <c r="J103" s="103">
        <f>SUM(H103:I103)</f>
        <v>50</v>
      </c>
      <c r="K103" s="101">
        <v>0</v>
      </c>
      <c r="L103" s="105">
        <v>78</v>
      </c>
      <c r="M103" s="105">
        <v>95</v>
      </c>
      <c r="N103" s="105">
        <v>54</v>
      </c>
      <c r="O103" s="105">
        <v>61</v>
      </c>
      <c r="P103" s="104">
        <v>17</v>
      </c>
      <c r="Q103" s="103">
        <f>SUM(K103:P103)</f>
        <v>305</v>
      </c>
      <c r="R103" s="102">
        <f t="shared" si="15"/>
        <v>355</v>
      </c>
    </row>
    <row r="104" spans="2:18" s="49" customFormat="1" ht="17.100000000000001" customHeight="1">
      <c r="B104" s="111"/>
      <c r="C104" s="111"/>
      <c r="D104" s="181" t="s">
        <v>88</v>
      </c>
      <c r="E104" s="180"/>
      <c r="F104" s="180"/>
      <c r="G104" s="179"/>
      <c r="H104" s="178">
        <v>74</v>
      </c>
      <c r="I104" s="175">
        <v>95</v>
      </c>
      <c r="J104" s="174">
        <f>SUM(H104:I104)</f>
        <v>169</v>
      </c>
      <c r="K104" s="128">
        <v>0</v>
      </c>
      <c r="L104" s="176">
        <v>796</v>
      </c>
      <c r="M104" s="176">
        <v>696</v>
      </c>
      <c r="N104" s="176">
        <v>718</v>
      </c>
      <c r="O104" s="176">
        <v>669</v>
      </c>
      <c r="P104" s="175">
        <v>442</v>
      </c>
      <c r="Q104" s="174">
        <f>SUM(K104:P104)</f>
        <v>3321</v>
      </c>
      <c r="R104" s="173">
        <f t="shared" si="15"/>
        <v>3490</v>
      </c>
    </row>
    <row r="105" spans="2:18" s="49" customFormat="1" ht="17.100000000000001" customHeight="1">
      <c r="B105" s="111"/>
      <c r="C105" s="162" t="s">
        <v>87</v>
      </c>
      <c r="D105" s="161"/>
      <c r="E105" s="161"/>
      <c r="F105" s="161"/>
      <c r="G105" s="160"/>
      <c r="H105" s="159">
        <f t="shared" ref="H105:R105" si="16">SUM(H106:H107)</f>
        <v>123</v>
      </c>
      <c r="I105" s="158">
        <f t="shared" si="16"/>
        <v>163</v>
      </c>
      <c r="J105" s="157">
        <f t="shared" si="16"/>
        <v>286</v>
      </c>
      <c r="K105" s="42">
        <f t="shared" si="16"/>
        <v>0</v>
      </c>
      <c r="L105" s="156">
        <f t="shared" si="16"/>
        <v>1692</v>
      </c>
      <c r="M105" s="156">
        <f t="shared" si="16"/>
        <v>1134</v>
      </c>
      <c r="N105" s="156">
        <f t="shared" si="16"/>
        <v>725</v>
      </c>
      <c r="O105" s="156">
        <f t="shared" si="16"/>
        <v>445</v>
      </c>
      <c r="P105" s="155">
        <f t="shared" si="16"/>
        <v>165</v>
      </c>
      <c r="Q105" s="154">
        <f t="shared" si="16"/>
        <v>4161</v>
      </c>
      <c r="R105" s="153">
        <f t="shared" si="16"/>
        <v>4447</v>
      </c>
    </row>
    <row r="106" spans="2:18" s="49" customFormat="1" ht="17.100000000000001" customHeight="1">
      <c r="B106" s="111"/>
      <c r="C106" s="111"/>
      <c r="D106" s="172" t="s">
        <v>86</v>
      </c>
      <c r="E106" s="171"/>
      <c r="F106" s="171"/>
      <c r="G106" s="170"/>
      <c r="H106" s="169">
        <v>0</v>
      </c>
      <c r="I106" s="166">
        <v>0</v>
      </c>
      <c r="J106" s="168">
        <f>SUM(H106:I106)</f>
        <v>0</v>
      </c>
      <c r="K106" s="134">
        <v>0</v>
      </c>
      <c r="L106" s="167">
        <v>1266</v>
      </c>
      <c r="M106" s="167">
        <v>801</v>
      </c>
      <c r="N106" s="167">
        <v>556</v>
      </c>
      <c r="O106" s="167">
        <v>333</v>
      </c>
      <c r="P106" s="166">
        <v>124</v>
      </c>
      <c r="Q106" s="165">
        <f>SUM(K106:P106)</f>
        <v>3080</v>
      </c>
      <c r="R106" s="164">
        <f>SUM(J106,Q106)</f>
        <v>3080</v>
      </c>
    </row>
    <row r="107" spans="2:18" s="49" customFormat="1" ht="17.100000000000001" customHeight="1">
      <c r="B107" s="111"/>
      <c r="C107" s="111"/>
      <c r="D107" s="181" t="s">
        <v>85</v>
      </c>
      <c r="E107" s="180"/>
      <c r="F107" s="180"/>
      <c r="G107" s="179"/>
      <c r="H107" s="178">
        <v>123</v>
      </c>
      <c r="I107" s="175">
        <v>163</v>
      </c>
      <c r="J107" s="177">
        <f>SUM(H107:I107)</f>
        <v>286</v>
      </c>
      <c r="K107" s="128">
        <v>0</v>
      </c>
      <c r="L107" s="176">
        <v>426</v>
      </c>
      <c r="M107" s="176">
        <v>333</v>
      </c>
      <c r="N107" s="176">
        <v>169</v>
      </c>
      <c r="O107" s="176">
        <v>112</v>
      </c>
      <c r="P107" s="175">
        <v>41</v>
      </c>
      <c r="Q107" s="174">
        <f>SUM(K107:P107)</f>
        <v>1081</v>
      </c>
      <c r="R107" s="173">
        <f>SUM(J107,Q107)</f>
        <v>1367</v>
      </c>
    </row>
    <row r="108" spans="2:18" s="49" customFormat="1" ht="17.100000000000001" customHeight="1">
      <c r="B108" s="111"/>
      <c r="C108" s="162" t="s">
        <v>84</v>
      </c>
      <c r="D108" s="161"/>
      <c r="E108" s="161"/>
      <c r="F108" s="161"/>
      <c r="G108" s="160"/>
      <c r="H108" s="159">
        <f t="shared" ref="H108:R108" si="17">SUM(H109:H112)</f>
        <v>1</v>
      </c>
      <c r="I108" s="158">
        <f t="shared" si="17"/>
        <v>4</v>
      </c>
      <c r="J108" s="157">
        <f t="shared" si="17"/>
        <v>5</v>
      </c>
      <c r="K108" s="42">
        <f t="shared" si="17"/>
        <v>0</v>
      </c>
      <c r="L108" s="156">
        <f t="shared" si="17"/>
        <v>165</v>
      </c>
      <c r="M108" s="156">
        <f t="shared" si="17"/>
        <v>180</v>
      </c>
      <c r="N108" s="156">
        <f t="shared" si="17"/>
        <v>184</v>
      </c>
      <c r="O108" s="156">
        <f t="shared" si="17"/>
        <v>149</v>
      </c>
      <c r="P108" s="155">
        <f t="shared" si="17"/>
        <v>59</v>
      </c>
      <c r="Q108" s="154">
        <f t="shared" si="17"/>
        <v>737</v>
      </c>
      <c r="R108" s="153">
        <f t="shared" si="17"/>
        <v>742</v>
      </c>
    </row>
    <row r="109" spans="2:18" s="49" customFormat="1" ht="17.100000000000001" customHeight="1">
      <c r="B109" s="111"/>
      <c r="C109" s="111"/>
      <c r="D109" s="172" t="s">
        <v>83</v>
      </c>
      <c r="E109" s="171"/>
      <c r="F109" s="171"/>
      <c r="G109" s="170"/>
      <c r="H109" s="169">
        <v>1</v>
      </c>
      <c r="I109" s="166">
        <v>3</v>
      </c>
      <c r="J109" s="168">
        <f>SUM(H109:I109)</f>
        <v>4</v>
      </c>
      <c r="K109" s="134">
        <v>0</v>
      </c>
      <c r="L109" s="167">
        <v>147</v>
      </c>
      <c r="M109" s="167">
        <v>158</v>
      </c>
      <c r="N109" s="167">
        <v>163</v>
      </c>
      <c r="O109" s="167">
        <v>127</v>
      </c>
      <c r="P109" s="166">
        <v>45</v>
      </c>
      <c r="Q109" s="165">
        <f>SUM(K109:P109)</f>
        <v>640</v>
      </c>
      <c r="R109" s="164">
        <f>SUM(J109,Q109)</f>
        <v>644</v>
      </c>
    </row>
    <row r="110" spans="2:18" s="49" customFormat="1" ht="17.100000000000001" customHeight="1">
      <c r="B110" s="111"/>
      <c r="C110" s="111"/>
      <c r="D110" s="110" t="s">
        <v>82</v>
      </c>
      <c r="E110" s="109"/>
      <c r="F110" s="109"/>
      <c r="G110" s="108"/>
      <c r="H110" s="107">
        <v>0</v>
      </c>
      <c r="I110" s="104">
        <v>1</v>
      </c>
      <c r="J110" s="106">
        <f>SUM(H110:I110)</f>
        <v>1</v>
      </c>
      <c r="K110" s="101">
        <v>0</v>
      </c>
      <c r="L110" s="105">
        <v>18</v>
      </c>
      <c r="M110" s="105">
        <v>22</v>
      </c>
      <c r="N110" s="105">
        <v>21</v>
      </c>
      <c r="O110" s="105">
        <v>22</v>
      </c>
      <c r="P110" s="104">
        <v>14</v>
      </c>
      <c r="Q110" s="103">
        <f>SUM(K110:P110)</f>
        <v>97</v>
      </c>
      <c r="R110" s="102">
        <f>SUM(J110,Q110)</f>
        <v>98</v>
      </c>
    </row>
    <row r="111" spans="2:18" s="49" customFormat="1" ht="17.100000000000001" customHeight="1">
      <c r="B111" s="111"/>
      <c r="C111" s="163"/>
      <c r="D111" s="110" t="s">
        <v>81</v>
      </c>
      <c r="E111" s="109"/>
      <c r="F111" s="109"/>
      <c r="G111" s="108"/>
      <c r="H111" s="107">
        <v>0</v>
      </c>
      <c r="I111" s="104">
        <v>0</v>
      </c>
      <c r="J111" s="106">
        <f>SUM(H111:I111)</f>
        <v>0</v>
      </c>
      <c r="K111" s="101">
        <v>0</v>
      </c>
      <c r="L111" s="105">
        <v>0</v>
      </c>
      <c r="M111" s="105">
        <v>0</v>
      </c>
      <c r="N111" s="105">
        <v>0</v>
      </c>
      <c r="O111" s="105">
        <v>0</v>
      </c>
      <c r="P111" s="104">
        <v>0</v>
      </c>
      <c r="Q111" s="103">
        <f>SUM(K111:P111)</f>
        <v>0</v>
      </c>
      <c r="R111" s="102">
        <f>SUM(J111,Q111)</f>
        <v>0</v>
      </c>
    </row>
    <row r="112" spans="2:18" s="49" customFormat="1" ht="16.5" customHeight="1">
      <c r="B112" s="111"/>
      <c r="C112" s="136"/>
      <c r="D112" s="59" t="s">
        <v>80</v>
      </c>
      <c r="E112" s="58"/>
      <c r="F112" s="58"/>
      <c r="G112" s="57"/>
      <c r="H112" s="56">
        <v>0</v>
      </c>
      <c r="I112" s="52">
        <v>0</v>
      </c>
      <c r="J112" s="55">
        <f>SUM(H112:I112)</f>
        <v>0</v>
      </c>
      <c r="K112" s="135">
        <v>0</v>
      </c>
      <c r="L112" s="53">
        <v>0</v>
      </c>
      <c r="M112" s="53">
        <v>0</v>
      </c>
      <c r="N112" s="53">
        <v>0</v>
      </c>
      <c r="O112" s="53">
        <v>0</v>
      </c>
      <c r="P112" s="52">
        <v>0</v>
      </c>
      <c r="Q112" s="51">
        <f>SUM(K112:P112)</f>
        <v>0</v>
      </c>
      <c r="R112" s="50">
        <f>SUM(J112,Q112)</f>
        <v>0</v>
      </c>
    </row>
    <row r="113" spans="2:18" s="49" customFormat="1" ht="17.100000000000001" customHeight="1">
      <c r="B113" s="111"/>
      <c r="C113" s="162" t="s">
        <v>79</v>
      </c>
      <c r="D113" s="161"/>
      <c r="E113" s="161"/>
      <c r="F113" s="161"/>
      <c r="G113" s="160"/>
      <c r="H113" s="159">
        <f t="shared" ref="H113:R113" si="18">SUM(H114:H116)</f>
        <v>795</v>
      </c>
      <c r="I113" s="158">
        <f t="shared" si="18"/>
        <v>1236</v>
      </c>
      <c r="J113" s="157">
        <f t="shared" si="18"/>
        <v>2031</v>
      </c>
      <c r="K113" s="42">
        <f t="shared" si="18"/>
        <v>0</v>
      </c>
      <c r="L113" s="156">
        <f t="shared" si="18"/>
        <v>1833</v>
      </c>
      <c r="M113" s="156">
        <f t="shared" si="18"/>
        <v>1600</v>
      </c>
      <c r="N113" s="156">
        <f t="shared" si="18"/>
        <v>1132</v>
      </c>
      <c r="O113" s="156">
        <f t="shared" si="18"/>
        <v>820</v>
      </c>
      <c r="P113" s="155">
        <f t="shared" si="18"/>
        <v>387</v>
      </c>
      <c r="Q113" s="154">
        <f t="shared" si="18"/>
        <v>5772</v>
      </c>
      <c r="R113" s="153">
        <f t="shared" si="18"/>
        <v>7803</v>
      </c>
    </row>
    <row r="114" spans="2:18" s="14" customFormat="1" ht="17.100000000000001" customHeight="1">
      <c r="B114" s="72"/>
      <c r="C114" s="72"/>
      <c r="D114" s="82" t="s">
        <v>78</v>
      </c>
      <c r="E114" s="81"/>
      <c r="F114" s="81"/>
      <c r="G114" s="80"/>
      <c r="H114" s="79">
        <v>762</v>
      </c>
      <c r="I114" s="75">
        <v>1203</v>
      </c>
      <c r="J114" s="78">
        <f>SUM(H114:I114)</f>
        <v>1965</v>
      </c>
      <c r="K114" s="134">
        <v>0</v>
      </c>
      <c r="L114" s="76">
        <v>1781</v>
      </c>
      <c r="M114" s="76">
        <v>1558</v>
      </c>
      <c r="N114" s="76">
        <v>1101</v>
      </c>
      <c r="O114" s="76">
        <v>790</v>
      </c>
      <c r="P114" s="75">
        <v>382</v>
      </c>
      <c r="Q114" s="74">
        <f>SUM(K114:P114)</f>
        <v>5612</v>
      </c>
      <c r="R114" s="73">
        <f>SUM(J114,Q114)</f>
        <v>7577</v>
      </c>
    </row>
    <row r="115" spans="2:18" s="14" customFormat="1" ht="17.100000000000001" customHeight="1">
      <c r="B115" s="72"/>
      <c r="C115" s="72"/>
      <c r="D115" s="70" t="s">
        <v>77</v>
      </c>
      <c r="E115" s="69"/>
      <c r="F115" s="69"/>
      <c r="G115" s="68"/>
      <c r="H115" s="67">
        <v>15</v>
      </c>
      <c r="I115" s="63">
        <v>19</v>
      </c>
      <c r="J115" s="66">
        <f>SUM(H115:I115)</f>
        <v>34</v>
      </c>
      <c r="K115" s="101">
        <v>0</v>
      </c>
      <c r="L115" s="64">
        <v>28</v>
      </c>
      <c r="M115" s="64">
        <v>28</v>
      </c>
      <c r="N115" s="64">
        <v>26</v>
      </c>
      <c r="O115" s="64">
        <v>21</v>
      </c>
      <c r="P115" s="63">
        <v>4</v>
      </c>
      <c r="Q115" s="62">
        <f>SUM(K115:P115)</f>
        <v>107</v>
      </c>
      <c r="R115" s="61">
        <f>SUM(J115,Q115)</f>
        <v>141</v>
      </c>
    </row>
    <row r="116" spans="2:18" s="14" customFormat="1" ht="17.100000000000001" customHeight="1">
      <c r="B116" s="72"/>
      <c r="C116" s="72"/>
      <c r="D116" s="133" t="s">
        <v>76</v>
      </c>
      <c r="E116" s="132"/>
      <c r="F116" s="132"/>
      <c r="G116" s="131"/>
      <c r="H116" s="130">
        <v>18</v>
      </c>
      <c r="I116" s="126">
        <v>14</v>
      </c>
      <c r="J116" s="129">
        <f>SUM(H116:I116)</f>
        <v>32</v>
      </c>
      <c r="K116" s="128">
        <v>0</v>
      </c>
      <c r="L116" s="127">
        <v>24</v>
      </c>
      <c r="M116" s="127">
        <v>14</v>
      </c>
      <c r="N116" s="127">
        <v>5</v>
      </c>
      <c r="O116" s="127">
        <v>9</v>
      </c>
      <c r="P116" s="126">
        <v>1</v>
      </c>
      <c r="Q116" s="125">
        <f>SUM(K116:P116)</f>
        <v>53</v>
      </c>
      <c r="R116" s="124">
        <f>SUM(J116,Q116)</f>
        <v>85</v>
      </c>
    </row>
    <row r="117" spans="2:18" s="14" customFormat="1" ht="17.100000000000001" customHeight="1">
      <c r="B117" s="72"/>
      <c r="C117" s="122" t="s">
        <v>75</v>
      </c>
      <c r="D117" s="121"/>
      <c r="E117" s="121"/>
      <c r="F117" s="121"/>
      <c r="G117" s="120"/>
      <c r="H117" s="45">
        <v>43</v>
      </c>
      <c r="I117" s="44">
        <v>20</v>
      </c>
      <c r="J117" s="43">
        <f>SUM(H117:I117)</f>
        <v>63</v>
      </c>
      <c r="K117" s="42">
        <v>0</v>
      </c>
      <c r="L117" s="41">
        <v>146</v>
      </c>
      <c r="M117" s="41">
        <v>132</v>
      </c>
      <c r="N117" s="41">
        <v>125</v>
      </c>
      <c r="O117" s="41">
        <v>115</v>
      </c>
      <c r="P117" s="40">
        <v>31</v>
      </c>
      <c r="Q117" s="39">
        <f>SUM(K117:P117)</f>
        <v>549</v>
      </c>
      <c r="R117" s="38">
        <f>SUM(J117,Q117)</f>
        <v>612</v>
      </c>
    </row>
    <row r="118" spans="2:18" s="14" customFormat="1" ht="17.100000000000001" customHeight="1">
      <c r="B118" s="123"/>
      <c r="C118" s="122" t="s">
        <v>74</v>
      </c>
      <c r="D118" s="121"/>
      <c r="E118" s="121"/>
      <c r="F118" s="121"/>
      <c r="G118" s="120"/>
      <c r="H118" s="45">
        <v>875</v>
      </c>
      <c r="I118" s="44">
        <v>1279</v>
      </c>
      <c r="J118" s="43">
        <f>SUM(H118:I118)</f>
        <v>2154</v>
      </c>
      <c r="K118" s="42">
        <v>0</v>
      </c>
      <c r="L118" s="41">
        <v>3449</v>
      </c>
      <c r="M118" s="41">
        <v>2029</v>
      </c>
      <c r="N118" s="41">
        <v>1265</v>
      </c>
      <c r="O118" s="41">
        <v>811</v>
      </c>
      <c r="P118" s="40">
        <v>358</v>
      </c>
      <c r="Q118" s="39">
        <f>SUM(K118:P118)</f>
        <v>7912</v>
      </c>
      <c r="R118" s="38">
        <f>SUM(J118,Q118)</f>
        <v>10066</v>
      </c>
    </row>
    <row r="119" spans="2:18" s="14" customFormat="1" ht="17.100000000000001" customHeight="1">
      <c r="B119" s="86" t="s">
        <v>73</v>
      </c>
      <c r="C119" s="85"/>
      <c r="D119" s="85"/>
      <c r="E119" s="85"/>
      <c r="F119" s="85"/>
      <c r="G119" s="84"/>
      <c r="H119" s="45">
        <f t="shared" ref="H119:R119" si="19">SUM(H120:H128)</f>
        <v>10</v>
      </c>
      <c r="I119" s="44">
        <f t="shared" si="19"/>
        <v>14</v>
      </c>
      <c r="J119" s="43">
        <f t="shared" si="19"/>
        <v>24</v>
      </c>
      <c r="K119" s="42">
        <f>SUM(K120:K128)</f>
        <v>0</v>
      </c>
      <c r="L119" s="41">
        <f>SUM(L120:L128)</f>
        <v>1505</v>
      </c>
      <c r="M119" s="41">
        <f>SUM(M120:M128)</f>
        <v>1041</v>
      </c>
      <c r="N119" s="41">
        <f t="shared" si="19"/>
        <v>850</v>
      </c>
      <c r="O119" s="41">
        <f t="shared" si="19"/>
        <v>585</v>
      </c>
      <c r="P119" s="40">
        <f t="shared" si="19"/>
        <v>285</v>
      </c>
      <c r="Q119" s="39">
        <f t="shared" si="19"/>
        <v>4266</v>
      </c>
      <c r="R119" s="38">
        <f t="shared" si="19"/>
        <v>4290</v>
      </c>
    </row>
    <row r="120" spans="2:18" s="14" customFormat="1" ht="17.100000000000001" customHeight="1">
      <c r="B120" s="72"/>
      <c r="C120" s="82" t="s">
        <v>99</v>
      </c>
      <c r="D120" s="81"/>
      <c r="E120" s="81"/>
      <c r="F120" s="81"/>
      <c r="G120" s="80"/>
      <c r="H120" s="79">
        <v>0</v>
      </c>
      <c r="I120" s="75">
        <v>0</v>
      </c>
      <c r="J120" s="78">
        <f>SUM(H120:I120)</f>
        <v>0</v>
      </c>
      <c r="K120" s="77"/>
      <c r="L120" s="76">
        <v>71</v>
      </c>
      <c r="M120" s="76">
        <v>41</v>
      </c>
      <c r="N120" s="76">
        <v>68</v>
      </c>
      <c r="O120" s="76">
        <v>60</v>
      </c>
      <c r="P120" s="75">
        <v>35</v>
      </c>
      <c r="Q120" s="74">
        <f t="shared" ref="Q120:Q128" si="20">SUM(K120:P120)</f>
        <v>275</v>
      </c>
      <c r="R120" s="73">
        <f t="shared" ref="R120:R128" si="21">SUM(J120,Q120)</f>
        <v>275</v>
      </c>
    </row>
    <row r="121" spans="2:18" s="14" customFormat="1" ht="17.100000000000001" customHeight="1">
      <c r="B121" s="72"/>
      <c r="C121" s="152" t="s">
        <v>71</v>
      </c>
      <c r="D121" s="151"/>
      <c r="E121" s="151"/>
      <c r="F121" s="151"/>
      <c r="G121" s="150"/>
      <c r="H121" s="67">
        <v>0</v>
      </c>
      <c r="I121" s="63">
        <v>0</v>
      </c>
      <c r="J121" s="66">
        <f t="shared" ref="J121:J128" si="22">SUM(H121:I121)</f>
        <v>0</v>
      </c>
      <c r="K121" s="149"/>
      <c r="L121" s="148">
        <v>0</v>
      </c>
      <c r="M121" s="148">
        <v>0</v>
      </c>
      <c r="N121" s="148">
        <v>0</v>
      </c>
      <c r="O121" s="148">
        <v>0</v>
      </c>
      <c r="P121" s="147">
        <v>0</v>
      </c>
      <c r="Q121" s="146">
        <f>SUM(K121:P121)</f>
        <v>0</v>
      </c>
      <c r="R121" s="145">
        <f>SUM(J121,Q121)</f>
        <v>0</v>
      </c>
    </row>
    <row r="122" spans="2:18" s="49" customFormat="1" ht="17.100000000000001" customHeight="1">
      <c r="B122" s="111"/>
      <c r="C122" s="110" t="s">
        <v>70</v>
      </c>
      <c r="D122" s="109"/>
      <c r="E122" s="109"/>
      <c r="F122" s="109"/>
      <c r="G122" s="108"/>
      <c r="H122" s="107">
        <v>0</v>
      </c>
      <c r="I122" s="104">
        <v>0</v>
      </c>
      <c r="J122" s="106">
        <f t="shared" si="22"/>
        <v>0</v>
      </c>
      <c r="K122" s="65"/>
      <c r="L122" s="105">
        <v>983</v>
      </c>
      <c r="M122" s="105">
        <v>534</v>
      </c>
      <c r="N122" s="105">
        <v>350</v>
      </c>
      <c r="O122" s="105">
        <v>213</v>
      </c>
      <c r="P122" s="104">
        <v>85</v>
      </c>
      <c r="Q122" s="103">
        <f>SUM(K122:P122)</f>
        <v>2165</v>
      </c>
      <c r="R122" s="102">
        <f>SUM(J122,Q122)</f>
        <v>2165</v>
      </c>
    </row>
    <row r="123" spans="2:18" s="14" customFormat="1" ht="17.100000000000001" customHeight="1">
      <c r="B123" s="72"/>
      <c r="C123" s="70" t="s">
        <v>69</v>
      </c>
      <c r="D123" s="69"/>
      <c r="E123" s="69"/>
      <c r="F123" s="69"/>
      <c r="G123" s="68"/>
      <c r="H123" s="67">
        <v>0</v>
      </c>
      <c r="I123" s="63">
        <v>1</v>
      </c>
      <c r="J123" s="66">
        <f t="shared" si="22"/>
        <v>1</v>
      </c>
      <c r="K123" s="101">
        <v>0</v>
      </c>
      <c r="L123" s="64">
        <v>119</v>
      </c>
      <c r="M123" s="64">
        <v>79</v>
      </c>
      <c r="N123" s="64">
        <v>79</v>
      </c>
      <c r="O123" s="64">
        <v>44</v>
      </c>
      <c r="P123" s="63">
        <v>24</v>
      </c>
      <c r="Q123" s="62">
        <f t="shared" si="20"/>
        <v>345</v>
      </c>
      <c r="R123" s="61">
        <f t="shared" si="21"/>
        <v>346</v>
      </c>
    </row>
    <row r="124" spans="2:18" s="14" customFormat="1" ht="17.100000000000001" customHeight="1">
      <c r="B124" s="72"/>
      <c r="C124" s="70" t="s">
        <v>68</v>
      </c>
      <c r="D124" s="69"/>
      <c r="E124" s="69"/>
      <c r="F124" s="69"/>
      <c r="G124" s="68"/>
      <c r="H124" s="67">
        <v>10</v>
      </c>
      <c r="I124" s="63">
        <v>13</v>
      </c>
      <c r="J124" s="66">
        <f t="shared" si="22"/>
        <v>23</v>
      </c>
      <c r="K124" s="101">
        <v>0</v>
      </c>
      <c r="L124" s="64">
        <v>82</v>
      </c>
      <c r="M124" s="64">
        <v>74</v>
      </c>
      <c r="N124" s="64">
        <v>61</v>
      </c>
      <c r="O124" s="64">
        <v>72</v>
      </c>
      <c r="P124" s="63">
        <v>27</v>
      </c>
      <c r="Q124" s="62">
        <f t="shared" si="20"/>
        <v>316</v>
      </c>
      <c r="R124" s="61">
        <f t="shared" si="21"/>
        <v>339</v>
      </c>
    </row>
    <row r="125" spans="2:18" s="14" customFormat="1" ht="17.100000000000001" customHeight="1">
      <c r="B125" s="72"/>
      <c r="C125" s="70" t="s">
        <v>67</v>
      </c>
      <c r="D125" s="69"/>
      <c r="E125" s="69"/>
      <c r="F125" s="69"/>
      <c r="G125" s="68"/>
      <c r="H125" s="67">
        <v>0</v>
      </c>
      <c r="I125" s="63">
        <v>0</v>
      </c>
      <c r="J125" s="66">
        <f t="shared" si="22"/>
        <v>0</v>
      </c>
      <c r="K125" s="65"/>
      <c r="L125" s="64">
        <v>209</v>
      </c>
      <c r="M125" s="64">
        <v>230</v>
      </c>
      <c r="N125" s="64">
        <v>221</v>
      </c>
      <c r="O125" s="64">
        <v>123</v>
      </c>
      <c r="P125" s="63">
        <v>57</v>
      </c>
      <c r="Q125" s="62">
        <f t="shared" si="20"/>
        <v>840</v>
      </c>
      <c r="R125" s="61">
        <f t="shared" si="21"/>
        <v>840</v>
      </c>
    </row>
    <row r="126" spans="2:18" s="14" customFormat="1" ht="17.100000000000001" customHeight="1">
      <c r="B126" s="72"/>
      <c r="C126" s="100" t="s">
        <v>66</v>
      </c>
      <c r="D126" s="98"/>
      <c r="E126" s="98"/>
      <c r="F126" s="98"/>
      <c r="G126" s="97"/>
      <c r="H126" s="67">
        <v>0</v>
      </c>
      <c r="I126" s="63">
        <v>0</v>
      </c>
      <c r="J126" s="66">
        <f t="shared" si="22"/>
        <v>0</v>
      </c>
      <c r="K126" s="65"/>
      <c r="L126" s="64">
        <v>25</v>
      </c>
      <c r="M126" s="64">
        <v>40</v>
      </c>
      <c r="N126" s="64">
        <v>31</v>
      </c>
      <c r="O126" s="64">
        <v>23</v>
      </c>
      <c r="P126" s="63">
        <v>15</v>
      </c>
      <c r="Q126" s="62">
        <f t="shared" si="20"/>
        <v>134</v>
      </c>
      <c r="R126" s="61">
        <f t="shared" si="21"/>
        <v>134</v>
      </c>
    </row>
    <row r="127" spans="2:18" s="14" customFormat="1" ht="17.100000000000001" customHeight="1">
      <c r="B127" s="71"/>
      <c r="C127" s="99" t="s">
        <v>65</v>
      </c>
      <c r="D127" s="98"/>
      <c r="E127" s="98"/>
      <c r="F127" s="98"/>
      <c r="G127" s="97"/>
      <c r="H127" s="67">
        <v>0</v>
      </c>
      <c r="I127" s="63">
        <v>0</v>
      </c>
      <c r="J127" s="66">
        <f t="shared" si="22"/>
        <v>0</v>
      </c>
      <c r="K127" s="65"/>
      <c r="L127" s="64">
        <v>0</v>
      </c>
      <c r="M127" s="64">
        <v>0</v>
      </c>
      <c r="N127" s="64">
        <v>7</v>
      </c>
      <c r="O127" s="64">
        <v>25</v>
      </c>
      <c r="P127" s="63">
        <v>16</v>
      </c>
      <c r="Q127" s="62">
        <f>SUM(K127:P127)</f>
        <v>48</v>
      </c>
      <c r="R127" s="61">
        <f>SUM(J127,Q127)</f>
        <v>48</v>
      </c>
    </row>
    <row r="128" spans="2:18" s="14" customFormat="1" ht="17.100000000000001" customHeight="1">
      <c r="B128" s="96"/>
      <c r="C128" s="95" t="s">
        <v>64</v>
      </c>
      <c r="D128" s="94"/>
      <c r="E128" s="94"/>
      <c r="F128" s="94"/>
      <c r="G128" s="93"/>
      <c r="H128" s="92">
        <v>0</v>
      </c>
      <c r="I128" s="89">
        <v>0</v>
      </c>
      <c r="J128" s="91">
        <f t="shared" si="22"/>
        <v>0</v>
      </c>
      <c r="K128" s="54"/>
      <c r="L128" s="90">
        <v>16</v>
      </c>
      <c r="M128" s="90">
        <v>43</v>
      </c>
      <c r="N128" s="90">
        <v>33</v>
      </c>
      <c r="O128" s="90">
        <v>25</v>
      </c>
      <c r="P128" s="89">
        <v>26</v>
      </c>
      <c r="Q128" s="88">
        <f t="shared" si="20"/>
        <v>143</v>
      </c>
      <c r="R128" s="87">
        <f t="shared" si="21"/>
        <v>143</v>
      </c>
    </row>
    <row r="129" spans="1:18" s="14" customFormat="1" ht="17.100000000000001" customHeight="1">
      <c r="B129" s="86" t="s">
        <v>63</v>
      </c>
      <c r="C129" s="85"/>
      <c r="D129" s="85"/>
      <c r="E129" s="85"/>
      <c r="F129" s="85"/>
      <c r="G129" s="84"/>
      <c r="H129" s="45">
        <f>SUM(H130:H133)</f>
        <v>0</v>
      </c>
      <c r="I129" s="44">
        <f>SUM(I130:I133)</f>
        <v>0</v>
      </c>
      <c r="J129" s="43">
        <f>SUM(J130:J133)</f>
        <v>0</v>
      </c>
      <c r="K129" s="83"/>
      <c r="L129" s="41">
        <f t="shared" ref="L129:R129" si="23">SUM(L130:L133)</f>
        <v>53</v>
      </c>
      <c r="M129" s="41">
        <f t="shared" si="23"/>
        <v>62</v>
      </c>
      <c r="N129" s="41">
        <f t="shared" si="23"/>
        <v>328</v>
      </c>
      <c r="O129" s="41">
        <f t="shared" si="23"/>
        <v>1122</v>
      </c>
      <c r="P129" s="40">
        <f t="shared" si="23"/>
        <v>888</v>
      </c>
      <c r="Q129" s="39">
        <f t="shared" si="23"/>
        <v>2453</v>
      </c>
      <c r="R129" s="38">
        <f t="shared" si="23"/>
        <v>2453</v>
      </c>
    </row>
    <row r="130" spans="1:18" s="14" customFormat="1" ht="17.100000000000001" customHeight="1">
      <c r="B130" s="72"/>
      <c r="C130" s="82" t="s">
        <v>62</v>
      </c>
      <c r="D130" s="81"/>
      <c r="E130" s="81"/>
      <c r="F130" s="81"/>
      <c r="G130" s="80"/>
      <c r="H130" s="79">
        <v>0</v>
      </c>
      <c r="I130" s="75">
        <v>0</v>
      </c>
      <c r="J130" s="78">
        <f>SUM(H130:I130)</f>
        <v>0</v>
      </c>
      <c r="K130" s="77"/>
      <c r="L130" s="76">
        <v>1</v>
      </c>
      <c r="M130" s="76">
        <v>3</v>
      </c>
      <c r="N130" s="76">
        <v>164</v>
      </c>
      <c r="O130" s="76">
        <v>595</v>
      </c>
      <c r="P130" s="75">
        <v>407</v>
      </c>
      <c r="Q130" s="74">
        <f>SUM(K130:P130)</f>
        <v>1170</v>
      </c>
      <c r="R130" s="73">
        <f>SUM(J130,Q130)</f>
        <v>1170</v>
      </c>
    </row>
    <row r="131" spans="1:18" s="14" customFormat="1" ht="17.100000000000001" customHeight="1">
      <c r="B131" s="72"/>
      <c r="C131" s="70" t="s">
        <v>61</v>
      </c>
      <c r="D131" s="69"/>
      <c r="E131" s="69"/>
      <c r="F131" s="69"/>
      <c r="G131" s="68"/>
      <c r="H131" s="67">
        <v>0</v>
      </c>
      <c r="I131" s="63">
        <v>0</v>
      </c>
      <c r="J131" s="66">
        <f>SUM(H131:I131)</f>
        <v>0</v>
      </c>
      <c r="K131" s="65"/>
      <c r="L131" s="64">
        <v>51</v>
      </c>
      <c r="M131" s="64">
        <v>56</v>
      </c>
      <c r="N131" s="64">
        <v>135</v>
      </c>
      <c r="O131" s="64">
        <v>182</v>
      </c>
      <c r="P131" s="63">
        <v>74</v>
      </c>
      <c r="Q131" s="62">
        <f>SUM(K131:P131)</f>
        <v>498</v>
      </c>
      <c r="R131" s="61">
        <f>SUM(J131,Q131)</f>
        <v>498</v>
      </c>
    </row>
    <row r="132" spans="1:18" s="14" customFormat="1" ht="16.5" customHeight="1">
      <c r="B132" s="71"/>
      <c r="C132" s="70" t="s">
        <v>60</v>
      </c>
      <c r="D132" s="69"/>
      <c r="E132" s="69"/>
      <c r="F132" s="69"/>
      <c r="G132" s="68"/>
      <c r="H132" s="67">
        <v>0</v>
      </c>
      <c r="I132" s="63">
        <v>0</v>
      </c>
      <c r="J132" s="66">
        <f>SUM(H132:I132)</f>
        <v>0</v>
      </c>
      <c r="K132" s="65"/>
      <c r="L132" s="64">
        <v>0</v>
      </c>
      <c r="M132" s="64">
        <v>0</v>
      </c>
      <c r="N132" s="64">
        <v>3</v>
      </c>
      <c r="O132" s="64">
        <v>18</v>
      </c>
      <c r="P132" s="63">
        <v>14</v>
      </c>
      <c r="Q132" s="62">
        <f>SUM(K132:P132)</f>
        <v>35</v>
      </c>
      <c r="R132" s="61">
        <f>SUM(J132,Q132)</f>
        <v>35</v>
      </c>
    </row>
    <row r="133" spans="1:18" s="49" customFormat="1" ht="17.100000000000001" customHeight="1">
      <c r="B133" s="60"/>
      <c r="C133" s="59" t="s">
        <v>59</v>
      </c>
      <c r="D133" s="58"/>
      <c r="E133" s="58"/>
      <c r="F133" s="58"/>
      <c r="G133" s="57"/>
      <c r="H133" s="56">
        <v>0</v>
      </c>
      <c r="I133" s="52">
        <v>0</v>
      </c>
      <c r="J133" s="55">
        <f>SUM(H133:I133)</f>
        <v>0</v>
      </c>
      <c r="K133" s="54"/>
      <c r="L133" s="53">
        <v>1</v>
      </c>
      <c r="M133" s="53">
        <v>3</v>
      </c>
      <c r="N133" s="53">
        <v>26</v>
      </c>
      <c r="O133" s="53">
        <v>327</v>
      </c>
      <c r="P133" s="52">
        <v>393</v>
      </c>
      <c r="Q133" s="51">
        <f>SUM(K133:P133)</f>
        <v>750</v>
      </c>
      <c r="R133" s="50">
        <f>SUM(J133,Q133)</f>
        <v>750</v>
      </c>
    </row>
    <row r="134" spans="1:18" s="14" customFormat="1" ht="17.100000000000001" customHeight="1">
      <c r="B134" s="48" t="s">
        <v>58</v>
      </c>
      <c r="C134" s="47"/>
      <c r="D134" s="47"/>
      <c r="E134" s="47"/>
      <c r="F134" s="47"/>
      <c r="G134" s="46"/>
      <c r="H134" s="45">
        <f t="shared" ref="H134:R134" si="24">SUM(H98,H119,H129)</f>
        <v>1992</v>
      </c>
      <c r="I134" s="44">
        <f t="shared" si="24"/>
        <v>2955</v>
      </c>
      <c r="J134" s="43">
        <f t="shared" si="24"/>
        <v>4947</v>
      </c>
      <c r="K134" s="42">
        <f t="shared" si="24"/>
        <v>0</v>
      </c>
      <c r="L134" s="41">
        <f t="shared" si="24"/>
        <v>11464</v>
      </c>
      <c r="M134" s="41">
        <f t="shared" si="24"/>
        <v>8094</v>
      </c>
      <c r="N134" s="41">
        <f t="shared" si="24"/>
        <v>6076</v>
      </c>
      <c r="O134" s="41">
        <f t="shared" si="24"/>
        <v>5269</v>
      </c>
      <c r="P134" s="40">
        <f t="shared" si="24"/>
        <v>2945</v>
      </c>
      <c r="Q134" s="39">
        <f t="shared" si="24"/>
        <v>33848</v>
      </c>
      <c r="R134" s="38">
        <f t="shared" si="24"/>
        <v>38795</v>
      </c>
    </row>
    <row r="135" spans="1:18" s="14" customFormat="1" ht="17.100000000000001" customHeight="1">
      <c r="B135" s="37"/>
      <c r="C135" s="37"/>
      <c r="D135" s="37"/>
      <c r="E135" s="37"/>
      <c r="F135" s="37"/>
      <c r="G135" s="37"/>
      <c r="H135" s="36"/>
      <c r="I135" s="36"/>
      <c r="J135" s="36"/>
      <c r="K135" s="36"/>
      <c r="L135" s="36"/>
      <c r="M135" s="36"/>
      <c r="N135" s="36"/>
      <c r="O135" s="36"/>
      <c r="P135" s="36"/>
      <c r="Q135" s="36"/>
      <c r="R135" s="36"/>
    </row>
    <row r="136" spans="1:18" s="14" customFormat="1" ht="17.100000000000001" customHeight="1">
      <c r="A136" s="26" t="s">
        <v>98</v>
      </c>
      <c r="H136" s="25"/>
      <c r="I136" s="25"/>
      <c r="J136" s="25"/>
      <c r="K136" s="25"/>
    </row>
    <row r="137" spans="1:18" s="14" customFormat="1" ht="17.100000000000001" customHeight="1">
      <c r="B137" s="144"/>
      <c r="C137" s="144"/>
      <c r="D137" s="144"/>
      <c r="E137" s="144"/>
      <c r="F137" s="143"/>
      <c r="G137" s="143"/>
      <c r="H137" s="143"/>
      <c r="I137" s="862" t="s">
        <v>97</v>
      </c>
      <c r="J137" s="862"/>
      <c r="K137" s="862"/>
      <c r="L137" s="862"/>
      <c r="M137" s="862"/>
      <c r="N137" s="862"/>
      <c r="O137" s="862"/>
      <c r="P137" s="862"/>
      <c r="Q137" s="862"/>
      <c r="R137" s="862"/>
    </row>
    <row r="138" spans="1:18" s="14" customFormat="1" ht="17.100000000000001" customHeight="1">
      <c r="B138" s="863" t="str">
        <f>"令和" &amp; DBCS($A$2) &amp; "年（" &amp; DBCS($B$2) &amp; "年）" &amp; DBCS($C$2) &amp; "月"</f>
        <v>令和５年（２０２３年）５月</v>
      </c>
      <c r="C138" s="864"/>
      <c r="D138" s="864"/>
      <c r="E138" s="864"/>
      <c r="F138" s="864"/>
      <c r="G138" s="865"/>
      <c r="H138" s="869" t="s">
        <v>96</v>
      </c>
      <c r="I138" s="870"/>
      <c r="J138" s="870"/>
      <c r="K138" s="871" t="s">
        <v>95</v>
      </c>
      <c r="L138" s="872"/>
      <c r="M138" s="872"/>
      <c r="N138" s="872"/>
      <c r="O138" s="872"/>
      <c r="P138" s="872"/>
      <c r="Q138" s="873"/>
      <c r="R138" s="874" t="s">
        <v>48</v>
      </c>
    </row>
    <row r="139" spans="1:18" s="14" customFormat="1" ht="17.100000000000001" customHeight="1">
      <c r="B139" s="866"/>
      <c r="C139" s="867"/>
      <c r="D139" s="867"/>
      <c r="E139" s="867"/>
      <c r="F139" s="867"/>
      <c r="G139" s="868"/>
      <c r="H139" s="142" t="s">
        <v>57</v>
      </c>
      <c r="I139" s="141" t="s">
        <v>56</v>
      </c>
      <c r="J139" s="140" t="s">
        <v>49</v>
      </c>
      <c r="K139" s="139" t="s">
        <v>55</v>
      </c>
      <c r="L139" s="138" t="s">
        <v>54</v>
      </c>
      <c r="M139" s="138" t="s">
        <v>53</v>
      </c>
      <c r="N139" s="138" t="s">
        <v>52</v>
      </c>
      <c r="O139" s="138" t="s">
        <v>51</v>
      </c>
      <c r="P139" s="137" t="s">
        <v>50</v>
      </c>
      <c r="Q139" s="343" t="s">
        <v>49</v>
      </c>
      <c r="R139" s="875"/>
    </row>
    <row r="140" spans="1:18" s="14" customFormat="1" ht="17.100000000000001" customHeight="1">
      <c r="B140" s="86" t="s">
        <v>94</v>
      </c>
      <c r="C140" s="85"/>
      <c r="D140" s="85"/>
      <c r="E140" s="85"/>
      <c r="F140" s="85"/>
      <c r="G140" s="84"/>
      <c r="H140" s="45">
        <f t="shared" ref="H140:R140" si="25">SUM(H141,H147,H150,H155,H159:H160)</f>
        <v>18043023</v>
      </c>
      <c r="I140" s="44">
        <f t="shared" si="25"/>
        <v>31397304</v>
      </c>
      <c r="J140" s="43">
        <f t="shared" si="25"/>
        <v>49440327</v>
      </c>
      <c r="K140" s="42">
        <f t="shared" si="25"/>
        <v>0</v>
      </c>
      <c r="L140" s="41">
        <f t="shared" si="25"/>
        <v>258458845</v>
      </c>
      <c r="M140" s="41">
        <f t="shared" si="25"/>
        <v>219691829</v>
      </c>
      <c r="N140" s="41">
        <f t="shared" si="25"/>
        <v>193531168</v>
      </c>
      <c r="O140" s="41">
        <f t="shared" si="25"/>
        <v>155745257</v>
      </c>
      <c r="P140" s="40">
        <f t="shared" si="25"/>
        <v>77736187</v>
      </c>
      <c r="Q140" s="39">
        <f t="shared" si="25"/>
        <v>905163286</v>
      </c>
      <c r="R140" s="38">
        <f t="shared" si="25"/>
        <v>954603613</v>
      </c>
    </row>
    <row r="141" spans="1:18" s="14" customFormat="1" ht="17.100000000000001" customHeight="1">
      <c r="B141" s="72"/>
      <c r="C141" s="86" t="s">
        <v>93</v>
      </c>
      <c r="D141" s="85"/>
      <c r="E141" s="85"/>
      <c r="F141" s="85"/>
      <c r="G141" s="84"/>
      <c r="H141" s="45">
        <f t="shared" ref="H141:Q141" si="26">SUM(H142:H146)</f>
        <v>2158678</v>
      </c>
      <c r="I141" s="44">
        <f t="shared" si="26"/>
        <v>5742730</v>
      </c>
      <c r="J141" s="43">
        <f t="shared" si="26"/>
        <v>7901408</v>
      </c>
      <c r="K141" s="42">
        <f t="shared" si="26"/>
        <v>0</v>
      </c>
      <c r="L141" s="41">
        <f t="shared" si="26"/>
        <v>60905445</v>
      </c>
      <c r="M141" s="41">
        <f t="shared" si="26"/>
        <v>51196113</v>
      </c>
      <c r="N141" s="41">
        <f t="shared" si="26"/>
        <v>44491386</v>
      </c>
      <c r="O141" s="41">
        <f t="shared" si="26"/>
        <v>39039060</v>
      </c>
      <c r="P141" s="40">
        <f t="shared" si="26"/>
        <v>28446601</v>
      </c>
      <c r="Q141" s="39">
        <f t="shared" si="26"/>
        <v>224078605</v>
      </c>
      <c r="R141" s="38">
        <f t="shared" ref="R141:R146" si="27">SUM(J141,Q141)</f>
        <v>231980013</v>
      </c>
    </row>
    <row r="142" spans="1:18" s="14" customFormat="1" ht="17.100000000000001" customHeight="1">
      <c r="B142" s="72"/>
      <c r="C142" s="72"/>
      <c r="D142" s="82" t="s">
        <v>92</v>
      </c>
      <c r="E142" s="81"/>
      <c r="F142" s="81"/>
      <c r="G142" s="80"/>
      <c r="H142" s="79">
        <v>0</v>
      </c>
      <c r="I142" s="75">
        <v>0</v>
      </c>
      <c r="J142" s="74">
        <f>SUM(H142:I142)</f>
        <v>0</v>
      </c>
      <c r="K142" s="134">
        <v>0</v>
      </c>
      <c r="L142" s="76">
        <v>36478838</v>
      </c>
      <c r="M142" s="76">
        <v>30508016</v>
      </c>
      <c r="N142" s="76">
        <v>28000291</v>
      </c>
      <c r="O142" s="76">
        <v>24007761</v>
      </c>
      <c r="P142" s="75">
        <v>17152374</v>
      </c>
      <c r="Q142" s="74">
        <f>SUM(K142:P142)</f>
        <v>136147280</v>
      </c>
      <c r="R142" s="73">
        <f t="shared" si="27"/>
        <v>136147280</v>
      </c>
    </row>
    <row r="143" spans="1:18" s="14" customFormat="1" ht="17.100000000000001" customHeight="1">
      <c r="B143" s="72"/>
      <c r="C143" s="72"/>
      <c r="D143" s="70" t="s">
        <v>91</v>
      </c>
      <c r="E143" s="69"/>
      <c r="F143" s="69"/>
      <c r="G143" s="68"/>
      <c r="H143" s="67">
        <v>0</v>
      </c>
      <c r="I143" s="63">
        <v>0</v>
      </c>
      <c r="J143" s="62">
        <f>SUM(H143:I143)</f>
        <v>0</v>
      </c>
      <c r="K143" s="101">
        <v>0</v>
      </c>
      <c r="L143" s="64">
        <v>87907</v>
      </c>
      <c r="M143" s="64">
        <v>73459</v>
      </c>
      <c r="N143" s="64">
        <v>24588</v>
      </c>
      <c r="O143" s="64">
        <v>540099</v>
      </c>
      <c r="P143" s="63">
        <v>1285948</v>
      </c>
      <c r="Q143" s="62">
        <f>SUM(K143:P143)</f>
        <v>2012001</v>
      </c>
      <c r="R143" s="61">
        <f t="shared" si="27"/>
        <v>2012001</v>
      </c>
    </row>
    <row r="144" spans="1:18" s="14" customFormat="1" ht="17.100000000000001" customHeight="1">
      <c r="B144" s="72"/>
      <c r="C144" s="72"/>
      <c r="D144" s="70" t="s">
        <v>90</v>
      </c>
      <c r="E144" s="69"/>
      <c r="F144" s="69"/>
      <c r="G144" s="68"/>
      <c r="H144" s="67">
        <v>1383457</v>
      </c>
      <c r="I144" s="63">
        <v>3729680</v>
      </c>
      <c r="J144" s="62">
        <f>SUM(H144:I144)</f>
        <v>5113137</v>
      </c>
      <c r="K144" s="101">
        <v>0</v>
      </c>
      <c r="L144" s="64">
        <v>16154494</v>
      </c>
      <c r="M144" s="64">
        <v>12576932</v>
      </c>
      <c r="N144" s="64">
        <v>9654900</v>
      </c>
      <c r="O144" s="64">
        <v>7975194</v>
      </c>
      <c r="P144" s="63">
        <v>6595855</v>
      </c>
      <c r="Q144" s="62">
        <f>SUM(K144:P144)</f>
        <v>52957375</v>
      </c>
      <c r="R144" s="61">
        <f t="shared" si="27"/>
        <v>58070512</v>
      </c>
    </row>
    <row r="145" spans="2:18" s="14" customFormat="1" ht="17.100000000000001" customHeight="1">
      <c r="B145" s="72"/>
      <c r="C145" s="72"/>
      <c r="D145" s="70" t="s">
        <v>89</v>
      </c>
      <c r="E145" s="69"/>
      <c r="F145" s="69"/>
      <c r="G145" s="68"/>
      <c r="H145" s="67">
        <v>230239</v>
      </c>
      <c r="I145" s="63">
        <v>1415359</v>
      </c>
      <c r="J145" s="62">
        <f>SUM(H145:I145)</f>
        <v>1645598</v>
      </c>
      <c r="K145" s="101">
        <v>0</v>
      </c>
      <c r="L145" s="64">
        <v>3011789</v>
      </c>
      <c r="M145" s="64">
        <v>3877685</v>
      </c>
      <c r="N145" s="64">
        <v>2412710</v>
      </c>
      <c r="O145" s="64">
        <v>2569835</v>
      </c>
      <c r="P145" s="63">
        <v>673324</v>
      </c>
      <c r="Q145" s="62">
        <f>SUM(K145:P145)</f>
        <v>12545343</v>
      </c>
      <c r="R145" s="61">
        <f t="shared" si="27"/>
        <v>14190941</v>
      </c>
    </row>
    <row r="146" spans="2:18" s="14" customFormat="1" ht="17.100000000000001" customHeight="1">
      <c r="B146" s="72"/>
      <c r="C146" s="72"/>
      <c r="D146" s="133" t="s">
        <v>88</v>
      </c>
      <c r="E146" s="132"/>
      <c r="F146" s="132"/>
      <c r="G146" s="131"/>
      <c r="H146" s="130">
        <v>544982</v>
      </c>
      <c r="I146" s="126">
        <v>597691</v>
      </c>
      <c r="J146" s="125">
        <f>SUM(H146:I146)</f>
        <v>1142673</v>
      </c>
      <c r="K146" s="128">
        <v>0</v>
      </c>
      <c r="L146" s="127">
        <v>5172417</v>
      </c>
      <c r="M146" s="127">
        <v>4160021</v>
      </c>
      <c r="N146" s="127">
        <v>4398897</v>
      </c>
      <c r="O146" s="127">
        <v>3946171</v>
      </c>
      <c r="P146" s="126">
        <v>2739100</v>
      </c>
      <c r="Q146" s="125">
        <f>SUM(K146:P146)</f>
        <v>20416606</v>
      </c>
      <c r="R146" s="124">
        <f t="shared" si="27"/>
        <v>21559279</v>
      </c>
    </row>
    <row r="147" spans="2:18" s="14" customFormat="1" ht="17.100000000000001" customHeight="1">
      <c r="B147" s="72"/>
      <c r="C147" s="86" t="s">
        <v>87</v>
      </c>
      <c r="D147" s="85"/>
      <c r="E147" s="85"/>
      <c r="F147" s="85"/>
      <c r="G147" s="84"/>
      <c r="H147" s="45">
        <f t="shared" ref="H147:R147" si="28">SUM(H148:H149)</f>
        <v>2702094</v>
      </c>
      <c r="I147" s="44">
        <f t="shared" si="28"/>
        <v>6632897</v>
      </c>
      <c r="J147" s="43">
        <f t="shared" si="28"/>
        <v>9334991</v>
      </c>
      <c r="K147" s="42">
        <f t="shared" si="28"/>
        <v>0</v>
      </c>
      <c r="L147" s="41">
        <f t="shared" si="28"/>
        <v>102745325</v>
      </c>
      <c r="M147" s="41">
        <f t="shared" si="28"/>
        <v>87406009</v>
      </c>
      <c r="N147" s="41">
        <f t="shared" si="28"/>
        <v>73161330</v>
      </c>
      <c r="O147" s="41">
        <f t="shared" si="28"/>
        <v>51487011</v>
      </c>
      <c r="P147" s="40">
        <f t="shared" si="28"/>
        <v>22719283</v>
      </c>
      <c r="Q147" s="39">
        <f t="shared" si="28"/>
        <v>337518958</v>
      </c>
      <c r="R147" s="38">
        <f t="shared" si="28"/>
        <v>346853949</v>
      </c>
    </row>
    <row r="148" spans="2:18" s="14" customFormat="1" ht="17.100000000000001" customHeight="1">
      <c r="B148" s="72"/>
      <c r="C148" s="72"/>
      <c r="D148" s="82" t="s">
        <v>86</v>
      </c>
      <c r="E148" s="81"/>
      <c r="F148" s="81"/>
      <c r="G148" s="80"/>
      <c r="H148" s="79">
        <v>0</v>
      </c>
      <c r="I148" s="75">
        <v>0</v>
      </c>
      <c r="J148" s="78">
        <f>SUM(H148:I148)</f>
        <v>0</v>
      </c>
      <c r="K148" s="134">
        <v>0</v>
      </c>
      <c r="L148" s="76">
        <v>78208715</v>
      </c>
      <c r="M148" s="76">
        <v>63157863</v>
      </c>
      <c r="N148" s="76">
        <v>56959612</v>
      </c>
      <c r="O148" s="76">
        <v>40117166</v>
      </c>
      <c r="P148" s="75">
        <v>17158485</v>
      </c>
      <c r="Q148" s="74">
        <f>SUM(K148:P148)</f>
        <v>255601841</v>
      </c>
      <c r="R148" s="73">
        <f>SUM(J148,Q148)</f>
        <v>255601841</v>
      </c>
    </row>
    <row r="149" spans="2:18" s="14" customFormat="1" ht="17.100000000000001" customHeight="1">
      <c r="B149" s="72"/>
      <c r="C149" s="72"/>
      <c r="D149" s="133" t="s">
        <v>85</v>
      </c>
      <c r="E149" s="132"/>
      <c r="F149" s="132"/>
      <c r="G149" s="131"/>
      <c r="H149" s="130">
        <v>2702094</v>
      </c>
      <c r="I149" s="126">
        <v>6632897</v>
      </c>
      <c r="J149" s="129">
        <f>SUM(H149:I149)</f>
        <v>9334991</v>
      </c>
      <c r="K149" s="128">
        <v>0</v>
      </c>
      <c r="L149" s="127">
        <v>24536610</v>
      </c>
      <c r="M149" s="127">
        <v>24248146</v>
      </c>
      <c r="N149" s="127">
        <v>16201718</v>
      </c>
      <c r="O149" s="127">
        <v>11369845</v>
      </c>
      <c r="P149" s="126">
        <v>5560798</v>
      </c>
      <c r="Q149" s="125">
        <f>SUM(K149:P149)</f>
        <v>81917117</v>
      </c>
      <c r="R149" s="124">
        <f>SUM(J149,Q149)</f>
        <v>91252108</v>
      </c>
    </row>
    <row r="150" spans="2:18" s="14" customFormat="1" ht="17.100000000000001" customHeight="1">
      <c r="B150" s="72"/>
      <c r="C150" s="86" t="s">
        <v>84</v>
      </c>
      <c r="D150" s="85"/>
      <c r="E150" s="85"/>
      <c r="F150" s="85"/>
      <c r="G150" s="84"/>
      <c r="H150" s="45">
        <f>SUM(H151:H154)</f>
        <v>24094</v>
      </c>
      <c r="I150" s="44">
        <f t="shared" ref="I150:Q150" si="29">SUM(I151:I154)</f>
        <v>122805</v>
      </c>
      <c r="J150" s="43">
        <f>SUM(J151:J154)</f>
        <v>146899</v>
      </c>
      <c r="K150" s="42">
        <f t="shared" si="29"/>
        <v>0</v>
      </c>
      <c r="L150" s="41">
        <f t="shared" si="29"/>
        <v>8515350</v>
      </c>
      <c r="M150" s="41">
        <f>SUM(M151:M154)</f>
        <v>10287806</v>
      </c>
      <c r="N150" s="41">
        <f t="shared" si="29"/>
        <v>13688435</v>
      </c>
      <c r="O150" s="41">
        <f t="shared" si="29"/>
        <v>13605212</v>
      </c>
      <c r="P150" s="40">
        <f>SUM(P151:P154)</f>
        <v>5613808</v>
      </c>
      <c r="Q150" s="39">
        <f t="shared" si="29"/>
        <v>51710611</v>
      </c>
      <c r="R150" s="38">
        <f>SUM(R151:R154)</f>
        <v>51857510</v>
      </c>
    </row>
    <row r="151" spans="2:18" s="14" customFormat="1" ht="17.100000000000001" customHeight="1">
      <c r="B151" s="72"/>
      <c r="C151" s="72"/>
      <c r="D151" s="82" t="s">
        <v>83</v>
      </c>
      <c r="E151" s="81"/>
      <c r="F151" s="81"/>
      <c r="G151" s="80"/>
      <c r="H151" s="79">
        <v>24094</v>
      </c>
      <c r="I151" s="75">
        <v>99135</v>
      </c>
      <c r="J151" s="78">
        <f>SUM(H151:I151)</f>
        <v>123229</v>
      </c>
      <c r="K151" s="134">
        <v>0</v>
      </c>
      <c r="L151" s="76">
        <v>7509197</v>
      </c>
      <c r="M151" s="76">
        <v>9020739</v>
      </c>
      <c r="N151" s="76">
        <v>11961256</v>
      </c>
      <c r="O151" s="76">
        <v>11613744</v>
      </c>
      <c r="P151" s="75">
        <v>4058874</v>
      </c>
      <c r="Q151" s="74">
        <f>SUM(K151:P151)</f>
        <v>44163810</v>
      </c>
      <c r="R151" s="73">
        <f>SUM(J151,Q151)</f>
        <v>44287039</v>
      </c>
    </row>
    <row r="152" spans="2:18" s="14" customFormat="1" ht="17.100000000000001" customHeight="1">
      <c r="B152" s="72"/>
      <c r="C152" s="72"/>
      <c r="D152" s="70" t="s">
        <v>82</v>
      </c>
      <c r="E152" s="69"/>
      <c r="F152" s="69"/>
      <c r="G152" s="68"/>
      <c r="H152" s="67">
        <v>0</v>
      </c>
      <c r="I152" s="63">
        <v>23670</v>
      </c>
      <c r="J152" s="66">
        <f>SUM(H152:I152)</f>
        <v>23670</v>
      </c>
      <c r="K152" s="101">
        <v>0</v>
      </c>
      <c r="L152" s="64">
        <v>1006153</v>
      </c>
      <c r="M152" s="64">
        <v>1267067</v>
      </c>
      <c r="N152" s="64">
        <v>1727179</v>
      </c>
      <c r="O152" s="64">
        <v>1991468</v>
      </c>
      <c r="P152" s="63">
        <v>1554934</v>
      </c>
      <c r="Q152" s="62">
        <f>SUM(K152:P152)</f>
        <v>7546801</v>
      </c>
      <c r="R152" s="61">
        <f>SUM(J152,Q152)</f>
        <v>7570471</v>
      </c>
    </row>
    <row r="153" spans="2:18" s="14" customFormat="1" ht="16.5" customHeight="1">
      <c r="B153" s="72"/>
      <c r="C153" s="71"/>
      <c r="D153" s="70" t="s">
        <v>81</v>
      </c>
      <c r="E153" s="69"/>
      <c r="F153" s="69"/>
      <c r="G153" s="68"/>
      <c r="H153" s="67">
        <v>0</v>
      </c>
      <c r="I153" s="63">
        <v>0</v>
      </c>
      <c r="J153" s="66">
        <f>SUM(H153:I153)</f>
        <v>0</v>
      </c>
      <c r="K153" s="101">
        <v>0</v>
      </c>
      <c r="L153" s="64">
        <v>0</v>
      </c>
      <c r="M153" s="64">
        <v>0</v>
      </c>
      <c r="N153" s="64">
        <v>0</v>
      </c>
      <c r="O153" s="64">
        <v>0</v>
      </c>
      <c r="P153" s="63">
        <v>0</v>
      </c>
      <c r="Q153" s="62">
        <f>SUM(K153:P153)</f>
        <v>0</v>
      </c>
      <c r="R153" s="61">
        <f>SUM(J153,Q153)</f>
        <v>0</v>
      </c>
    </row>
    <row r="154" spans="2:18" s="49" customFormat="1" ht="16.5" customHeight="1">
      <c r="B154" s="111"/>
      <c r="C154" s="136"/>
      <c r="D154" s="59" t="s">
        <v>80</v>
      </c>
      <c r="E154" s="58"/>
      <c r="F154" s="58"/>
      <c r="G154" s="57"/>
      <c r="H154" s="56">
        <v>0</v>
      </c>
      <c r="I154" s="52">
        <v>0</v>
      </c>
      <c r="J154" s="55">
        <f>SUM(H154:I154)</f>
        <v>0</v>
      </c>
      <c r="K154" s="135">
        <v>0</v>
      </c>
      <c r="L154" s="53">
        <v>0</v>
      </c>
      <c r="M154" s="53">
        <v>0</v>
      </c>
      <c r="N154" s="53">
        <v>0</v>
      </c>
      <c r="O154" s="53">
        <v>0</v>
      </c>
      <c r="P154" s="52">
        <v>0</v>
      </c>
      <c r="Q154" s="51">
        <f>SUM(K154:P154)</f>
        <v>0</v>
      </c>
      <c r="R154" s="50">
        <f>SUM(J154,Q154)</f>
        <v>0</v>
      </c>
    </row>
    <row r="155" spans="2:18" s="14" customFormat="1" ht="17.100000000000001" customHeight="1">
      <c r="B155" s="72"/>
      <c r="C155" s="86" t="s">
        <v>79</v>
      </c>
      <c r="D155" s="85"/>
      <c r="E155" s="85"/>
      <c r="F155" s="85"/>
      <c r="G155" s="84"/>
      <c r="H155" s="45">
        <f t="shared" ref="H155:R155" si="30">SUM(H156:H158)</f>
        <v>6744098</v>
      </c>
      <c r="I155" s="44">
        <f t="shared" si="30"/>
        <v>11130113</v>
      </c>
      <c r="J155" s="43">
        <f t="shared" si="30"/>
        <v>17874211</v>
      </c>
      <c r="K155" s="42">
        <f t="shared" si="30"/>
        <v>0</v>
      </c>
      <c r="L155" s="41">
        <f t="shared" si="30"/>
        <v>15823349</v>
      </c>
      <c r="M155" s="41">
        <f t="shared" si="30"/>
        <v>21145451</v>
      </c>
      <c r="N155" s="41">
        <f t="shared" si="30"/>
        <v>16652225</v>
      </c>
      <c r="O155" s="41">
        <f t="shared" si="30"/>
        <v>14235695</v>
      </c>
      <c r="P155" s="40">
        <f t="shared" si="30"/>
        <v>8234354</v>
      </c>
      <c r="Q155" s="39">
        <f t="shared" si="30"/>
        <v>76091074</v>
      </c>
      <c r="R155" s="38">
        <f t="shared" si="30"/>
        <v>93965285</v>
      </c>
    </row>
    <row r="156" spans="2:18" s="14" customFormat="1" ht="17.100000000000001" customHeight="1">
      <c r="B156" s="72"/>
      <c r="C156" s="72"/>
      <c r="D156" s="82" t="s">
        <v>78</v>
      </c>
      <c r="E156" s="81"/>
      <c r="F156" s="81"/>
      <c r="G156" s="80"/>
      <c r="H156" s="79">
        <v>4773293</v>
      </c>
      <c r="I156" s="75">
        <v>9838894</v>
      </c>
      <c r="J156" s="78">
        <f>SUM(H156:I156)</f>
        <v>14612187</v>
      </c>
      <c r="K156" s="134">
        <v>0</v>
      </c>
      <c r="L156" s="76">
        <v>13937310</v>
      </c>
      <c r="M156" s="76">
        <v>19838598</v>
      </c>
      <c r="N156" s="76">
        <v>15576329</v>
      </c>
      <c r="O156" s="76">
        <v>13113188</v>
      </c>
      <c r="P156" s="75">
        <v>8103044</v>
      </c>
      <c r="Q156" s="74">
        <f>SUM(K156:P156)</f>
        <v>70568469</v>
      </c>
      <c r="R156" s="73">
        <f>SUM(J156,Q156)</f>
        <v>85180656</v>
      </c>
    </row>
    <row r="157" spans="2:18" s="14" customFormat="1" ht="17.100000000000001" customHeight="1">
      <c r="B157" s="72"/>
      <c r="C157" s="72"/>
      <c r="D157" s="70" t="s">
        <v>77</v>
      </c>
      <c r="E157" s="69"/>
      <c r="F157" s="69"/>
      <c r="G157" s="68"/>
      <c r="H157" s="67">
        <v>416083</v>
      </c>
      <c r="I157" s="63">
        <v>455544</v>
      </c>
      <c r="J157" s="66">
        <f>SUM(H157:I157)</f>
        <v>871627</v>
      </c>
      <c r="K157" s="101">
        <v>0</v>
      </c>
      <c r="L157" s="64">
        <v>734004</v>
      </c>
      <c r="M157" s="64">
        <v>580033</v>
      </c>
      <c r="N157" s="64">
        <v>893805</v>
      </c>
      <c r="O157" s="64">
        <v>693720</v>
      </c>
      <c r="P157" s="63">
        <v>104310</v>
      </c>
      <c r="Q157" s="62">
        <f>SUM(K157:P157)</f>
        <v>3005872</v>
      </c>
      <c r="R157" s="61">
        <f>SUM(J157,Q157)</f>
        <v>3877499</v>
      </c>
    </row>
    <row r="158" spans="2:18" s="14" customFormat="1" ht="17.100000000000001" customHeight="1">
      <c r="B158" s="72"/>
      <c r="C158" s="72"/>
      <c r="D158" s="133" t="s">
        <v>76</v>
      </c>
      <c r="E158" s="132"/>
      <c r="F158" s="132"/>
      <c r="G158" s="131"/>
      <c r="H158" s="130">
        <v>1554722</v>
      </c>
      <c r="I158" s="126">
        <v>835675</v>
      </c>
      <c r="J158" s="129">
        <f>SUM(H158:I158)</f>
        <v>2390397</v>
      </c>
      <c r="K158" s="128">
        <v>0</v>
      </c>
      <c r="L158" s="127">
        <v>1152035</v>
      </c>
      <c r="M158" s="127">
        <v>726820</v>
      </c>
      <c r="N158" s="127">
        <v>182091</v>
      </c>
      <c r="O158" s="127">
        <v>428787</v>
      </c>
      <c r="P158" s="126">
        <v>27000</v>
      </c>
      <c r="Q158" s="125">
        <f>SUM(K158:P158)</f>
        <v>2516733</v>
      </c>
      <c r="R158" s="124">
        <f>SUM(J158,Q158)</f>
        <v>4907130</v>
      </c>
    </row>
    <row r="159" spans="2:18" s="14" customFormat="1" ht="17.100000000000001" customHeight="1">
      <c r="B159" s="72"/>
      <c r="C159" s="122" t="s">
        <v>75</v>
      </c>
      <c r="D159" s="121"/>
      <c r="E159" s="121"/>
      <c r="F159" s="121"/>
      <c r="G159" s="120"/>
      <c r="H159" s="45">
        <v>2392559</v>
      </c>
      <c r="I159" s="44">
        <v>1953556</v>
      </c>
      <c r="J159" s="43">
        <f>SUM(H159:I159)</f>
        <v>4346115</v>
      </c>
      <c r="K159" s="42">
        <v>0</v>
      </c>
      <c r="L159" s="41">
        <v>24128585</v>
      </c>
      <c r="M159" s="41">
        <v>22661695</v>
      </c>
      <c r="N159" s="41">
        <v>24655122</v>
      </c>
      <c r="O159" s="41">
        <v>23856307</v>
      </c>
      <c r="P159" s="40">
        <v>6812488</v>
      </c>
      <c r="Q159" s="39">
        <f>SUM(K159:P159)</f>
        <v>102114197</v>
      </c>
      <c r="R159" s="38">
        <f>SUM(J159,Q159)</f>
        <v>106460312</v>
      </c>
    </row>
    <row r="160" spans="2:18" s="14" customFormat="1" ht="17.100000000000001" customHeight="1">
      <c r="B160" s="123"/>
      <c r="C160" s="122" t="s">
        <v>74</v>
      </c>
      <c r="D160" s="121"/>
      <c r="E160" s="121"/>
      <c r="F160" s="121"/>
      <c r="G160" s="120"/>
      <c r="H160" s="45">
        <v>4021500</v>
      </c>
      <c r="I160" s="44">
        <v>5815203</v>
      </c>
      <c r="J160" s="43">
        <f>SUM(H160:I160)</f>
        <v>9836703</v>
      </c>
      <c r="K160" s="42">
        <v>0</v>
      </c>
      <c r="L160" s="41">
        <v>46340791</v>
      </c>
      <c r="M160" s="41">
        <v>26994755</v>
      </c>
      <c r="N160" s="41">
        <v>20882670</v>
      </c>
      <c r="O160" s="41">
        <v>13521972</v>
      </c>
      <c r="P160" s="40">
        <v>5909653</v>
      </c>
      <c r="Q160" s="39">
        <f>SUM(K160:P160)</f>
        <v>113649841</v>
      </c>
      <c r="R160" s="38">
        <f>SUM(J160,Q160)</f>
        <v>123486544</v>
      </c>
    </row>
    <row r="161" spans="2:18" s="14" customFormat="1" ht="17.100000000000001" customHeight="1">
      <c r="B161" s="86" t="s">
        <v>73</v>
      </c>
      <c r="C161" s="85"/>
      <c r="D161" s="85"/>
      <c r="E161" s="85"/>
      <c r="F161" s="85"/>
      <c r="G161" s="84"/>
      <c r="H161" s="45">
        <f t="shared" ref="H161:R161" si="31">SUM(H162:H170)</f>
        <v>473517</v>
      </c>
      <c r="I161" s="44">
        <f t="shared" si="31"/>
        <v>1140804</v>
      </c>
      <c r="J161" s="43">
        <f t="shared" si="31"/>
        <v>1614321</v>
      </c>
      <c r="K161" s="42">
        <f t="shared" si="31"/>
        <v>0</v>
      </c>
      <c r="L161" s="41">
        <f t="shared" si="31"/>
        <v>164477143</v>
      </c>
      <c r="M161" s="41">
        <f t="shared" si="31"/>
        <v>153766706</v>
      </c>
      <c r="N161" s="41">
        <f t="shared" si="31"/>
        <v>157377741</v>
      </c>
      <c r="O161" s="41">
        <f t="shared" si="31"/>
        <v>114008408</v>
      </c>
      <c r="P161" s="40">
        <f t="shared" si="31"/>
        <v>66847282</v>
      </c>
      <c r="Q161" s="39">
        <f>SUM(Q162:Q170)</f>
        <v>656477280</v>
      </c>
      <c r="R161" s="38">
        <f t="shared" si="31"/>
        <v>658091601</v>
      </c>
    </row>
    <row r="162" spans="2:18" s="14" customFormat="1" ht="17.100000000000001" customHeight="1">
      <c r="B162" s="72"/>
      <c r="C162" s="119" t="s">
        <v>72</v>
      </c>
      <c r="D162" s="118"/>
      <c r="E162" s="118"/>
      <c r="F162" s="118"/>
      <c r="G162" s="117"/>
      <c r="H162" s="79">
        <v>0</v>
      </c>
      <c r="I162" s="75">
        <v>0</v>
      </c>
      <c r="J162" s="78">
        <f t="shared" ref="J162:J170" si="32">SUM(H162:I162)</f>
        <v>0</v>
      </c>
      <c r="K162" s="116"/>
      <c r="L162" s="115">
        <v>5192785</v>
      </c>
      <c r="M162" s="115">
        <v>4490891</v>
      </c>
      <c r="N162" s="115">
        <v>10891175</v>
      </c>
      <c r="O162" s="115">
        <v>12525448</v>
      </c>
      <c r="P162" s="114">
        <v>9723597</v>
      </c>
      <c r="Q162" s="113">
        <f>SUM(K162:P162)</f>
        <v>42823896</v>
      </c>
      <c r="R162" s="112">
        <f>SUM(J162,Q162)</f>
        <v>42823896</v>
      </c>
    </row>
    <row r="163" spans="2:18" s="14" customFormat="1" ht="17.100000000000001" customHeight="1">
      <c r="B163" s="72"/>
      <c r="C163" s="70" t="s">
        <v>71</v>
      </c>
      <c r="D163" s="69"/>
      <c r="E163" s="69"/>
      <c r="F163" s="69"/>
      <c r="G163" s="68"/>
      <c r="H163" s="67">
        <v>0</v>
      </c>
      <c r="I163" s="63">
        <v>0</v>
      </c>
      <c r="J163" s="66">
        <f t="shared" si="32"/>
        <v>0</v>
      </c>
      <c r="K163" s="65"/>
      <c r="L163" s="64">
        <v>0</v>
      </c>
      <c r="M163" s="64">
        <v>0</v>
      </c>
      <c r="N163" s="64">
        <v>0</v>
      </c>
      <c r="O163" s="64">
        <v>0</v>
      </c>
      <c r="P163" s="63">
        <v>0</v>
      </c>
      <c r="Q163" s="62">
        <f t="shared" ref="Q163:Q170" si="33">SUM(K163:P163)</f>
        <v>0</v>
      </c>
      <c r="R163" s="61">
        <f t="shared" ref="R163:R170" si="34">SUM(J163,Q163)</f>
        <v>0</v>
      </c>
    </row>
    <row r="164" spans="2:18" s="49" customFormat="1" ht="17.100000000000001" customHeight="1">
      <c r="B164" s="111"/>
      <c r="C164" s="110" t="s">
        <v>70</v>
      </c>
      <c r="D164" s="109"/>
      <c r="E164" s="109"/>
      <c r="F164" s="109"/>
      <c r="G164" s="108"/>
      <c r="H164" s="107">
        <v>0</v>
      </c>
      <c r="I164" s="104">
        <v>0</v>
      </c>
      <c r="J164" s="106">
        <f>SUM(H164:I164)</f>
        <v>0</v>
      </c>
      <c r="K164" s="65"/>
      <c r="L164" s="105">
        <v>76850245</v>
      </c>
      <c r="M164" s="105">
        <v>50441882</v>
      </c>
      <c r="N164" s="105">
        <v>42076337</v>
      </c>
      <c r="O164" s="105">
        <v>24176863</v>
      </c>
      <c r="P164" s="104">
        <v>12140522</v>
      </c>
      <c r="Q164" s="103">
        <f>SUM(K164:P164)</f>
        <v>205685849</v>
      </c>
      <c r="R164" s="102">
        <f>SUM(J164,Q164)</f>
        <v>205685849</v>
      </c>
    </row>
    <row r="165" spans="2:18" s="14" customFormat="1" ht="17.100000000000001" customHeight="1">
      <c r="B165" s="72"/>
      <c r="C165" s="70" t="s">
        <v>69</v>
      </c>
      <c r="D165" s="69"/>
      <c r="E165" s="69"/>
      <c r="F165" s="69"/>
      <c r="G165" s="68"/>
      <c r="H165" s="67">
        <v>0</v>
      </c>
      <c r="I165" s="63">
        <v>76311</v>
      </c>
      <c r="J165" s="66">
        <f t="shared" si="32"/>
        <v>76311</v>
      </c>
      <c r="K165" s="101">
        <v>0</v>
      </c>
      <c r="L165" s="64">
        <v>13503782</v>
      </c>
      <c r="M165" s="64">
        <v>11228719</v>
      </c>
      <c r="N165" s="64">
        <v>13528510</v>
      </c>
      <c r="O165" s="64">
        <v>7654086</v>
      </c>
      <c r="P165" s="63">
        <v>5172167</v>
      </c>
      <c r="Q165" s="62">
        <f t="shared" si="33"/>
        <v>51087264</v>
      </c>
      <c r="R165" s="61">
        <f t="shared" si="34"/>
        <v>51163575</v>
      </c>
    </row>
    <row r="166" spans="2:18" s="14" customFormat="1" ht="17.100000000000001" customHeight="1">
      <c r="B166" s="72"/>
      <c r="C166" s="70" t="s">
        <v>68</v>
      </c>
      <c r="D166" s="69"/>
      <c r="E166" s="69"/>
      <c r="F166" s="69"/>
      <c r="G166" s="68"/>
      <c r="H166" s="67">
        <v>473517</v>
      </c>
      <c r="I166" s="63">
        <v>1064493</v>
      </c>
      <c r="J166" s="66">
        <f t="shared" si="32"/>
        <v>1538010</v>
      </c>
      <c r="K166" s="101">
        <v>0</v>
      </c>
      <c r="L166" s="64">
        <v>10580152</v>
      </c>
      <c r="M166" s="64">
        <v>12862714</v>
      </c>
      <c r="N166" s="64">
        <v>14296562</v>
      </c>
      <c r="O166" s="64">
        <v>18757512</v>
      </c>
      <c r="P166" s="63">
        <v>7968864</v>
      </c>
      <c r="Q166" s="62">
        <f t="shared" si="33"/>
        <v>64465804</v>
      </c>
      <c r="R166" s="61">
        <f t="shared" si="34"/>
        <v>66003814</v>
      </c>
    </row>
    <row r="167" spans="2:18" s="14" customFormat="1" ht="17.100000000000001" customHeight="1">
      <c r="B167" s="72"/>
      <c r="C167" s="70" t="s">
        <v>67</v>
      </c>
      <c r="D167" s="69"/>
      <c r="E167" s="69"/>
      <c r="F167" s="69"/>
      <c r="G167" s="68"/>
      <c r="H167" s="67">
        <v>0</v>
      </c>
      <c r="I167" s="63">
        <v>0</v>
      </c>
      <c r="J167" s="66">
        <f t="shared" si="32"/>
        <v>0</v>
      </c>
      <c r="K167" s="65"/>
      <c r="L167" s="64">
        <v>52028138</v>
      </c>
      <c r="M167" s="64">
        <v>59607139</v>
      </c>
      <c r="N167" s="64">
        <v>59290382</v>
      </c>
      <c r="O167" s="64">
        <v>31954350</v>
      </c>
      <c r="P167" s="63">
        <v>14958971</v>
      </c>
      <c r="Q167" s="62">
        <f t="shared" si="33"/>
        <v>217838980</v>
      </c>
      <c r="R167" s="61">
        <f t="shared" si="34"/>
        <v>217838980</v>
      </c>
    </row>
    <row r="168" spans="2:18" s="14" customFormat="1" ht="17.100000000000001" customHeight="1">
      <c r="B168" s="72"/>
      <c r="C168" s="100" t="s">
        <v>66</v>
      </c>
      <c r="D168" s="98"/>
      <c r="E168" s="98"/>
      <c r="F168" s="98"/>
      <c r="G168" s="97"/>
      <c r="H168" s="67">
        <v>0</v>
      </c>
      <c r="I168" s="63">
        <v>0</v>
      </c>
      <c r="J168" s="66">
        <f t="shared" si="32"/>
        <v>0</v>
      </c>
      <c r="K168" s="65"/>
      <c r="L168" s="64">
        <v>3986090</v>
      </c>
      <c r="M168" s="64">
        <v>7542050</v>
      </c>
      <c r="N168" s="64">
        <v>6320692</v>
      </c>
      <c r="O168" s="64">
        <v>4980035</v>
      </c>
      <c r="P168" s="63">
        <v>3307143</v>
      </c>
      <c r="Q168" s="62">
        <f t="shared" si="33"/>
        <v>26136010</v>
      </c>
      <c r="R168" s="61">
        <f t="shared" si="34"/>
        <v>26136010</v>
      </c>
    </row>
    <row r="169" spans="2:18" s="14" customFormat="1" ht="17.100000000000001" customHeight="1">
      <c r="B169" s="71"/>
      <c r="C169" s="99" t="s">
        <v>65</v>
      </c>
      <c r="D169" s="98"/>
      <c r="E169" s="98"/>
      <c r="F169" s="98"/>
      <c r="G169" s="97"/>
      <c r="H169" s="67">
        <v>0</v>
      </c>
      <c r="I169" s="63">
        <v>0</v>
      </c>
      <c r="J169" s="66">
        <f t="shared" si="32"/>
        <v>0</v>
      </c>
      <c r="K169" s="65"/>
      <c r="L169" s="64">
        <v>0</v>
      </c>
      <c r="M169" s="64">
        <v>0</v>
      </c>
      <c r="N169" s="64">
        <v>2116215</v>
      </c>
      <c r="O169" s="64">
        <v>7139779</v>
      </c>
      <c r="P169" s="63">
        <v>5322481</v>
      </c>
      <c r="Q169" s="62">
        <f>SUM(K169:P169)</f>
        <v>14578475</v>
      </c>
      <c r="R169" s="61">
        <f>SUM(J169,Q169)</f>
        <v>14578475</v>
      </c>
    </row>
    <row r="170" spans="2:18" s="14" customFormat="1" ht="17.100000000000001" customHeight="1">
      <c r="B170" s="96"/>
      <c r="C170" s="95" t="s">
        <v>64</v>
      </c>
      <c r="D170" s="94"/>
      <c r="E170" s="94"/>
      <c r="F170" s="94"/>
      <c r="G170" s="93"/>
      <c r="H170" s="92">
        <v>0</v>
      </c>
      <c r="I170" s="89">
        <v>0</v>
      </c>
      <c r="J170" s="91">
        <f t="shared" si="32"/>
        <v>0</v>
      </c>
      <c r="K170" s="54"/>
      <c r="L170" s="90">
        <v>2335951</v>
      </c>
      <c r="M170" s="90">
        <v>7593311</v>
      </c>
      <c r="N170" s="90">
        <v>8857868</v>
      </c>
      <c r="O170" s="90">
        <v>6820335</v>
      </c>
      <c r="P170" s="89">
        <v>8253537</v>
      </c>
      <c r="Q170" s="88">
        <f t="shared" si="33"/>
        <v>33861002</v>
      </c>
      <c r="R170" s="87">
        <f t="shared" si="34"/>
        <v>33861002</v>
      </c>
    </row>
    <row r="171" spans="2:18" s="14" customFormat="1" ht="17.100000000000001" customHeight="1">
      <c r="B171" s="86" t="s">
        <v>63</v>
      </c>
      <c r="C171" s="85"/>
      <c r="D171" s="85"/>
      <c r="E171" s="85"/>
      <c r="F171" s="85"/>
      <c r="G171" s="84"/>
      <c r="H171" s="45">
        <f>SUM(H172:H175)</f>
        <v>0</v>
      </c>
      <c r="I171" s="44">
        <f>SUM(I172:I175)</f>
        <v>0</v>
      </c>
      <c r="J171" s="43">
        <f>SUM(J172:J175)</f>
        <v>0</v>
      </c>
      <c r="K171" s="83"/>
      <c r="L171" s="41">
        <f t="shared" ref="L171:R171" si="35">SUM(L172:L175)</f>
        <v>13038530</v>
      </c>
      <c r="M171" s="41">
        <f t="shared" si="35"/>
        <v>15592787</v>
      </c>
      <c r="N171" s="41">
        <f t="shared" si="35"/>
        <v>89059934</v>
      </c>
      <c r="O171" s="41">
        <f t="shared" si="35"/>
        <v>336255279</v>
      </c>
      <c r="P171" s="40">
        <f t="shared" si="35"/>
        <v>300335692</v>
      </c>
      <c r="Q171" s="39">
        <f t="shared" si="35"/>
        <v>754282222</v>
      </c>
      <c r="R171" s="38">
        <f t="shared" si="35"/>
        <v>754282222</v>
      </c>
    </row>
    <row r="172" spans="2:18" s="14" customFormat="1" ht="17.100000000000001" customHeight="1">
      <c r="B172" s="72"/>
      <c r="C172" s="82" t="s">
        <v>62</v>
      </c>
      <c r="D172" s="81"/>
      <c r="E172" s="81"/>
      <c r="F172" s="81"/>
      <c r="G172" s="80"/>
      <c r="H172" s="79">
        <v>0</v>
      </c>
      <c r="I172" s="75">
        <v>0</v>
      </c>
      <c r="J172" s="78">
        <f>SUM(H172:I172)</f>
        <v>0</v>
      </c>
      <c r="K172" s="77"/>
      <c r="L172" s="76">
        <v>198234</v>
      </c>
      <c r="M172" s="76">
        <v>546912</v>
      </c>
      <c r="N172" s="76">
        <v>41416697</v>
      </c>
      <c r="O172" s="76">
        <v>156157235</v>
      </c>
      <c r="P172" s="75">
        <v>114803205</v>
      </c>
      <c r="Q172" s="74">
        <f>SUM(K172:P172)</f>
        <v>313122283</v>
      </c>
      <c r="R172" s="73">
        <f>SUM(J172,Q172)</f>
        <v>313122283</v>
      </c>
    </row>
    <row r="173" spans="2:18" s="14" customFormat="1" ht="17.100000000000001" customHeight="1">
      <c r="B173" s="72"/>
      <c r="C173" s="70" t="s">
        <v>61</v>
      </c>
      <c r="D173" s="69"/>
      <c r="E173" s="69"/>
      <c r="F173" s="69"/>
      <c r="G173" s="68"/>
      <c r="H173" s="67">
        <v>0</v>
      </c>
      <c r="I173" s="63">
        <v>0</v>
      </c>
      <c r="J173" s="66">
        <f>SUM(H173:I173)</f>
        <v>0</v>
      </c>
      <c r="K173" s="65"/>
      <c r="L173" s="64">
        <v>12563447</v>
      </c>
      <c r="M173" s="64">
        <v>14208767</v>
      </c>
      <c r="N173" s="64">
        <v>38258604</v>
      </c>
      <c r="O173" s="64">
        <v>54628569</v>
      </c>
      <c r="P173" s="63">
        <v>24966221</v>
      </c>
      <c r="Q173" s="62">
        <f>SUM(K173:P173)</f>
        <v>144625608</v>
      </c>
      <c r="R173" s="61">
        <f>SUM(J173,Q173)</f>
        <v>144625608</v>
      </c>
    </row>
    <row r="174" spans="2:18" s="14" customFormat="1" ht="17.100000000000001" customHeight="1">
      <c r="B174" s="71"/>
      <c r="C174" s="70" t="s">
        <v>60</v>
      </c>
      <c r="D174" s="69"/>
      <c r="E174" s="69"/>
      <c r="F174" s="69"/>
      <c r="G174" s="68"/>
      <c r="H174" s="67">
        <v>0</v>
      </c>
      <c r="I174" s="63">
        <v>0</v>
      </c>
      <c r="J174" s="66">
        <f>SUM(H174:I174)</f>
        <v>0</v>
      </c>
      <c r="K174" s="65"/>
      <c r="L174" s="64">
        <v>0</v>
      </c>
      <c r="M174" s="64">
        <v>0</v>
      </c>
      <c r="N174" s="64">
        <v>939600</v>
      </c>
      <c r="O174" s="64">
        <v>5287588</v>
      </c>
      <c r="P174" s="63">
        <v>4870100</v>
      </c>
      <c r="Q174" s="62">
        <f>SUM(K174:P174)</f>
        <v>11097288</v>
      </c>
      <c r="R174" s="61">
        <f>SUM(J174,Q174)</f>
        <v>11097288</v>
      </c>
    </row>
    <row r="175" spans="2:18" s="49" customFormat="1" ht="17.100000000000001" customHeight="1">
      <c r="B175" s="60"/>
      <c r="C175" s="59" t="s">
        <v>59</v>
      </c>
      <c r="D175" s="58"/>
      <c r="E175" s="58"/>
      <c r="F175" s="58"/>
      <c r="G175" s="57"/>
      <c r="H175" s="56">
        <v>0</v>
      </c>
      <c r="I175" s="52">
        <v>0</v>
      </c>
      <c r="J175" s="55">
        <f>SUM(H175:I175)</f>
        <v>0</v>
      </c>
      <c r="K175" s="54"/>
      <c r="L175" s="53">
        <v>276849</v>
      </c>
      <c r="M175" s="53">
        <v>837108</v>
      </c>
      <c r="N175" s="53">
        <v>8445033</v>
      </c>
      <c r="O175" s="53">
        <v>120181887</v>
      </c>
      <c r="P175" s="52">
        <v>155696166</v>
      </c>
      <c r="Q175" s="51">
        <f>SUM(K175:P175)</f>
        <v>285437043</v>
      </c>
      <c r="R175" s="50">
        <f>SUM(J175,Q175)</f>
        <v>285437043</v>
      </c>
    </row>
    <row r="176" spans="2:18" s="14" customFormat="1" ht="17.100000000000001" customHeight="1">
      <c r="B176" s="48" t="s">
        <v>58</v>
      </c>
      <c r="C176" s="47"/>
      <c r="D176" s="47"/>
      <c r="E176" s="47"/>
      <c r="F176" s="47"/>
      <c r="G176" s="46"/>
      <c r="H176" s="45">
        <f t="shared" ref="H176:R176" si="36">SUM(H140,H161,H171)</f>
        <v>18516540</v>
      </c>
      <c r="I176" s="44">
        <f t="shared" si="36"/>
        <v>32538108</v>
      </c>
      <c r="J176" s="43">
        <f t="shared" si="36"/>
        <v>51054648</v>
      </c>
      <c r="K176" s="42">
        <f t="shared" si="36"/>
        <v>0</v>
      </c>
      <c r="L176" s="41">
        <f t="shared" si="36"/>
        <v>435974518</v>
      </c>
      <c r="M176" s="41">
        <f t="shared" si="36"/>
        <v>389051322</v>
      </c>
      <c r="N176" s="41">
        <f t="shared" si="36"/>
        <v>439968843</v>
      </c>
      <c r="O176" s="41">
        <f t="shared" si="36"/>
        <v>606008944</v>
      </c>
      <c r="P176" s="40">
        <f t="shared" si="36"/>
        <v>444919161</v>
      </c>
      <c r="Q176" s="39">
        <f t="shared" si="36"/>
        <v>2315922788</v>
      </c>
      <c r="R176" s="38">
        <f t="shared" si="36"/>
        <v>2366977436</v>
      </c>
    </row>
    <row r="177" spans="2:18" s="14" customFormat="1" ht="3.75" customHeight="1">
      <c r="B177" s="37"/>
      <c r="C177" s="37"/>
      <c r="D177" s="37"/>
      <c r="E177" s="37"/>
      <c r="F177" s="37"/>
      <c r="G177" s="37"/>
      <c r="H177" s="36"/>
      <c r="I177" s="36"/>
      <c r="J177" s="36"/>
      <c r="K177" s="36"/>
      <c r="L177" s="36"/>
      <c r="M177" s="36"/>
      <c r="N177" s="36"/>
      <c r="O177" s="36"/>
      <c r="P177" s="36"/>
      <c r="Q177" s="36"/>
      <c r="R177" s="36"/>
    </row>
    <row r="178" spans="2:18" s="14" customFormat="1" ht="3.75" customHeight="1">
      <c r="B178" s="37"/>
      <c r="C178" s="37"/>
      <c r="D178" s="37"/>
      <c r="E178" s="37"/>
      <c r="F178" s="37"/>
      <c r="G178" s="37"/>
      <c r="H178" s="36"/>
      <c r="I178" s="36"/>
      <c r="J178" s="36"/>
      <c r="K178" s="36"/>
      <c r="L178" s="36"/>
      <c r="M178" s="36"/>
      <c r="N178" s="36"/>
      <c r="O178" s="36"/>
      <c r="P178" s="36"/>
      <c r="Q178" s="36"/>
      <c r="R178" s="36"/>
    </row>
  </sheetData>
  <mergeCells count="54">
    <mergeCell ref="I137:R137"/>
    <mergeCell ref="B138:G139"/>
    <mergeCell ref="H138:J138"/>
    <mergeCell ref="K138:Q138"/>
    <mergeCell ref="R138:R139"/>
    <mergeCell ref="B96:G97"/>
    <mergeCell ref="H96:J96"/>
    <mergeCell ref="K96:Q96"/>
    <mergeCell ref="R96:R97"/>
    <mergeCell ref="J79:Q79"/>
    <mergeCell ref="B80:G81"/>
    <mergeCell ref="H80:J80"/>
    <mergeCell ref="K80:P80"/>
    <mergeCell ref="Q80:Q81"/>
    <mergeCell ref="J87:Q87"/>
    <mergeCell ref="B88:G89"/>
    <mergeCell ref="H88:J88"/>
    <mergeCell ref="K88:P88"/>
    <mergeCell ref="Q88:Q89"/>
    <mergeCell ref="I95:R95"/>
    <mergeCell ref="B72:G73"/>
    <mergeCell ref="H72:J72"/>
    <mergeCell ref="K72:P72"/>
    <mergeCell ref="Q72:Q73"/>
    <mergeCell ref="K54:R54"/>
    <mergeCell ref="B55:G56"/>
    <mergeCell ref="H55:J55"/>
    <mergeCell ref="K55:Q55"/>
    <mergeCell ref="R55:R56"/>
    <mergeCell ref="J63:Q63"/>
    <mergeCell ref="B64:G65"/>
    <mergeCell ref="H64:J64"/>
    <mergeCell ref="K64:P64"/>
    <mergeCell ref="Q64:Q65"/>
    <mergeCell ref="J71:Q71"/>
    <mergeCell ref="B33:B42"/>
    <mergeCell ref="C42:G42"/>
    <mergeCell ref="K46:R46"/>
    <mergeCell ref="B47:G48"/>
    <mergeCell ref="H47:J47"/>
    <mergeCell ref="K47:Q47"/>
    <mergeCell ref="R47:R48"/>
    <mergeCell ref="Q12:R12"/>
    <mergeCell ref="B13:B22"/>
    <mergeCell ref="C13:G13"/>
    <mergeCell ref="C22:G22"/>
    <mergeCell ref="B23:B32"/>
    <mergeCell ref="C32:G32"/>
    <mergeCell ref="R6:R7"/>
    <mergeCell ref="J1:O1"/>
    <mergeCell ref="P1:Q1"/>
    <mergeCell ref="H4:I4"/>
    <mergeCell ref="B5:G5"/>
    <mergeCell ref="H5:I5"/>
  </mergeCells>
  <phoneticPr fontId="9"/>
  <pageMargins left="0.35433070866141736" right="0.78740157480314965" top="0.59055118110236227" bottom="0.39370078740157483" header="0.39370078740157483" footer="0.39370078740157483"/>
  <pageSetup paperSize="9" scale="67" fitToHeight="0" orientation="landscape" r:id="rId1"/>
  <headerFooter alignWithMargins="0">
    <oddFooter>&amp;P ページ</oddFooter>
  </headerFooter>
  <rowBreaks count="3" manualBreakCount="3">
    <brk id="44" max="17" man="1"/>
    <brk id="93" max="16383" man="1"/>
    <brk id="135"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6"/>
  <sheetViews>
    <sheetView view="pageBreakPreview" zoomScaleNormal="55" zoomScaleSheetLayoutView="100" workbookViewId="0">
      <selection activeCell="P1" sqref="P1:Q1"/>
    </sheetView>
  </sheetViews>
  <sheetFormatPr defaultColWidth="7.6640625" defaultRowHeight="17.100000000000001" customHeight="1"/>
  <cols>
    <col min="1" max="2" width="2.6640625" style="1" customWidth="1"/>
    <col min="3" max="3" width="5.6640625" style="1" customWidth="1"/>
    <col min="4" max="4" width="7.6640625" style="1" customWidth="1"/>
    <col min="5" max="5" width="3.33203125" style="1" customWidth="1"/>
    <col min="6" max="6" width="6.6640625" style="1" customWidth="1"/>
    <col min="7" max="7" width="10.44140625" style="1" customWidth="1"/>
    <col min="8" max="11" width="10.6640625" style="1" customWidth="1"/>
    <col min="12" max="16" width="12.33203125" style="1" customWidth="1"/>
    <col min="17" max="18" width="12.6640625" style="1" customWidth="1"/>
    <col min="19" max="19" width="7.6640625" style="1" customWidth="1"/>
    <col min="20" max="22" width="9.33203125" style="1" customWidth="1"/>
    <col min="23" max="256" width="7.6640625" style="1"/>
    <col min="257" max="258" width="2.6640625" style="1" customWidth="1"/>
    <col min="259" max="259" width="5.6640625" style="1" customWidth="1"/>
    <col min="260" max="260" width="7.6640625" style="1" customWidth="1"/>
    <col min="261" max="261" width="3.33203125" style="1" customWidth="1"/>
    <col min="262" max="262" width="6.6640625" style="1" customWidth="1"/>
    <col min="263" max="263" width="10.44140625" style="1" customWidth="1"/>
    <col min="264" max="267" width="10.6640625" style="1" customWidth="1"/>
    <col min="268" max="272" width="12.33203125" style="1" customWidth="1"/>
    <col min="273" max="274" width="12.6640625" style="1" customWidth="1"/>
    <col min="275" max="275" width="7.6640625" style="1" customWidth="1"/>
    <col min="276" max="278" width="9.33203125" style="1" customWidth="1"/>
    <col min="279" max="512" width="7.6640625" style="1"/>
    <col min="513" max="514" width="2.6640625" style="1" customWidth="1"/>
    <col min="515" max="515" width="5.6640625" style="1" customWidth="1"/>
    <col min="516" max="516" width="7.6640625" style="1" customWidth="1"/>
    <col min="517" max="517" width="3.33203125" style="1" customWidth="1"/>
    <col min="518" max="518" width="6.6640625" style="1" customWidth="1"/>
    <col min="519" max="519" width="10.44140625" style="1" customWidth="1"/>
    <col min="520" max="523" width="10.6640625" style="1" customWidth="1"/>
    <col min="524" max="528" width="12.33203125" style="1" customWidth="1"/>
    <col min="529" max="530" width="12.6640625" style="1" customWidth="1"/>
    <col min="531" max="531" width="7.6640625" style="1" customWidth="1"/>
    <col min="532" max="534" width="9.33203125" style="1" customWidth="1"/>
    <col min="535" max="768" width="7.6640625" style="1"/>
    <col min="769" max="770" width="2.6640625" style="1" customWidth="1"/>
    <col min="771" max="771" width="5.6640625" style="1" customWidth="1"/>
    <col min="772" max="772" width="7.6640625" style="1" customWidth="1"/>
    <col min="773" max="773" width="3.33203125" style="1" customWidth="1"/>
    <col min="774" max="774" width="6.6640625" style="1" customWidth="1"/>
    <col min="775" max="775" width="10.44140625" style="1" customWidth="1"/>
    <col min="776" max="779" width="10.6640625" style="1" customWidth="1"/>
    <col min="780" max="784" width="12.33203125" style="1" customWidth="1"/>
    <col min="785" max="786" width="12.6640625" style="1" customWidth="1"/>
    <col min="787" max="787" width="7.6640625" style="1" customWidth="1"/>
    <col min="788" max="790" width="9.33203125" style="1" customWidth="1"/>
    <col min="791" max="1024" width="7.6640625" style="1"/>
    <col min="1025" max="1026" width="2.6640625" style="1" customWidth="1"/>
    <col min="1027" max="1027" width="5.6640625" style="1" customWidth="1"/>
    <col min="1028" max="1028" width="7.6640625" style="1" customWidth="1"/>
    <col min="1029" max="1029" width="3.33203125" style="1" customWidth="1"/>
    <col min="1030" max="1030" width="6.6640625" style="1" customWidth="1"/>
    <col min="1031" max="1031" width="10.44140625" style="1" customWidth="1"/>
    <col min="1032" max="1035" width="10.6640625" style="1" customWidth="1"/>
    <col min="1036" max="1040" width="12.33203125" style="1" customWidth="1"/>
    <col min="1041" max="1042" width="12.6640625" style="1" customWidth="1"/>
    <col min="1043" max="1043" width="7.6640625" style="1" customWidth="1"/>
    <col min="1044" max="1046" width="9.33203125" style="1" customWidth="1"/>
    <col min="1047" max="1280" width="7.6640625" style="1"/>
    <col min="1281" max="1282" width="2.6640625" style="1" customWidth="1"/>
    <col min="1283" max="1283" width="5.6640625" style="1" customWidth="1"/>
    <col min="1284" max="1284" width="7.6640625" style="1" customWidth="1"/>
    <col min="1285" max="1285" width="3.33203125" style="1" customWidth="1"/>
    <col min="1286" max="1286" width="6.6640625" style="1" customWidth="1"/>
    <col min="1287" max="1287" width="10.44140625" style="1" customWidth="1"/>
    <col min="1288" max="1291" width="10.6640625" style="1" customWidth="1"/>
    <col min="1292" max="1296" width="12.33203125" style="1" customWidth="1"/>
    <col min="1297" max="1298" width="12.6640625" style="1" customWidth="1"/>
    <col min="1299" max="1299" width="7.6640625" style="1" customWidth="1"/>
    <col min="1300" max="1302" width="9.33203125" style="1" customWidth="1"/>
    <col min="1303" max="1536" width="7.6640625" style="1"/>
    <col min="1537" max="1538" width="2.6640625" style="1" customWidth="1"/>
    <col min="1539" max="1539" width="5.6640625" style="1" customWidth="1"/>
    <col min="1540" max="1540" width="7.6640625" style="1" customWidth="1"/>
    <col min="1541" max="1541" width="3.33203125" style="1" customWidth="1"/>
    <col min="1542" max="1542" width="6.6640625" style="1" customWidth="1"/>
    <col min="1543" max="1543" width="10.44140625" style="1" customWidth="1"/>
    <col min="1544" max="1547" width="10.6640625" style="1" customWidth="1"/>
    <col min="1548" max="1552" width="12.33203125" style="1" customWidth="1"/>
    <col min="1553" max="1554" width="12.6640625" style="1" customWidth="1"/>
    <col min="1555" max="1555" width="7.6640625" style="1" customWidth="1"/>
    <col min="1556" max="1558" width="9.33203125" style="1" customWidth="1"/>
    <col min="1559" max="1792" width="7.6640625" style="1"/>
    <col min="1793" max="1794" width="2.6640625" style="1" customWidth="1"/>
    <col min="1795" max="1795" width="5.6640625" style="1" customWidth="1"/>
    <col min="1796" max="1796" width="7.6640625" style="1" customWidth="1"/>
    <col min="1797" max="1797" width="3.33203125" style="1" customWidth="1"/>
    <col min="1798" max="1798" width="6.6640625" style="1" customWidth="1"/>
    <col min="1799" max="1799" width="10.44140625" style="1" customWidth="1"/>
    <col min="1800" max="1803" width="10.6640625" style="1" customWidth="1"/>
    <col min="1804" max="1808" width="12.33203125" style="1" customWidth="1"/>
    <col min="1809" max="1810" width="12.6640625" style="1" customWidth="1"/>
    <col min="1811" max="1811" width="7.6640625" style="1" customWidth="1"/>
    <col min="1812" max="1814" width="9.33203125" style="1" customWidth="1"/>
    <col min="1815" max="2048" width="7.6640625" style="1"/>
    <col min="2049" max="2050" width="2.6640625" style="1" customWidth="1"/>
    <col min="2051" max="2051" width="5.6640625" style="1" customWidth="1"/>
    <col min="2052" max="2052" width="7.6640625" style="1" customWidth="1"/>
    <col min="2053" max="2053" width="3.33203125" style="1" customWidth="1"/>
    <col min="2054" max="2054" width="6.6640625" style="1" customWidth="1"/>
    <col min="2055" max="2055" width="10.44140625" style="1" customWidth="1"/>
    <col min="2056" max="2059" width="10.6640625" style="1" customWidth="1"/>
    <col min="2060" max="2064" width="12.33203125" style="1" customWidth="1"/>
    <col min="2065" max="2066" width="12.6640625" style="1" customWidth="1"/>
    <col min="2067" max="2067" width="7.6640625" style="1" customWidth="1"/>
    <col min="2068" max="2070" width="9.33203125" style="1" customWidth="1"/>
    <col min="2071" max="2304" width="7.6640625" style="1"/>
    <col min="2305" max="2306" width="2.6640625" style="1" customWidth="1"/>
    <col min="2307" max="2307" width="5.6640625" style="1" customWidth="1"/>
    <col min="2308" max="2308" width="7.6640625" style="1" customWidth="1"/>
    <col min="2309" max="2309" width="3.33203125" style="1" customWidth="1"/>
    <col min="2310" max="2310" width="6.6640625" style="1" customWidth="1"/>
    <col min="2311" max="2311" width="10.44140625" style="1" customWidth="1"/>
    <col min="2312" max="2315" width="10.6640625" style="1" customWidth="1"/>
    <col min="2316" max="2320" width="12.33203125" style="1" customWidth="1"/>
    <col min="2321" max="2322" width="12.6640625" style="1" customWidth="1"/>
    <col min="2323" max="2323" width="7.6640625" style="1" customWidth="1"/>
    <col min="2324" max="2326" width="9.33203125" style="1" customWidth="1"/>
    <col min="2327" max="2560" width="7.6640625" style="1"/>
    <col min="2561" max="2562" width="2.6640625" style="1" customWidth="1"/>
    <col min="2563" max="2563" width="5.6640625" style="1" customWidth="1"/>
    <col min="2564" max="2564" width="7.6640625" style="1" customWidth="1"/>
    <col min="2565" max="2565" width="3.33203125" style="1" customWidth="1"/>
    <col min="2566" max="2566" width="6.6640625" style="1" customWidth="1"/>
    <col min="2567" max="2567" width="10.44140625" style="1" customWidth="1"/>
    <col min="2568" max="2571" width="10.6640625" style="1" customWidth="1"/>
    <col min="2572" max="2576" width="12.33203125" style="1" customWidth="1"/>
    <col min="2577" max="2578" width="12.6640625" style="1" customWidth="1"/>
    <col min="2579" max="2579" width="7.6640625" style="1" customWidth="1"/>
    <col min="2580" max="2582" width="9.33203125" style="1" customWidth="1"/>
    <col min="2583" max="2816" width="7.6640625" style="1"/>
    <col min="2817" max="2818" width="2.6640625" style="1" customWidth="1"/>
    <col min="2819" max="2819" width="5.6640625" style="1" customWidth="1"/>
    <col min="2820" max="2820" width="7.6640625" style="1" customWidth="1"/>
    <col min="2821" max="2821" width="3.33203125" style="1" customWidth="1"/>
    <col min="2822" max="2822" width="6.6640625" style="1" customWidth="1"/>
    <col min="2823" max="2823" width="10.44140625" style="1" customWidth="1"/>
    <col min="2824" max="2827" width="10.6640625" style="1" customWidth="1"/>
    <col min="2828" max="2832" width="12.33203125" style="1" customWidth="1"/>
    <col min="2833" max="2834" width="12.6640625" style="1" customWidth="1"/>
    <col min="2835" max="2835" width="7.6640625" style="1" customWidth="1"/>
    <col min="2836" max="2838" width="9.33203125" style="1" customWidth="1"/>
    <col min="2839" max="3072" width="7.6640625" style="1"/>
    <col min="3073" max="3074" width="2.6640625" style="1" customWidth="1"/>
    <col min="3075" max="3075" width="5.6640625" style="1" customWidth="1"/>
    <col min="3076" max="3076" width="7.6640625" style="1" customWidth="1"/>
    <col min="3077" max="3077" width="3.33203125" style="1" customWidth="1"/>
    <col min="3078" max="3078" width="6.6640625" style="1" customWidth="1"/>
    <col min="3079" max="3079" width="10.44140625" style="1" customWidth="1"/>
    <col min="3080" max="3083" width="10.6640625" style="1" customWidth="1"/>
    <col min="3084" max="3088" width="12.33203125" style="1" customWidth="1"/>
    <col min="3089" max="3090" width="12.6640625" style="1" customWidth="1"/>
    <col min="3091" max="3091" width="7.6640625" style="1" customWidth="1"/>
    <col min="3092" max="3094" width="9.33203125" style="1" customWidth="1"/>
    <col min="3095" max="3328" width="7.6640625" style="1"/>
    <col min="3329" max="3330" width="2.6640625" style="1" customWidth="1"/>
    <col min="3331" max="3331" width="5.6640625" style="1" customWidth="1"/>
    <col min="3332" max="3332" width="7.6640625" style="1" customWidth="1"/>
    <col min="3333" max="3333" width="3.33203125" style="1" customWidth="1"/>
    <col min="3334" max="3334" width="6.6640625" style="1" customWidth="1"/>
    <col min="3335" max="3335" width="10.44140625" style="1" customWidth="1"/>
    <col min="3336" max="3339" width="10.6640625" style="1" customWidth="1"/>
    <col min="3340" max="3344" width="12.33203125" style="1" customWidth="1"/>
    <col min="3345" max="3346" width="12.6640625" style="1" customWidth="1"/>
    <col min="3347" max="3347" width="7.6640625" style="1" customWidth="1"/>
    <col min="3348" max="3350" width="9.33203125" style="1" customWidth="1"/>
    <col min="3351" max="3584" width="7.6640625" style="1"/>
    <col min="3585" max="3586" width="2.6640625" style="1" customWidth="1"/>
    <col min="3587" max="3587" width="5.6640625" style="1" customWidth="1"/>
    <col min="3588" max="3588" width="7.6640625" style="1" customWidth="1"/>
    <col min="3589" max="3589" width="3.33203125" style="1" customWidth="1"/>
    <col min="3590" max="3590" width="6.6640625" style="1" customWidth="1"/>
    <col min="3591" max="3591" width="10.44140625" style="1" customWidth="1"/>
    <col min="3592" max="3595" width="10.6640625" style="1" customWidth="1"/>
    <col min="3596" max="3600" width="12.33203125" style="1" customWidth="1"/>
    <col min="3601" max="3602" width="12.6640625" style="1" customWidth="1"/>
    <col min="3603" max="3603" width="7.6640625" style="1" customWidth="1"/>
    <col min="3604" max="3606" width="9.33203125" style="1" customWidth="1"/>
    <col min="3607" max="3840" width="7.6640625" style="1"/>
    <col min="3841" max="3842" width="2.6640625" style="1" customWidth="1"/>
    <col min="3843" max="3843" width="5.6640625" style="1" customWidth="1"/>
    <col min="3844" max="3844" width="7.6640625" style="1" customWidth="1"/>
    <col min="3845" max="3845" width="3.33203125" style="1" customWidth="1"/>
    <col min="3846" max="3846" width="6.6640625" style="1" customWidth="1"/>
    <col min="3847" max="3847" width="10.44140625" style="1" customWidth="1"/>
    <col min="3848" max="3851" width="10.6640625" style="1" customWidth="1"/>
    <col min="3852" max="3856" width="12.33203125" style="1" customWidth="1"/>
    <col min="3857" max="3858" width="12.6640625" style="1" customWidth="1"/>
    <col min="3859" max="3859" width="7.6640625" style="1" customWidth="1"/>
    <col min="3860" max="3862" width="9.33203125" style="1" customWidth="1"/>
    <col min="3863" max="4096" width="7.6640625" style="1"/>
    <col min="4097" max="4098" width="2.6640625" style="1" customWidth="1"/>
    <col min="4099" max="4099" width="5.6640625" style="1" customWidth="1"/>
    <col min="4100" max="4100" width="7.6640625" style="1" customWidth="1"/>
    <col min="4101" max="4101" width="3.33203125" style="1" customWidth="1"/>
    <col min="4102" max="4102" width="6.6640625" style="1" customWidth="1"/>
    <col min="4103" max="4103" width="10.44140625" style="1" customWidth="1"/>
    <col min="4104" max="4107" width="10.6640625" style="1" customWidth="1"/>
    <col min="4108" max="4112" width="12.33203125" style="1" customWidth="1"/>
    <col min="4113" max="4114" width="12.6640625" style="1" customWidth="1"/>
    <col min="4115" max="4115" width="7.6640625" style="1" customWidth="1"/>
    <col min="4116" max="4118" width="9.33203125" style="1" customWidth="1"/>
    <col min="4119" max="4352" width="7.6640625" style="1"/>
    <col min="4353" max="4354" width="2.6640625" style="1" customWidth="1"/>
    <col min="4355" max="4355" width="5.6640625" style="1" customWidth="1"/>
    <col min="4356" max="4356" width="7.6640625" style="1" customWidth="1"/>
    <col min="4357" max="4357" width="3.33203125" style="1" customWidth="1"/>
    <col min="4358" max="4358" width="6.6640625" style="1" customWidth="1"/>
    <col min="4359" max="4359" width="10.44140625" style="1" customWidth="1"/>
    <col min="4360" max="4363" width="10.6640625" style="1" customWidth="1"/>
    <col min="4364" max="4368" width="12.33203125" style="1" customWidth="1"/>
    <col min="4369" max="4370" width="12.6640625" style="1" customWidth="1"/>
    <col min="4371" max="4371" width="7.6640625" style="1" customWidth="1"/>
    <col min="4372" max="4374" width="9.33203125" style="1" customWidth="1"/>
    <col min="4375" max="4608" width="7.6640625" style="1"/>
    <col min="4609" max="4610" width="2.6640625" style="1" customWidth="1"/>
    <col min="4611" max="4611" width="5.6640625" style="1" customWidth="1"/>
    <col min="4612" max="4612" width="7.6640625" style="1" customWidth="1"/>
    <col min="4613" max="4613" width="3.33203125" style="1" customWidth="1"/>
    <col min="4614" max="4614" width="6.6640625" style="1" customWidth="1"/>
    <col min="4615" max="4615" width="10.44140625" style="1" customWidth="1"/>
    <col min="4616" max="4619" width="10.6640625" style="1" customWidth="1"/>
    <col min="4620" max="4624" width="12.33203125" style="1" customWidth="1"/>
    <col min="4625" max="4626" width="12.6640625" style="1" customWidth="1"/>
    <col min="4627" max="4627" width="7.6640625" style="1" customWidth="1"/>
    <col min="4628" max="4630" width="9.33203125" style="1" customWidth="1"/>
    <col min="4631" max="4864" width="7.6640625" style="1"/>
    <col min="4865" max="4866" width="2.6640625" style="1" customWidth="1"/>
    <col min="4867" max="4867" width="5.6640625" style="1" customWidth="1"/>
    <col min="4868" max="4868" width="7.6640625" style="1" customWidth="1"/>
    <col min="4869" max="4869" width="3.33203125" style="1" customWidth="1"/>
    <col min="4870" max="4870" width="6.6640625" style="1" customWidth="1"/>
    <col min="4871" max="4871" width="10.44140625" style="1" customWidth="1"/>
    <col min="4872" max="4875" width="10.6640625" style="1" customWidth="1"/>
    <col min="4876" max="4880" width="12.33203125" style="1" customWidth="1"/>
    <col min="4881" max="4882" width="12.6640625" style="1" customWidth="1"/>
    <col min="4883" max="4883" width="7.6640625" style="1" customWidth="1"/>
    <col min="4884" max="4886" width="9.33203125" style="1" customWidth="1"/>
    <col min="4887" max="5120" width="7.6640625" style="1"/>
    <col min="5121" max="5122" width="2.6640625" style="1" customWidth="1"/>
    <col min="5123" max="5123" width="5.6640625" style="1" customWidth="1"/>
    <col min="5124" max="5124" width="7.6640625" style="1" customWidth="1"/>
    <col min="5125" max="5125" width="3.33203125" style="1" customWidth="1"/>
    <col min="5126" max="5126" width="6.6640625" style="1" customWidth="1"/>
    <col min="5127" max="5127" width="10.44140625" style="1" customWidth="1"/>
    <col min="5128" max="5131" width="10.6640625" style="1" customWidth="1"/>
    <col min="5132" max="5136" width="12.33203125" style="1" customWidth="1"/>
    <col min="5137" max="5138" width="12.6640625" style="1" customWidth="1"/>
    <col min="5139" max="5139" width="7.6640625" style="1" customWidth="1"/>
    <col min="5140" max="5142" width="9.33203125" style="1" customWidth="1"/>
    <col min="5143" max="5376" width="7.6640625" style="1"/>
    <col min="5377" max="5378" width="2.6640625" style="1" customWidth="1"/>
    <col min="5379" max="5379" width="5.6640625" style="1" customWidth="1"/>
    <col min="5380" max="5380" width="7.6640625" style="1" customWidth="1"/>
    <col min="5381" max="5381" width="3.33203125" style="1" customWidth="1"/>
    <col min="5382" max="5382" width="6.6640625" style="1" customWidth="1"/>
    <col min="5383" max="5383" width="10.44140625" style="1" customWidth="1"/>
    <col min="5384" max="5387" width="10.6640625" style="1" customWidth="1"/>
    <col min="5388" max="5392" width="12.33203125" style="1" customWidth="1"/>
    <col min="5393" max="5394" width="12.6640625" style="1" customWidth="1"/>
    <col min="5395" max="5395" width="7.6640625" style="1" customWidth="1"/>
    <col min="5396" max="5398" width="9.33203125" style="1" customWidth="1"/>
    <col min="5399" max="5632" width="7.6640625" style="1"/>
    <col min="5633" max="5634" width="2.6640625" style="1" customWidth="1"/>
    <col min="5635" max="5635" width="5.6640625" style="1" customWidth="1"/>
    <col min="5636" max="5636" width="7.6640625" style="1" customWidth="1"/>
    <col min="5637" max="5637" width="3.33203125" style="1" customWidth="1"/>
    <col min="5638" max="5638" width="6.6640625" style="1" customWidth="1"/>
    <col min="5639" max="5639" width="10.44140625" style="1" customWidth="1"/>
    <col min="5640" max="5643" width="10.6640625" style="1" customWidth="1"/>
    <col min="5644" max="5648" width="12.33203125" style="1" customWidth="1"/>
    <col min="5649" max="5650" width="12.6640625" style="1" customWidth="1"/>
    <col min="5651" max="5651" width="7.6640625" style="1" customWidth="1"/>
    <col min="5652" max="5654" width="9.33203125" style="1" customWidth="1"/>
    <col min="5655" max="5888" width="7.6640625" style="1"/>
    <col min="5889" max="5890" width="2.6640625" style="1" customWidth="1"/>
    <col min="5891" max="5891" width="5.6640625" style="1" customWidth="1"/>
    <col min="5892" max="5892" width="7.6640625" style="1" customWidth="1"/>
    <col min="5893" max="5893" width="3.33203125" style="1" customWidth="1"/>
    <col min="5894" max="5894" width="6.6640625" style="1" customWidth="1"/>
    <col min="5895" max="5895" width="10.44140625" style="1" customWidth="1"/>
    <col min="5896" max="5899" width="10.6640625" style="1" customWidth="1"/>
    <col min="5900" max="5904" width="12.33203125" style="1" customWidth="1"/>
    <col min="5905" max="5906" width="12.6640625" style="1" customWidth="1"/>
    <col min="5907" max="5907" width="7.6640625" style="1" customWidth="1"/>
    <col min="5908" max="5910" width="9.33203125" style="1" customWidth="1"/>
    <col min="5911" max="6144" width="7.6640625" style="1"/>
    <col min="6145" max="6146" width="2.6640625" style="1" customWidth="1"/>
    <col min="6147" max="6147" width="5.6640625" style="1" customWidth="1"/>
    <col min="6148" max="6148" width="7.6640625" style="1" customWidth="1"/>
    <col min="6149" max="6149" width="3.33203125" style="1" customWidth="1"/>
    <col min="6150" max="6150" width="6.6640625" style="1" customWidth="1"/>
    <col min="6151" max="6151" width="10.44140625" style="1" customWidth="1"/>
    <col min="6152" max="6155" width="10.6640625" style="1" customWidth="1"/>
    <col min="6156" max="6160" width="12.33203125" style="1" customWidth="1"/>
    <col min="6161" max="6162" width="12.6640625" style="1" customWidth="1"/>
    <col min="6163" max="6163" width="7.6640625" style="1" customWidth="1"/>
    <col min="6164" max="6166" width="9.33203125" style="1" customWidth="1"/>
    <col min="6167" max="6400" width="7.6640625" style="1"/>
    <col min="6401" max="6402" width="2.6640625" style="1" customWidth="1"/>
    <col min="6403" max="6403" width="5.6640625" style="1" customWidth="1"/>
    <col min="6404" max="6404" width="7.6640625" style="1" customWidth="1"/>
    <col min="6405" max="6405" width="3.33203125" style="1" customWidth="1"/>
    <col min="6406" max="6406" width="6.6640625" style="1" customWidth="1"/>
    <col min="6407" max="6407" width="10.44140625" style="1" customWidth="1"/>
    <col min="6408" max="6411" width="10.6640625" style="1" customWidth="1"/>
    <col min="6412" max="6416" width="12.33203125" style="1" customWidth="1"/>
    <col min="6417" max="6418" width="12.6640625" style="1" customWidth="1"/>
    <col min="6419" max="6419" width="7.6640625" style="1" customWidth="1"/>
    <col min="6420" max="6422" width="9.33203125" style="1" customWidth="1"/>
    <col min="6423" max="6656" width="7.6640625" style="1"/>
    <col min="6657" max="6658" width="2.6640625" style="1" customWidth="1"/>
    <col min="6659" max="6659" width="5.6640625" style="1" customWidth="1"/>
    <col min="6660" max="6660" width="7.6640625" style="1" customWidth="1"/>
    <col min="6661" max="6661" width="3.33203125" style="1" customWidth="1"/>
    <col min="6662" max="6662" width="6.6640625" style="1" customWidth="1"/>
    <col min="6663" max="6663" width="10.44140625" style="1" customWidth="1"/>
    <col min="6664" max="6667" width="10.6640625" style="1" customWidth="1"/>
    <col min="6668" max="6672" width="12.33203125" style="1" customWidth="1"/>
    <col min="6673" max="6674" width="12.6640625" style="1" customWidth="1"/>
    <col min="6675" max="6675" width="7.6640625" style="1" customWidth="1"/>
    <col min="6676" max="6678" width="9.33203125" style="1" customWidth="1"/>
    <col min="6679" max="6912" width="7.6640625" style="1"/>
    <col min="6913" max="6914" width="2.6640625" style="1" customWidth="1"/>
    <col min="6915" max="6915" width="5.6640625" style="1" customWidth="1"/>
    <col min="6916" max="6916" width="7.6640625" style="1" customWidth="1"/>
    <col min="6917" max="6917" width="3.33203125" style="1" customWidth="1"/>
    <col min="6918" max="6918" width="6.6640625" style="1" customWidth="1"/>
    <col min="6919" max="6919" width="10.44140625" style="1" customWidth="1"/>
    <col min="6920" max="6923" width="10.6640625" style="1" customWidth="1"/>
    <col min="6924" max="6928" width="12.33203125" style="1" customWidth="1"/>
    <col min="6929" max="6930" width="12.6640625" style="1" customWidth="1"/>
    <col min="6931" max="6931" width="7.6640625" style="1" customWidth="1"/>
    <col min="6932" max="6934" width="9.33203125" style="1" customWidth="1"/>
    <col min="6935" max="7168" width="7.6640625" style="1"/>
    <col min="7169" max="7170" width="2.6640625" style="1" customWidth="1"/>
    <col min="7171" max="7171" width="5.6640625" style="1" customWidth="1"/>
    <col min="7172" max="7172" width="7.6640625" style="1" customWidth="1"/>
    <col min="7173" max="7173" width="3.33203125" style="1" customWidth="1"/>
    <col min="7174" max="7174" width="6.6640625" style="1" customWidth="1"/>
    <col min="7175" max="7175" width="10.44140625" style="1" customWidth="1"/>
    <col min="7176" max="7179" width="10.6640625" style="1" customWidth="1"/>
    <col min="7180" max="7184" width="12.33203125" style="1" customWidth="1"/>
    <col min="7185" max="7186" width="12.6640625" style="1" customWidth="1"/>
    <col min="7187" max="7187" width="7.6640625" style="1" customWidth="1"/>
    <col min="7188" max="7190" width="9.33203125" style="1" customWidth="1"/>
    <col min="7191" max="7424" width="7.6640625" style="1"/>
    <col min="7425" max="7426" width="2.6640625" style="1" customWidth="1"/>
    <col min="7427" max="7427" width="5.6640625" style="1" customWidth="1"/>
    <col min="7428" max="7428" width="7.6640625" style="1" customWidth="1"/>
    <col min="7429" max="7429" width="3.33203125" style="1" customWidth="1"/>
    <col min="7430" max="7430" width="6.6640625" style="1" customWidth="1"/>
    <col min="7431" max="7431" width="10.44140625" style="1" customWidth="1"/>
    <col min="7432" max="7435" width="10.6640625" style="1" customWidth="1"/>
    <col min="7436" max="7440" width="12.33203125" style="1" customWidth="1"/>
    <col min="7441" max="7442" width="12.6640625" style="1" customWidth="1"/>
    <col min="7443" max="7443" width="7.6640625" style="1" customWidth="1"/>
    <col min="7444" max="7446" width="9.33203125" style="1" customWidth="1"/>
    <col min="7447" max="7680" width="7.6640625" style="1"/>
    <col min="7681" max="7682" width="2.6640625" style="1" customWidth="1"/>
    <col min="7683" max="7683" width="5.6640625" style="1" customWidth="1"/>
    <col min="7684" max="7684" width="7.6640625" style="1" customWidth="1"/>
    <col min="7685" max="7685" width="3.33203125" style="1" customWidth="1"/>
    <col min="7686" max="7686" width="6.6640625" style="1" customWidth="1"/>
    <col min="7687" max="7687" width="10.44140625" style="1" customWidth="1"/>
    <col min="7688" max="7691" width="10.6640625" style="1" customWidth="1"/>
    <col min="7692" max="7696" width="12.33203125" style="1" customWidth="1"/>
    <col min="7697" max="7698" width="12.6640625" style="1" customWidth="1"/>
    <col min="7699" max="7699" width="7.6640625" style="1" customWidth="1"/>
    <col min="7700" max="7702" width="9.33203125" style="1" customWidth="1"/>
    <col min="7703" max="7936" width="7.6640625" style="1"/>
    <col min="7937" max="7938" width="2.6640625" style="1" customWidth="1"/>
    <col min="7939" max="7939" width="5.6640625" style="1" customWidth="1"/>
    <col min="7940" max="7940" width="7.6640625" style="1" customWidth="1"/>
    <col min="7941" max="7941" width="3.33203125" style="1" customWidth="1"/>
    <col min="7942" max="7942" width="6.6640625" style="1" customWidth="1"/>
    <col min="7943" max="7943" width="10.44140625" style="1" customWidth="1"/>
    <col min="7944" max="7947" width="10.6640625" style="1" customWidth="1"/>
    <col min="7948" max="7952" width="12.33203125" style="1" customWidth="1"/>
    <col min="7953" max="7954" width="12.6640625" style="1" customWidth="1"/>
    <col min="7955" max="7955" width="7.6640625" style="1" customWidth="1"/>
    <col min="7956" max="7958" width="9.33203125" style="1" customWidth="1"/>
    <col min="7959" max="8192" width="7.6640625" style="1"/>
    <col min="8193" max="8194" width="2.6640625" style="1" customWidth="1"/>
    <col min="8195" max="8195" width="5.6640625" style="1" customWidth="1"/>
    <col min="8196" max="8196" width="7.6640625" style="1" customWidth="1"/>
    <col min="8197" max="8197" width="3.33203125" style="1" customWidth="1"/>
    <col min="8198" max="8198" width="6.6640625" style="1" customWidth="1"/>
    <col min="8199" max="8199" width="10.44140625" style="1" customWidth="1"/>
    <col min="8200" max="8203" width="10.6640625" style="1" customWidth="1"/>
    <col min="8204" max="8208" width="12.33203125" style="1" customWidth="1"/>
    <col min="8209" max="8210" width="12.6640625" style="1" customWidth="1"/>
    <col min="8211" max="8211" width="7.6640625" style="1" customWidth="1"/>
    <col min="8212" max="8214" width="9.33203125" style="1" customWidth="1"/>
    <col min="8215" max="8448" width="7.6640625" style="1"/>
    <col min="8449" max="8450" width="2.6640625" style="1" customWidth="1"/>
    <col min="8451" max="8451" width="5.6640625" style="1" customWidth="1"/>
    <col min="8452" max="8452" width="7.6640625" style="1" customWidth="1"/>
    <col min="8453" max="8453" width="3.33203125" style="1" customWidth="1"/>
    <col min="8454" max="8454" width="6.6640625" style="1" customWidth="1"/>
    <col min="8455" max="8455" width="10.44140625" style="1" customWidth="1"/>
    <col min="8456" max="8459" width="10.6640625" style="1" customWidth="1"/>
    <col min="8460" max="8464" width="12.33203125" style="1" customWidth="1"/>
    <col min="8465" max="8466" width="12.6640625" style="1" customWidth="1"/>
    <col min="8467" max="8467" width="7.6640625" style="1" customWidth="1"/>
    <col min="8468" max="8470" width="9.33203125" style="1" customWidth="1"/>
    <col min="8471" max="8704" width="7.6640625" style="1"/>
    <col min="8705" max="8706" width="2.6640625" style="1" customWidth="1"/>
    <col min="8707" max="8707" width="5.6640625" style="1" customWidth="1"/>
    <col min="8708" max="8708" width="7.6640625" style="1" customWidth="1"/>
    <col min="8709" max="8709" width="3.33203125" style="1" customWidth="1"/>
    <col min="8710" max="8710" width="6.6640625" style="1" customWidth="1"/>
    <col min="8711" max="8711" width="10.44140625" style="1" customWidth="1"/>
    <col min="8712" max="8715" width="10.6640625" style="1" customWidth="1"/>
    <col min="8716" max="8720" width="12.33203125" style="1" customWidth="1"/>
    <col min="8721" max="8722" width="12.6640625" style="1" customWidth="1"/>
    <col min="8723" max="8723" width="7.6640625" style="1" customWidth="1"/>
    <col min="8724" max="8726" width="9.33203125" style="1" customWidth="1"/>
    <col min="8727" max="8960" width="7.6640625" style="1"/>
    <col min="8961" max="8962" width="2.6640625" style="1" customWidth="1"/>
    <col min="8963" max="8963" width="5.6640625" style="1" customWidth="1"/>
    <col min="8964" max="8964" width="7.6640625" style="1" customWidth="1"/>
    <col min="8965" max="8965" width="3.33203125" style="1" customWidth="1"/>
    <col min="8966" max="8966" width="6.6640625" style="1" customWidth="1"/>
    <col min="8967" max="8967" width="10.44140625" style="1" customWidth="1"/>
    <col min="8968" max="8971" width="10.6640625" style="1" customWidth="1"/>
    <col min="8972" max="8976" width="12.33203125" style="1" customWidth="1"/>
    <col min="8977" max="8978" width="12.6640625" style="1" customWidth="1"/>
    <col min="8979" max="8979" width="7.6640625" style="1" customWidth="1"/>
    <col min="8980" max="8982" width="9.33203125" style="1" customWidth="1"/>
    <col min="8983" max="9216" width="7.6640625" style="1"/>
    <col min="9217" max="9218" width="2.6640625" style="1" customWidth="1"/>
    <col min="9219" max="9219" width="5.6640625" style="1" customWidth="1"/>
    <col min="9220" max="9220" width="7.6640625" style="1" customWidth="1"/>
    <col min="9221" max="9221" width="3.33203125" style="1" customWidth="1"/>
    <col min="9222" max="9222" width="6.6640625" style="1" customWidth="1"/>
    <col min="9223" max="9223" width="10.44140625" style="1" customWidth="1"/>
    <col min="9224" max="9227" width="10.6640625" style="1" customWidth="1"/>
    <col min="9228" max="9232" width="12.33203125" style="1" customWidth="1"/>
    <col min="9233" max="9234" width="12.6640625" style="1" customWidth="1"/>
    <col min="9235" max="9235" width="7.6640625" style="1" customWidth="1"/>
    <col min="9236" max="9238" width="9.33203125" style="1" customWidth="1"/>
    <col min="9239" max="9472" width="7.6640625" style="1"/>
    <col min="9473" max="9474" width="2.6640625" style="1" customWidth="1"/>
    <col min="9475" max="9475" width="5.6640625" style="1" customWidth="1"/>
    <col min="9476" max="9476" width="7.6640625" style="1" customWidth="1"/>
    <col min="9477" max="9477" width="3.33203125" style="1" customWidth="1"/>
    <col min="9478" max="9478" width="6.6640625" style="1" customWidth="1"/>
    <col min="9479" max="9479" width="10.44140625" style="1" customWidth="1"/>
    <col min="9480" max="9483" width="10.6640625" style="1" customWidth="1"/>
    <col min="9484" max="9488" width="12.33203125" style="1" customWidth="1"/>
    <col min="9489" max="9490" width="12.6640625" style="1" customWidth="1"/>
    <col min="9491" max="9491" width="7.6640625" style="1" customWidth="1"/>
    <col min="9492" max="9494" width="9.33203125" style="1" customWidth="1"/>
    <col min="9495" max="9728" width="7.6640625" style="1"/>
    <col min="9729" max="9730" width="2.6640625" style="1" customWidth="1"/>
    <col min="9731" max="9731" width="5.6640625" style="1" customWidth="1"/>
    <col min="9732" max="9732" width="7.6640625" style="1" customWidth="1"/>
    <col min="9733" max="9733" width="3.33203125" style="1" customWidth="1"/>
    <col min="9734" max="9734" width="6.6640625" style="1" customWidth="1"/>
    <col min="9735" max="9735" width="10.44140625" style="1" customWidth="1"/>
    <col min="9736" max="9739" width="10.6640625" style="1" customWidth="1"/>
    <col min="9740" max="9744" width="12.33203125" style="1" customWidth="1"/>
    <col min="9745" max="9746" width="12.6640625" style="1" customWidth="1"/>
    <col min="9747" max="9747" width="7.6640625" style="1" customWidth="1"/>
    <col min="9748" max="9750" width="9.33203125" style="1" customWidth="1"/>
    <col min="9751" max="9984" width="7.6640625" style="1"/>
    <col min="9985" max="9986" width="2.6640625" style="1" customWidth="1"/>
    <col min="9987" max="9987" width="5.6640625" style="1" customWidth="1"/>
    <col min="9988" max="9988" width="7.6640625" style="1" customWidth="1"/>
    <col min="9989" max="9989" width="3.33203125" style="1" customWidth="1"/>
    <col min="9990" max="9990" width="6.6640625" style="1" customWidth="1"/>
    <col min="9991" max="9991" width="10.44140625" style="1" customWidth="1"/>
    <col min="9992" max="9995" width="10.6640625" style="1" customWidth="1"/>
    <col min="9996" max="10000" width="12.33203125" style="1" customWidth="1"/>
    <col min="10001" max="10002" width="12.6640625" style="1" customWidth="1"/>
    <col min="10003" max="10003" width="7.6640625" style="1" customWidth="1"/>
    <col min="10004" max="10006" width="9.33203125" style="1" customWidth="1"/>
    <col min="10007" max="10240" width="7.6640625" style="1"/>
    <col min="10241" max="10242" width="2.6640625" style="1" customWidth="1"/>
    <col min="10243" max="10243" width="5.6640625" style="1" customWidth="1"/>
    <col min="10244" max="10244" width="7.6640625" style="1" customWidth="1"/>
    <col min="10245" max="10245" width="3.33203125" style="1" customWidth="1"/>
    <col min="10246" max="10246" width="6.6640625" style="1" customWidth="1"/>
    <col min="10247" max="10247" width="10.44140625" style="1" customWidth="1"/>
    <col min="10248" max="10251" width="10.6640625" style="1" customWidth="1"/>
    <col min="10252" max="10256" width="12.33203125" style="1" customWidth="1"/>
    <col min="10257" max="10258" width="12.6640625" style="1" customWidth="1"/>
    <col min="10259" max="10259" width="7.6640625" style="1" customWidth="1"/>
    <col min="10260" max="10262" width="9.33203125" style="1" customWidth="1"/>
    <col min="10263" max="10496" width="7.6640625" style="1"/>
    <col min="10497" max="10498" width="2.6640625" style="1" customWidth="1"/>
    <col min="10499" max="10499" width="5.6640625" style="1" customWidth="1"/>
    <col min="10500" max="10500" width="7.6640625" style="1" customWidth="1"/>
    <col min="10501" max="10501" width="3.33203125" style="1" customWidth="1"/>
    <col min="10502" max="10502" width="6.6640625" style="1" customWidth="1"/>
    <col min="10503" max="10503" width="10.44140625" style="1" customWidth="1"/>
    <col min="10504" max="10507" width="10.6640625" style="1" customWidth="1"/>
    <col min="10508" max="10512" width="12.33203125" style="1" customWidth="1"/>
    <col min="10513" max="10514" width="12.6640625" style="1" customWidth="1"/>
    <col min="10515" max="10515" width="7.6640625" style="1" customWidth="1"/>
    <col min="10516" max="10518" width="9.33203125" style="1" customWidth="1"/>
    <col min="10519" max="10752" width="7.6640625" style="1"/>
    <col min="10753" max="10754" width="2.6640625" style="1" customWidth="1"/>
    <col min="10755" max="10755" width="5.6640625" style="1" customWidth="1"/>
    <col min="10756" max="10756" width="7.6640625" style="1" customWidth="1"/>
    <col min="10757" max="10757" width="3.33203125" style="1" customWidth="1"/>
    <col min="10758" max="10758" width="6.6640625" style="1" customWidth="1"/>
    <col min="10759" max="10759" width="10.44140625" style="1" customWidth="1"/>
    <col min="10760" max="10763" width="10.6640625" style="1" customWidth="1"/>
    <col min="10764" max="10768" width="12.33203125" style="1" customWidth="1"/>
    <col min="10769" max="10770" width="12.6640625" style="1" customWidth="1"/>
    <col min="10771" max="10771" width="7.6640625" style="1" customWidth="1"/>
    <col min="10772" max="10774" width="9.33203125" style="1" customWidth="1"/>
    <col min="10775" max="11008" width="7.6640625" style="1"/>
    <col min="11009" max="11010" width="2.6640625" style="1" customWidth="1"/>
    <col min="11011" max="11011" width="5.6640625" style="1" customWidth="1"/>
    <col min="11012" max="11012" width="7.6640625" style="1" customWidth="1"/>
    <col min="11013" max="11013" width="3.33203125" style="1" customWidth="1"/>
    <col min="11014" max="11014" width="6.6640625" style="1" customWidth="1"/>
    <col min="11015" max="11015" width="10.44140625" style="1" customWidth="1"/>
    <col min="11016" max="11019" width="10.6640625" style="1" customWidth="1"/>
    <col min="11020" max="11024" width="12.33203125" style="1" customWidth="1"/>
    <col min="11025" max="11026" width="12.6640625" style="1" customWidth="1"/>
    <col min="11027" max="11027" width="7.6640625" style="1" customWidth="1"/>
    <col min="11028" max="11030" width="9.33203125" style="1" customWidth="1"/>
    <col min="11031" max="11264" width="7.6640625" style="1"/>
    <col min="11265" max="11266" width="2.6640625" style="1" customWidth="1"/>
    <col min="11267" max="11267" width="5.6640625" style="1" customWidth="1"/>
    <col min="11268" max="11268" width="7.6640625" style="1" customWidth="1"/>
    <col min="11269" max="11269" width="3.33203125" style="1" customWidth="1"/>
    <col min="11270" max="11270" width="6.6640625" style="1" customWidth="1"/>
    <col min="11271" max="11271" width="10.44140625" style="1" customWidth="1"/>
    <col min="11272" max="11275" width="10.6640625" style="1" customWidth="1"/>
    <col min="11276" max="11280" width="12.33203125" style="1" customWidth="1"/>
    <col min="11281" max="11282" width="12.6640625" style="1" customWidth="1"/>
    <col min="11283" max="11283" width="7.6640625" style="1" customWidth="1"/>
    <col min="11284" max="11286" width="9.33203125" style="1" customWidth="1"/>
    <col min="11287" max="11520" width="7.6640625" style="1"/>
    <col min="11521" max="11522" width="2.6640625" style="1" customWidth="1"/>
    <col min="11523" max="11523" width="5.6640625" style="1" customWidth="1"/>
    <col min="11524" max="11524" width="7.6640625" style="1" customWidth="1"/>
    <col min="11525" max="11525" width="3.33203125" style="1" customWidth="1"/>
    <col min="11526" max="11526" width="6.6640625" style="1" customWidth="1"/>
    <col min="11527" max="11527" width="10.44140625" style="1" customWidth="1"/>
    <col min="11528" max="11531" width="10.6640625" style="1" customWidth="1"/>
    <col min="11532" max="11536" width="12.33203125" style="1" customWidth="1"/>
    <col min="11537" max="11538" width="12.6640625" style="1" customWidth="1"/>
    <col min="11539" max="11539" width="7.6640625" style="1" customWidth="1"/>
    <col min="11540" max="11542" width="9.33203125" style="1" customWidth="1"/>
    <col min="11543" max="11776" width="7.6640625" style="1"/>
    <col min="11777" max="11778" width="2.6640625" style="1" customWidth="1"/>
    <col min="11779" max="11779" width="5.6640625" style="1" customWidth="1"/>
    <col min="11780" max="11780" width="7.6640625" style="1" customWidth="1"/>
    <col min="11781" max="11781" width="3.33203125" style="1" customWidth="1"/>
    <col min="11782" max="11782" width="6.6640625" style="1" customWidth="1"/>
    <col min="11783" max="11783" width="10.44140625" style="1" customWidth="1"/>
    <col min="11784" max="11787" width="10.6640625" style="1" customWidth="1"/>
    <col min="11788" max="11792" width="12.33203125" style="1" customWidth="1"/>
    <col min="11793" max="11794" width="12.6640625" style="1" customWidth="1"/>
    <col min="11795" max="11795" width="7.6640625" style="1" customWidth="1"/>
    <col min="11796" max="11798" width="9.33203125" style="1" customWidth="1"/>
    <col min="11799" max="12032" width="7.6640625" style="1"/>
    <col min="12033" max="12034" width="2.6640625" style="1" customWidth="1"/>
    <col min="12035" max="12035" width="5.6640625" style="1" customWidth="1"/>
    <col min="12036" max="12036" width="7.6640625" style="1" customWidth="1"/>
    <col min="12037" max="12037" width="3.33203125" style="1" customWidth="1"/>
    <col min="12038" max="12038" width="6.6640625" style="1" customWidth="1"/>
    <col min="12039" max="12039" width="10.44140625" style="1" customWidth="1"/>
    <col min="12040" max="12043" width="10.6640625" style="1" customWidth="1"/>
    <col min="12044" max="12048" width="12.33203125" style="1" customWidth="1"/>
    <col min="12049" max="12050" width="12.6640625" style="1" customWidth="1"/>
    <col min="12051" max="12051" width="7.6640625" style="1" customWidth="1"/>
    <col min="12052" max="12054" width="9.33203125" style="1" customWidth="1"/>
    <col min="12055" max="12288" width="7.6640625" style="1"/>
    <col min="12289" max="12290" width="2.6640625" style="1" customWidth="1"/>
    <col min="12291" max="12291" width="5.6640625" style="1" customWidth="1"/>
    <col min="12292" max="12292" width="7.6640625" style="1" customWidth="1"/>
    <col min="12293" max="12293" width="3.33203125" style="1" customWidth="1"/>
    <col min="12294" max="12294" width="6.6640625" style="1" customWidth="1"/>
    <col min="12295" max="12295" width="10.44140625" style="1" customWidth="1"/>
    <col min="12296" max="12299" width="10.6640625" style="1" customWidth="1"/>
    <col min="12300" max="12304" width="12.33203125" style="1" customWidth="1"/>
    <col min="12305" max="12306" width="12.6640625" style="1" customWidth="1"/>
    <col min="12307" max="12307" width="7.6640625" style="1" customWidth="1"/>
    <col min="12308" max="12310" width="9.33203125" style="1" customWidth="1"/>
    <col min="12311" max="12544" width="7.6640625" style="1"/>
    <col min="12545" max="12546" width="2.6640625" style="1" customWidth="1"/>
    <col min="12547" max="12547" width="5.6640625" style="1" customWidth="1"/>
    <col min="12548" max="12548" width="7.6640625" style="1" customWidth="1"/>
    <col min="12549" max="12549" width="3.33203125" style="1" customWidth="1"/>
    <col min="12550" max="12550" width="6.6640625" style="1" customWidth="1"/>
    <col min="12551" max="12551" width="10.44140625" style="1" customWidth="1"/>
    <col min="12552" max="12555" width="10.6640625" style="1" customWidth="1"/>
    <col min="12556" max="12560" width="12.33203125" style="1" customWidth="1"/>
    <col min="12561" max="12562" width="12.6640625" style="1" customWidth="1"/>
    <col min="12563" max="12563" width="7.6640625" style="1" customWidth="1"/>
    <col min="12564" max="12566" width="9.33203125" style="1" customWidth="1"/>
    <col min="12567" max="12800" width="7.6640625" style="1"/>
    <col min="12801" max="12802" width="2.6640625" style="1" customWidth="1"/>
    <col min="12803" max="12803" width="5.6640625" style="1" customWidth="1"/>
    <col min="12804" max="12804" width="7.6640625" style="1" customWidth="1"/>
    <col min="12805" max="12805" width="3.33203125" style="1" customWidth="1"/>
    <col min="12806" max="12806" width="6.6640625" style="1" customWidth="1"/>
    <col min="12807" max="12807" width="10.44140625" style="1" customWidth="1"/>
    <col min="12808" max="12811" width="10.6640625" style="1" customWidth="1"/>
    <col min="12812" max="12816" width="12.33203125" style="1" customWidth="1"/>
    <col min="12817" max="12818" width="12.6640625" style="1" customWidth="1"/>
    <col min="12819" max="12819" width="7.6640625" style="1" customWidth="1"/>
    <col min="12820" max="12822" width="9.33203125" style="1" customWidth="1"/>
    <col min="12823" max="13056" width="7.6640625" style="1"/>
    <col min="13057" max="13058" width="2.6640625" style="1" customWidth="1"/>
    <col min="13059" max="13059" width="5.6640625" style="1" customWidth="1"/>
    <col min="13060" max="13060" width="7.6640625" style="1" customWidth="1"/>
    <col min="13061" max="13061" width="3.33203125" style="1" customWidth="1"/>
    <col min="13062" max="13062" width="6.6640625" style="1" customWidth="1"/>
    <col min="13063" max="13063" width="10.44140625" style="1" customWidth="1"/>
    <col min="13064" max="13067" width="10.6640625" style="1" customWidth="1"/>
    <col min="13068" max="13072" width="12.33203125" style="1" customWidth="1"/>
    <col min="13073" max="13074" width="12.6640625" style="1" customWidth="1"/>
    <col min="13075" max="13075" width="7.6640625" style="1" customWidth="1"/>
    <col min="13076" max="13078" width="9.33203125" style="1" customWidth="1"/>
    <col min="13079" max="13312" width="7.6640625" style="1"/>
    <col min="13313" max="13314" width="2.6640625" style="1" customWidth="1"/>
    <col min="13315" max="13315" width="5.6640625" style="1" customWidth="1"/>
    <col min="13316" max="13316" width="7.6640625" style="1" customWidth="1"/>
    <col min="13317" max="13317" width="3.33203125" style="1" customWidth="1"/>
    <col min="13318" max="13318" width="6.6640625" style="1" customWidth="1"/>
    <col min="13319" max="13319" width="10.44140625" style="1" customWidth="1"/>
    <col min="13320" max="13323" width="10.6640625" style="1" customWidth="1"/>
    <col min="13324" max="13328" width="12.33203125" style="1" customWidth="1"/>
    <col min="13329" max="13330" width="12.6640625" style="1" customWidth="1"/>
    <col min="13331" max="13331" width="7.6640625" style="1" customWidth="1"/>
    <col min="13332" max="13334" width="9.33203125" style="1" customWidth="1"/>
    <col min="13335" max="13568" width="7.6640625" style="1"/>
    <col min="13569" max="13570" width="2.6640625" style="1" customWidth="1"/>
    <col min="13571" max="13571" width="5.6640625" style="1" customWidth="1"/>
    <col min="13572" max="13572" width="7.6640625" style="1" customWidth="1"/>
    <col min="13573" max="13573" width="3.33203125" style="1" customWidth="1"/>
    <col min="13574" max="13574" width="6.6640625" style="1" customWidth="1"/>
    <col min="13575" max="13575" width="10.44140625" style="1" customWidth="1"/>
    <col min="13576" max="13579" width="10.6640625" style="1" customWidth="1"/>
    <col min="13580" max="13584" width="12.33203125" style="1" customWidth="1"/>
    <col min="13585" max="13586" width="12.6640625" style="1" customWidth="1"/>
    <col min="13587" max="13587" width="7.6640625" style="1" customWidth="1"/>
    <col min="13588" max="13590" width="9.33203125" style="1" customWidth="1"/>
    <col min="13591" max="13824" width="7.6640625" style="1"/>
    <col min="13825" max="13826" width="2.6640625" style="1" customWidth="1"/>
    <col min="13827" max="13827" width="5.6640625" style="1" customWidth="1"/>
    <col min="13828" max="13828" width="7.6640625" style="1" customWidth="1"/>
    <col min="13829" max="13829" width="3.33203125" style="1" customWidth="1"/>
    <col min="13830" max="13830" width="6.6640625" style="1" customWidth="1"/>
    <col min="13831" max="13831" width="10.44140625" style="1" customWidth="1"/>
    <col min="13832" max="13835" width="10.6640625" style="1" customWidth="1"/>
    <col min="13836" max="13840" width="12.33203125" style="1" customWidth="1"/>
    <col min="13841" max="13842" width="12.6640625" style="1" customWidth="1"/>
    <col min="13843" max="13843" width="7.6640625" style="1" customWidth="1"/>
    <col min="13844" max="13846" width="9.33203125" style="1" customWidth="1"/>
    <col min="13847" max="14080" width="7.6640625" style="1"/>
    <col min="14081" max="14082" width="2.6640625" style="1" customWidth="1"/>
    <col min="14083" max="14083" width="5.6640625" style="1" customWidth="1"/>
    <col min="14084" max="14084" width="7.6640625" style="1" customWidth="1"/>
    <col min="14085" max="14085" width="3.33203125" style="1" customWidth="1"/>
    <col min="14086" max="14086" width="6.6640625" style="1" customWidth="1"/>
    <col min="14087" max="14087" width="10.44140625" style="1" customWidth="1"/>
    <col min="14088" max="14091" width="10.6640625" style="1" customWidth="1"/>
    <col min="14092" max="14096" width="12.33203125" style="1" customWidth="1"/>
    <col min="14097" max="14098" width="12.6640625" style="1" customWidth="1"/>
    <col min="14099" max="14099" width="7.6640625" style="1" customWidth="1"/>
    <col min="14100" max="14102" width="9.33203125" style="1" customWidth="1"/>
    <col min="14103" max="14336" width="7.6640625" style="1"/>
    <col min="14337" max="14338" width="2.6640625" style="1" customWidth="1"/>
    <col min="14339" max="14339" width="5.6640625" style="1" customWidth="1"/>
    <col min="14340" max="14340" width="7.6640625" style="1" customWidth="1"/>
    <col min="14341" max="14341" width="3.33203125" style="1" customWidth="1"/>
    <col min="14342" max="14342" width="6.6640625" style="1" customWidth="1"/>
    <col min="14343" max="14343" width="10.44140625" style="1" customWidth="1"/>
    <col min="14344" max="14347" width="10.6640625" style="1" customWidth="1"/>
    <col min="14348" max="14352" width="12.33203125" style="1" customWidth="1"/>
    <col min="14353" max="14354" width="12.6640625" style="1" customWidth="1"/>
    <col min="14355" max="14355" width="7.6640625" style="1" customWidth="1"/>
    <col min="14356" max="14358" width="9.33203125" style="1" customWidth="1"/>
    <col min="14359" max="14592" width="7.6640625" style="1"/>
    <col min="14593" max="14594" width="2.6640625" style="1" customWidth="1"/>
    <col min="14595" max="14595" width="5.6640625" style="1" customWidth="1"/>
    <col min="14596" max="14596" width="7.6640625" style="1" customWidth="1"/>
    <col min="14597" max="14597" width="3.33203125" style="1" customWidth="1"/>
    <col min="14598" max="14598" width="6.6640625" style="1" customWidth="1"/>
    <col min="14599" max="14599" width="10.44140625" style="1" customWidth="1"/>
    <col min="14600" max="14603" width="10.6640625" style="1" customWidth="1"/>
    <col min="14604" max="14608" width="12.33203125" style="1" customWidth="1"/>
    <col min="14609" max="14610" width="12.6640625" style="1" customWidth="1"/>
    <col min="14611" max="14611" width="7.6640625" style="1" customWidth="1"/>
    <col min="14612" max="14614" width="9.33203125" style="1" customWidth="1"/>
    <col min="14615" max="14848" width="7.6640625" style="1"/>
    <col min="14849" max="14850" width="2.6640625" style="1" customWidth="1"/>
    <col min="14851" max="14851" width="5.6640625" style="1" customWidth="1"/>
    <col min="14852" max="14852" width="7.6640625" style="1" customWidth="1"/>
    <col min="14853" max="14853" width="3.33203125" style="1" customWidth="1"/>
    <col min="14854" max="14854" width="6.6640625" style="1" customWidth="1"/>
    <col min="14855" max="14855" width="10.44140625" style="1" customWidth="1"/>
    <col min="14856" max="14859" width="10.6640625" style="1" customWidth="1"/>
    <col min="14860" max="14864" width="12.33203125" style="1" customWidth="1"/>
    <col min="14865" max="14866" width="12.6640625" style="1" customWidth="1"/>
    <col min="14867" max="14867" width="7.6640625" style="1" customWidth="1"/>
    <col min="14868" max="14870" width="9.33203125" style="1" customWidth="1"/>
    <col min="14871" max="15104" width="7.6640625" style="1"/>
    <col min="15105" max="15106" width="2.6640625" style="1" customWidth="1"/>
    <col min="15107" max="15107" width="5.6640625" style="1" customWidth="1"/>
    <col min="15108" max="15108" width="7.6640625" style="1" customWidth="1"/>
    <col min="15109" max="15109" width="3.33203125" style="1" customWidth="1"/>
    <col min="15110" max="15110" width="6.6640625" style="1" customWidth="1"/>
    <col min="15111" max="15111" width="10.44140625" style="1" customWidth="1"/>
    <col min="15112" max="15115" width="10.6640625" style="1" customWidth="1"/>
    <col min="15116" max="15120" width="12.33203125" style="1" customWidth="1"/>
    <col min="15121" max="15122" width="12.6640625" style="1" customWidth="1"/>
    <col min="15123" max="15123" width="7.6640625" style="1" customWidth="1"/>
    <col min="15124" max="15126" width="9.33203125" style="1" customWidth="1"/>
    <col min="15127" max="15360" width="7.6640625" style="1"/>
    <col min="15361" max="15362" width="2.6640625" style="1" customWidth="1"/>
    <col min="15363" max="15363" width="5.6640625" style="1" customWidth="1"/>
    <col min="15364" max="15364" width="7.6640625" style="1" customWidth="1"/>
    <col min="15365" max="15365" width="3.33203125" style="1" customWidth="1"/>
    <col min="15366" max="15366" width="6.6640625" style="1" customWidth="1"/>
    <col min="15367" max="15367" width="10.44140625" style="1" customWidth="1"/>
    <col min="15368" max="15371" width="10.6640625" style="1" customWidth="1"/>
    <col min="15372" max="15376" width="12.33203125" style="1" customWidth="1"/>
    <col min="15377" max="15378" width="12.6640625" style="1" customWidth="1"/>
    <col min="15379" max="15379" width="7.6640625" style="1" customWidth="1"/>
    <col min="15380" max="15382" width="9.33203125" style="1" customWidth="1"/>
    <col min="15383" max="15616" width="7.6640625" style="1"/>
    <col min="15617" max="15618" width="2.6640625" style="1" customWidth="1"/>
    <col min="15619" max="15619" width="5.6640625" style="1" customWidth="1"/>
    <col min="15620" max="15620" width="7.6640625" style="1" customWidth="1"/>
    <col min="15621" max="15621" width="3.33203125" style="1" customWidth="1"/>
    <col min="15622" max="15622" width="6.6640625" style="1" customWidth="1"/>
    <col min="15623" max="15623" width="10.44140625" style="1" customWidth="1"/>
    <col min="15624" max="15627" width="10.6640625" style="1" customWidth="1"/>
    <col min="15628" max="15632" width="12.33203125" style="1" customWidth="1"/>
    <col min="15633" max="15634" width="12.6640625" style="1" customWidth="1"/>
    <col min="15635" max="15635" width="7.6640625" style="1" customWidth="1"/>
    <col min="15636" max="15638" width="9.33203125" style="1" customWidth="1"/>
    <col min="15639" max="15872" width="7.6640625" style="1"/>
    <col min="15873" max="15874" width="2.6640625" style="1" customWidth="1"/>
    <col min="15875" max="15875" width="5.6640625" style="1" customWidth="1"/>
    <col min="15876" max="15876" width="7.6640625" style="1" customWidth="1"/>
    <col min="15877" max="15877" width="3.33203125" style="1" customWidth="1"/>
    <col min="15878" max="15878" width="6.6640625" style="1" customWidth="1"/>
    <col min="15879" max="15879" width="10.44140625" style="1" customWidth="1"/>
    <col min="15880" max="15883" width="10.6640625" style="1" customWidth="1"/>
    <col min="15884" max="15888" width="12.33203125" style="1" customWidth="1"/>
    <col min="15889" max="15890" width="12.6640625" style="1" customWidth="1"/>
    <col min="15891" max="15891" width="7.6640625" style="1" customWidth="1"/>
    <col min="15892" max="15894" width="9.33203125" style="1" customWidth="1"/>
    <col min="15895" max="16128" width="7.6640625" style="1"/>
    <col min="16129" max="16130" width="2.6640625" style="1" customWidth="1"/>
    <col min="16131" max="16131" width="5.6640625" style="1" customWidth="1"/>
    <col min="16132" max="16132" width="7.6640625" style="1" customWidth="1"/>
    <col min="16133" max="16133" width="3.33203125" style="1" customWidth="1"/>
    <col min="16134" max="16134" width="6.6640625" style="1" customWidth="1"/>
    <col min="16135" max="16135" width="10.44140625" style="1" customWidth="1"/>
    <col min="16136" max="16139" width="10.6640625" style="1" customWidth="1"/>
    <col min="16140" max="16144" width="12.33203125" style="1" customWidth="1"/>
    <col min="16145" max="16146" width="12.6640625" style="1" customWidth="1"/>
    <col min="16147" max="16147" width="7.6640625" style="1" customWidth="1"/>
    <col min="16148" max="16150" width="9.33203125" style="1" customWidth="1"/>
    <col min="16151" max="16384" width="7.6640625" style="1"/>
  </cols>
  <sheetData>
    <row r="1" spans="1:18" ht="17.100000000000001" customHeight="1" thickTop="1" thickBot="1">
      <c r="A1" s="4" t="str">
        <f>"介護保険事業状況報告　令和" &amp; DBCS($A$2) &amp; "年（" &amp; DBCS($B$2) &amp; "年）" &amp; DBCS($C$2) &amp; "月※"</f>
        <v>介護保険事業状況報告　令和５年（２０２３年）６月※</v>
      </c>
      <c r="J1" s="933" t="s">
        <v>135</v>
      </c>
      <c r="K1" s="934"/>
      <c r="L1" s="934"/>
      <c r="M1" s="934"/>
      <c r="N1" s="934"/>
      <c r="O1" s="935"/>
      <c r="P1" s="936">
        <v>45198</v>
      </c>
      <c r="Q1" s="937"/>
      <c r="R1" s="336" t="s">
        <v>134</v>
      </c>
    </row>
    <row r="2" spans="1:18" ht="17.100000000000001" customHeight="1" thickTop="1">
      <c r="A2" s="312">
        <v>5</v>
      </c>
      <c r="B2" s="312">
        <v>2023</v>
      </c>
      <c r="C2" s="312">
        <v>6</v>
      </c>
      <c r="D2" s="312">
        <v>1</v>
      </c>
      <c r="E2" s="312">
        <v>30</v>
      </c>
      <c r="Q2" s="336"/>
    </row>
    <row r="3" spans="1:18" ht="17.100000000000001" customHeight="1">
      <c r="A3" s="4" t="s">
        <v>133</v>
      </c>
    </row>
    <row r="4" spans="1:18" ht="17.100000000000001" customHeight="1">
      <c r="B4" s="23"/>
      <c r="C4" s="23"/>
      <c r="D4" s="23"/>
      <c r="E4" s="143"/>
      <c r="F4" s="143"/>
      <c r="G4" s="143"/>
      <c r="H4" s="862" t="s">
        <v>122</v>
      </c>
      <c r="I4" s="862"/>
    </row>
    <row r="5" spans="1:18" ht="17.100000000000001" customHeight="1">
      <c r="B5" s="938" t="str">
        <f>"令和" &amp; DBCS($A$2) &amp; "年（" &amp; DBCS($B$2) &amp; "年）" &amp; DBCS($C$2) &amp; "月末日現在"</f>
        <v>令和５年（２０２３年）６月末日現在</v>
      </c>
      <c r="C5" s="939"/>
      <c r="D5" s="939"/>
      <c r="E5" s="939"/>
      <c r="F5" s="939"/>
      <c r="G5" s="940"/>
      <c r="H5" s="941" t="s">
        <v>132</v>
      </c>
      <c r="I5" s="942"/>
      <c r="L5" s="347" t="s">
        <v>122</v>
      </c>
      <c r="Q5" s="24" t="s">
        <v>131</v>
      </c>
    </row>
    <row r="6" spans="1:18" ht="17.100000000000001" customHeight="1">
      <c r="B6" s="3" t="s">
        <v>130</v>
      </c>
      <c r="C6" s="335"/>
      <c r="D6" s="335"/>
      <c r="E6" s="335"/>
      <c r="F6" s="335"/>
      <c r="G6" s="235"/>
      <c r="H6" s="334"/>
      <c r="I6" s="333">
        <v>43416</v>
      </c>
      <c r="K6" s="332" t="s">
        <v>129</v>
      </c>
      <c r="L6" s="331">
        <f>(I7+I8)-I6</f>
        <v>10229</v>
      </c>
      <c r="Q6" s="330">
        <f>R42</f>
        <v>20052</v>
      </c>
      <c r="R6" s="932">
        <f>Q6/Q7</f>
        <v>0.20659173097330544</v>
      </c>
    </row>
    <row r="7" spans="1:18" s="189" customFormat="1" ht="17.100000000000001" customHeight="1">
      <c r="B7" s="329" t="s">
        <v>128</v>
      </c>
      <c r="C7" s="328"/>
      <c r="D7" s="328"/>
      <c r="E7" s="328"/>
      <c r="F7" s="328"/>
      <c r="G7" s="327"/>
      <c r="H7" s="326"/>
      <c r="I7" s="325">
        <v>35041</v>
      </c>
      <c r="K7" s="189" t="s">
        <v>127</v>
      </c>
      <c r="Q7" s="324">
        <f>I9</f>
        <v>97061</v>
      </c>
      <c r="R7" s="932"/>
    </row>
    <row r="8" spans="1:18" s="189" customFormat="1" ht="17.100000000000001" customHeight="1">
      <c r="B8" s="323" t="s">
        <v>126</v>
      </c>
      <c r="C8" s="322"/>
      <c r="D8" s="322"/>
      <c r="E8" s="322"/>
      <c r="F8" s="322"/>
      <c r="G8" s="225"/>
      <c r="H8" s="321"/>
      <c r="I8" s="320">
        <v>18604</v>
      </c>
      <c r="K8" s="189" t="s">
        <v>125</v>
      </c>
      <c r="Q8" s="319"/>
      <c r="R8" s="318"/>
    </row>
    <row r="9" spans="1:18" ht="17.100000000000001" customHeight="1">
      <c r="B9" s="13" t="s">
        <v>124</v>
      </c>
      <c r="C9" s="12"/>
      <c r="D9" s="12"/>
      <c r="E9" s="12"/>
      <c r="F9" s="12"/>
      <c r="G9" s="317"/>
      <c r="H9" s="316"/>
      <c r="I9" s="315">
        <f>I6+I7+I8</f>
        <v>97061</v>
      </c>
    </row>
    <row r="11" spans="1:18" ht="17.100000000000001" customHeight="1">
      <c r="A11" s="4" t="s">
        <v>123</v>
      </c>
    </row>
    <row r="12" spans="1:18" ht="17.100000000000001" customHeight="1" thickBot="1">
      <c r="B12" s="5"/>
      <c r="C12" s="5"/>
      <c r="D12" s="5"/>
      <c r="E12" s="314"/>
      <c r="F12" s="314"/>
      <c r="G12" s="314"/>
      <c r="H12" s="314"/>
      <c r="I12" s="314"/>
      <c r="J12" s="314"/>
      <c r="K12" s="314"/>
      <c r="L12" s="314"/>
      <c r="M12" s="314"/>
      <c r="P12" s="314"/>
      <c r="Q12" s="922" t="s">
        <v>122</v>
      </c>
      <c r="R12" s="922"/>
    </row>
    <row r="13" spans="1:18" ht="17.100000000000001" customHeight="1">
      <c r="A13" s="313" t="s">
        <v>121</v>
      </c>
      <c r="B13" s="923" t="s">
        <v>120</v>
      </c>
      <c r="C13" s="926" t="str">
        <f>"令和" &amp; DBCS($A$2) &amp; "年（" &amp; DBCS($B$2) &amp; "年）" &amp; DBCS($C$2) &amp; "月末日現在"</f>
        <v>令和５年（２０２３年）６月末日現在</v>
      </c>
      <c r="D13" s="927"/>
      <c r="E13" s="927"/>
      <c r="F13" s="927"/>
      <c r="G13" s="928"/>
      <c r="H13" s="299" t="s">
        <v>57</v>
      </c>
      <c r="I13" s="298" t="s">
        <v>56</v>
      </c>
      <c r="J13" s="297" t="s">
        <v>49</v>
      </c>
      <c r="K13" s="296" t="s">
        <v>55</v>
      </c>
      <c r="L13" s="295" t="s">
        <v>54</v>
      </c>
      <c r="M13" s="295" t="s">
        <v>53</v>
      </c>
      <c r="N13" s="295" t="s">
        <v>52</v>
      </c>
      <c r="O13" s="295" t="s">
        <v>51</v>
      </c>
      <c r="P13" s="294" t="s">
        <v>50</v>
      </c>
      <c r="Q13" s="293" t="s">
        <v>49</v>
      </c>
      <c r="R13" s="292" t="s">
        <v>48</v>
      </c>
    </row>
    <row r="14" spans="1:18" ht="17.100000000000001" customHeight="1">
      <c r="A14" s="312">
        <v>875</v>
      </c>
      <c r="B14" s="924"/>
      <c r="C14" s="291" t="s">
        <v>103</v>
      </c>
      <c r="D14" s="47"/>
      <c r="E14" s="47"/>
      <c r="F14" s="47"/>
      <c r="G14" s="46"/>
      <c r="H14" s="263">
        <f>H15+H16+H17+H18+H19+H20</f>
        <v>811</v>
      </c>
      <c r="I14" s="264">
        <f>I15+I16+I17+I18+I19+I20</f>
        <v>708</v>
      </c>
      <c r="J14" s="290">
        <f t="shared" ref="J14:J22" si="0">SUM(H14:I14)</f>
        <v>1519</v>
      </c>
      <c r="K14" s="289" t="s">
        <v>191</v>
      </c>
      <c r="L14" s="33">
        <f>L15+L16+L17+L18+L19+L20</f>
        <v>1517</v>
      </c>
      <c r="M14" s="33">
        <f>M15+M16+M17+M18+M19+M20</f>
        <v>978</v>
      </c>
      <c r="N14" s="33">
        <f>N15+N16+N17+N18+N19+N20</f>
        <v>696</v>
      </c>
      <c r="O14" s="33">
        <f>O15+O16+O17+O18+O19+O20</f>
        <v>708</v>
      </c>
      <c r="P14" s="33">
        <f>P15+P16+P17+P18+P19+P20</f>
        <v>454</v>
      </c>
      <c r="Q14" s="261">
        <f t="shared" ref="Q14:Q22" si="1">SUM(K14:P14)</f>
        <v>4353</v>
      </c>
      <c r="R14" s="287">
        <f t="shared" ref="R14:R22" si="2">SUM(J14,Q14)</f>
        <v>5872</v>
      </c>
    </row>
    <row r="15" spans="1:18" ht="17.100000000000001" customHeight="1">
      <c r="A15" s="312">
        <v>156</v>
      </c>
      <c r="B15" s="924"/>
      <c r="C15" s="82"/>
      <c r="D15" s="151" t="s">
        <v>118</v>
      </c>
      <c r="E15" s="151"/>
      <c r="F15" s="151"/>
      <c r="G15" s="151"/>
      <c r="H15" s="311">
        <v>59</v>
      </c>
      <c r="I15" s="308">
        <v>44</v>
      </c>
      <c r="J15" s="275">
        <f t="shared" si="0"/>
        <v>103</v>
      </c>
      <c r="K15" s="310" t="s">
        <v>191</v>
      </c>
      <c r="L15" s="309">
        <v>74</v>
      </c>
      <c r="M15" s="309">
        <v>50</v>
      </c>
      <c r="N15" s="309">
        <v>34</v>
      </c>
      <c r="O15" s="309">
        <v>36</v>
      </c>
      <c r="P15" s="308">
        <v>37</v>
      </c>
      <c r="Q15" s="275">
        <f t="shared" si="1"/>
        <v>231</v>
      </c>
      <c r="R15" s="281">
        <f t="shared" si="2"/>
        <v>334</v>
      </c>
    </row>
    <row r="16" spans="1:18" ht="17.100000000000001" customHeight="1">
      <c r="A16" s="312"/>
      <c r="B16" s="924"/>
      <c r="C16" s="152"/>
      <c r="D16" s="69" t="s">
        <v>117</v>
      </c>
      <c r="E16" s="69"/>
      <c r="F16" s="69"/>
      <c r="G16" s="69"/>
      <c r="H16" s="311">
        <v>103</v>
      </c>
      <c r="I16" s="308">
        <v>106</v>
      </c>
      <c r="J16" s="275">
        <f t="shared" si="0"/>
        <v>209</v>
      </c>
      <c r="K16" s="310" t="s">
        <v>192</v>
      </c>
      <c r="L16" s="309">
        <v>166</v>
      </c>
      <c r="M16" s="309">
        <v>135</v>
      </c>
      <c r="N16" s="309">
        <v>86</v>
      </c>
      <c r="O16" s="309">
        <v>75</v>
      </c>
      <c r="P16" s="308">
        <v>59</v>
      </c>
      <c r="Q16" s="275">
        <f t="shared" si="1"/>
        <v>521</v>
      </c>
      <c r="R16" s="274">
        <f t="shared" si="2"/>
        <v>730</v>
      </c>
    </row>
    <row r="17" spans="1:18" ht="17.100000000000001" customHeight="1">
      <c r="A17" s="312"/>
      <c r="B17" s="924"/>
      <c r="C17" s="152"/>
      <c r="D17" s="69" t="s">
        <v>116</v>
      </c>
      <c r="E17" s="69"/>
      <c r="F17" s="69"/>
      <c r="G17" s="69"/>
      <c r="H17" s="311">
        <v>139</v>
      </c>
      <c r="I17" s="308">
        <v>147</v>
      </c>
      <c r="J17" s="275">
        <f t="shared" si="0"/>
        <v>286</v>
      </c>
      <c r="K17" s="310" t="s">
        <v>192</v>
      </c>
      <c r="L17" s="309">
        <v>260</v>
      </c>
      <c r="M17" s="309">
        <v>179</v>
      </c>
      <c r="N17" s="309">
        <v>130</v>
      </c>
      <c r="O17" s="309">
        <v>117</v>
      </c>
      <c r="P17" s="308">
        <v>88</v>
      </c>
      <c r="Q17" s="275">
        <f t="shared" si="1"/>
        <v>774</v>
      </c>
      <c r="R17" s="274">
        <f t="shared" si="2"/>
        <v>1060</v>
      </c>
    </row>
    <row r="18" spans="1:18" ht="17.100000000000001" customHeight="1">
      <c r="A18" s="312"/>
      <c r="B18" s="924"/>
      <c r="C18" s="152"/>
      <c r="D18" s="69" t="s">
        <v>115</v>
      </c>
      <c r="E18" s="69"/>
      <c r="F18" s="69"/>
      <c r="G18" s="69"/>
      <c r="H18" s="311">
        <v>193</v>
      </c>
      <c r="I18" s="308">
        <v>144</v>
      </c>
      <c r="J18" s="275">
        <f t="shared" si="0"/>
        <v>337</v>
      </c>
      <c r="K18" s="310" t="s">
        <v>191</v>
      </c>
      <c r="L18" s="309">
        <v>344</v>
      </c>
      <c r="M18" s="309">
        <v>193</v>
      </c>
      <c r="N18" s="309">
        <v>159</v>
      </c>
      <c r="O18" s="309">
        <v>176</v>
      </c>
      <c r="P18" s="308">
        <v>80</v>
      </c>
      <c r="Q18" s="275">
        <f t="shared" si="1"/>
        <v>952</v>
      </c>
      <c r="R18" s="274">
        <f t="shared" si="2"/>
        <v>1289</v>
      </c>
    </row>
    <row r="19" spans="1:18" ht="17.100000000000001" customHeight="1">
      <c r="A19" s="312"/>
      <c r="B19" s="924"/>
      <c r="C19" s="152"/>
      <c r="D19" s="69" t="s">
        <v>114</v>
      </c>
      <c r="E19" s="69"/>
      <c r="F19" s="69"/>
      <c r="G19" s="69"/>
      <c r="H19" s="311">
        <v>193</v>
      </c>
      <c r="I19" s="308">
        <v>147</v>
      </c>
      <c r="J19" s="275">
        <f t="shared" si="0"/>
        <v>340</v>
      </c>
      <c r="K19" s="310" t="s">
        <v>191</v>
      </c>
      <c r="L19" s="309">
        <v>361</v>
      </c>
      <c r="M19" s="309">
        <v>212</v>
      </c>
      <c r="N19" s="309">
        <v>145</v>
      </c>
      <c r="O19" s="309">
        <v>151</v>
      </c>
      <c r="P19" s="308">
        <v>94</v>
      </c>
      <c r="Q19" s="275">
        <f t="shared" si="1"/>
        <v>963</v>
      </c>
      <c r="R19" s="274">
        <f t="shared" si="2"/>
        <v>1303</v>
      </c>
    </row>
    <row r="20" spans="1:18" ht="17.100000000000001" customHeight="1">
      <c r="A20" s="312">
        <v>719</v>
      </c>
      <c r="B20" s="924"/>
      <c r="C20" s="133"/>
      <c r="D20" s="132" t="s">
        <v>113</v>
      </c>
      <c r="E20" s="132"/>
      <c r="F20" s="132"/>
      <c r="G20" s="132"/>
      <c r="H20" s="273">
        <v>124</v>
      </c>
      <c r="I20" s="305">
        <v>120</v>
      </c>
      <c r="J20" s="271">
        <f t="shared" si="0"/>
        <v>244</v>
      </c>
      <c r="K20" s="307" t="s">
        <v>191</v>
      </c>
      <c r="L20" s="306">
        <v>312</v>
      </c>
      <c r="M20" s="306">
        <v>209</v>
      </c>
      <c r="N20" s="306">
        <v>142</v>
      </c>
      <c r="O20" s="306">
        <v>153</v>
      </c>
      <c r="P20" s="305">
        <v>96</v>
      </c>
      <c r="Q20" s="275">
        <f t="shared" si="1"/>
        <v>912</v>
      </c>
      <c r="R20" s="266">
        <f t="shared" si="2"/>
        <v>1156</v>
      </c>
    </row>
    <row r="21" spans="1:18" ht="17.100000000000001" customHeight="1">
      <c r="A21" s="312">
        <v>25</v>
      </c>
      <c r="B21" s="924"/>
      <c r="C21" s="265" t="s">
        <v>102</v>
      </c>
      <c r="D21" s="265"/>
      <c r="E21" s="265"/>
      <c r="F21" s="265"/>
      <c r="G21" s="265"/>
      <c r="H21" s="263">
        <v>19</v>
      </c>
      <c r="I21" s="304">
        <v>32</v>
      </c>
      <c r="J21" s="290">
        <f t="shared" si="0"/>
        <v>51</v>
      </c>
      <c r="K21" s="289" t="s">
        <v>192</v>
      </c>
      <c r="L21" s="33">
        <v>43</v>
      </c>
      <c r="M21" s="33">
        <v>30</v>
      </c>
      <c r="N21" s="33">
        <v>18</v>
      </c>
      <c r="O21" s="33">
        <v>10</v>
      </c>
      <c r="P21" s="32">
        <v>18</v>
      </c>
      <c r="Q21" s="303">
        <f t="shared" si="1"/>
        <v>119</v>
      </c>
      <c r="R21" s="302">
        <f t="shared" si="2"/>
        <v>170</v>
      </c>
    </row>
    <row r="22" spans="1:18" ht="17.100000000000001" customHeight="1" thickBot="1">
      <c r="A22" s="312">
        <v>900</v>
      </c>
      <c r="B22" s="925"/>
      <c r="C22" s="919" t="s">
        <v>112</v>
      </c>
      <c r="D22" s="920"/>
      <c r="E22" s="920"/>
      <c r="F22" s="920"/>
      <c r="G22" s="921"/>
      <c r="H22" s="259">
        <f>H14+H21</f>
        <v>830</v>
      </c>
      <c r="I22" s="256">
        <f>I14+I21</f>
        <v>740</v>
      </c>
      <c r="J22" s="255">
        <f t="shared" si="0"/>
        <v>1570</v>
      </c>
      <c r="K22" s="258" t="s">
        <v>192</v>
      </c>
      <c r="L22" s="257">
        <f>L14+L21</f>
        <v>1560</v>
      </c>
      <c r="M22" s="257">
        <f>M14+M21</f>
        <v>1008</v>
      </c>
      <c r="N22" s="257">
        <f>N14+N21</f>
        <v>714</v>
      </c>
      <c r="O22" s="257">
        <f>O14+O21</f>
        <v>718</v>
      </c>
      <c r="P22" s="256">
        <f>P14+P21</f>
        <v>472</v>
      </c>
      <c r="Q22" s="255">
        <f t="shared" si="1"/>
        <v>4472</v>
      </c>
      <c r="R22" s="254">
        <f t="shared" si="2"/>
        <v>6042</v>
      </c>
    </row>
    <row r="23" spans="1:18" ht="17.100000000000001" customHeight="1">
      <c r="B23" s="929" t="s">
        <v>119</v>
      </c>
      <c r="C23" s="301"/>
      <c r="D23" s="301"/>
      <c r="E23" s="301"/>
      <c r="F23" s="301"/>
      <c r="G23" s="300"/>
      <c r="H23" s="299" t="s">
        <v>57</v>
      </c>
      <c r="I23" s="298" t="s">
        <v>56</v>
      </c>
      <c r="J23" s="297" t="s">
        <v>49</v>
      </c>
      <c r="K23" s="296" t="s">
        <v>55</v>
      </c>
      <c r="L23" s="295" t="s">
        <v>54</v>
      </c>
      <c r="M23" s="295" t="s">
        <v>53</v>
      </c>
      <c r="N23" s="295" t="s">
        <v>52</v>
      </c>
      <c r="O23" s="295" t="s">
        <v>51</v>
      </c>
      <c r="P23" s="294" t="s">
        <v>50</v>
      </c>
      <c r="Q23" s="293" t="s">
        <v>49</v>
      </c>
      <c r="R23" s="292" t="s">
        <v>48</v>
      </c>
    </row>
    <row r="24" spans="1:18" ht="17.100000000000001" customHeight="1">
      <c r="B24" s="930"/>
      <c r="C24" s="291" t="s">
        <v>103</v>
      </c>
      <c r="D24" s="47"/>
      <c r="E24" s="47"/>
      <c r="F24" s="47"/>
      <c r="G24" s="46"/>
      <c r="H24" s="263">
        <f>H25+H26+H27+H28+H29+H30</f>
        <v>1926</v>
      </c>
      <c r="I24" s="264">
        <f>I25+I26+I27+I28+I29+I30</f>
        <v>1804</v>
      </c>
      <c r="J24" s="290">
        <f t="shared" ref="J24:J32" si="3">SUM(H24:I24)</f>
        <v>3730</v>
      </c>
      <c r="K24" s="289" t="s">
        <v>191</v>
      </c>
      <c r="L24" s="33">
        <f>L25+L26+L27+L28+L29+L30</f>
        <v>3242</v>
      </c>
      <c r="M24" s="33">
        <f>M25+M26+M27+M28+M29+M30</f>
        <v>1923</v>
      </c>
      <c r="N24" s="33">
        <f>N25+N26+N27+N28+N29+N30</f>
        <v>1635</v>
      </c>
      <c r="O24" s="33">
        <f>O25+O26+O27+O28+O29+O30</f>
        <v>2008</v>
      </c>
      <c r="P24" s="33">
        <f>P25+P26+P27+P28+P29+P30</f>
        <v>1341</v>
      </c>
      <c r="Q24" s="261">
        <f t="shared" ref="Q24:Q32" si="4">SUM(K24:P24)</f>
        <v>10149</v>
      </c>
      <c r="R24" s="287">
        <f t="shared" ref="R24:R32" si="5">SUM(J24,Q24)</f>
        <v>13879</v>
      </c>
    </row>
    <row r="25" spans="1:18" ht="17.100000000000001" customHeight="1">
      <c r="B25" s="930"/>
      <c r="C25" s="81"/>
      <c r="D25" s="151" t="s">
        <v>118</v>
      </c>
      <c r="E25" s="151"/>
      <c r="F25" s="151"/>
      <c r="G25" s="151"/>
      <c r="H25" s="311">
        <v>39</v>
      </c>
      <c r="I25" s="308">
        <v>42</v>
      </c>
      <c r="J25" s="275">
        <f t="shared" si="3"/>
        <v>81</v>
      </c>
      <c r="K25" s="310" t="s">
        <v>191</v>
      </c>
      <c r="L25" s="309">
        <v>57</v>
      </c>
      <c r="M25" s="309">
        <v>48</v>
      </c>
      <c r="N25" s="309">
        <v>29</v>
      </c>
      <c r="O25" s="309">
        <v>31</v>
      </c>
      <c r="P25" s="308">
        <v>17</v>
      </c>
      <c r="Q25" s="275">
        <f t="shared" si="4"/>
        <v>182</v>
      </c>
      <c r="R25" s="281">
        <f t="shared" si="5"/>
        <v>263</v>
      </c>
    </row>
    <row r="26" spans="1:18" ht="17.100000000000001" customHeight="1">
      <c r="B26" s="930"/>
      <c r="C26" s="151"/>
      <c r="D26" s="69" t="s">
        <v>117</v>
      </c>
      <c r="E26" s="69"/>
      <c r="F26" s="69"/>
      <c r="G26" s="69"/>
      <c r="H26" s="311">
        <v>145</v>
      </c>
      <c r="I26" s="308">
        <v>132</v>
      </c>
      <c r="J26" s="275">
        <f t="shared" si="3"/>
        <v>277</v>
      </c>
      <c r="K26" s="310" t="s">
        <v>193</v>
      </c>
      <c r="L26" s="309">
        <v>155</v>
      </c>
      <c r="M26" s="309">
        <v>110</v>
      </c>
      <c r="N26" s="309">
        <v>75</v>
      </c>
      <c r="O26" s="309">
        <v>85</v>
      </c>
      <c r="P26" s="308">
        <v>60</v>
      </c>
      <c r="Q26" s="275">
        <f t="shared" si="4"/>
        <v>485</v>
      </c>
      <c r="R26" s="274">
        <f t="shared" si="5"/>
        <v>762</v>
      </c>
    </row>
    <row r="27" spans="1:18" ht="17.100000000000001" customHeight="1">
      <c r="B27" s="930"/>
      <c r="C27" s="151"/>
      <c r="D27" s="69" t="s">
        <v>116</v>
      </c>
      <c r="E27" s="69"/>
      <c r="F27" s="69"/>
      <c r="G27" s="69"/>
      <c r="H27" s="311">
        <v>290</v>
      </c>
      <c r="I27" s="308">
        <v>252</v>
      </c>
      <c r="J27" s="275">
        <f t="shared" si="3"/>
        <v>542</v>
      </c>
      <c r="K27" s="310" t="s">
        <v>193</v>
      </c>
      <c r="L27" s="309">
        <v>368</v>
      </c>
      <c r="M27" s="309">
        <v>175</v>
      </c>
      <c r="N27" s="309">
        <v>144</v>
      </c>
      <c r="O27" s="309">
        <v>162</v>
      </c>
      <c r="P27" s="308">
        <v>131</v>
      </c>
      <c r="Q27" s="275">
        <f t="shared" si="4"/>
        <v>980</v>
      </c>
      <c r="R27" s="274">
        <f t="shared" si="5"/>
        <v>1522</v>
      </c>
    </row>
    <row r="28" spans="1:18" ht="17.100000000000001" customHeight="1">
      <c r="B28" s="930"/>
      <c r="C28" s="151"/>
      <c r="D28" s="69" t="s">
        <v>115</v>
      </c>
      <c r="E28" s="69"/>
      <c r="F28" s="69"/>
      <c r="G28" s="69"/>
      <c r="H28" s="311">
        <v>510</v>
      </c>
      <c r="I28" s="308">
        <v>402</v>
      </c>
      <c r="J28" s="275">
        <f t="shared" si="3"/>
        <v>912</v>
      </c>
      <c r="K28" s="310" t="s">
        <v>192</v>
      </c>
      <c r="L28" s="309">
        <v>638</v>
      </c>
      <c r="M28" s="309">
        <v>331</v>
      </c>
      <c r="N28" s="309">
        <v>254</v>
      </c>
      <c r="O28" s="309">
        <v>268</v>
      </c>
      <c r="P28" s="308">
        <v>176</v>
      </c>
      <c r="Q28" s="275">
        <f t="shared" si="4"/>
        <v>1667</v>
      </c>
      <c r="R28" s="274">
        <f t="shared" si="5"/>
        <v>2579</v>
      </c>
    </row>
    <row r="29" spans="1:18" ht="17.100000000000001" customHeight="1">
      <c r="B29" s="930"/>
      <c r="C29" s="151"/>
      <c r="D29" s="69" t="s">
        <v>114</v>
      </c>
      <c r="E29" s="69"/>
      <c r="F29" s="69"/>
      <c r="G29" s="69"/>
      <c r="H29" s="311">
        <v>566</v>
      </c>
      <c r="I29" s="308">
        <v>481</v>
      </c>
      <c r="J29" s="275">
        <f t="shared" si="3"/>
        <v>1047</v>
      </c>
      <c r="K29" s="310" t="s">
        <v>192</v>
      </c>
      <c r="L29" s="309">
        <v>950</v>
      </c>
      <c r="M29" s="309">
        <v>485</v>
      </c>
      <c r="N29" s="309">
        <v>417</v>
      </c>
      <c r="O29" s="309">
        <v>439</v>
      </c>
      <c r="P29" s="308">
        <v>343</v>
      </c>
      <c r="Q29" s="275">
        <f t="shared" si="4"/>
        <v>2634</v>
      </c>
      <c r="R29" s="274">
        <f t="shared" si="5"/>
        <v>3681</v>
      </c>
    </row>
    <row r="30" spans="1:18" ht="17.100000000000001" customHeight="1">
      <c r="B30" s="930"/>
      <c r="C30" s="132"/>
      <c r="D30" s="132" t="s">
        <v>113</v>
      </c>
      <c r="E30" s="132"/>
      <c r="F30" s="132"/>
      <c r="G30" s="132"/>
      <c r="H30" s="273">
        <v>376</v>
      </c>
      <c r="I30" s="305">
        <v>495</v>
      </c>
      <c r="J30" s="271">
        <f t="shared" si="3"/>
        <v>871</v>
      </c>
      <c r="K30" s="307" t="s">
        <v>193</v>
      </c>
      <c r="L30" s="306">
        <v>1074</v>
      </c>
      <c r="M30" s="306">
        <v>774</v>
      </c>
      <c r="N30" s="306">
        <v>716</v>
      </c>
      <c r="O30" s="306">
        <v>1023</v>
      </c>
      <c r="P30" s="305">
        <v>614</v>
      </c>
      <c r="Q30" s="271">
        <f t="shared" si="4"/>
        <v>4201</v>
      </c>
      <c r="R30" s="266">
        <f t="shared" si="5"/>
        <v>5072</v>
      </c>
    </row>
    <row r="31" spans="1:18" ht="17.100000000000001" customHeight="1">
      <c r="B31" s="930"/>
      <c r="C31" s="265" t="s">
        <v>102</v>
      </c>
      <c r="D31" s="265"/>
      <c r="E31" s="265"/>
      <c r="F31" s="265"/>
      <c r="G31" s="265"/>
      <c r="H31" s="263">
        <v>16</v>
      </c>
      <c r="I31" s="304">
        <v>29</v>
      </c>
      <c r="J31" s="290">
        <f t="shared" si="3"/>
        <v>45</v>
      </c>
      <c r="K31" s="289" t="s">
        <v>193</v>
      </c>
      <c r="L31" s="33">
        <v>28</v>
      </c>
      <c r="M31" s="33">
        <v>15</v>
      </c>
      <c r="N31" s="33">
        <v>15</v>
      </c>
      <c r="O31" s="33">
        <v>15</v>
      </c>
      <c r="P31" s="32">
        <v>13</v>
      </c>
      <c r="Q31" s="303">
        <f t="shared" si="4"/>
        <v>86</v>
      </c>
      <c r="R31" s="302">
        <f t="shared" si="5"/>
        <v>131</v>
      </c>
    </row>
    <row r="32" spans="1:18" ht="17.100000000000001" customHeight="1" thickBot="1">
      <c r="B32" s="931"/>
      <c r="C32" s="919" t="s">
        <v>112</v>
      </c>
      <c r="D32" s="920"/>
      <c r="E32" s="920"/>
      <c r="F32" s="920"/>
      <c r="G32" s="921"/>
      <c r="H32" s="259">
        <f>H24+H31</f>
        <v>1942</v>
      </c>
      <c r="I32" s="256">
        <f>I24+I31</f>
        <v>1833</v>
      </c>
      <c r="J32" s="255">
        <f t="shared" si="3"/>
        <v>3775</v>
      </c>
      <c r="K32" s="258" t="s">
        <v>191</v>
      </c>
      <c r="L32" s="257">
        <f>L24+L31</f>
        <v>3270</v>
      </c>
      <c r="M32" s="257">
        <f>M24+M31</f>
        <v>1938</v>
      </c>
      <c r="N32" s="257">
        <f>N24+N31</f>
        <v>1650</v>
      </c>
      <c r="O32" s="257">
        <f>O24+O31</f>
        <v>2023</v>
      </c>
      <c r="P32" s="256">
        <f>P24+P31</f>
        <v>1354</v>
      </c>
      <c r="Q32" s="255">
        <f t="shared" si="4"/>
        <v>10235</v>
      </c>
      <c r="R32" s="254">
        <f t="shared" si="5"/>
        <v>14010</v>
      </c>
    </row>
    <row r="33" spans="1:18" ht="17.100000000000001" customHeight="1">
      <c r="B33" s="916" t="s">
        <v>49</v>
      </c>
      <c r="C33" s="301"/>
      <c r="D33" s="301"/>
      <c r="E33" s="301"/>
      <c r="F33" s="301"/>
      <c r="G33" s="300"/>
      <c r="H33" s="299" t="s">
        <v>57</v>
      </c>
      <c r="I33" s="298" t="s">
        <v>56</v>
      </c>
      <c r="J33" s="297" t="s">
        <v>49</v>
      </c>
      <c r="K33" s="296" t="s">
        <v>55</v>
      </c>
      <c r="L33" s="295" t="s">
        <v>54</v>
      </c>
      <c r="M33" s="295" t="s">
        <v>53</v>
      </c>
      <c r="N33" s="295" t="s">
        <v>52</v>
      </c>
      <c r="O33" s="295" t="s">
        <v>51</v>
      </c>
      <c r="P33" s="294" t="s">
        <v>50</v>
      </c>
      <c r="Q33" s="293" t="s">
        <v>49</v>
      </c>
      <c r="R33" s="292" t="s">
        <v>48</v>
      </c>
    </row>
    <row r="34" spans="1:18" ht="17.100000000000001" customHeight="1">
      <c r="B34" s="917"/>
      <c r="C34" s="291" t="s">
        <v>103</v>
      </c>
      <c r="D34" s="47"/>
      <c r="E34" s="47"/>
      <c r="F34" s="47"/>
      <c r="G34" s="46"/>
      <c r="H34" s="263">
        <f t="shared" ref="H34:I41" si="6">H14+H24</f>
        <v>2737</v>
      </c>
      <c r="I34" s="264">
        <f t="shared" si="6"/>
        <v>2512</v>
      </c>
      <c r="J34" s="290">
        <f>SUM(H34:I34)</f>
        <v>5249</v>
      </c>
      <c r="K34" s="289" t="s">
        <v>193</v>
      </c>
      <c r="L34" s="288">
        <f>L14+L24</f>
        <v>4759</v>
      </c>
      <c r="M34" s="288">
        <f>M14+M24</f>
        <v>2901</v>
      </c>
      <c r="N34" s="288">
        <f>N14+N24</f>
        <v>2331</v>
      </c>
      <c r="O34" s="288">
        <f>O14+O24</f>
        <v>2716</v>
      </c>
      <c r="P34" s="288">
        <f>P14+P24</f>
        <v>1795</v>
      </c>
      <c r="Q34" s="261">
        <f t="shared" ref="Q34:Q42" si="7">SUM(K34:P34)</f>
        <v>14502</v>
      </c>
      <c r="R34" s="287">
        <f t="shared" ref="R34:R42" si="8">SUM(J34,Q34)</f>
        <v>19751</v>
      </c>
    </row>
    <row r="35" spans="1:18" ht="17.100000000000001" customHeight="1">
      <c r="B35" s="917"/>
      <c r="C35" s="82"/>
      <c r="D35" s="151" t="s">
        <v>118</v>
      </c>
      <c r="E35" s="151"/>
      <c r="F35" s="151"/>
      <c r="G35" s="151"/>
      <c r="H35" s="286">
        <f t="shared" si="6"/>
        <v>98</v>
      </c>
      <c r="I35" s="285">
        <f t="shared" si="6"/>
        <v>86</v>
      </c>
      <c r="J35" s="275">
        <f>SUM(H35:I35)</f>
        <v>184</v>
      </c>
      <c r="K35" s="284" t="s">
        <v>192</v>
      </c>
      <c r="L35" s="283">
        <f t="shared" ref="L35:P41" si="9">L15+L25</f>
        <v>131</v>
      </c>
      <c r="M35" s="283">
        <f t="shared" si="9"/>
        <v>98</v>
      </c>
      <c r="N35" s="283">
        <f t="shared" si="9"/>
        <v>63</v>
      </c>
      <c r="O35" s="283">
        <f t="shared" si="9"/>
        <v>67</v>
      </c>
      <c r="P35" s="282">
        <f>P15+P25</f>
        <v>54</v>
      </c>
      <c r="Q35" s="275">
        <f>SUM(K35:P35)</f>
        <v>413</v>
      </c>
      <c r="R35" s="281">
        <f>SUM(J35,Q35)</f>
        <v>597</v>
      </c>
    </row>
    <row r="36" spans="1:18" ht="17.100000000000001" customHeight="1">
      <c r="B36" s="917"/>
      <c r="C36" s="152"/>
      <c r="D36" s="69" t="s">
        <v>117</v>
      </c>
      <c r="E36" s="69"/>
      <c r="F36" s="69"/>
      <c r="G36" s="69"/>
      <c r="H36" s="280">
        <f t="shared" si="6"/>
        <v>248</v>
      </c>
      <c r="I36" s="279">
        <f t="shared" si="6"/>
        <v>238</v>
      </c>
      <c r="J36" s="275">
        <f t="shared" ref="J36:J42" si="10">SUM(H36:I36)</f>
        <v>486</v>
      </c>
      <c r="K36" s="278" t="s">
        <v>192</v>
      </c>
      <c r="L36" s="277">
        <f t="shared" si="9"/>
        <v>321</v>
      </c>
      <c r="M36" s="277">
        <f t="shared" si="9"/>
        <v>245</v>
      </c>
      <c r="N36" s="277">
        <f t="shared" si="9"/>
        <v>161</v>
      </c>
      <c r="O36" s="277">
        <f t="shared" si="9"/>
        <v>160</v>
      </c>
      <c r="P36" s="276">
        <f t="shared" si="9"/>
        <v>119</v>
      </c>
      <c r="Q36" s="275">
        <f t="shared" si="7"/>
        <v>1006</v>
      </c>
      <c r="R36" s="274">
        <f t="shared" si="8"/>
        <v>1492</v>
      </c>
    </row>
    <row r="37" spans="1:18" ht="17.100000000000001" customHeight="1">
      <c r="B37" s="917"/>
      <c r="C37" s="152"/>
      <c r="D37" s="69" t="s">
        <v>116</v>
      </c>
      <c r="E37" s="69"/>
      <c r="F37" s="69"/>
      <c r="G37" s="69"/>
      <c r="H37" s="280">
        <f t="shared" si="6"/>
        <v>429</v>
      </c>
      <c r="I37" s="279">
        <f t="shared" si="6"/>
        <v>399</v>
      </c>
      <c r="J37" s="275">
        <f t="shared" si="10"/>
        <v>828</v>
      </c>
      <c r="K37" s="278" t="s">
        <v>193</v>
      </c>
      <c r="L37" s="277">
        <f t="shared" si="9"/>
        <v>628</v>
      </c>
      <c r="M37" s="277">
        <f t="shared" si="9"/>
        <v>354</v>
      </c>
      <c r="N37" s="277">
        <f t="shared" si="9"/>
        <v>274</v>
      </c>
      <c r="O37" s="277">
        <f t="shared" si="9"/>
        <v>279</v>
      </c>
      <c r="P37" s="276">
        <f t="shared" si="9"/>
        <v>219</v>
      </c>
      <c r="Q37" s="275">
        <f t="shared" si="7"/>
        <v>1754</v>
      </c>
      <c r="R37" s="274">
        <f>SUM(J37,Q37)</f>
        <v>2582</v>
      </c>
    </row>
    <row r="38" spans="1:18" ht="17.100000000000001" customHeight="1">
      <c r="B38" s="917"/>
      <c r="C38" s="152"/>
      <c r="D38" s="69" t="s">
        <v>115</v>
      </c>
      <c r="E38" s="69"/>
      <c r="F38" s="69"/>
      <c r="G38" s="69"/>
      <c r="H38" s="280">
        <f t="shared" si="6"/>
        <v>703</v>
      </c>
      <c r="I38" s="279">
        <f t="shared" si="6"/>
        <v>546</v>
      </c>
      <c r="J38" s="275">
        <f t="shared" si="10"/>
        <v>1249</v>
      </c>
      <c r="K38" s="278" t="s">
        <v>193</v>
      </c>
      <c r="L38" s="277">
        <f t="shared" si="9"/>
        <v>982</v>
      </c>
      <c r="M38" s="277">
        <f t="shared" si="9"/>
        <v>524</v>
      </c>
      <c r="N38" s="277">
        <f t="shared" si="9"/>
        <v>413</v>
      </c>
      <c r="O38" s="277">
        <f t="shared" si="9"/>
        <v>444</v>
      </c>
      <c r="P38" s="276">
        <f t="shared" si="9"/>
        <v>256</v>
      </c>
      <c r="Q38" s="275">
        <f t="shared" si="7"/>
        <v>2619</v>
      </c>
      <c r="R38" s="274">
        <f t="shared" si="8"/>
        <v>3868</v>
      </c>
    </row>
    <row r="39" spans="1:18" ht="17.100000000000001" customHeight="1">
      <c r="B39" s="917"/>
      <c r="C39" s="152"/>
      <c r="D39" s="69" t="s">
        <v>114</v>
      </c>
      <c r="E39" s="69"/>
      <c r="F39" s="69"/>
      <c r="G39" s="69"/>
      <c r="H39" s="280">
        <f t="shared" si="6"/>
        <v>759</v>
      </c>
      <c r="I39" s="279">
        <f t="shared" si="6"/>
        <v>628</v>
      </c>
      <c r="J39" s="275">
        <f t="shared" si="10"/>
        <v>1387</v>
      </c>
      <c r="K39" s="278" t="s">
        <v>193</v>
      </c>
      <c r="L39" s="277">
        <f t="shared" si="9"/>
        <v>1311</v>
      </c>
      <c r="M39" s="277">
        <f t="shared" si="9"/>
        <v>697</v>
      </c>
      <c r="N39" s="277">
        <f t="shared" si="9"/>
        <v>562</v>
      </c>
      <c r="O39" s="277">
        <f t="shared" si="9"/>
        <v>590</v>
      </c>
      <c r="P39" s="276">
        <f t="shared" si="9"/>
        <v>437</v>
      </c>
      <c r="Q39" s="275">
        <f t="shared" si="7"/>
        <v>3597</v>
      </c>
      <c r="R39" s="274">
        <f t="shared" si="8"/>
        <v>4984</v>
      </c>
    </row>
    <row r="40" spans="1:18" ht="17.100000000000001" customHeight="1">
      <c r="B40" s="917"/>
      <c r="C40" s="133"/>
      <c r="D40" s="132" t="s">
        <v>113</v>
      </c>
      <c r="E40" s="132"/>
      <c r="F40" s="132"/>
      <c r="G40" s="132"/>
      <c r="H40" s="273">
        <f t="shared" si="6"/>
        <v>500</v>
      </c>
      <c r="I40" s="272">
        <f t="shared" si="6"/>
        <v>615</v>
      </c>
      <c r="J40" s="271">
        <f t="shared" si="10"/>
        <v>1115</v>
      </c>
      <c r="K40" s="270" t="s">
        <v>191</v>
      </c>
      <c r="L40" s="269">
        <f t="shared" si="9"/>
        <v>1386</v>
      </c>
      <c r="M40" s="269">
        <f t="shared" si="9"/>
        <v>983</v>
      </c>
      <c r="N40" s="269">
        <f t="shared" si="9"/>
        <v>858</v>
      </c>
      <c r="O40" s="269">
        <f t="shared" si="9"/>
        <v>1176</v>
      </c>
      <c r="P40" s="268">
        <f t="shared" si="9"/>
        <v>710</v>
      </c>
      <c r="Q40" s="267">
        <f t="shared" si="7"/>
        <v>5113</v>
      </c>
      <c r="R40" s="266">
        <f t="shared" si="8"/>
        <v>6228</v>
      </c>
    </row>
    <row r="41" spans="1:18" ht="17.100000000000001" customHeight="1">
      <c r="B41" s="917"/>
      <c r="C41" s="265" t="s">
        <v>102</v>
      </c>
      <c r="D41" s="265"/>
      <c r="E41" s="265"/>
      <c r="F41" s="265"/>
      <c r="G41" s="265"/>
      <c r="H41" s="263">
        <f t="shared" si="6"/>
        <v>35</v>
      </c>
      <c r="I41" s="264">
        <f t="shared" si="6"/>
        <v>61</v>
      </c>
      <c r="J41" s="263">
        <f>SUM(H41:I41)</f>
        <v>96</v>
      </c>
      <c r="K41" s="262" t="s">
        <v>193</v>
      </c>
      <c r="L41" s="35">
        <f>L21+L31</f>
        <v>71</v>
      </c>
      <c r="M41" s="35">
        <f t="shared" si="9"/>
        <v>45</v>
      </c>
      <c r="N41" s="35">
        <f t="shared" si="9"/>
        <v>33</v>
      </c>
      <c r="O41" s="35">
        <f t="shared" si="9"/>
        <v>25</v>
      </c>
      <c r="P41" s="34">
        <f t="shared" si="9"/>
        <v>31</v>
      </c>
      <c r="Q41" s="261">
        <f t="shared" si="7"/>
        <v>205</v>
      </c>
      <c r="R41" s="260">
        <f t="shared" si="8"/>
        <v>301</v>
      </c>
    </row>
    <row r="42" spans="1:18" ht="17.100000000000001" customHeight="1" thickBot="1">
      <c r="B42" s="918"/>
      <c r="C42" s="919" t="s">
        <v>112</v>
      </c>
      <c r="D42" s="920"/>
      <c r="E42" s="920"/>
      <c r="F42" s="920"/>
      <c r="G42" s="921"/>
      <c r="H42" s="259">
        <f>H34+H41</f>
        <v>2772</v>
      </c>
      <c r="I42" s="256">
        <f>I34+I41</f>
        <v>2573</v>
      </c>
      <c r="J42" s="255">
        <f t="shared" si="10"/>
        <v>5345</v>
      </c>
      <c r="K42" s="258" t="s">
        <v>193</v>
      </c>
      <c r="L42" s="257">
        <f>L34+L41</f>
        <v>4830</v>
      </c>
      <c r="M42" s="257">
        <f>M34+M41</f>
        <v>2946</v>
      </c>
      <c r="N42" s="257">
        <f>N34+N41</f>
        <v>2364</v>
      </c>
      <c r="O42" s="257">
        <f>O34+O41</f>
        <v>2741</v>
      </c>
      <c r="P42" s="256">
        <f>P34+P41</f>
        <v>1826</v>
      </c>
      <c r="Q42" s="255">
        <f t="shared" si="7"/>
        <v>14707</v>
      </c>
      <c r="R42" s="254">
        <f t="shared" si="8"/>
        <v>20052</v>
      </c>
    </row>
    <row r="45" spans="1:18" ht="17.100000000000001" customHeight="1">
      <c r="A45" s="4" t="s">
        <v>111</v>
      </c>
    </row>
    <row r="46" spans="1:18" ht="17.100000000000001" customHeight="1">
      <c r="B46" s="23"/>
      <c r="C46" s="23"/>
      <c r="D46" s="23"/>
      <c r="E46" s="143"/>
      <c r="F46" s="143"/>
      <c r="G46" s="143"/>
      <c r="H46" s="143"/>
      <c r="I46" s="143"/>
      <c r="J46" s="143"/>
      <c r="K46" s="862" t="s">
        <v>104</v>
      </c>
      <c r="L46" s="862"/>
      <c r="M46" s="862"/>
      <c r="N46" s="862"/>
      <c r="O46" s="862"/>
      <c r="P46" s="862"/>
      <c r="Q46" s="862"/>
      <c r="R46" s="862"/>
    </row>
    <row r="47" spans="1:18" ht="17.100000000000001" customHeight="1">
      <c r="B47" s="863" t="str">
        <f>"令和" &amp; DBCS($A$2) &amp; "年（" &amp; DBCS($B$2) &amp; "年）" &amp; DBCS($C$2) &amp; "月"</f>
        <v>令和５年（２０２３年）６月</v>
      </c>
      <c r="C47" s="864"/>
      <c r="D47" s="864"/>
      <c r="E47" s="864"/>
      <c r="F47" s="864"/>
      <c r="G47" s="865"/>
      <c r="H47" s="869" t="s">
        <v>96</v>
      </c>
      <c r="I47" s="870"/>
      <c r="J47" s="870"/>
      <c r="K47" s="871" t="s">
        <v>95</v>
      </c>
      <c r="L47" s="872"/>
      <c r="M47" s="872"/>
      <c r="N47" s="872"/>
      <c r="O47" s="872"/>
      <c r="P47" s="872"/>
      <c r="Q47" s="873"/>
      <c r="R47" s="874" t="s">
        <v>48</v>
      </c>
    </row>
    <row r="48" spans="1:18" ht="17.100000000000001" customHeight="1">
      <c r="B48" s="866"/>
      <c r="C48" s="867"/>
      <c r="D48" s="867"/>
      <c r="E48" s="867"/>
      <c r="F48" s="867"/>
      <c r="G48" s="868"/>
      <c r="H48" s="142" t="s">
        <v>57</v>
      </c>
      <c r="I48" s="141" t="s">
        <v>56</v>
      </c>
      <c r="J48" s="140" t="s">
        <v>49</v>
      </c>
      <c r="K48" s="139" t="s">
        <v>55</v>
      </c>
      <c r="L48" s="138" t="s">
        <v>54</v>
      </c>
      <c r="M48" s="138" t="s">
        <v>53</v>
      </c>
      <c r="N48" s="138" t="s">
        <v>52</v>
      </c>
      <c r="O48" s="138" t="s">
        <v>51</v>
      </c>
      <c r="P48" s="137" t="s">
        <v>50</v>
      </c>
      <c r="Q48" s="348" t="s">
        <v>49</v>
      </c>
      <c r="R48" s="875"/>
    </row>
    <row r="49" spans="1:18" ht="17.100000000000001" customHeight="1">
      <c r="B49" s="3" t="s">
        <v>103</v>
      </c>
      <c r="C49" s="235"/>
      <c r="D49" s="235"/>
      <c r="E49" s="235"/>
      <c r="F49" s="235"/>
      <c r="G49" s="235"/>
      <c r="H49" s="22">
        <v>930</v>
      </c>
      <c r="I49" s="21">
        <v>1324</v>
      </c>
      <c r="J49" s="20">
        <f>SUM(H49:I49)</f>
        <v>2254</v>
      </c>
      <c r="K49" s="19">
        <v>0</v>
      </c>
      <c r="L49" s="31">
        <v>3718</v>
      </c>
      <c r="M49" s="31">
        <v>2287</v>
      </c>
      <c r="N49" s="31">
        <v>1562</v>
      </c>
      <c r="O49" s="31">
        <v>1024</v>
      </c>
      <c r="P49" s="30">
        <v>452</v>
      </c>
      <c r="Q49" s="253">
        <f>SUM(K49:P49)</f>
        <v>9043</v>
      </c>
      <c r="R49" s="252">
        <f>SUM(J49,Q49)</f>
        <v>11297</v>
      </c>
    </row>
    <row r="50" spans="1:18" ht="17.100000000000001" customHeight="1">
      <c r="B50" s="2" t="s">
        <v>102</v>
      </c>
      <c r="C50" s="29"/>
      <c r="D50" s="29"/>
      <c r="E50" s="29"/>
      <c r="F50" s="29"/>
      <c r="G50" s="29"/>
      <c r="H50" s="18">
        <v>13</v>
      </c>
      <c r="I50" s="17">
        <v>33</v>
      </c>
      <c r="J50" s="16">
        <f>SUM(H50:I50)</f>
        <v>46</v>
      </c>
      <c r="K50" s="15">
        <v>0</v>
      </c>
      <c r="L50" s="28">
        <v>47</v>
      </c>
      <c r="M50" s="28">
        <v>34</v>
      </c>
      <c r="N50" s="28">
        <v>27</v>
      </c>
      <c r="O50" s="28">
        <v>15</v>
      </c>
      <c r="P50" s="27">
        <v>19</v>
      </c>
      <c r="Q50" s="251">
        <f>SUM(K50:P50)</f>
        <v>142</v>
      </c>
      <c r="R50" s="250">
        <f>SUM(J50,Q50)</f>
        <v>188</v>
      </c>
    </row>
    <row r="51" spans="1:18" ht="17.100000000000001" customHeight="1">
      <c r="B51" s="13" t="s">
        <v>47</v>
      </c>
      <c r="C51" s="12"/>
      <c r="D51" s="12"/>
      <c r="E51" s="12"/>
      <c r="F51" s="12"/>
      <c r="G51" s="12"/>
      <c r="H51" s="11">
        <f t="shared" ref="H51:P51" si="11">H49+H50</f>
        <v>943</v>
      </c>
      <c r="I51" s="8">
        <f t="shared" si="11"/>
        <v>1357</v>
      </c>
      <c r="J51" s="7">
        <f t="shared" si="11"/>
        <v>2300</v>
      </c>
      <c r="K51" s="10">
        <f t="shared" si="11"/>
        <v>0</v>
      </c>
      <c r="L51" s="9">
        <f t="shared" si="11"/>
        <v>3765</v>
      </c>
      <c r="M51" s="9">
        <f t="shared" si="11"/>
        <v>2321</v>
      </c>
      <c r="N51" s="9">
        <f t="shared" si="11"/>
        <v>1589</v>
      </c>
      <c r="O51" s="9">
        <f t="shared" si="11"/>
        <v>1039</v>
      </c>
      <c r="P51" s="8">
        <f t="shared" si="11"/>
        <v>471</v>
      </c>
      <c r="Q51" s="7">
        <f>SUM(K51:P51)</f>
        <v>9185</v>
      </c>
      <c r="R51" s="6">
        <f>SUM(J51,Q51)</f>
        <v>11485</v>
      </c>
    </row>
    <row r="53" spans="1:18" ht="17.100000000000001" customHeight="1">
      <c r="A53" s="4" t="s">
        <v>110</v>
      </c>
    </row>
    <row r="54" spans="1:18" ht="17.100000000000001" customHeight="1">
      <c r="B54" s="23"/>
      <c r="C54" s="23"/>
      <c r="D54" s="23"/>
      <c r="E54" s="143"/>
      <c r="F54" s="143"/>
      <c r="G54" s="143"/>
      <c r="H54" s="143"/>
      <c r="I54" s="143"/>
      <c r="J54" s="143"/>
      <c r="K54" s="862" t="s">
        <v>104</v>
      </c>
      <c r="L54" s="862"/>
      <c r="M54" s="862"/>
      <c r="N54" s="862"/>
      <c r="O54" s="862"/>
      <c r="P54" s="862"/>
      <c r="Q54" s="862"/>
      <c r="R54" s="862"/>
    </row>
    <row r="55" spans="1:18" ht="17.100000000000001" customHeight="1">
      <c r="B55" s="863" t="str">
        <f>"令和" &amp; DBCS($A$2) &amp; "年（" &amp; DBCS($B$2) &amp; "年）" &amp; DBCS($C$2) &amp; "月"</f>
        <v>令和５年（２０２３年）６月</v>
      </c>
      <c r="C55" s="864"/>
      <c r="D55" s="864"/>
      <c r="E55" s="864"/>
      <c r="F55" s="864"/>
      <c r="G55" s="865"/>
      <c r="H55" s="869" t="s">
        <v>96</v>
      </c>
      <c r="I55" s="870"/>
      <c r="J55" s="870"/>
      <c r="K55" s="871" t="s">
        <v>95</v>
      </c>
      <c r="L55" s="872"/>
      <c r="M55" s="872"/>
      <c r="N55" s="872"/>
      <c r="O55" s="872"/>
      <c r="P55" s="872"/>
      <c r="Q55" s="873"/>
      <c r="R55" s="865" t="s">
        <v>48</v>
      </c>
    </row>
    <row r="56" spans="1:18" ht="17.100000000000001" customHeight="1">
      <c r="B56" s="866"/>
      <c r="C56" s="867"/>
      <c r="D56" s="867"/>
      <c r="E56" s="867"/>
      <c r="F56" s="867"/>
      <c r="G56" s="868"/>
      <c r="H56" s="142" t="s">
        <v>57</v>
      </c>
      <c r="I56" s="141" t="s">
        <v>56</v>
      </c>
      <c r="J56" s="140" t="s">
        <v>49</v>
      </c>
      <c r="K56" s="139" t="s">
        <v>55</v>
      </c>
      <c r="L56" s="138" t="s">
        <v>54</v>
      </c>
      <c r="M56" s="138" t="s">
        <v>53</v>
      </c>
      <c r="N56" s="138" t="s">
        <v>52</v>
      </c>
      <c r="O56" s="138" t="s">
        <v>51</v>
      </c>
      <c r="P56" s="137" t="s">
        <v>50</v>
      </c>
      <c r="Q56" s="248" t="s">
        <v>49</v>
      </c>
      <c r="R56" s="868"/>
    </row>
    <row r="57" spans="1:18" ht="17.100000000000001" customHeight="1">
      <c r="B57" s="3" t="s">
        <v>103</v>
      </c>
      <c r="C57" s="235"/>
      <c r="D57" s="235"/>
      <c r="E57" s="235"/>
      <c r="F57" s="235"/>
      <c r="G57" s="235"/>
      <c r="H57" s="22">
        <v>10</v>
      </c>
      <c r="I57" s="21">
        <v>11</v>
      </c>
      <c r="J57" s="20">
        <f>SUM(H57:I57)</f>
        <v>21</v>
      </c>
      <c r="K57" s="19">
        <v>0</v>
      </c>
      <c r="L57" s="31">
        <v>1452</v>
      </c>
      <c r="M57" s="31">
        <v>960</v>
      </c>
      <c r="N57" s="31">
        <v>792</v>
      </c>
      <c r="O57" s="31">
        <v>519</v>
      </c>
      <c r="P57" s="30">
        <v>247</v>
      </c>
      <c r="Q57" s="233">
        <f>SUM(K57:P57)</f>
        <v>3970</v>
      </c>
      <c r="R57" s="232">
        <f>SUM(J57,Q57)</f>
        <v>3991</v>
      </c>
    </row>
    <row r="58" spans="1:18" ht="17.100000000000001" customHeight="1">
      <c r="B58" s="2" t="s">
        <v>102</v>
      </c>
      <c r="C58" s="29"/>
      <c r="D58" s="29"/>
      <c r="E58" s="29"/>
      <c r="F58" s="29"/>
      <c r="G58" s="29"/>
      <c r="H58" s="18">
        <v>0</v>
      </c>
      <c r="I58" s="17">
        <v>0</v>
      </c>
      <c r="J58" s="16">
        <f>SUM(H58:I58)</f>
        <v>0</v>
      </c>
      <c r="K58" s="15">
        <v>0</v>
      </c>
      <c r="L58" s="28">
        <v>5</v>
      </c>
      <c r="M58" s="28">
        <v>5</v>
      </c>
      <c r="N58" s="28">
        <v>5</v>
      </c>
      <c r="O58" s="28">
        <v>3</v>
      </c>
      <c r="P58" s="27">
        <v>6</v>
      </c>
      <c r="Q58" s="230">
        <f>SUM(K58:P58)</f>
        <v>24</v>
      </c>
      <c r="R58" s="229">
        <f>SUM(J58,Q58)</f>
        <v>24</v>
      </c>
    </row>
    <row r="59" spans="1:18" ht="17.100000000000001" customHeight="1">
      <c r="B59" s="13" t="s">
        <v>47</v>
      </c>
      <c r="C59" s="12"/>
      <c r="D59" s="12"/>
      <c r="E59" s="12"/>
      <c r="F59" s="12"/>
      <c r="G59" s="12"/>
      <c r="H59" s="11">
        <f>H57+H58</f>
        <v>10</v>
      </c>
      <c r="I59" s="8">
        <f>I57+I58</f>
        <v>11</v>
      </c>
      <c r="J59" s="7">
        <f>SUM(H59:I59)</f>
        <v>21</v>
      </c>
      <c r="K59" s="10">
        <f t="shared" ref="K59:P59" si="12">K57+K58</f>
        <v>0</v>
      </c>
      <c r="L59" s="9">
        <f t="shared" si="12"/>
        <v>1457</v>
      </c>
      <c r="M59" s="9">
        <f t="shared" si="12"/>
        <v>965</v>
      </c>
      <c r="N59" s="9">
        <f t="shared" si="12"/>
        <v>797</v>
      </c>
      <c r="O59" s="9">
        <f t="shared" si="12"/>
        <v>522</v>
      </c>
      <c r="P59" s="8">
        <f t="shared" si="12"/>
        <v>253</v>
      </c>
      <c r="Q59" s="227">
        <f>SUM(K59:P59)</f>
        <v>3994</v>
      </c>
      <c r="R59" s="226">
        <f>SUM(J59,Q59)</f>
        <v>4015</v>
      </c>
    </row>
    <row r="61" spans="1:18" ht="17.100000000000001" customHeight="1">
      <c r="A61" s="4" t="s">
        <v>109</v>
      </c>
    </row>
    <row r="62" spans="1:18" ht="17.100000000000001" customHeight="1">
      <c r="A62" s="4" t="s">
        <v>108</v>
      </c>
    </row>
    <row r="63" spans="1:18" ht="17.100000000000001" customHeight="1">
      <c r="B63" s="23"/>
      <c r="C63" s="23"/>
      <c r="D63" s="23"/>
      <c r="E63" s="143"/>
      <c r="F63" s="143"/>
      <c r="G63" s="143"/>
      <c r="H63" s="143"/>
      <c r="I63" s="143"/>
      <c r="J63" s="862" t="s">
        <v>104</v>
      </c>
      <c r="K63" s="862"/>
      <c r="L63" s="862"/>
      <c r="M63" s="862"/>
      <c r="N63" s="862"/>
      <c r="O63" s="862"/>
      <c r="P63" s="862"/>
      <c r="Q63" s="862"/>
    </row>
    <row r="64" spans="1:18" ht="17.100000000000001" customHeight="1">
      <c r="B64" s="863" t="str">
        <f>"令和" &amp; DBCS($A$2) &amp; "年（" &amp; DBCS($B$2) &amp; "年）" &amp; DBCS($C$2) &amp; "月"</f>
        <v>令和５年（２０２３年）６月</v>
      </c>
      <c r="C64" s="864"/>
      <c r="D64" s="864"/>
      <c r="E64" s="864"/>
      <c r="F64" s="864"/>
      <c r="G64" s="865"/>
      <c r="H64" s="869" t="s">
        <v>96</v>
      </c>
      <c r="I64" s="870"/>
      <c r="J64" s="870"/>
      <c r="K64" s="871" t="s">
        <v>95</v>
      </c>
      <c r="L64" s="872"/>
      <c r="M64" s="872"/>
      <c r="N64" s="872"/>
      <c r="O64" s="872"/>
      <c r="P64" s="873"/>
      <c r="Q64" s="865" t="s">
        <v>48</v>
      </c>
    </row>
    <row r="65" spans="1:17" ht="17.100000000000001" customHeight="1">
      <c r="B65" s="866"/>
      <c r="C65" s="867"/>
      <c r="D65" s="867"/>
      <c r="E65" s="867"/>
      <c r="F65" s="867"/>
      <c r="G65" s="868"/>
      <c r="H65" s="142" t="s">
        <v>57</v>
      </c>
      <c r="I65" s="141" t="s">
        <v>56</v>
      </c>
      <c r="J65" s="140" t="s">
        <v>49</v>
      </c>
      <c r="K65" s="249" t="s">
        <v>54</v>
      </c>
      <c r="L65" s="138" t="s">
        <v>53</v>
      </c>
      <c r="M65" s="138" t="s">
        <v>52</v>
      </c>
      <c r="N65" s="138" t="s">
        <v>51</v>
      </c>
      <c r="O65" s="137" t="s">
        <v>50</v>
      </c>
      <c r="P65" s="248" t="s">
        <v>49</v>
      </c>
      <c r="Q65" s="868"/>
    </row>
    <row r="66" spans="1:17" ht="17.100000000000001" customHeight="1">
      <c r="B66" s="3" t="s">
        <v>103</v>
      </c>
      <c r="C66" s="235"/>
      <c r="D66" s="235"/>
      <c r="E66" s="235"/>
      <c r="F66" s="235"/>
      <c r="G66" s="235"/>
      <c r="H66" s="22">
        <v>0</v>
      </c>
      <c r="I66" s="21">
        <v>0</v>
      </c>
      <c r="J66" s="20">
        <f>SUM(H66:I66)</f>
        <v>0</v>
      </c>
      <c r="K66" s="234">
        <v>1</v>
      </c>
      <c r="L66" s="31">
        <v>3</v>
      </c>
      <c r="M66" s="31">
        <v>167</v>
      </c>
      <c r="N66" s="31">
        <v>588</v>
      </c>
      <c r="O66" s="30">
        <v>396</v>
      </c>
      <c r="P66" s="233">
        <f>SUM(K66:O66)</f>
        <v>1155</v>
      </c>
      <c r="Q66" s="232">
        <f>SUM(J66,P66)</f>
        <v>1155</v>
      </c>
    </row>
    <row r="67" spans="1:17" ht="17.100000000000001" customHeight="1">
      <c r="B67" s="2" t="s">
        <v>102</v>
      </c>
      <c r="C67" s="29"/>
      <c r="D67" s="29"/>
      <c r="E67" s="29"/>
      <c r="F67" s="29"/>
      <c r="G67" s="29"/>
      <c r="H67" s="18">
        <v>0</v>
      </c>
      <c r="I67" s="17">
        <v>0</v>
      </c>
      <c r="J67" s="16">
        <f>SUM(H67:I67)</f>
        <v>0</v>
      </c>
      <c r="K67" s="231">
        <v>0</v>
      </c>
      <c r="L67" s="28">
        <v>0</v>
      </c>
      <c r="M67" s="28">
        <v>0</v>
      </c>
      <c r="N67" s="28">
        <v>1</v>
      </c>
      <c r="O67" s="27">
        <v>3</v>
      </c>
      <c r="P67" s="230">
        <f>SUM(K67:O67)</f>
        <v>4</v>
      </c>
      <c r="Q67" s="229">
        <f>SUM(J67,P67)</f>
        <v>4</v>
      </c>
    </row>
    <row r="68" spans="1:17" ht="17.100000000000001" customHeight="1">
      <c r="B68" s="13" t="s">
        <v>47</v>
      </c>
      <c r="C68" s="12"/>
      <c r="D68" s="12"/>
      <c r="E68" s="12"/>
      <c r="F68" s="12"/>
      <c r="G68" s="12"/>
      <c r="H68" s="11">
        <f>H66+H67</f>
        <v>0</v>
      </c>
      <c r="I68" s="8">
        <f>I66+I67</f>
        <v>0</v>
      </c>
      <c r="J68" s="7">
        <f>SUM(H68:I68)</f>
        <v>0</v>
      </c>
      <c r="K68" s="228">
        <f>K66+K67</f>
        <v>1</v>
      </c>
      <c r="L68" s="9">
        <f>L66+L67</f>
        <v>3</v>
      </c>
      <c r="M68" s="9">
        <f>M66+M67</f>
        <v>167</v>
      </c>
      <c r="N68" s="9">
        <f>N66+N67</f>
        <v>589</v>
      </c>
      <c r="O68" s="8">
        <f>O66+O67</f>
        <v>399</v>
      </c>
      <c r="P68" s="227">
        <f>SUM(K68:O68)</f>
        <v>1159</v>
      </c>
      <c r="Q68" s="226">
        <f>SUM(J68,P68)</f>
        <v>1159</v>
      </c>
    </row>
    <row r="70" spans="1:17" ht="17.100000000000001" customHeight="1">
      <c r="A70" s="4" t="s">
        <v>107</v>
      </c>
    </row>
    <row r="71" spans="1:17" ht="17.100000000000001" customHeight="1">
      <c r="B71" s="23"/>
      <c r="C71" s="23"/>
      <c r="D71" s="23"/>
      <c r="E71" s="143"/>
      <c r="F71" s="143"/>
      <c r="G71" s="143"/>
      <c r="H71" s="143"/>
      <c r="I71" s="143"/>
      <c r="J71" s="862" t="s">
        <v>104</v>
      </c>
      <c r="K71" s="862"/>
      <c r="L71" s="862"/>
      <c r="M71" s="862"/>
      <c r="N71" s="862"/>
      <c r="O71" s="862"/>
      <c r="P71" s="862"/>
      <c r="Q71" s="862"/>
    </row>
    <row r="72" spans="1:17" ht="17.100000000000001" customHeight="1">
      <c r="B72" s="863" t="str">
        <f>"令和" &amp; DBCS($A$2) &amp; "年（" &amp; DBCS($B$2) &amp; "年）" &amp; DBCS($C$2) &amp; "月"</f>
        <v>令和５年（２０２３年）６月</v>
      </c>
      <c r="C72" s="864"/>
      <c r="D72" s="864"/>
      <c r="E72" s="864"/>
      <c r="F72" s="864"/>
      <c r="G72" s="865"/>
      <c r="H72" s="910" t="s">
        <v>96</v>
      </c>
      <c r="I72" s="911"/>
      <c r="J72" s="911"/>
      <c r="K72" s="912" t="s">
        <v>95</v>
      </c>
      <c r="L72" s="911"/>
      <c r="M72" s="911"/>
      <c r="N72" s="911"/>
      <c r="O72" s="911"/>
      <c r="P72" s="913"/>
      <c r="Q72" s="914" t="s">
        <v>48</v>
      </c>
    </row>
    <row r="73" spans="1:17" ht="17.100000000000001" customHeight="1">
      <c r="B73" s="866"/>
      <c r="C73" s="867"/>
      <c r="D73" s="867"/>
      <c r="E73" s="867"/>
      <c r="F73" s="867"/>
      <c r="G73" s="868"/>
      <c r="H73" s="247" t="s">
        <v>57</v>
      </c>
      <c r="I73" s="246" t="s">
        <v>56</v>
      </c>
      <c r="J73" s="245" t="s">
        <v>49</v>
      </c>
      <c r="K73" s="244" t="s">
        <v>54</v>
      </c>
      <c r="L73" s="243" t="s">
        <v>53</v>
      </c>
      <c r="M73" s="243" t="s">
        <v>52</v>
      </c>
      <c r="N73" s="243" t="s">
        <v>51</v>
      </c>
      <c r="O73" s="242" t="s">
        <v>50</v>
      </c>
      <c r="P73" s="241" t="s">
        <v>49</v>
      </c>
      <c r="Q73" s="915"/>
    </row>
    <row r="74" spans="1:17" ht="17.100000000000001" customHeight="1">
      <c r="B74" s="3" t="s">
        <v>103</v>
      </c>
      <c r="C74" s="235"/>
      <c r="D74" s="235"/>
      <c r="E74" s="235"/>
      <c r="F74" s="235"/>
      <c r="G74" s="235"/>
      <c r="H74" s="22">
        <v>0</v>
      </c>
      <c r="I74" s="21">
        <v>0</v>
      </c>
      <c r="J74" s="20">
        <f>SUM(H74:I74)</f>
        <v>0</v>
      </c>
      <c r="K74" s="234">
        <v>43</v>
      </c>
      <c r="L74" s="31">
        <v>58</v>
      </c>
      <c r="M74" s="31">
        <v>124</v>
      </c>
      <c r="N74" s="31">
        <v>167</v>
      </c>
      <c r="O74" s="30">
        <v>77</v>
      </c>
      <c r="P74" s="233">
        <f>SUM(K74:O74)</f>
        <v>469</v>
      </c>
      <c r="Q74" s="232">
        <f>SUM(J74,P74)</f>
        <v>469</v>
      </c>
    </row>
    <row r="75" spans="1:17" ht="17.100000000000001" customHeight="1">
      <c r="B75" s="2" t="s">
        <v>102</v>
      </c>
      <c r="C75" s="29"/>
      <c r="D75" s="29"/>
      <c r="E75" s="29"/>
      <c r="F75" s="29"/>
      <c r="G75" s="29"/>
      <c r="H75" s="18">
        <v>0</v>
      </c>
      <c r="I75" s="17">
        <v>0</v>
      </c>
      <c r="J75" s="16">
        <f>SUM(H75:I75)</f>
        <v>0</v>
      </c>
      <c r="K75" s="231">
        <v>0</v>
      </c>
      <c r="L75" s="28">
        <v>0</v>
      </c>
      <c r="M75" s="28">
        <v>0</v>
      </c>
      <c r="N75" s="28">
        <v>0</v>
      </c>
      <c r="O75" s="27">
        <v>0</v>
      </c>
      <c r="P75" s="230">
        <f>SUM(K75:O75)</f>
        <v>0</v>
      </c>
      <c r="Q75" s="229">
        <f>SUM(J75,P75)</f>
        <v>0</v>
      </c>
    </row>
    <row r="76" spans="1:17" ht="17.100000000000001" customHeight="1">
      <c r="B76" s="13" t="s">
        <v>47</v>
      </c>
      <c r="C76" s="12"/>
      <c r="D76" s="12"/>
      <c r="E76" s="12"/>
      <c r="F76" s="12"/>
      <c r="G76" s="12"/>
      <c r="H76" s="11">
        <f>H74+H75</f>
        <v>0</v>
      </c>
      <c r="I76" s="8">
        <f>I74+I75</f>
        <v>0</v>
      </c>
      <c r="J76" s="7">
        <f>SUM(H76:I76)</f>
        <v>0</v>
      </c>
      <c r="K76" s="228">
        <f>K74+K75</f>
        <v>43</v>
      </c>
      <c r="L76" s="9">
        <f>L74+L75</f>
        <v>58</v>
      </c>
      <c r="M76" s="9">
        <f>M74+M75</f>
        <v>124</v>
      </c>
      <c r="N76" s="9">
        <f>N74+N75</f>
        <v>167</v>
      </c>
      <c r="O76" s="8">
        <f>O74+O75</f>
        <v>77</v>
      </c>
      <c r="P76" s="227">
        <f>SUM(K76:O76)</f>
        <v>469</v>
      </c>
      <c r="Q76" s="226">
        <f>SUM(J76,P76)</f>
        <v>469</v>
      </c>
    </row>
    <row r="78" spans="1:17" ht="17.100000000000001" customHeight="1">
      <c r="A78" s="4" t="s">
        <v>106</v>
      </c>
    </row>
    <row r="79" spans="1:17" ht="17.100000000000001" customHeight="1">
      <c r="B79" s="23"/>
      <c r="C79" s="23"/>
      <c r="D79" s="23"/>
      <c r="E79" s="143"/>
      <c r="F79" s="143"/>
      <c r="G79" s="143"/>
      <c r="H79" s="143"/>
      <c r="I79" s="143"/>
      <c r="J79" s="862" t="s">
        <v>104</v>
      </c>
      <c r="K79" s="862"/>
      <c r="L79" s="862"/>
      <c r="M79" s="862"/>
      <c r="N79" s="862"/>
      <c r="O79" s="862"/>
      <c r="P79" s="862"/>
      <c r="Q79" s="862"/>
    </row>
    <row r="80" spans="1:17" ht="17.100000000000001" customHeight="1">
      <c r="B80" s="889" t="str">
        <f>"令和" &amp; DBCS($A$2) &amp; "年（" &amp; DBCS($B$2) &amp; "年）" &amp; DBCS($C$2) &amp; "月"</f>
        <v>令和５年（２０２３年）６月</v>
      </c>
      <c r="C80" s="890"/>
      <c r="D80" s="890"/>
      <c r="E80" s="890"/>
      <c r="F80" s="890"/>
      <c r="G80" s="891"/>
      <c r="H80" s="895" t="s">
        <v>96</v>
      </c>
      <c r="I80" s="896"/>
      <c r="J80" s="896"/>
      <c r="K80" s="897" t="s">
        <v>95</v>
      </c>
      <c r="L80" s="896"/>
      <c r="M80" s="896"/>
      <c r="N80" s="896"/>
      <c r="O80" s="896"/>
      <c r="P80" s="898"/>
      <c r="Q80" s="891" t="s">
        <v>48</v>
      </c>
    </row>
    <row r="81" spans="1:18" ht="17.100000000000001" customHeight="1">
      <c r="B81" s="892"/>
      <c r="C81" s="893"/>
      <c r="D81" s="893"/>
      <c r="E81" s="893"/>
      <c r="F81" s="893"/>
      <c r="G81" s="894"/>
      <c r="H81" s="240" t="s">
        <v>57</v>
      </c>
      <c r="I81" s="237" t="s">
        <v>56</v>
      </c>
      <c r="J81" s="350" t="s">
        <v>49</v>
      </c>
      <c r="K81" s="239" t="s">
        <v>54</v>
      </c>
      <c r="L81" s="238" t="s">
        <v>53</v>
      </c>
      <c r="M81" s="238" t="s">
        <v>52</v>
      </c>
      <c r="N81" s="238" t="s">
        <v>51</v>
      </c>
      <c r="O81" s="237" t="s">
        <v>50</v>
      </c>
      <c r="P81" s="236" t="s">
        <v>49</v>
      </c>
      <c r="Q81" s="894"/>
    </row>
    <row r="82" spans="1:18" ht="17.100000000000001" customHeight="1">
      <c r="B82" s="3" t="s">
        <v>103</v>
      </c>
      <c r="C82" s="235"/>
      <c r="D82" s="235"/>
      <c r="E82" s="235"/>
      <c r="F82" s="235"/>
      <c r="G82" s="235"/>
      <c r="H82" s="22">
        <v>0</v>
      </c>
      <c r="I82" s="21">
        <v>0</v>
      </c>
      <c r="J82" s="20">
        <f>SUM(H82:I82)</f>
        <v>0</v>
      </c>
      <c r="K82" s="234">
        <v>0</v>
      </c>
      <c r="L82" s="31">
        <v>0</v>
      </c>
      <c r="M82" s="31">
        <v>3</v>
      </c>
      <c r="N82" s="31">
        <v>14</v>
      </c>
      <c r="O82" s="30">
        <v>14</v>
      </c>
      <c r="P82" s="233">
        <f>SUM(K82:O82)</f>
        <v>31</v>
      </c>
      <c r="Q82" s="232">
        <f>SUM(J82,P82)</f>
        <v>31</v>
      </c>
    </row>
    <row r="83" spans="1:18" ht="17.100000000000001" customHeight="1">
      <c r="B83" s="2" t="s">
        <v>102</v>
      </c>
      <c r="C83" s="29"/>
      <c r="D83" s="29"/>
      <c r="E83" s="29"/>
      <c r="F83" s="29"/>
      <c r="G83" s="29"/>
      <c r="H83" s="18">
        <v>0</v>
      </c>
      <c r="I83" s="17">
        <v>0</v>
      </c>
      <c r="J83" s="16">
        <f>SUM(H83:I83)</f>
        <v>0</v>
      </c>
      <c r="K83" s="231">
        <v>0</v>
      </c>
      <c r="L83" s="28">
        <v>0</v>
      </c>
      <c r="M83" s="28">
        <v>0</v>
      </c>
      <c r="N83" s="28">
        <v>0</v>
      </c>
      <c r="O83" s="27">
        <v>0</v>
      </c>
      <c r="P83" s="230">
        <f>SUM(K83:O83)</f>
        <v>0</v>
      </c>
      <c r="Q83" s="229">
        <f>SUM(J83,P83)</f>
        <v>0</v>
      </c>
    </row>
    <row r="84" spans="1:18" ht="17.100000000000001" customHeight="1">
      <c r="B84" s="13" t="s">
        <v>47</v>
      </c>
      <c r="C84" s="12"/>
      <c r="D84" s="12"/>
      <c r="E84" s="12"/>
      <c r="F84" s="12"/>
      <c r="G84" s="12"/>
      <c r="H84" s="11">
        <f>H82+H83</f>
        <v>0</v>
      </c>
      <c r="I84" s="8">
        <f>I82+I83</f>
        <v>0</v>
      </c>
      <c r="J84" s="7">
        <f>SUM(H84:I84)</f>
        <v>0</v>
      </c>
      <c r="K84" s="228">
        <f>K82+K83</f>
        <v>0</v>
      </c>
      <c r="L84" s="9">
        <f>L82+L83</f>
        <v>0</v>
      </c>
      <c r="M84" s="9">
        <f>M82+M83</f>
        <v>3</v>
      </c>
      <c r="N84" s="9">
        <f>N82+N83</f>
        <v>14</v>
      </c>
      <c r="O84" s="8">
        <f>O82+O83</f>
        <v>14</v>
      </c>
      <c r="P84" s="227">
        <f>SUM(K84:O84)</f>
        <v>31</v>
      </c>
      <c r="Q84" s="226">
        <f>SUM(J84,P84)</f>
        <v>31</v>
      </c>
    </row>
    <row r="86" spans="1:18" s="189" customFormat="1" ht="17.100000000000001" customHeight="1">
      <c r="A86" s="4" t="s">
        <v>105</v>
      </c>
    </row>
    <row r="87" spans="1:18" s="189" customFormat="1" ht="17.100000000000001" customHeight="1">
      <c r="B87" s="225"/>
      <c r="C87" s="225"/>
      <c r="D87" s="225"/>
      <c r="E87" s="187"/>
      <c r="F87" s="187"/>
      <c r="G87" s="187"/>
      <c r="H87" s="187"/>
      <c r="I87" s="187"/>
      <c r="J87" s="899" t="s">
        <v>104</v>
      </c>
      <c r="K87" s="899"/>
      <c r="L87" s="899"/>
      <c r="M87" s="899"/>
      <c r="N87" s="899"/>
      <c r="O87" s="899"/>
      <c r="P87" s="899"/>
      <c r="Q87" s="899"/>
    </row>
    <row r="88" spans="1:18" s="189" customFormat="1" ht="17.100000000000001" customHeight="1">
      <c r="B88" s="900" t="str">
        <f>"令和" &amp; DBCS($A$2) &amp; "年（" &amp; DBCS($B$2) &amp; "年）" &amp; DBCS($C$2) &amp; "月"</f>
        <v>令和５年（２０２３年）６月</v>
      </c>
      <c r="C88" s="901"/>
      <c r="D88" s="901"/>
      <c r="E88" s="901"/>
      <c r="F88" s="901"/>
      <c r="G88" s="902"/>
      <c r="H88" s="906" t="s">
        <v>96</v>
      </c>
      <c r="I88" s="907"/>
      <c r="J88" s="907"/>
      <c r="K88" s="908" t="s">
        <v>95</v>
      </c>
      <c r="L88" s="907"/>
      <c r="M88" s="907"/>
      <c r="N88" s="907"/>
      <c r="O88" s="907"/>
      <c r="P88" s="909"/>
      <c r="Q88" s="902" t="s">
        <v>48</v>
      </c>
    </row>
    <row r="89" spans="1:18" s="189" customFormat="1" ht="17.100000000000001" customHeight="1">
      <c r="B89" s="903"/>
      <c r="C89" s="904"/>
      <c r="D89" s="904"/>
      <c r="E89" s="904"/>
      <c r="F89" s="904"/>
      <c r="G89" s="905"/>
      <c r="H89" s="224" t="s">
        <v>57</v>
      </c>
      <c r="I89" s="221" t="s">
        <v>56</v>
      </c>
      <c r="J89" s="351" t="s">
        <v>49</v>
      </c>
      <c r="K89" s="223" t="s">
        <v>54</v>
      </c>
      <c r="L89" s="222" t="s">
        <v>53</v>
      </c>
      <c r="M89" s="222" t="s">
        <v>52</v>
      </c>
      <c r="N89" s="222" t="s">
        <v>51</v>
      </c>
      <c r="O89" s="221" t="s">
        <v>50</v>
      </c>
      <c r="P89" s="220" t="s">
        <v>49</v>
      </c>
      <c r="Q89" s="905"/>
    </row>
    <row r="90" spans="1:18" s="189" customFormat="1" ht="17.100000000000001" customHeight="1">
      <c r="B90" s="219" t="s">
        <v>103</v>
      </c>
      <c r="C90" s="218"/>
      <c r="D90" s="218"/>
      <c r="E90" s="218"/>
      <c r="F90" s="218"/>
      <c r="G90" s="218"/>
      <c r="H90" s="217">
        <v>0</v>
      </c>
      <c r="I90" s="216">
        <v>0</v>
      </c>
      <c r="J90" s="215">
        <f>SUM(H90:I90)</f>
        <v>0</v>
      </c>
      <c r="K90" s="214">
        <v>1</v>
      </c>
      <c r="L90" s="213">
        <v>4</v>
      </c>
      <c r="M90" s="213">
        <v>29</v>
      </c>
      <c r="N90" s="213">
        <v>321</v>
      </c>
      <c r="O90" s="212">
        <v>389</v>
      </c>
      <c r="P90" s="211">
        <f>SUM(K90:O90)</f>
        <v>744</v>
      </c>
      <c r="Q90" s="210">
        <f>SUM(J90,P90)</f>
        <v>744</v>
      </c>
    </row>
    <row r="91" spans="1:18" s="189" customFormat="1" ht="17.100000000000001" customHeight="1">
      <c r="B91" s="209" t="s">
        <v>102</v>
      </c>
      <c r="C91" s="208"/>
      <c r="D91" s="208"/>
      <c r="E91" s="208"/>
      <c r="F91" s="208"/>
      <c r="G91" s="208"/>
      <c r="H91" s="207">
        <v>0</v>
      </c>
      <c r="I91" s="206">
        <v>0</v>
      </c>
      <c r="J91" s="205">
        <f>SUM(H91:I91)</f>
        <v>0</v>
      </c>
      <c r="K91" s="204">
        <v>0</v>
      </c>
      <c r="L91" s="203">
        <v>0</v>
      </c>
      <c r="M91" s="203">
        <v>0</v>
      </c>
      <c r="N91" s="203">
        <v>1</v>
      </c>
      <c r="O91" s="202">
        <v>5</v>
      </c>
      <c r="P91" s="201">
        <f>SUM(K91:O91)</f>
        <v>6</v>
      </c>
      <c r="Q91" s="200">
        <f>SUM(J91,P91)</f>
        <v>6</v>
      </c>
    </row>
    <row r="92" spans="1:18" s="189" customFormat="1" ht="17.100000000000001" customHeight="1">
      <c r="B92" s="199" t="s">
        <v>47</v>
      </c>
      <c r="C92" s="198"/>
      <c r="D92" s="198"/>
      <c r="E92" s="198"/>
      <c r="F92" s="198"/>
      <c r="G92" s="198"/>
      <c r="H92" s="197">
        <f>H90+H91</f>
        <v>0</v>
      </c>
      <c r="I92" s="193">
        <f>I90+I91</f>
        <v>0</v>
      </c>
      <c r="J92" s="196">
        <f>SUM(H92:I92)</f>
        <v>0</v>
      </c>
      <c r="K92" s="195">
        <f>K90+K91</f>
        <v>1</v>
      </c>
      <c r="L92" s="194">
        <f>L90+L91</f>
        <v>4</v>
      </c>
      <c r="M92" s="194">
        <f>M90+M91</f>
        <v>29</v>
      </c>
      <c r="N92" s="194">
        <f>N90+N91</f>
        <v>322</v>
      </c>
      <c r="O92" s="193">
        <f>O90+O91</f>
        <v>394</v>
      </c>
      <c r="P92" s="192">
        <f>SUM(K92:O92)</f>
        <v>750</v>
      </c>
      <c r="Q92" s="191">
        <f>SUM(J92,P92)</f>
        <v>750</v>
      </c>
    </row>
    <row r="93" spans="1:18" s="189" customFormat="1" ht="17.100000000000001" customHeight="1"/>
    <row r="94" spans="1:18" s="49" customFormat="1" ht="17.100000000000001" customHeight="1">
      <c r="A94" s="26" t="s">
        <v>101</v>
      </c>
      <c r="J94" s="190"/>
      <c r="K94" s="190"/>
    </row>
    <row r="95" spans="1:18" s="49" customFormat="1" ht="17.100000000000001" customHeight="1">
      <c r="B95" s="189"/>
      <c r="C95" s="188"/>
      <c r="D95" s="188"/>
      <c r="E95" s="188"/>
      <c r="F95" s="187"/>
      <c r="G95" s="187"/>
      <c r="H95" s="187"/>
      <c r="I95" s="899" t="s">
        <v>100</v>
      </c>
      <c r="J95" s="899"/>
      <c r="K95" s="899"/>
      <c r="L95" s="899"/>
      <c r="M95" s="899"/>
      <c r="N95" s="899"/>
      <c r="O95" s="899"/>
      <c r="P95" s="899"/>
      <c r="Q95" s="899"/>
      <c r="R95" s="899"/>
    </row>
    <row r="96" spans="1:18" s="49" customFormat="1" ht="17.100000000000001" customHeight="1">
      <c r="B96" s="876" t="str">
        <f>"令和" &amp; DBCS($A$2) &amp; "年（" &amp; DBCS($B$2) &amp; "年）" &amp; DBCS($C$2) &amp; "月"</f>
        <v>令和５年（２０２３年）６月</v>
      </c>
      <c r="C96" s="877"/>
      <c r="D96" s="877"/>
      <c r="E96" s="877"/>
      <c r="F96" s="877"/>
      <c r="G96" s="878"/>
      <c r="H96" s="882" t="s">
        <v>96</v>
      </c>
      <c r="I96" s="883"/>
      <c r="J96" s="883"/>
      <c r="K96" s="884" t="s">
        <v>95</v>
      </c>
      <c r="L96" s="885"/>
      <c r="M96" s="885"/>
      <c r="N96" s="885"/>
      <c r="O96" s="885"/>
      <c r="P96" s="885"/>
      <c r="Q96" s="886"/>
      <c r="R96" s="887" t="s">
        <v>48</v>
      </c>
    </row>
    <row r="97" spans="2:18" s="49" customFormat="1" ht="17.100000000000001" customHeight="1">
      <c r="B97" s="879"/>
      <c r="C97" s="880"/>
      <c r="D97" s="880"/>
      <c r="E97" s="880"/>
      <c r="F97" s="880"/>
      <c r="G97" s="881"/>
      <c r="H97" s="186" t="s">
        <v>57</v>
      </c>
      <c r="I97" s="185" t="s">
        <v>56</v>
      </c>
      <c r="J97" s="184" t="s">
        <v>49</v>
      </c>
      <c r="K97" s="139" t="s">
        <v>55</v>
      </c>
      <c r="L97" s="183" t="s">
        <v>54</v>
      </c>
      <c r="M97" s="183" t="s">
        <v>53</v>
      </c>
      <c r="N97" s="183" t="s">
        <v>52</v>
      </c>
      <c r="O97" s="183" t="s">
        <v>51</v>
      </c>
      <c r="P97" s="182" t="s">
        <v>50</v>
      </c>
      <c r="Q97" s="349" t="s">
        <v>49</v>
      </c>
      <c r="R97" s="888"/>
    </row>
    <row r="98" spans="2:18" s="49" customFormat="1" ht="17.100000000000001" customHeight="1">
      <c r="B98" s="162" t="s">
        <v>94</v>
      </c>
      <c r="C98" s="161"/>
      <c r="D98" s="161"/>
      <c r="E98" s="161"/>
      <c r="F98" s="161"/>
      <c r="G98" s="160"/>
      <c r="H98" s="159">
        <f t="shared" ref="H98:R98" si="13">SUM(H99,H105,H108,H113,H117:H118)</f>
        <v>1973</v>
      </c>
      <c r="I98" s="158">
        <f t="shared" si="13"/>
        <v>3036</v>
      </c>
      <c r="J98" s="157">
        <f t="shared" si="13"/>
        <v>5009</v>
      </c>
      <c r="K98" s="42">
        <f t="shared" si="13"/>
        <v>0</v>
      </c>
      <c r="L98" s="156">
        <f t="shared" si="13"/>
        <v>10023</v>
      </c>
      <c r="M98" s="156">
        <f t="shared" si="13"/>
        <v>6965</v>
      </c>
      <c r="N98" s="156">
        <f t="shared" si="13"/>
        <v>5009</v>
      </c>
      <c r="O98" s="156">
        <f t="shared" si="13"/>
        <v>3467</v>
      </c>
      <c r="P98" s="155">
        <f t="shared" si="13"/>
        <v>1824</v>
      </c>
      <c r="Q98" s="154">
        <f t="shared" si="13"/>
        <v>27288</v>
      </c>
      <c r="R98" s="153">
        <f t="shared" si="13"/>
        <v>32297</v>
      </c>
    </row>
    <row r="99" spans="2:18" s="49" customFormat="1" ht="17.100000000000001" customHeight="1">
      <c r="B99" s="111"/>
      <c r="C99" s="162" t="s">
        <v>93</v>
      </c>
      <c r="D99" s="161"/>
      <c r="E99" s="161"/>
      <c r="F99" s="161"/>
      <c r="G99" s="160"/>
      <c r="H99" s="159">
        <f t="shared" ref="H99:Q99" si="14">SUM(H100:H104)</f>
        <v>135</v>
      </c>
      <c r="I99" s="158">
        <f t="shared" si="14"/>
        <v>241</v>
      </c>
      <c r="J99" s="157">
        <f t="shared" si="14"/>
        <v>376</v>
      </c>
      <c r="K99" s="42">
        <f t="shared" si="14"/>
        <v>0</v>
      </c>
      <c r="L99" s="156">
        <f t="shared" si="14"/>
        <v>2684</v>
      </c>
      <c r="M99" s="156">
        <f t="shared" si="14"/>
        <v>1908</v>
      </c>
      <c r="N99" s="156">
        <f t="shared" si="14"/>
        <v>1559</v>
      </c>
      <c r="O99" s="156">
        <f t="shared" si="14"/>
        <v>1209</v>
      </c>
      <c r="P99" s="155">
        <f t="shared" si="14"/>
        <v>788</v>
      </c>
      <c r="Q99" s="154">
        <f t="shared" si="14"/>
        <v>8148</v>
      </c>
      <c r="R99" s="153">
        <f t="shared" ref="R99:R104" si="15">SUM(J99,Q99)</f>
        <v>8524</v>
      </c>
    </row>
    <row r="100" spans="2:18" s="49" customFormat="1" ht="17.100000000000001" customHeight="1">
      <c r="B100" s="111"/>
      <c r="C100" s="111"/>
      <c r="D100" s="172" t="s">
        <v>92</v>
      </c>
      <c r="E100" s="171"/>
      <c r="F100" s="171"/>
      <c r="G100" s="170"/>
      <c r="H100" s="169">
        <v>0</v>
      </c>
      <c r="I100" s="166">
        <v>0</v>
      </c>
      <c r="J100" s="165">
        <f>SUM(H100:I100)</f>
        <v>0</v>
      </c>
      <c r="K100" s="134">
        <v>0</v>
      </c>
      <c r="L100" s="167">
        <v>1348</v>
      </c>
      <c r="M100" s="167">
        <v>818</v>
      </c>
      <c r="N100" s="167">
        <v>511</v>
      </c>
      <c r="O100" s="167">
        <v>307</v>
      </c>
      <c r="P100" s="166">
        <v>169</v>
      </c>
      <c r="Q100" s="165">
        <f>SUM(K100:P100)</f>
        <v>3153</v>
      </c>
      <c r="R100" s="164">
        <f t="shared" si="15"/>
        <v>3153</v>
      </c>
    </row>
    <row r="101" spans="2:18" s="49" customFormat="1" ht="17.100000000000001" customHeight="1">
      <c r="B101" s="111"/>
      <c r="C101" s="111"/>
      <c r="D101" s="110" t="s">
        <v>91</v>
      </c>
      <c r="E101" s="109"/>
      <c r="F101" s="109"/>
      <c r="G101" s="108"/>
      <c r="H101" s="107">
        <v>0</v>
      </c>
      <c r="I101" s="104">
        <v>0</v>
      </c>
      <c r="J101" s="103">
        <f>SUM(H101:I101)</f>
        <v>0</v>
      </c>
      <c r="K101" s="101">
        <v>0</v>
      </c>
      <c r="L101" s="105">
        <v>2</v>
      </c>
      <c r="M101" s="105">
        <v>2</v>
      </c>
      <c r="N101" s="105">
        <v>1</v>
      </c>
      <c r="O101" s="105">
        <v>12</v>
      </c>
      <c r="P101" s="104">
        <v>28</v>
      </c>
      <c r="Q101" s="103">
        <f>SUM(K101:P101)</f>
        <v>45</v>
      </c>
      <c r="R101" s="102">
        <f t="shared" si="15"/>
        <v>45</v>
      </c>
    </row>
    <row r="102" spans="2:18" s="49" customFormat="1" ht="17.100000000000001" customHeight="1">
      <c r="B102" s="111"/>
      <c r="C102" s="111"/>
      <c r="D102" s="110" t="s">
        <v>90</v>
      </c>
      <c r="E102" s="109"/>
      <c r="F102" s="109"/>
      <c r="G102" s="108"/>
      <c r="H102" s="107">
        <v>62</v>
      </c>
      <c r="I102" s="104">
        <v>110</v>
      </c>
      <c r="J102" s="103">
        <f>SUM(H102:I102)</f>
        <v>172</v>
      </c>
      <c r="K102" s="101">
        <v>0</v>
      </c>
      <c r="L102" s="105">
        <v>417</v>
      </c>
      <c r="M102" s="105">
        <v>318</v>
      </c>
      <c r="N102" s="105">
        <v>238</v>
      </c>
      <c r="O102" s="105">
        <v>178</v>
      </c>
      <c r="P102" s="104">
        <v>127</v>
      </c>
      <c r="Q102" s="103">
        <f>SUM(K102:P102)</f>
        <v>1278</v>
      </c>
      <c r="R102" s="102">
        <f t="shared" si="15"/>
        <v>1450</v>
      </c>
    </row>
    <row r="103" spans="2:18" s="49" customFormat="1" ht="17.100000000000001" customHeight="1">
      <c r="B103" s="111"/>
      <c r="C103" s="111"/>
      <c r="D103" s="110" t="s">
        <v>89</v>
      </c>
      <c r="E103" s="109"/>
      <c r="F103" s="109"/>
      <c r="G103" s="108"/>
      <c r="H103" s="107">
        <v>9</v>
      </c>
      <c r="I103" s="104">
        <v>40</v>
      </c>
      <c r="J103" s="103">
        <f>SUM(H103:I103)</f>
        <v>49</v>
      </c>
      <c r="K103" s="101">
        <v>0</v>
      </c>
      <c r="L103" s="105">
        <v>86</v>
      </c>
      <c r="M103" s="105">
        <v>96</v>
      </c>
      <c r="N103" s="105">
        <v>58</v>
      </c>
      <c r="O103" s="105">
        <v>61</v>
      </c>
      <c r="P103" s="104">
        <v>22</v>
      </c>
      <c r="Q103" s="103">
        <f>SUM(K103:P103)</f>
        <v>323</v>
      </c>
      <c r="R103" s="102">
        <f t="shared" si="15"/>
        <v>372</v>
      </c>
    </row>
    <row r="104" spans="2:18" s="49" customFormat="1" ht="17.100000000000001" customHeight="1">
      <c r="B104" s="111"/>
      <c r="C104" s="111"/>
      <c r="D104" s="181" t="s">
        <v>88</v>
      </c>
      <c r="E104" s="180"/>
      <c r="F104" s="180"/>
      <c r="G104" s="179"/>
      <c r="H104" s="178">
        <v>64</v>
      </c>
      <c r="I104" s="175">
        <v>91</v>
      </c>
      <c r="J104" s="174">
        <f>SUM(H104:I104)</f>
        <v>155</v>
      </c>
      <c r="K104" s="128">
        <v>0</v>
      </c>
      <c r="L104" s="176">
        <v>831</v>
      </c>
      <c r="M104" s="176">
        <v>674</v>
      </c>
      <c r="N104" s="176">
        <v>751</v>
      </c>
      <c r="O104" s="176">
        <v>651</v>
      </c>
      <c r="P104" s="175">
        <v>442</v>
      </c>
      <c r="Q104" s="174">
        <f>SUM(K104:P104)</f>
        <v>3349</v>
      </c>
      <c r="R104" s="173">
        <f t="shared" si="15"/>
        <v>3504</v>
      </c>
    </row>
    <row r="105" spans="2:18" s="49" customFormat="1" ht="17.100000000000001" customHeight="1">
      <c r="B105" s="111"/>
      <c r="C105" s="162" t="s">
        <v>87</v>
      </c>
      <c r="D105" s="161"/>
      <c r="E105" s="161"/>
      <c r="F105" s="161"/>
      <c r="G105" s="160"/>
      <c r="H105" s="159">
        <f t="shared" ref="H105:R105" si="16">SUM(H106:H107)</f>
        <v>117</v>
      </c>
      <c r="I105" s="158">
        <f t="shared" si="16"/>
        <v>163</v>
      </c>
      <c r="J105" s="157">
        <f t="shared" si="16"/>
        <v>280</v>
      </c>
      <c r="K105" s="42">
        <f t="shared" si="16"/>
        <v>0</v>
      </c>
      <c r="L105" s="156">
        <f t="shared" si="16"/>
        <v>1708</v>
      </c>
      <c r="M105" s="156">
        <f t="shared" si="16"/>
        <v>1099</v>
      </c>
      <c r="N105" s="156">
        <f t="shared" si="16"/>
        <v>705</v>
      </c>
      <c r="O105" s="156">
        <f t="shared" si="16"/>
        <v>430</v>
      </c>
      <c r="P105" s="155">
        <f t="shared" si="16"/>
        <v>175</v>
      </c>
      <c r="Q105" s="154">
        <f t="shared" si="16"/>
        <v>4117</v>
      </c>
      <c r="R105" s="153">
        <f t="shared" si="16"/>
        <v>4397</v>
      </c>
    </row>
    <row r="106" spans="2:18" s="49" customFormat="1" ht="17.100000000000001" customHeight="1">
      <c r="B106" s="111"/>
      <c r="C106" s="111"/>
      <c r="D106" s="172" t="s">
        <v>86</v>
      </c>
      <c r="E106" s="171"/>
      <c r="F106" s="171"/>
      <c r="G106" s="170"/>
      <c r="H106" s="169">
        <v>0</v>
      </c>
      <c r="I106" s="166">
        <v>0</v>
      </c>
      <c r="J106" s="168">
        <f>SUM(H106:I106)</f>
        <v>0</v>
      </c>
      <c r="K106" s="134">
        <v>0</v>
      </c>
      <c r="L106" s="167">
        <v>1292</v>
      </c>
      <c r="M106" s="167">
        <v>786</v>
      </c>
      <c r="N106" s="167">
        <v>531</v>
      </c>
      <c r="O106" s="167">
        <v>321</v>
      </c>
      <c r="P106" s="166">
        <v>128</v>
      </c>
      <c r="Q106" s="165">
        <f>SUM(K106:P106)</f>
        <v>3058</v>
      </c>
      <c r="R106" s="164">
        <f>SUM(J106,Q106)</f>
        <v>3058</v>
      </c>
    </row>
    <row r="107" spans="2:18" s="49" customFormat="1" ht="17.100000000000001" customHeight="1">
      <c r="B107" s="111"/>
      <c r="C107" s="111"/>
      <c r="D107" s="181" t="s">
        <v>85</v>
      </c>
      <c r="E107" s="180"/>
      <c r="F107" s="180"/>
      <c r="G107" s="179"/>
      <c r="H107" s="178">
        <v>117</v>
      </c>
      <c r="I107" s="175">
        <v>163</v>
      </c>
      <c r="J107" s="177">
        <f>SUM(H107:I107)</f>
        <v>280</v>
      </c>
      <c r="K107" s="128">
        <v>0</v>
      </c>
      <c r="L107" s="176">
        <v>416</v>
      </c>
      <c r="M107" s="176">
        <v>313</v>
      </c>
      <c r="N107" s="176">
        <v>174</v>
      </c>
      <c r="O107" s="176">
        <v>109</v>
      </c>
      <c r="P107" s="175">
        <v>47</v>
      </c>
      <c r="Q107" s="174">
        <f>SUM(K107:P107)</f>
        <v>1059</v>
      </c>
      <c r="R107" s="173">
        <f>SUM(J107,Q107)</f>
        <v>1339</v>
      </c>
    </row>
    <row r="108" spans="2:18" s="49" customFormat="1" ht="17.100000000000001" customHeight="1">
      <c r="B108" s="111"/>
      <c r="C108" s="162" t="s">
        <v>84</v>
      </c>
      <c r="D108" s="161"/>
      <c r="E108" s="161"/>
      <c r="F108" s="161"/>
      <c r="G108" s="160"/>
      <c r="H108" s="159">
        <f t="shared" ref="H108:R108" si="17">SUM(H109:H112)</f>
        <v>1</v>
      </c>
      <c r="I108" s="158">
        <f t="shared" si="17"/>
        <v>7</v>
      </c>
      <c r="J108" s="157">
        <f t="shared" si="17"/>
        <v>8</v>
      </c>
      <c r="K108" s="42">
        <f t="shared" si="17"/>
        <v>0</v>
      </c>
      <c r="L108" s="156">
        <f t="shared" si="17"/>
        <v>160</v>
      </c>
      <c r="M108" s="156">
        <f t="shared" si="17"/>
        <v>188</v>
      </c>
      <c r="N108" s="156">
        <f t="shared" si="17"/>
        <v>183</v>
      </c>
      <c r="O108" s="156">
        <f t="shared" si="17"/>
        <v>145</v>
      </c>
      <c r="P108" s="155">
        <f t="shared" si="17"/>
        <v>70</v>
      </c>
      <c r="Q108" s="154">
        <f t="shared" si="17"/>
        <v>746</v>
      </c>
      <c r="R108" s="153">
        <f t="shared" si="17"/>
        <v>754</v>
      </c>
    </row>
    <row r="109" spans="2:18" s="49" customFormat="1" ht="17.100000000000001" customHeight="1">
      <c r="B109" s="111"/>
      <c r="C109" s="111"/>
      <c r="D109" s="172" t="s">
        <v>83</v>
      </c>
      <c r="E109" s="171"/>
      <c r="F109" s="171"/>
      <c r="G109" s="170"/>
      <c r="H109" s="169">
        <v>1</v>
      </c>
      <c r="I109" s="166">
        <v>5</v>
      </c>
      <c r="J109" s="168">
        <f>SUM(H109:I109)</f>
        <v>6</v>
      </c>
      <c r="K109" s="134">
        <v>0</v>
      </c>
      <c r="L109" s="167">
        <v>145</v>
      </c>
      <c r="M109" s="167">
        <v>165</v>
      </c>
      <c r="N109" s="167">
        <v>160</v>
      </c>
      <c r="O109" s="167">
        <v>125</v>
      </c>
      <c r="P109" s="166">
        <v>57</v>
      </c>
      <c r="Q109" s="165">
        <f>SUM(K109:P109)</f>
        <v>652</v>
      </c>
      <c r="R109" s="164">
        <f>SUM(J109,Q109)</f>
        <v>658</v>
      </c>
    </row>
    <row r="110" spans="2:18" s="49" customFormat="1" ht="17.100000000000001" customHeight="1">
      <c r="B110" s="111"/>
      <c r="C110" s="111"/>
      <c r="D110" s="110" t="s">
        <v>82</v>
      </c>
      <c r="E110" s="109"/>
      <c r="F110" s="109"/>
      <c r="G110" s="108"/>
      <c r="H110" s="107">
        <v>0</v>
      </c>
      <c r="I110" s="104">
        <v>2</v>
      </c>
      <c r="J110" s="106">
        <f>SUM(H110:I110)</f>
        <v>2</v>
      </c>
      <c r="K110" s="101">
        <v>0</v>
      </c>
      <c r="L110" s="105">
        <v>15</v>
      </c>
      <c r="M110" s="105">
        <v>23</v>
      </c>
      <c r="N110" s="105">
        <v>23</v>
      </c>
      <c r="O110" s="105">
        <v>20</v>
      </c>
      <c r="P110" s="104">
        <v>13</v>
      </c>
      <c r="Q110" s="103">
        <f>SUM(K110:P110)</f>
        <v>94</v>
      </c>
      <c r="R110" s="102">
        <f>SUM(J110,Q110)</f>
        <v>96</v>
      </c>
    </row>
    <row r="111" spans="2:18" s="49" customFormat="1" ht="17.100000000000001" customHeight="1">
      <c r="B111" s="111"/>
      <c r="C111" s="163"/>
      <c r="D111" s="110" t="s">
        <v>81</v>
      </c>
      <c r="E111" s="109"/>
      <c r="F111" s="109"/>
      <c r="G111" s="108"/>
      <c r="H111" s="107">
        <v>0</v>
      </c>
      <c r="I111" s="104">
        <v>0</v>
      </c>
      <c r="J111" s="106">
        <f>SUM(H111:I111)</f>
        <v>0</v>
      </c>
      <c r="K111" s="101">
        <v>0</v>
      </c>
      <c r="L111" s="105">
        <v>0</v>
      </c>
      <c r="M111" s="105">
        <v>0</v>
      </c>
      <c r="N111" s="105">
        <v>0</v>
      </c>
      <c r="O111" s="105">
        <v>0</v>
      </c>
      <c r="P111" s="104">
        <v>0</v>
      </c>
      <c r="Q111" s="103">
        <f>SUM(K111:P111)</f>
        <v>0</v>
      </c>
      <c r="R111" s="102">
        <f>SUM(J111,Q111)</f>
        <v>0</v>
      </c>
    </row>
    <row r="112" spans="2:18" s="49" customFormat="1" ht="16.5" customHeight="1">
      <c r="B112" s="111"/>
      <c r="C112" s="136"/>
      <c r="D112" s="59" t="s">
        <v>80</v>
      </c>
      <c r="E112" s="58"/>
      <c r="F112" s="58"/>
      <c r="G112" s="57"/>
      <c r="H112" s="56">
        <v>0</v>
      </c>
      <c r="I112" s="52">
        <v>0</v>
      </c>
      <c r="J112" s="55">
        <f>SUM(H112:I112)</f>
        <v>0</v>
      </c>
      <c r="K112" s="135">
        <v>0</v>
      </c>
      <c r="L112" s="53">
        <v>0</v>
      </c>
      <c r="M112" s="53">
        <v>0</v>
      </c>
      <c r="N112" s="53">
        <v>0</v>
      </c>
      <c r="O112" s="53">
        <v>0</v>
      </c>
      <c r="P112" s="52">
        <v>0</v>
      </c>
      <c r="Q112" s="51">
        <f>SUM(K112:P112)</f>
        <v>0</v>
      </c>
      <c r="R112" s="50">
        <f>SUM(J112,Q112)</f>
        <v>0</v>
      </c>
    </row>
    <row r="113" spans="2:18" s="49" customFormat="1" ht="17.100000000000001" customHeight="1">
      <c r="B113" s="111"/>
      <c r="C113" s="162" t="s">
        <v>79</v>
      </c>
      <c r="D113" s="161"/>
      <c r="E113" s="161"/>
      <c r="F113" s="161"/>
      <c r="G113" s="160"/>
      <c r="H113" s="159">
        <f t="shared" ref="H113:R113" si="18">SUM(H114:H116)</f>
        <v>807</v>
      </c>
      <c r="I113" s="158">
        <f t="shared" si="18"/>
        <v>1282</v>
      </c>
      <c r="J113" s="157">
        <f t="shared" si="18"/>
        <v>2089</v>
      </c>
      <c r="K113" s="42">
        <f t="shared" si="18"/>
        <v>0</v>
      </c>
      <c r="L113" s="156">
        <f t="shared" si="18"/>
        <v>1821</v>
      </c>
      <c r="M113" s="156">
        <f t="shared" si="18"/>
        <v>1612</v>
      </c>
      <c r="N113" s="156">
        <f t="shared" si="18"/>
        <v>1154</v>
      </c>
      <c r="O113" s="156">
        <f t="shared" si="18"/>
        <v>793</v>
      </c>
      <c r="P113" s="155">
        <f t="shared" si="18"/>
        <v>393</v>
      </c>
      <c r="Q113" s="154">
        <f t="shared" si="18"/>
        <v>5773</v>
      </c>
      <c r="R113" s="153">
        <f t="shared" si="18"/>
        <v>7862</v>
      </c>
    </row>
    <row r="114" spans="2:18" s="14" customFormat="1" ht="17.100000000000001" customHeight="1">
      <c r="B114" s="72"/>
      <c r="C114" s="72"/>
      <c r="D114" s="82" t="s">
        <v>78</v>
      </c>
      <c r="E114" s="81"/>
      <c r="F114" s="81"/>
      <c r="G114" s="80"/>
      <c r="H114" s="79">
        <v>769</v>
      </c>
      <c r="I114" s="75">
        <v>1225</v>
      </c>
      <c r="J114" s="78">
        <f>SUM(H114:I114)</f>
        <v>1994</v>
      </c>
      <c r="K114" s="134">
        <v>0</v>
      </c>
      <c r="L114" s="76">
        <v>1776</v>
      </c>
      <c r="M114" s="76">
        <v>1562</v>
      </c>
      <c r="N114" s="76">
        <v>1125</v>
      </c>
      <c r="O114" s="76">
        <v>778</v>
      </c>
      <c r="P114" s="75">
        <v>389</v>
      </c>
      <c r="Q114" s="74">
        <f>SUM(K114:P114)</f>
        <v>5630</v>
      </c>
      <c r="R114" s="73">
        <f>SUM(J114,Q114)</f>
        <v>7624</v>
      </c>
    </row>
    <row r="115" spans="2:18" s="14" customFormat="1" ht="17.100000000000001" customHeight="1">
      <c r="B115" s="72"/>
      <c r="C115" s="72"/>
      <c r="D115" s="70" t="s">
        <v>77</v>
      </c>
      <c r="E115" s="69"/>
      <c r="F115" s="69"/>
      <c r="G115" s="68"/>
      <c r="H115" s="67">
        <v>19</v>
      </c>
      <c r="I115" s="63">
        <v>22</v>
      </c>
      <c r="J115" s="66">
        <f>SUM(H115:I115)</f>
        <v>41</v>
      </c>
      <c r="K115" s="101">
        <v>0</v>
      </c>
      <c r="L115" s="64">
        <v>24</v>
      </c>
      <c r="M115" s="64">
        <v>31</v>
      </c>
      <c r="N115" s="64">
        <v>20</v>
      </c>
      <c r="O115" s="64">
        <v>6</v>
      </c>
      <c r="P115" s="63">
        <v>2</v>
      </c>
      <c r="Q115" s="62">
        <f>SUM(K115:P115)</f>
        <v>83</v>
      </c>
      <c r="R115" s="61">
        <f>SUM(J115,Q115)</f>
        <v>124</v>
      </c>
    </row>
    <row r="116" spans="2:18" s="14" customFormat="1" ht="17.100000000000001" customHeight="1">
      <c r="B116" s="72"/>
      <c r="C116" s="72"/>
      <c r="D116" s="133" t="s">
        <v>76</v>
      </c>
      <c r="E116" s="132"/>
      <c r="F116" s="132"/>
      <c r="G116" s="131"/>
      <c r="H116" s="130">
        <v>19</v>
      </c>
      <c r="I116" s="126">
        <v>35</v>
      </c>
      <c r="J116" s="129">
        <f>SUM(H116:I116)</f>
        <v>54</v>
      </c>
      <c r="K116" s="128">
        <v>0</v>
      </c>
      <c r="L116" s="127">
        <v>21</v>
      </c>
      <c r="M116" s="127">
        <v>19</v>
      </c>
      <c r="N116" s="127">
        <v>9</v>
      </c>
      <c r="O116" s="127">
        <v>9</v>
      </c>
      <c r="P116" s="126">
        <v>2</v>
      </c>
      <c r="Q116" s="125">
        <f>SUM(K116:P116)</f>
        <v>60</v>
      </c>
      <c r="R116" s="124">
        <f>SUM(J116,Q116)</f>
        <v>114</v>
      </c>
    </row>
    <row r="117" spans="2:18" s="14" customFormat="1" ht="17.100000000000001" customHeight="1">
      <c r="B117" s="72"/>
      <c r="C117" s="122" t="s">
        <v>75</v>
      </c>
      <c r="D117" s="121"/>
      <c r="E117" s="121"/>
      <c r="F117" s="121"/>
      <c r="G117" s="120"/>
      <c r="H117" s="45">
        <v>30</v>
      </c>
      <c r="I117" s="44">
        <v>20</v>
      </c>
      <c r="J117" s="43">
        <f>SUM(H117:I117)</f>
        <v>50</v>
      </c>
      <c r="K117" s="42">
        <v>0</v>
      </c>
      <c r="L117" s="41">
        <v>145</v>
      </c>
      <c r="M117" s="41">
        <v>129</v>
      </c>
      <c r="N117" s="41">
        <v>131</v>
      </c>
      <c r="O117" s="41">
        <v>109</v>
      </c>
      <c r="P117" s="40">
        <v>29</v>
      </c>
      <c r="Q117" s="39">
        <f>SUM(K117:P117)</f>
        <v>543</v>
      </c>
      <c r="R117" s="38">
        <f>SUM(J117,Q117)</f>
        <v>593</v>
      </c>
    </row>
    <row r="118" spans="2:18" s="14" customFormat="1" ht="17.100000000000001" customHeight="1">
      <c r="B118" s="123"/>
      <c r="C118" s="122" t="s">
        <v>74</v>
      </c>
      <c r="D118" s="121"/>
      <c r="E118" s="121"/>
      <c r="F118" s="121"/>
      <c r="G118" s="120"/>
      <c r="H118" s="45">
        <v>883</v>
      </c>
      <c r="I118" s="44">
        <v>1323</v>
      </c>
      <c r="J118" s="43">
        <f>SUM(H118:I118)</f>
        <v>2206</v>
      </c>
      <c r="K118" s="42">
        <v>0</v>
      </c>
      <c r="L118" s="41">
        <v>3505</v>
      </c>
      <c r="M118" s="41">
        <v>2029</v>
      </c>
      <c r="N118" s="41">
        <v>1277</v>
      </c>
      <c r="O118" s="41">
        <v>781</v>
      </c>
      <c r="P118" s="40">
        <v>369</v>
      </c>
      <c r="Q118" s="39">
        <f>SUM(K118:P118)</f>
        <v>7961</v>
      </c>
      <c r="R118" s="38">
        <f>SUM(J118,Q118)</f>
        <v>10167</v>
      </c>
    </row>
    <row r="119" spans="2:18" s="14" customFormat="1" ht="17.100000000000001" customHeight="1">
      <c r="B119" s="86" t="s">
        <v>73</v>
      </c>
      <c r="C119" s="85"/>
      <c r="D119" s="85"/>
      <c r="E119" s="85"/>
      <c r="F119" s="85"/>
      <c r="G119" s="84"/>
      <c r="H119" s="45">
        <f t="shared" ref="H119:R119" si="19">SUM(H120:H128)</f>
        <v>10</v>
      </c>
      <c r="I119" s="44">
        <f t="shared" si="19"/>
        <v>11</v>
      </c>
      <c r="J119" s="43">
        <f t="shared" si="19"/>
        <v>21</v>
      </c>
      <c r="K119" s="42">
        <f>SUM(K120:K128)</f>
        <v>0</v>
      </c>
      <c r="L119" s="41">
        <f>SUM(L120:L128)</f>
        <v>1542</v>
      </c>
      <c r="M119" s="41">
        <f>SUM(M120:M128)</f>
        <v>1036</v>
      </c>
      <c r="N119" s="41">
        <f t="shared" si="19"/>
        <v>865</v>
      </c>
      <c r="O119" s="41">
        <f t="shared" si="19"/>
        <v>565</v>
      </c>
      <c r="P119" s="40">
        <f t="shared" si="19"/>
        <v>282</v>
      </c>
      <c r="Q119" s="39">
        <f t="shared" si="19"/>
        <v>4290</v>
      </c>
      <c r="R119" s="38">
        <f t="shared" si="19"/>
        <v>4311</v>
      </c>
    </row>
    <row r="120" spans="2:18" s="14" customFormat="1" ht="17.100000000000001" customHeight="1">
      <c r="B120" s="72"/>
      <c r="C120" s="82" t="s">
        <v>99</v>
      </c>
      <c r="D120" s="81"/>
      <c r="E120" s="81"/>
      <c r="F120" s="81"/>
      <c r="G120" s="80"/>
      <c r="H120" s="79">
        <v>0</v>
      </c>
      <c r="I120" s="75">
        <v>0</v>
      </c>
      <c r="J120" s="78">
        <f>SUM(H120:I120)</f>
        <v>0</v>
      </c>
      <c r="K120" s="77"/>
      <c r="L120" s="76">
        <v>74</v>
      </c>
      <c r="M120" s="76">
        <v>40</v>
      </c>
      <c r="N120" s="76">
        <v>60</v>
      </c>
      <c r="O120" s="76">
        <v>56</v>
      </c>
      <c r="P120" s="75">
        <v>39</v>
      </c>
      <c r="Q120" s="74">
        <f t="shared" ref="Q120:Q128" si="20">SUM(K120:P120)</f>
        <v>269</v>
      </c>
      <c r="R120" s="73">
        <f t="shared" ref="R120:R128" si="21">SUM(J120,Q120)</f>
        <v>269</v>
      </c>
    </row>
    <row r="121" spans="2:18" s="14" customFormat="1" ht="17.100000000000001" customHeight="1">
      <c r="B121" s="72"/>
      <c r="C121" s="152" t="s">
        <v>71</v>
      </c>
      <c r="D121" s="151"/>
      <c r="E121" s="151"/>
      <c r="F121" s="151"/>
      <c r="G121" s="150"/>
      <c r="H121" s="67">
        <v>0</v>
      </c>
      <c r="I121" s="63">
        <v>0</v>
      </c>
      <c r="J121" s="66">
        <f t="shared" ref="J121:J128" si="22">SUM(H121:I121)</f>
        <v>0</v>
      </c>
      <c r="K121" s="149"/>
      <c r="L121" s="148">
        <v>0</v>
      </c>
      <c r="M121" s="148">
        <v>0</v>
      </c>
      <c r="N121" s="148">
        <v>0</v>
      </c>
      <c r="O121" s="148">
        <v>0</v>
      </c>
      <c r="P121" s="147">
        <v>0</v>
      </c>
      <c r="Q121" s="146">
        <f>SUM(K121:P121)</f>
        <v>0</v>
      </c>
      <c r="R121" s="145">
        <f>SUM(J121,Q121)</f>
        <v>0</v>
      </c>
    </row>
    <row r="122" spans="2:18" s="49" customFormat="1" ht="17.100000000000001" customHeight="1">
      <c r="B122" s="111"/>
      <c r="C122" s="110" t="s">
        <v>70</v>
      </c>
      <c r="D122" s="109"/>
      <c r="E122" s="109"/>
      <c r="F122" s="109"/>
      <c r="G122" s="108"/>
      <c r="H122" s="107">
        <v>0</v>
      </c>
      <c r="I122" s="104">
        <v>0</v>
      </c>
      <c r="J122" s="106">
        <f t="shared" si="22"/>
        <v>0</v>
      </c>
      <c r="K122" s="65"/>
      <c r="L122" s="105">
        <v>996</v>
      </c>
      <c r="M122" s="105">
        <v>544</v>
      </c>
      <c r="N122" s="105">
        <v>368</v>
      </c>
      <c r="O122" s="105">
        <v>211</v>
      </c>
      <c r="P122" s="104">
        <v>80</v>
      </c>
      <c r="Q122" s="103">
        <f>SUM(K122:P122)</f>
        <v>2199</v>
      </c>
      <c r="R122" s="102">
        <f>SUM(J122,Q122)</f>
        <v>2199</v>
      </c>
    </row>
    <row r="123" spans="2:18" s="14" customFormat="1" ht="17.100000000000001" customHeight="1">
      <c r="B123" s="72"/>
      <c r="C123" s="70" t="s">
        <v>69</v>
      </c>
      <c r="D123" s="69"/>
      <c r="E123" s="69"/>
      <c r="F123" s="69"/>
      <c r="G123" s="68"/>
      <c r="H123" s="67">
        <v>0</v>
      </c>
      <c r="I123" s="63">
        <v>0</v>
      </c>
      <c r="J123" s="66">
        <f t="shared" si="22"/>
        <v>0</v>
      </c>
      <c r="K123" s="101">
        <v>0</v>
      </c>
      <c r="L123" s="64">
        <v>132</v>
      </c>
      <c r="M123" s="64">
        <v>72</v>
      </c>
      <c r="N123" s="64">
        <v>85</v>
      </c>
      <c r="O123" s="64">
        <v>37</v>
      </c>
      <c r="P123" s="63">
        <v>21</v>
      </c>
      <c r="Q123" s="62">
        <f t="shared" si="20"/>
        <v>347</v>
      </c>
      <c r="R123" s="61">
        <f t="shared" si="21"/>
        <v>347</v>
      </c>
    </row>
    <row r="124" spans="2:18" s="14" customFormat="1" ht="17.100000000000001" customHeight="1">
      <c r="B124" s="72"/>
      <c r="C124" s="70" t="s">
        <v>68</v>
      </c>
      <c r="D124" s="69"/>
      <c r="E124" s="69"/>
      <c r="F124" s="69"/>
      <c r="G124" s="68"/>
      <c r="H124" s="67">
        <v>10</v>
      </c>
      <c r="I124" s="63">
        <v>11</v>
      </c>
      <c r="J124" s="66">
        <f t="shared" si="22"/>
        <v>21</v>
      </c>
      <c r="K124" s="101">
        <v>0</v>
      </c>
      <c r="L124" s="64">
        <v>89</v>
      </c>
      <c r="M124" s="64">
        <v>77</v>
      </c>
      <c r="N124" s="64">
        <v>58</v>
      </c>
      <c r="O124" s="64">
        <v>77</v>
      </c>
      <c r="P124" s="63">
        <v>29</v>
      </c>
      <c r="Q124" s="62">
        <f t="shared" si="20"/>
        <v>330</v>
      </c>
      <c r="R124" s="61">
        <f t="shared" si="21"/>
        <v>351</v>
      </c>
    </row>
    <row r="125" spans="2:18" s="14" customFormat="1" ht="17.100000000000001" customHeight="1">
      <c r="B125" s="72"/>
      <c r="C125" s="70" t="s">
        <v>67</v>
      </c>
      <c r="D125" s="69"/>
      <c r="E125" s="69"/>
      <c r="F125" s="69"/>
      <c r="G125" s="68"/>
      <c r="H125" s="67">
        <v>0</v>
      </c>
      <c r="I125" s="63">
        <v>0</v>
      </c>
      <c r="J125" s="66">
        <f t="shared" si="22"/>
        <v>0</v>
      </c>
      <c r="K125" s="65"/>
      <c r="L125" s="64">
        <v>207</v>
      </c>
      <c r="M125" s="64">
        <v>221</v>
      </c>
      <c r="N125" s="64">
        <v>220</v>
      </c>
      <c r="O125" s="64">
        <v>114</v>
      </c>
      <c r="P125" s="63">
        <v>58</v>
      </c>
      <c r="Q125" s="62">
        <f t="shared" si="20"/>
        <v>820</v>
      </c>
      <c r="R125" s="61">
        <f t="shared" si="21"/>
        <v>820</v>
      </c>
    </row>
    <row r="126" spans="2:18" s="14" customFormat="1" ht="17.100000000000001" customHeight="1">
      <c r="B126" s="72"/>
      <c r="C126" s="100" t="s">
        <v>66</v>
      </c>
      <c r="D126" s="98"/>
      <c r="E126" s="98"/>
      <c r="F126" s="98"/>
      <c r="G126" s="97"/>
      <c r="H126" s="67">
        <v>0</v>
      </c>
      <c r="I126" s="63">
        <v>0</v>
      </c>
      <c r="J126" s="66">
        <f t="shared" si="22"/>
        <v>0</v>
      </c>
      <c r="K126" s="65"/>
      <c r="L126" s="64">
        <v>27</v>
      </c>
      <c r="M126" s="64">
        <v>43</v>
      </c>
      <c r="N126" s="64">
        <v>31</v>
      </c>
      <c r="O126" s="64">
        <v>23</v>
      </c>
      <c r="P126" s="63">
        <v>14</v>
      </c>
      <c r="Q126" s="62">
        <f t="shared" si="20"/>
        <v>138</v>
      </c>
      <c r="R126" s="61">
        <f t="shared" si="21"/>
        <v>138</v>
      </c>
    </row>
    <row r="127" spans="2:18" s="14" customFormat="1" ht="17.100000000000001" customHeight="1">
      <c r="B127" s="71"/>
      <c r="C127" s="99" t="s">
        <v>65</v>
      </c>
      <c r="D127" s="98"/>
      <c r="E127" s="98"/>
      <c r="F127" s="98"/>
      <c r="G127" s="97"/>
      <c r="H127" s="67">
        <v>0</v>
      </c>
      <c r="I127" s="63">
        <v>0</v>
      </c>
      <c r="J127" s="66">
        <f t="shared" si="22"/>
        <v>0</v>
      </c>
      <c r="K127" s="65"/>
      <c r="L127" s="64">
        <v>0</v>
      </c>
      <c r="M127" s="64">
        <v>0</v>
      </c>
      <c r="N127" s="64">
        <v>7</v>
      </c>
      <c r="O127" s="64">
        <v>22</v>
      </c>
      <c r="P127" s="63">
        <v>17</v>
      </c>
      <c r="Q127" s="62">
        <f>SUM(K127:P127)</f>
        <v>46</v>
      </c>
      <c r="R127" s="61">
        <f>SUM(J127,Q127)</f>
        <v>46</v>
      </c>
    </row>
    <row r="128" spans="2:18" s="14" customFormat="1" ht="17.100000000000001" customHeight="1">
      <c r="B128" s="96"/>
      <c r="C128" s="95" t="s">
        <v>64</v>
      </c>
      <c r="D128" s="94"/>
      <c r="E128" s="94"/>
      <c r="F128" s="94"/>
      <c r="G128" s="93"/>
      <c r="H128" s="92">
        <v>0</v>
      </c>
      <c r="I128" s="89">
        <v>0</v>
      </c>
      <c r="J128" s="91">
        <f t="shared" si="22"/>
        <v>0</v>
      </c>
      <c r="K128" s="54"/>
      <c r="L128" s="90">
        <v>17</v>
      </c>
      <c r="M128" s="90">
        <v>39</v>
      </c>
      <c r="N128" s="90">
        <v>36</v>
      </c>
      <c r="O128" s="90">
        <v>25</v>
      </c>
      <c r="P128" s="89">
        <v>24</v>
      </c>
      <c r="Q128" s="88">
        <f t="shared" si="20"/>
        <v>141</v>
      </c>
      <c r="R128" s="87">
        <f t="shared" si="21"/>
        <v>141</v>
      </c>
    </row>
    <row r="129" spans="1:18" s="14" customFormat="1" ht="17.100000000000001" customHeight="1">
      <c r="B129" s="86" t="s">
        <v>63</v>
      </c>
      <c r="C129" s="85"/>
      <c r="D129" s="85"/>
      <c r="E129" s="85"/>
      <c r="F129" s="85"/>
      <c r="G129" s="84"/>
      <c r="H129" s="45">
        <f>SUM(H130:H133)</f>
        <v>0</v>
      </c>
      <c r="I129" s="44">
        <f>SUM(I130:I133)</f>
        <v>0</v>
      </c>
      <c r="J129" s="43">
        <f>SUM(J130:J133)</f>
        <v>0</v>
      </c>
      <c r="K129" s="83"/>
      <c r="L129" s="41">
        <f t="shared" ref="L129:R129" si="23">SUM(L130:L133)</f>
        <v>45</v>
      </c>
      <c r="M129" s="41">
        <f t="shared" si="23"/>
        <v>65</v>
      </c>
      <c r="N129" s="41">
        <f t="shared" si="23"/>
        <v>328</v>
      </c>
      <c r="O129" s="41">
        <f t="shared" si="23"/>
        <v>1112</v>
      </c>
      <c r="P129" s="40">
        <f t="shared" si="23"/>
        <v>900</v>
      </c>
      <c r="Q129" s="39">
        <f t="shared" si="23"/>
        <v>2450</v>
      </c>
      <c r="R129" s="38">
        <f t="shared" si="23"/>
        <v>2450</v>
      </c>
    </row>
    <row r="130" spans="1:18" s="14" customFormat="1" ht="17.100000000000001" customHeight="1">
      <c r="B130" s="72"/>
      <c r="C130" s="82" t="s">
        <v>62</v>
      </c>
      <c r="D130" s="81"/>
      <c r="E130" s="81"/>
      <c r="F130" s="81"/>
      <c r="G130" s="80"/>
      <c r="H130" s="79">
        <v>0</v>
      </c>
      <c r="I130" s="75">
        <v>0</v>
      </c>
      <c r="J130" s="78">
        <f>SUM(H130:I130)</f>
        <v>0</v>
      </c>
      <c r="K130" s="77"/>
      <c r="L130" s="76">
        <v>1</v>
      </c>
      <c r="M130" s="76">
        <v>3</v>
      </c>
      <c r="N130" s="76">
        <v>167</v>
      </c>
      <c r="O130" s="76">
        <v>597</v>
      </c>
      <c r="P130" s="75">
        <v>404</v>
      </c>
      <c r="Q130" s="74">
        <f>SUM(K130:P130)</f>
        <v>1172</v>
      </c>
      <c r="R130" s="73">
        <f>SUM(J130,Q130)</f>
        <v>1172</v>
      </c>
    </row>
    <row r="131" spans="1:18" s="14" customFormat="1" ht="17.100000000000001" customHeight="1">
      <c r="B131" s="72"/>
      <c r="C131" s="70" t="s">
        <v>61</v>
      </c>
      <c r="D131" s="69"/>
      <c r="E131" s="69"/>
      <c r="F131" s="69"/>
      <c r="G131" s="68"/>
      <c r="H131" s="67">
        <v>0</v>
      </c>
      <c r="I131" s="63">
        <v>0</v>
      </c>
      <c r="J131" s="66">
        <f>SUM(H131:I131)</f>
        <v>0</v>
      </c>
      <c r="K131" s="65"/>
      <c r="L131" s="64">
        <v>43</v>
      </c>
      <c r="M131" s="64">
        <v>58</v>
      </c>
      <c r="N131" s="64">
        <v>129</v>
      </c>
      <c r="O131" s="64">
        <v>174</v>
      </c>
      <c r="P131" s="63">
        <v>81</v>
      </c>
      <c r="Q131" s="62">
        <f>SUM(K131:P131)</f>
        <v>485</v>
      </c>
      <c r="R131" s="61">
        <f>SUM(J131,Q131)</f>
        <v>485</v>
      </c>
    </row>
    <row r="132" spans="1:18" s="14" customFormat="1" ht="16.5" customHeight="1">
      <c r="B132" s="71"/>
      <c r="C132" s="70" t="s">
        <v>60</v>
      </c>
      <c r="D132" s="69"/>
      <c r="E132" s="69"/>
      <c r="F132" s="69"/>
      <c r="G132" s="68"/>
      <c r="H132" s="67">
        <v>0</v>
      </c>
      <c r="I132" s="63">
        <v>0</v>
      </c>
      <c r="J132" s="66">
        <f>SUM(H132:I132)</f>
        <v>0</v>
      </c>
      <c r="K132" s="65"/>
      <c r="L132" s="64">
        <v>0</v>
      </c>
      <c r="M132" s="64">
        <v>0</v>
      </c>
      <c r="N132" s="64">
        <v>3</v>
      </c>
      <c r="O132" s="64">
        <v>14</v>
      </c>
      <c r="P132" s="63">
        <v>14</v>
      </c>
      <c r="Q132" s="62">
        <f>SUM(K132:P132)</f>
        <v>31</v>
      </c>
      <c r="R132" s="61">
        <f>SUM(J132,Q132)</f>
        <v>31</v>
      </c>
    </row>
    <row r="133" spans="1:18" s="49" customFormat="1" ht="17.100000000000001" customHeight="1">
      <c r="B133" s="60"/>
      <c r="C133" s="59" t="s">
        <v>59</v>
      </c>
      <c r="D133" s="58"/>
      <c r="E133" s="58"/>
      <c r="F133" s="58"/>
      <c r="G133" s="57"/>
      <c r="H133" s="56">
        <v>0</v>
      </c>
      <c r="I133" s="52">
        <v>0</v>
      </c>
      <c r="J133" s="55">
        <f>SUM(H133:I133)</f>
        <v>0</v>
      </c>
      <c r="K133" s="54"/>
      <c r="L133" s="53">
        <v>1</v>
      </c>
      <c r="M133" s="53">
        <v>4</v>
      </c>
      <c r="N133" s="53">
        <v>29</v>
      </c>
      <c r="O133" s="53">
        <v>327</v>
      </c>
      <c r="P133" s="52">
        <v>401</v>
      </c>
      <c r="Q133" s="51">
        <f>SUM(K133:P133)</f>
        <v>762</v>
      </c>
      <c r="R133" s="50">
        <f>SUM(J133,Q133)</f>
        <v>762</v>
      </c>
    </row>
    <row r="134" spans="1:18" s="14" customFormat="1" ht="17.100000000000001" customHeight="1">
      <c r="B134" s="48" t="s">
        <v>58</v>
      </c>
      <c r="C134" s="47"/>
      <c r="D134" s="47"/>
      <c r="E134" s="47"/>
      <c r="F134" s="47"/>
      <c r="G134" s="46"/>
      <c r="H134" s="45">
        <f t="shared" ref="H134:R134" si="24">SUM(H98,H119,H129)</f>
        <v>1983</v>
      </c>
      <c r="I134" s="44">
        <f t="shared" si="24"/>
        <v>3047</v>
      </c>
      <c r="J134" s="43">
        <f t="shared" si="24"/>
        <v>5030</v>
      </c>
      <c r="K134" s="42">
        <f t="shared" si="24"/>
        <v>0</v>
      </c>
      <c r="L134" s="41">
        <f t="shared" si="24"/>
        <v>11610</v>
      </c>
      <c r="M134" s="41">
        <f t="shared" si="24"/>
        <v>8066</v>
      </c>
      <c r="N134" s="41">
        <f t="shared" si="24"/>
        <v>6202</v>
      </c>
      <c r="O134" s="41">
        <f t="shared" si="24"/>
        <v>5144</v>
      </c>
      <c r="P134" s="40">
        <f t="shared" si="24"/>
        <v>3006</v>
      </c>
      <c r="Q134" s="39">
        <f t="shared" si="24"/>
        <v>34028</v>
      </c>
      <c r="R134" s="38">
        <f t="shared" si="24"/>
        <v>39058</v>
      </c>
    </row>
    <row r="135" spans="1:18" s="14" customFormat="1" ht="17.100000000000001" customHeight="1">
      <c r="B135" s="37"/>
      <c r="C135" s="37"/>
      <c r="D135" s="37"/>
      <c r="E135" s="37"/>
      <c r="F135" s="37"/>
      <c r="G135" s="37"/>
      <c r="H135" s="36"/>
      <c r="I135" s="36"/>
      <c r="J135" s="36"/>
      <c r="K135" s="36"/>
      <c r="L135" s="36"/>
      <c r="M135" s="36"/>
      <c r="N135" s="36"/>
      <c r="O135" s="36"/>
      <c r="P135" s="36"/>
      <c r="Q135" s="36"/>
      <c r="R135" s="36"/>
    </row>
    <row r="136" spans="1:18" s="14" customFormat="1" ht="17.100000000000001" customHeight="1">
      <c r="A136" s="26" t="s">
        <v>98</v>
      </c>
      <c r="H136" s="25"/>
      <c r="I136" s="25"/>
      <c r="J136" s="25"/>
      <c r="K136" s="25"/>
    </row>
    <row r="137" spans="1:18" s="14" customFormat="1" ht="17.100000000000001" customHeight="1">
      <c r="B137" s="144"/>
      <c r="C137" s="144"/>
      <c r="D137" s="144"/>
      <c r="E137" s="144"/>
      <c r="F137" s="143"/>
      <c r="G137" s="143"/>
      <c r="H137" s="143"/>
      <c r="I137" s="862" t="s">
        <v>97</v>
      </c>
      <c r="J137" s="862"/>
      <c r="K137" s="862"/>
      <c r="L137" s="862"/>
      <c r="M137" s="862"/>
      <c r="N137" s="862"/>
      <c r="O137" s="862"/>
      <c r="P137" s="862"/>
      <c r="Q137" s="862"/>
      <c r="R137" s="862"/>
    </row>
    <row r="138" spans="1:18" s="14" customFormat="1" ht="17.100000000000001" customHeight="1">
      <c r="B138" s="863" t="str">
        <f>"令和" &amp; DBCS($A$2) &amp; "年（" &amp; DBCS($B$2) &amp; "年）" &amp; DBCS($C$2) &amp; "月"</f>
        <v>令和５年（２０２３年）６月</v>
      </c>
      <c r="C138" s="864"/>
      <c r="D138" s="864"/>
      <c r="E138" s="864"/>
      <c r="F138" s="864"/>
      <c r="G138" s="865"/>
      <c r="H138" s="869" t="s">
        <v>96</v>
      </c>
      <c r="I138" s="870"/>
      <c r="J138" s="870"/>
      <c r="K138" s="871" t="s">
        <v>95</v>
      </c>
      <c r="L138" s="872"/>
      <c r="M138" s="872"/>
      <c r="N138" s="872"/>
      <c r="O138" s="872"/>
      <c r="P138" s="872"/>
      <c r="Q138" s="873"/>
      <c r="R138" s="874" t="s">
        <v>48</v>
      </c>
    </row>
    <row r="139" spans="1:18" s="14" customFormat="1" ht="17.100000000000001" customHeight="1">
      <c r="B139" s="866"/>
      <c r="C139" s="867"/>
      <c r="D139" s="867"/>
      <c r="E139" s="867"/>
      <c r="F139" s="867"/>
      <c r="G139" s="868"/>
      <c r="H139" s="142" t="s">
        <v>57</v>
      </c>
      <c r="I139" s="141" t="s">
        <v>56</v>
      </c>
      <c r="J139" s="140" t="s">
        <v>49</v>
      </c>
      <c r="K139" s="139" t="s">
        <v>55</v>
      </c>
      <c r="L139" s="138" t="s">
        <v>54</v>
      </c>
      <c r="M139" s="138" t="s">
        <v>53</v>
      </c>
      <c r="N139" s="138" t="s">
        <v>52</v>
      </c>
      <c r="O139" s="138" t="s">
        <v>51</v>
      </c>
      <c r="P139" s="137" t="s">
        <v>50</v>
      </c>
      <c r="Q139" s="348" t="s">
        <v>49</v>
      </c>
      <c r="R139" s="875"/>
    </row>
    <row r="140" spans="1:18" s="14" customFormat="1" ht="17.100000000000001" customHeight="1">
      <c r="B140" s="86" t="s">
        <v>94</v>
      </c>
      <c r="C140" s="85"/>
      <c r="D140" s="85"/>
      <c r="E140" s="85"/>
      <c r="F140" s="85"/>
      <c r="G140" s="84"/>
      <c r="H140" s="45">
        <f t="shared" ref="H140:R140" si="25">SUM(H141,H147,H150,H155,H159:H160)</f>
        <v>16883314</v>
      </c>
      <c r="I140" s="44">
        <f t="shared" si="25"/>
        <v>32689231</v>
      </c>
      <c r="J140" s="43">
        <f t="shared" si="25"/>
        <v>49572545</v>
      </c>
      <c r="K140" s="42">
        <f t="shared" si="25"/>
        <v>0</v>
      </c>
      <c r="L140" s="41">
        <f t="shared" si="25"/>
        <v>250614413</v>
      </c>
      <c r="M140" s="41">
        <f t="shared" si="25"/>
        <v>211943515</v>
      </c>
      <c r="N140" s="41">
        <f t="shared" si="25"/>
        <v>190249495</v>
      </c>
      <c r="O140" s="41">
        <f t="shared" si="25"/>
        <v>149080815</v>
      </c>
      <c r="P140" s="40">
        <f t="shared" si="25"/>
        <v>79017628</v>
      </c>
      <c r="Q140" s="39">
        <f t="shared" si="25"/>
        <v>880905866</v>
      </c>
      <c r="R140" s="38">
        <f t="shared" si="25"/>
        <v>930478411</v>
      </c>
    </row>
    <row r="141" spans="1:18" s="14" customFormat="1" ht="17.100000000000001" customHeight="1">
      <c r="B141" s="72"/>
      <c r="C141" s="86" t="s">
        <v>93</v>
      </c>
      <c r="D141" s="85"/>
      <c r="E141" s="85"/>
      <c r="F141" s="85"/>
      <c r="G141" s="84"/>
      <c r="H141" s="45">
        <f t="shared" ref="H141:Q141" si="26">SUM(H142:H146)</f>
        <v>1888127</v>
      </c>
      <c r="I141" s="44">
        <f t="shared" si="26"/>
        <v>5531859</v>
      </c>
      <c r="J141" s="43">
        <f t="shared" si="26"/>
        <v>7419986</v>
      </c>
      <c r="K141" s="42">
        <f t="shared" si="26"/>
        <v>0</v>
      </c>
      <c r="L141" s="41">
        <f t="shared" si="26"/>
        <v>58362453</v>
      </c>
      <c r="M141" s="41">
        <f t="shared" si="26"/>
        <v>49885817</v>
      </c>
      <c r="N141" s="41">
        <f t="shared" si="26"/>
        <v>45634837</v>
      </c>
      <c r="O141" s="41">
        <f t="shared" si="26"/>
        <v>38006017</v>
      </c>
      <c r="P141" s="40">
        <f t="shared" si="26"/>
        <v>27516090</v>
      </c>
      <c r="Q141" s="39">
        <f t="shared" si="26"/>
        <v>219405214</v>
      </c>
      <c r="R141" s="38">
        <f t="shared" ref="R141:R146" si="27">SUM(J141,Q141)</f>
        <v>226825200</v>
      </c>
    </row>
    <row r="142" spans="1:18" s="14" customFormat="1" ht="17.100000000000001" customHeight="1">
      <c r="B142" s="72"/>
      <c r="C142" s="72"/>
      <c r="D142" s="82" t="s">
        <v>92</v>
      </c>
      <c r="E142" s="81"/>
      <c r="F142" s="81"/>
      <c r="G142" s="80"/>
      <c r="H142" s="79">
        <v>0</v>
      </c>
      <c r="I142" s="75">
        <v>0</v>
      </c>
      <c r="J142" s="74">
        <f>SUM(H142:I142)</f>
        <v>0</v>
      </c>
      <c r="K142" s="134">
        <v>0</v>
      </c>
      <c r="L142" s="76">
        <v>34671563</v>
      </c>
      <c r="M142" s="76">
        <v>29669785</v>
      </c>
      <c r="N142" s="76">
        <v>29628913</v>
      </c>
      <c r="O142" s="76">
        <v>23255561</v>
      </c>
      <c r="P142" s="75">
        <v>16101865</v>
      </c>
      <c r="Q142" s="74">
        <f>SUM(K142:P142)</f>
        <v>133327687</v>
      </c>
      <c r="R142" s="73">
        <f t="shared" si="27"/>
        <v>133327687</v>
      </c>
    </row>
    <row r="143" spans="1:18" s="14" customFormat="1" ht="17.100000000000001" customHeight="1">
      <c r="B143" s="72"/>
      <c r="C143" s="72"/>
      <c r="D143" s="70" t="s">
        <v>91</v>
      </c>
      <c r="E143" s="69"/>
      <c r="F143" s="69"/>
      <c r="G143" s="68"/>
      <c r="H143" s="67">
        <v>0</v>
      </c>
      <c r="I143" s="63">
        <v>0</v>
      </c>
      <c r="J143" s="62">
        <f>SUM(H143:I143)</f>
        <v>0</v>
      </c>
      <c r="K143" s="101">
        <v>0</v>
      </c>
      <c r="L143" s="64">
        <v>60511</v>
      </c>
      <c r="M143" s="64">
        <v>96067</v>
      </c>
      <c r="N143" s="64">
        <v>36882</v>
      </c>
      <c r="O143" s="64">
        <v>637146</v>
      </c>
      <c r="P143" s="63">
        <v>1211311</v>
      </c>
      <c r="Q143" s="62">
        <f>SUM(K143:P143)</f>
        <v>2041917</v>
      </c>
      <c r="R143" s="61">
        <f t="shared" si="27"/>
        <v>2041917</v>
      </c>
    </row>
    <row r="144" spans="1:18" s="14" customFormat="1" ht="17.100000000000001" customHeight="1">
      <c r="B144" s="72"/>
      <c r="C144" s="72"/>
      <c r="D144" s="70" t="s">
        <v>90</v>
      </c>
      <c r="E144" s="69"/>
      <c r="F144" s="69"/>
      <c r="G144" s="68"/>
      <c r="H144" s="67">
        <v>1326148</v>
      </c>
      <c r="I144" s="63">
        <v>3684279</v>
      </c>
      <c r="J144" s="62">
        <f>SUM(H144:I144)</f>
        <v>5010427</v>
      </c>
      <c r="K144" s="101">
        <v>0</v>
      </c>
      <c r="L144" s="64">
        <v>15466830</v>
      </c>
      <c r="M144" s="64">
        <v>12360396</v>
      </c>
      <c r="N144" s="64">
        <v>9374142</v>
      </c>
      <c r="O144" s="64">
        <v>7895386</v>
      </c>
      <c r="P144" s="63">
        <v>6878454</v>
      </c>
      <c r="Q144" s="62">
        <f>SUM(K144:P144)</f>
        <v>51975208</v>
      </c>
      <c r="R144" s="61">
        <f t="shared" si="27"/>
        <v>56985635</v>
      </c>
    </row>
    <row r="145" spans="2:18" s="14" customFormat="1" ht="17.100000000000001" customHeight="1">
      <c r="B145" s="72"/>
      <c r="C145" s="72"/>
      <c r="D145" s="70" t="s">
        <v>89</v>
      </c>
      <c r="E145" s="69"/>
      <c r="F145" s="69"/>
      <c r="G145" s="68"/>
      <c r="H145" s="67">
        <v>173814</v>
      </c>
      <c r="I145" s="63">
        <v>1297959</v>
      </c>
      <c r="J145" s="62">
        <f>SUM(H145:I145)</f>
        <v>1471773</v>
      </c>
      <c r="K145" s="101">
        <v>0</v>
      </c>
      <c r="L145" s="64">
        <v>2933866</v>
      </c>
      <c r="M145" s="64">
        <v>3687124</v>
      </c>
      <c r="N145" s="64">
        <v>2116485</v>
      </c>
      <c r="O145" s="64">
        <v>2381920</v>
      </c>
      <c r="P145" s="63">
        <v>656224</v>
      </c>
      <c r="Q145" s="62">
        <f>SUM(K145:P145)</f>
        <v>11775619</v>
      </c>
      <c r="R145" s="61">
        <f t="shared" si="27"/>
        <v>13247392</v>
      </c>
    </row>
    <row r="146" spans="2:18" s="14" customFormat="1" ht="17.100000000000001" customHeight="1">
      <c r="B146" s="72"/>
      <c r="C146" s="72"/>
      <c r="D146" s="133" t="s">
        <v>88</v>
      </c>
      <c r="E146" s="132"/>
      <c r="F146" s="132"/>
      <c r="G146" s="131"/>
      <c r="H146" s="130">
        <v>388165</v>
      </c>
      <c r="I146" s="126">
        <v>549621</v>
      </c>
      <c r="J146" s="125">
        <f>SUM(H146:I146)</f>
        <v>937786</v>
      </c>
      <c r="K146" s="128">
        <v>0</v>
      </c>
      <c r="L146" s="127">
        <v>5229683</v>
      </c>
      <c r="M146" s="127">
        <v>4072445</v>
      </c>
      <c r="N146" s="127">
        <v>4478415</v>
      </c>
      <c r="O146" s="127">
        <v>3836004</v>
      </c>
      <c r="P146" s="126">
        <v>2668236</v>
      </c>
      <c r="Q146" s="125">
        <f>SUM(K146:P146)</f>
        <v>20284783</v>
      </c>
      <c r="R146" s="124">
        <f t="shared" si="27"/>
        <v>21222569</v>
      </c>
    </row>
    <row r="147" spans="2:18" s="14" customFormat="1" ht="17.100000000000001" customHeight="1">
      <c r="B147" s="72"/>
      <c r="C147" s="86" t="s">
        <v>87</v>
      </c>
      <c r="D147" s="85"/>
      <c r="E147" s="85"/>
      <c r="F147" s="85"/>
      <c r="G147" s="84"/>
      <c r="H147" s="45">
        <f t="shared" ref="H147:R147" si="28">SUM(H148:H149)</f>
        <v>2578784</v>
      </c>
      <c r="I147" s="44">
        <f t="shared" si="28"/>
        <v>6623450</v>
      </c>
      <c r="J147" s="43">
        <f t="shared" si="28"/>
        <v>9202234</v>
      </c>
      <c r="K147" s="42">
        <f t="shared" si="28"/>
        <v>0</v>
      </c>
      <c r="L147" s="41">
        <f t="shared" si="28"/>
        <v>97628570</v>
      </c>
      <c r="M147" s="41">
        <f t="shared" si="28"/>
        <v>80823198</v>
      </c>
      <c r="N147" s="41">
        <f t="shared" si="28"/>
        <v>68055544</v>
      </c>
      <c r="O147" s="41">
        <f t="shared" si="28"/>
        <v>47951445</v>
      </c>
      <c r="P147" s="40">
        <f t="shared" si="28"/>
        <v>23422391</v>
      </c>
      <c r="Q147" s="39">
        <f t="shared" si="28"/>
        <v>317881148</v>
      </c>
      <c r="R147" s="38">
        <f t="shared" si="28"/>
        <v>327083382</v>
      </c>
    </row>
    <row r="148" spans="2:18" s="14" customFormat="1" ht="17.100000000000001" customHeight="1">
      <c r="B148" s="72"/>
      <c r="C148" s="72"/>
      <c r="D148" s="82" t="s">
        <v>86</v>
      </c>
      <c r="E148" s="81"/>
      <c r="F148" s="81"/>
      <c r="G148" s="80"/>
      <c r="H148" s="79">
        <v>0</v>
      </c>
      <c r="I148" s="75">
        <v>0</v>
      </c>
      <c r="J148" s="78">
        <f>SUM(H148:I148)</f>
        <v>0</v>
      </c>
      <c r="K148" s="134">
        <v>0</v>
      </c>
      <c r="L148" s="76">
        <v>75095415</v>
      </c>
      <c r="M148" s="76">
        <v>58938347</v>
      </c>
      <c r="N148" s="76">
        <v>52481967</v>
      </c>
      <c r="O148" s="76">
        <v>36676399</v>
      </c>
      <c r="P148" s="75">
        <v>17529012</v>
      </c>
      <c r="Q148" s="74">
        <f>SUM(K148:P148)</f>
        <v>240721140</v>
      </c>
      <c r="R148" s="73">
        <f>SUM(J148,Q148)</f>
        <v>240721140</v>
      </c>
    </row>
    <row r="149" spans="2:18" s="14" customFormat="1" ht="17.100000000000001" customHeight="1">
      <c r="B149" s="72"/>
      <c r="C149" s="72"/>
      <c r="D149" s="133" t="s">
        <v>85</v>
      </c>
      <c r="E149" s="132"/>
      <c r="F149" s="132"/>
      <c r="G149" s="131"/>
      <c r="H149" s="130">
        <v>2578784</v>
      </c>
      <c r="I149" s="126">
        <v>6623450</v>
      </c>
      <c r="J149" s="129">
        <f>SUM(H149:I149)</f>
        <v>9202234</v>
      </c>
      <c r="K149" s="128">
        <v>0</v>
      </c>
      <c r="L149" s="127">
        <v>22533155</v>
      </c>
      <c r="M149" s="127">
        <v>21884851</v>
      </c>
      <c r="N149" s="127">
        <v>15573577</v>
      </c>
      <c r="O149" s="127">
        <v>11275046</v>
      </c>
      <c r="P149" s="126">
        <v>5893379</v>
      </c>
      <c r="Q149" s="125">
        <f>SUM(K149:P149)</f>
        <v>77160008</v>
      </c>
      <c r="R149" s="124">
        <f>SUM(J149,Q149)</f>
        <v>86362242</v>
      </c>
    </row>
    <row r="150" spans="2:18" s="14" customFormat="1" ht="17.100000000000001" customHeight="1">
      <c r="B150" s="72"/>
      <c r="C150" s="86" t="s">
        <v>84</v>
      </c>
      <c r="D150" s="85"/>
      <c r="E150" s="85"/>
      <c r="F150" s="85"/>
      <c r="G150" s="84"/>
      <c r="H150" s="45">
        <f>SUM(H151:H154)</f>
        <v>24094</v>
      </c>
      <c r="I150" s="44">
        <f t="shared" ref="I150:Q150" si="29">SUM(I151:I154)</f>
        <v>266562</v>
      </c>
      <c r="J150" s="43">
        <f>SUM(J151:J154)</f>
        <v>290656</v>
      </c>
      <c r="K150" s="42">
        <f t="shared" si="29"/>
        <v>0</v>
      </c>
      <c r="L150" s="41">
        <f t="shared" si="29"/>
        <v>8239536</v>
      </c>
      <c r="M150" s="41">
        <f>SUM(M151:M154)</f>
        <v>10141330</v>
      </c>
      <c r="N150" s="41">
        <f t="shared" si="29"/>
        <v>13515903</v>
      </c>
      <c r="O150" s="41">
        <f t="shared" si="29"/>
        <v>13521628</v>
      </c>
      <c r="P150" s="40">
        <f>SUM(P151:P154)</f>
        <v>7036631</v>
      </c>
      <c r="Q150" s="39">
        <f t="shared" si="29"/>
        <v>52455028</v>
      </c>
      <c r="R150" s="38">
        <f>SUM(R151:R154)</f>
        <v>52745684</v>
      </c>
    </row>
    <row r="151" spans="2:18" s="14" customFormat="1" ht="17.100000000000001" customHeight="1">
      <c r="B151" s="72"/>
      <c r="C151" s="72"/>
      <c r="D151" s="82" t="s">
        <v>83</v>
      </c>
      <c r="E151" s="81"/>
      <c r="F151" s="81"/>
      <c r="G151" s="80"/>
      <c r="H151" s="79">
        <v>24094</v>
      </c>
      <c r="I151" s="75">
        <v>177651</v>
      </c>
      <c r="J151" s="78">
        <f>SUM(H151:I151)</f>
        <v>201745</v>
      </c>
      <c r="K151" s="134">
        <v>0</v>
      </c>
      <c r="L151" s="76">
        <v>7224406</v>
      </c>
      <c r="M151" s="76">
        <v>8894077</v>
      </c>
      <c r="N151" s="76">
        <v>11600604</v>
      </c>
      <c r="O151" s="76">
        <v>11387798</v>
      </c>
      <c r="P151" s="75">
        <v>5709692</v>
      </c>
      <c r="Q151" s="74">
        <f>SUM(K151:P151)</f>
        <v>44816577</v>
      </c>
      <c r="R151" s="73">
        <f>SUM(J151,Q151)</f>
        <v>45018322</v>
      </c>
    </row>
    <row r="152" spans="2:18" s="14" customFormat="1" ht="17.100000000000001" customHeight="1">
      <c r="B152" s="72"/>
      <c r="C152" s="72"/>
      <c r="D152" s="70" t="s">
        <v>82</v>
      </c>
      <c r="E152" s="69"/>
      <c r="F152" s="69"/>
      <c r="G152" s="68"/>
      <c r="H152" s="67">
        <v>0</v>
      </c>
      <c r="I152" s="63">
        <v>88911</v>
      </c>
      <c r="J152" s="66">
        <f>SUM(H152:I152)</f>
        <v>88911</v>
      </c>
      <c r="K152" s="101">
        <v>0</v>
      </c>
      <c r="L152" s="64">
        <v>1015130</v>
      </c>
      <c r="M152" s="64">
        <v>1247253</v>
      </c>
      <c r="N152" s="64">
        <v>1915299</v>
      </c>
      <c r="O152" s="64">
        <v>2133830</v>
      </c>
      <c r="P152" s="63">
        <v>1326939</v>
      </c>
      <c r="Q152" s="62">
        <f>SUM(K152:P152)</f>
        <v>7638451</v>
      </c>
      <c r="R152" s="61">
        <f>SUM(J152,Q152)</f>
        <v>7727362</v>
      </c>
    </row>
    <row r="153" spans="2:18" s="14" customFormat="1" ht="16.5" customHeight="1">
      <c r="B153" s="72"/>
      <c r="C153" s="71"/>
      <c r="D153" s="70" t="s">
        <v>81</v>
      </c>
      <c r="E153" s="69"/>
      <c r="F153" s="69"/>
      <c r="G153" s="68"/>
      <c r="H153" s="67">
        <v>0</v>
      </c>
      <c r="I153" s="63">
        <v>0</v>
      </c>
      <c r="J153" s="66">
        <f>SUM(H153:I153)</f>
        <v>0</v>
      </c>
      <c r="K153" s="101">
        <v>0</v>
      </c>
      <c r="L153" s="64">
        <v>0</v>
      </c>
      <c r="M153" s="64">
        <v>0</v>
      </c>
      <c r="N153" s="64">
        <v>0</v>
      </c>
      <c r="O153" s="64">
        <v>0</v>
      </c>
      <c r="P153" s="63">
        <v>0</v>
      </c>
      <c r="Q153" s="62">
        <f>SUM(K153:P153)</f>
        <v>0</v>
      </c>
      <c r="R153" s="61">
        <f>SUM(J153,Q153)</f>
        <v>0</v>
      </c>
    </row>
    <row r="154" spans="2:18" s="49" customFormat="1" ht="16.5" customHeight="1">
      <c r="B154" s="111"/>
      <c r="C154" s="136"/>
      <c r="D154" s="59" t="s">
        <v>80</v>
      </c>
      <c r="E154" s="58"/>
      <c r="F154" s="58"/>
      <c r="G154" s="57"/>
      <c r="H154" s="56">
        <v>0</v>
      </c>
      <c r="I154" s="52">
        <v>0</v>
      </c>
      <c r="J154" s="55">
        <f>SUM(H154:I154)</f>
        <v>0</v>
      </c>
      <c r="K154" s="135">
        <v>0</v>
      </c>
      <c r="L154" s="53">
        <v>0</v>
      </c>
      <c r="M154" s="53">
        <v>0</v>
      </c>
      <c r="N154" s="53">
        <v>0</v>
      </c>
      <c r="O154" s="53">
        <v>0</v>
      </c>
      <c r="P154" s="52">
        <v>0</v>
      </c>
      <c r="Q154" s="51">
        <f>SUM(K154:P154)</f>
        <v>0</v>
      </c>
      <c r="R154" s="50">
        <f>SUM(J154,Q154)</f>
        <v>0</v>
      </c>
    </row>
    <row r="155" spans="2:18" s="14" customFormat="1" ht="17.100000000000001" customHeight="1">
      <c r="B155" s="72"/>
      <c r="C155" s="86" t="s">
        <v>79</v>
      </c>
      <c r="D155" s="85"/>
      <c r="E155" s="85"/>
      <c r="F155" s="85"/>
      <c r="G155" s="84"/>
      <c r="H155" s="45">
        <f t="shared" ref="H155:R155" si="30">SUM(H156:H158)</f>
        <v>6564816</v>
      </c>
      <c r="I155" s="44">
        <f t="shared" si="30"/>
        <v>12386777</v>
      </c>
      <c r="J155" s="43">
        <f t="shared" si="30"/>
        <v>18951593</v>
      </c>
      <c r="K155" s="42">
        <f t="shared" si="30"/>
        <v>0</v>
      </c>
      <c r="L155" s="41">
        <f t="shared" si="30"/>
        <v>15734330</v>
      </c>
      <c r="M155" s="41">
        <f t="shared" si="30"/>
        <v>21860525</v>
      </c>
      <c r="N155" s="41">
        <f t="shared" si="30"/>
        <v>17226006</v>
      </c>
      <c r="O155" s="41">
        <f t="shared" si="30"/>
        <v>14006638</v>
      </c>
      <c r="P155" s="40">
        <f t="shared" si="30"/>
        <v>8153655</v>
      </c>
      <c r="Q155" s="39">
        <f t="shared" si="30"/>
        <v>76981154</v>
      </c>
      <c r="R155" s="38">
        <f t="shared" si="30"/>
        <v>95932747</v>
      </c>
    </row>
    <row r="156" spans="2:18" s="14" customFormat="1" ht="17.100000000000001" customHeight="1">
      <c r="B156" s="72"/>
      <c r="C156" s="72"/>
      <c r="D156" s="82" t="s">
        <v>78</v>
      </c>
      <c r="E156" s="81"/>
      <c r="F156" s="81"/>
      <c r="G156" s="80"/>
      <c r="H156" s="79">
        <v>4884208</v>
      </c>
      <c r="I156" s="75">
        <v>9749653</v>
      </c>
      <c r="J156" s="78">
        <f>SUM(H156:I156)</f>
        <v>14633861</v>
      </c>
      <c r="K156" s="134">
        <v>0</v>
      </c>
      <c r="L156" s="76">
        <v>13727045</v>
      </c>
      <c r="M156" s="76">
        <v>20143239</v>
      </c>
      <c r="N156" s="76">
        <v>16143620</v>
      </c>
      <c r="O156" s="76">
        <v>13267735</v>
      </c>
      <c r="P156" s="75">
        <v>8059800</v>
      </c>
      <c r="Q156" s="74">
        <f>SUM(K156:P156)</f>
        <v>71341439</v>
      </c>
      <c r="R156" s="73">
        <f>SUM(J156,Q156)</f>
        <v>85975300</v>
      </c>
    </row>
    <row r="157" spans="2:18" s="14" customFormat="1" ht="17.100000000000001" customHeight="1">
      <c r="B157" s="72"/>
      <c r="C157" s="72"/>
      <c r="D157" s="70" t="s">
        <v>77</v>
      </c>
      <c r="E157" s="69"/>
      <c r="F157" s="69"/>
      <c r="G157" s="68"/>
      <c r="H157" s="67">
        <v>555672</v>
      </c>
      <c r="I157" s="63">
        <v>525213</v>
      </c>
      <c r="J157" s="66">
        <f>SUM(H157:I157)</f>
        <v>1080885</v>
      </c>
      <c r="K157" s="101">
        <v>0</v>
      </c>
      <c r="L157" s="64">
        <v>793544</v>
      </c>
      <c r="M157" s="64">
        <v>742806</v>
      </c>
      <c r="N157" s="64">
        <v>548020</v>
      </c>
      <c r="O157" s="64">
        <v>184557</v>
      </c>
      <c r="P157" s="63">
        <v>41580</v>
      </c>
      <c r="Q157" s="62">
        <f>SUM(K157:P157)</f>
        <v>2310507</v>
      </c>
      <c r="R157" s="61">
        <f>SUM(J157,Q157)</f>
        <v>3391392</v>
      </c>
    </row>
    <row r="158" spans="2:18" s="14" customFormat="1" ht="17.100000000000001" customHeight="1">
      <c r="B158" s="72"/>
      <c r="C158" s="72"/>
      <c r="D158" s="133" t="s">
        <v>76</v>
      </c>
      <c r="E158" s="132"/>
      <c r="F158" s="132"/>
      <c r="G158" s="131"/>
      <c r="H158" s="130">
        <v>1124936</v>
      </c>
      <c r="I158" s="126">
        <v>2111911</v>
      </c>
      <c r="J158" s="129">
        <f>SUM(H158:I158)</f>
        <v>3236847</v>
      </c>
      <c r="K158" s="128">
        <v>0</v>
      </c>
      <c r="L158" s="127">
        <v>1213741</v>
      </c>
      <c r="M158" s="127">
        <v>974480</v>
      </c>
      <c r="N158" s="127">
        <v>534366</v>
      </c>
      <c r="O158" s="127">
        <v>554346</v>
      </c>
      <c r="P158" s="126">
        <v>52275</v>
      </c>
      <c r="Q158" s="125">
        <f>SUM(K158:P158)</f>
        <v>3329208</v>
      </c>
      <c r="R158" s="124">
        <f>SUM(J158,Q158)</f>
        <v>6566055</v>
      </c>
    </row>
    <row r="159" spans="2:18" s="14" customFormat="1" ht="17.100000000000001" customHeight="1">
      <c r="B159" s="72"/>
      <c r="C159" s="122" t="s">
        <v>75</v>
      </c>
      <c r="D159" s="121"/>
      <c r="E159" s="121"/>
      <c r="F159" s="121"/>
      <c r="G159" s="120"/>
      <c r="H159" s="45">
        <v>1779953</v>
      </c>
      <c r="I159" s="44">
        <v>1764660</v>
      </c>
      <c r="J159" s="43">
        <f>SUM(H159:I159)</f>
        <v>3544613</v>
      </c>
      <c r="K159" s="42">
        <v>0</v>
      </c>
      <c r="L159" s="41">
        <v>23679786</v>
      </c>
      <c r="M159" s="41">
        <v>22347580</v>
      </c>
      <c r="N159" s="41">
        <v>24880936</v>
      </c>
      <c r="O159" s="41">
        <v>22677192</v>
      </c>
      <c r="P159" s="40">
        <v>6758337</v>
      </c>
      <c r="Q159" s="39">
        <f>SUM(K159:P159)</f>
        <v>100343831</v>
      </c>
      <c r="R159" s="38">
        <f>SUM(J159,Q159)</f>
        <v>103888444</v>
      </c>
    </row>
    <row r="160" spans="2:18" s="14" customFormat="1" ht="17.100000000000001" customHeight="1">
      <c r="B160" s="123"/>
      <c r="C160" s="122" t="s">
        <v>74</v>
      </c>
      <c r="D160" s="121"/>
      <c r="E160" s="121"/>
      <c r="F160" s="121"/>
      <c r="G160" s="120"/>
      <c r="H160" s="45">
        <v>4047540</v>
      </c>
      <c r="I160" s="44">
        <v>6115923</v>
      </c>
      <c r="J160" s="43">
        <f>SUM(H160:I160)</f>
        <v>10163463</v>
      </c>
      <c r="K160" s="42">
        <v>0</v>
      </c>
      <c r="L160" s="41">
        <v>46969738</v>
      </c>
      <c r="M160" s="41">
        <v>26885065</v>
      </c>
      <c r="N160" s="41">
        <v>20936269</v>
      </c>
      <c r="O160" s="41">
        <v>12917895</v>
      </c>
      <c r="P160" s="40">
        <v>6130524</v>
      </c>
      <c r="Q160" s="39">
        <f>SUM(K160:P160)</f>
        <v>113839491</v>
      </c>
      <c r="R160" s="38">
        <f>SUM(J160,Q160)</f>
        <v>124002954</v>
      </c>
    </row>
    <row r="161" spans="2:18" s="14" customFormat="1" ht="17.100000000000001" customHeight="1">
      <c r="B161" s="86" t="s">
        <v>73</v>
      </c>
      <c r="C161" s="85"/>
      <c r="D161" s="85"/>
      <c r="E161" s="85"/>
      <c r="F161" s="85"/>
      <c r="G161" s="84"/>
      <c r="H161" s="45">
        <f t="shared" ref="H161:R161" si="31">SUM(H162:H170)</f>
        <v>463005</v>
      </c>
      <c r="I161" s="44">
        <f t="shared" si="31"/>
        <v>916695</v>
      </c>
      <c r="J161" s="43">
        <f t="shared" si="31"/>
        <v>1379700</v>
      </c>
      <c r="K161" s="42">
        <f t="shared" si="31"/>
        <v>0</v>
      </c>
      <c r="L161" s="41">
        <f t="shared" si="31"/>
        <v>158916766</v>
      </c>
      <c r="M161" s="41">
        <f t="shared" si="31"/>
        <v>146714318</v>
      </c>
      <c r="N161" s="41">
        <f>SUM(N162:N170)</f>
        <v>151909755</v>
      </c>
      <c r="O161" s="41">
        <f t="shared" si="31"/>
        <v>111154946</v>
      </c>
      <c r="P161" s="40">
        <f t="shared" si="31"/>
        <v>65339109</v>
      </c>
      <c r="Q161" s="39">
        <f>SUM(Q162:Q170)</f>
        <v>634034894</v>
      </c>
      <c r="R161" s="38">
        <f t="shared" si="31"/>
        <v>635414594</v>
      </c>
    </row>
    <row r="162" spans="2:18" s="14" customFormat="1" ht="17.100000000000001" customHeight="1">
      <c r="B162" s="72"/>
      <c r="C162" s="119" t="s">
        <v>72</v>
      </c>
      <c r="D162" s="118"/>
      <c r="E162" s="118"/>
      <c r="F162" s="118"/>
      <c r="G162" s="117"/>
      <c r="H162" s="79">
        <v>0</v>
      </c>
      <c r="I162" s="75">
        <v>0</v>
      </c>
      <c r="J162" s="78">
        <f t="shared" ref="J162:J170" si="32">SUM(H162:I162)</f>
        <v>0</v>
      </c>
      <c r="K162" s="116"/>
      <c r="L162" s="115">
        <v>5428864</v>
      </c>
      <c r="M162" s="115">
        <v>4249025</v>
      </c>
      <c r="N162" s="115">
        <v>9814563</v>
      </c>
      <c r="O162" s="115">
        <v>11475178</v>
      </c>
      <c r="P162" s="114">
        <v>9853594</v>
      </c>
      <c r="Q162" s="113">
        <f>SUM(K162:P162)</f>
        <v>40821224</v>
      </c>
      <c r="R162" s="112">
        <f>SUM(J162,Q162)</f>
        <v>40821224</v>
      </c>
    </row>
    <row r="163" spans="2:18" s="14" customFormat="1" ht="17.100000000000001" customHeight="1">
      <c r="B163" s="72"/>
      <c r="C163" s="70" t="s">
        <v>71</v>
      </c>
      <c r="D163" s="69"/>
      <c r="E163" s="69"/>
      <c r="F163" s="69"/>
      <c r="G163" s="68"/>
      <c r="H163" s="67">
        <v>0</v>
      </c>
      <c r="I163" s="63">
        <v>0</v>
      </c>
      <c r="J163" s="66">
        <f t="shared" si="32"/>
        <v>0</v>
      </c>
      <c r="K163" s="65"/>
      <c r="L163" s="64">
        <v>0</v>
      </c>
      <c r="M163" s="64">
        <v>0</v>
      </c>
      <c r="N163" s="64">
        <v>0</v>
      </c>
      <c r="O163" s="64">
        <v>0</v>
      </c>
      <c r="P163" s="63">
        <v>0</v>
      </c>
      <c r="Q163" s="62">
        <f t="shared" ref="Q163:Q170" si="33">SUM(K163:P163)</f>
        <v>0</v>
      </c>
      <c r="R163" s="61">
        <f t="shared" ref="R163:R170" si="34">SUM(J163,Q163)</f>
        <v>0</v>
      </c>
    </row>
    <row r="164" spans="2:18" s="49" customFormat="1" ht="17.100000000000001" customHeight="1">
      <c r="B164" s="111"/>
      <c r="C164" s="110" t="s">
        <v>70</v>
      </c>
      <c r="D164" s="109"/>
      <c r="E164" s="109"/>
      <c r="F164" s="109"/>
      <c r="G164" s="108"/>
      <c r="H164" s="107">
        <v>0</v>
      </c>
      <c r="I164" s="104">
        <v>0</v>
      </c>
      <c r="J164" s="106">
        <f>SUM(H164:I164)</f>
        <v>0</v>
      </c>
      <c r="K164" s="65"/>
      <c r="L164" s="105">
        <v>71688435</v>
      </c>
      <c r="M164" s="105">
        <v>49274132</v>
      </c>
      <c r="N164" s="105">
        <v>40994419</v>
      </c>
      <c r="O164" s="105">
        <v>24901862</v>
      </c>
      <c r="P164" s="104">
        <v>11140470</v>
      </c>
      <c r="Q164" s="103">
        <f>SUM(K164:P164)</f>
        <v>197999318</v>
      </c>
      <c r="R164" s="102">
        <f>SUM(J164,Q164)</f>
        <v>197999318</v>
      </c>
    </row>
    <row r="165" spans="2:18" s="14" customFormat="1" ht="17.100000000000001" customHeight="1">
      <c r="B165" s="72"/>
      <c r="C165" s="70" t="s">
        <v>69</v>
      </c>
      <c r="D165" s="69"/>
      <c r="E165" s="69"/>
      <c r="F165" s="69"/>
      <c r="G165" s="68"/>
      <c r="H165" s="67">
        <v>0</v>
      </c>
      <c r="I165" s="63">
        <v>0</v>
      </c>
      <c r="J165" s="66">
        <f t="shared" si="32"/>
        <v>0</v>
      </c>
      <c r="K165" s="101">
        <v>0</v>
      </c>
      <c r="L165" s="64">
        <v>14231220</v>
      </c>
      <c r="M165" s="64">
        <v>10075801</v>
      </c>
      <c r="N165" s="64">
        <v>13492268</v>
      </c>
      <c r="O165" s="64">
        <v>6304050</v>
      </c>
      <c r="P165" s="63">
        <v>4851786</v>
      </c>
      <c r="Q165" s="62">
        <f t="shared" si="33"/>
        <v>48955125</v>
      </c>
      <c r="R165" s="61">
        <f t="shared" si="34"/>
        <v>48955125</v>
      </c>
    </row>
    <row r="166" spans="2:18" s="14" customFormat="1" ht="17.100000000000001" customHeight="1">
      <c r="B166" s="72"/>
      <c r="C166" s="70" t="s">
        <v>68</v>
      </c>
      <c r="D166" s="69"/>
      <c r="E166" s="69"/>
      <c r="F166" s="69"/>
      <c r="G166" s="68"/>
      <c r="H166" s="67">
        <v>463005</v>
      </c>
      <c r="I166" s="63">
        <v>916695</v>
      </c>
      <c r="J166" s="66">
        <f t="shared" si="32"/>
        <v>1379700</v>
      </c>
      <c r="K166" s="101">
        <v>0</v>
      </c>
      <c r="L166" s="64">
        <v>11307820</v>
      </c>
      <c r="M166" s="64">
        <v>13463149</v>
      </c>
      <c r="N166" s="64">
        <v>13853736</v>
      </c>
      <c r="O166" s="64">
        <v>19948603</v>
      </c>
      <c r="P166" s="63">
        <v>8466570</v>
      </c>
      <c r="Q166" s="62">
        <f t="shared" si="33"/>
        <v>67039878</v>
      </c>
      <c r="R166" s="61">
        <f t="shared" si="34"/>
        <v>68419578</v>
      </c>
    </row>
    <row r="167" spans="2:18" s="14" customFormat="1" ht="17.100000000000001" customHeight="1">
      <c r="B167" s="72"/>
      <c r="C167" s="70" t="s">
        <v>67</v>
      </c>
      <c r="D167" s="69"/>
      <c r="E167" s="69"/>
      <c r="F167" s="69"/>
      <c r="G167" s="68"/>
      <c r="H167" s="67">
        <v>0</v>
      </c>
      <c r="I167" s="63">
        <v>0</v>
      </c>
      <c r="J167" s="66">
        <f t="shared" si="32"/>
        <v>0</v>
      </c>
      <c r="K167" s="65"/>
      <c r="L167" s="64">
        <v>49412183</v>
      </c>
      <c r="M167" s="64">
        <v>54677607</v>
      </c>
      <c r="N167" s="64">
        <v>56229073</v>
      </c>
      <c r="O167" s="64">
        <v>29972406</v>
      </c>
      <c r="P167" s="63">
        <v>14811177</v>
      </c>
      <c r="Q167" s="62">
        <f t="shared" si="33"/>
        <v>205102446</v>
      </c>
      <c r="R167" s="61">
        <f t="shared" si="34"/>
        <v>205102446</v>
      </c>
    </row>
    <row r="168" spans="2:18" s="14" customFormat="1" ht="17.100000000000001" customHeight="1">
      <c r="B168" s="72"/>
      <c r="C168" s="100" t="s">
        <v>66</v>
      </c>
      <c r="D168" s="98"/>
      <c r="E168" s="98"/>
      <c r="F168" s="98"/>
      <c r="G168" s="97"/>
      <c r="H168" s="67">
        <v>0</v>
      </c>
      <c r="I168" s="63">
        <v>0</v>
      </c>
      <c r="J168" s="66">
        <f t="shared" si="32"/>
        <v>0</v>
      </c>
      <c r="K168" s="65"/>
      <c r="L168" s="64">
        <v>4513732</v>
      </c>
      <c r="M168" s="64">
        <v>7493686</v>
      </c>
      <c r="N168" s="64">
        <v>6073740</v>
      </c>
      <c r="O168" s="64">
        <v>5206740</v>
      </c>
      <c r="P168" s="63">
        <v>3238530</v>
      </c>
      <c r="Q168" s="62">
        <f t="shared" si="33"/>
        <v>26526428</v>
      </c>
      <c r="R168" s="61">
        <f t="shared" si="34"/>
        <v>26526428</v>
      </c>
    </row>
    <row r="169" spans="2:18" s="14" customFormat="1" ht="17.100000000000001" customHeight="1">
      <c r="B169" s="71"/>
      <c r="C169" s="99" t="s">
        <v>65</v>
      </c>
      <c r="D169" s="98"/>
      <c r="E169" s="98"/>
      <c r="F169" s="98"/>
      <c r="G169" s="97"/>
      <c r="H169" s="67">
        <v>0</v>
      </c>
      <c r="I169" s="63">
        <v>0</v>
      </c>
      <c r="J169" s="66">
        <f t="shared" si="32"/>
        <v>0</v>
      </c>
      <c r="K169" s="65"/>
      <c r="L169" s="64">
        <v>0</v>
      </c>
      <c r="M169" s="64">
        <v>0</v>
      </c>
      <c r="N169" s="64">
        <v>2048904</v>
      </c>
      <c r="O169" s="64">
        <v>6358359</v>
      </c>
      <c r="P169" s="63">
        <v>5463992</v>
      </c>
      <c r="Q169" s="62">
        <f>SUM(K169:P169)</f>
        <v>13871255</v>
      </c>
      <c r="R169" s="61">
        <f>SUM(J169,Q169)</f>
        <v>13871255</v>
      </c>
    </row>
    <row r="170" spans="2:18" s="14" customFormat="1" ht="17.100000000000001" customHeight="1">
      <c r="B170" s="96"/>
      <c r="C170" s="95" t="s">
        <v>64</v>
      </c>
      <c r="D170" s="94"/>
      <c r="E170" s="94"/>
      <c r="F170" s="94"/>
      <c r="G170" s="93"/>
      <c r="H170" s="92">
        <v>0</v>
      </c>
      <c r="I170" s="89">
        <v>0</v>
      </c>
      <c r="J170" s="91">
        <f t="shared" si="32"/>
        <v>0</v>
      </c>
      <c r="K170" s="54"/>
      <c r="L170" s="90">
        <v>2334512</v>
      </c>
      <c r="M170" s="90">
        <v>7480918</v>
      </c>
      <c r="N170" s="90">
        <v>9403052</v>
      </c>
      <c r="O170" s="90">
        <v>6987748</v>
      </c>
      <c r="P170" s="89">
        <v>7512990</v>
      </c>
      <c r="Q170" s="88">
        <f t="shared" si="33"/>
        <v>33719220</v>
      </c>
      <c r="R170" s="87">
        <f t="shared" si="34"/>
        <v>33719220</v>
      </c>
    </row>
    <row r="171" spans="2:18" s="14" customFormat="1" ht="17.100000000000001" customHeight="1">
      <c r="B171" s="86" t="s">
        <v>63</v>
      </c>
      <c r="C171" s="85"/>
      <c r="D171" s="85"/>
      <c r="E171" s="85"/>
      <c r="F171" s="85"/>
      <c r="G171" s="84"/>
      <c r="H171" s="45">
        <f>SUM(H172:H175)</f>
        <v>0</v>
      </c>
      <c r="I171" s="44">
        <f>SUM(I172:I175)</f>
        <v>0</v>
      </c>
      <c r="J171" s="43">
        <f>SUM(J172:J175)</f>
        <v>0</v>
      </c>
      <c r="K171" s="83"/>
      <c r="L171" s="41">
        <f t="shared" ref="L171:R171" si="35">SUM(L172:L175)</f>
        <v>10827639</v>
      </c>
      <c r="M171" s="41">
        <f t="shared" si="35"/>
        <v>16593275</v>
      </c>
      <c r="N171" s="41">
        <f t="shared" si="35"/>
        <v>84865284</v>
      </c>
      <c r="O171" s="41">
        <f t="shared" si="35"/>
        <v>328209396</v>
      </c>
      <c r="P171" s="40">
        <f t="shared" si="35"/>
        <v>299894282</v>
      </c>
      <c r="Q171" s="39">
        <f t="shared" si="35"/>
        <v>740389876</v>
      </c>
      <c r="R171" s="38">
        <f t="shared" si="35"/>
        <v>740389876</v>
      </c>
    </row>
    <row r="172" spans="2:18" s="14" customFormat="1" ht="17.100000000000001" customHeight="1">
      <c r="B172" s="72"/>
      <c r="C172" s="82" t="s">
        <v>62</v>
      </c>
      <c r="D172" s="81"/>
      <c r="E172" s="81"/>
      <c r="F172" s="81"/>
      <c r="G172" s="80"/>
      <c r="H172" s="79">
        <v>0</v>
      </c>
      <c r="I172" s="75">
        <v>0</v>
      </c>
      <c r="J172" s="78">
        <f>SUM(H172:I172)</f>
        <v>0</v>
      </c>
      <c r="K172" s="77"/>
      <c r="L172" s="76">
        <v>191835</v>
      </c>
      <c r="M172" s="76">
        <v>621045</v>
      </c>
      <c r="N172" s="76">
        <v>40592492</v>
      </c>
      <c r="O172" s="76">
        <v>154544105</v>
      </c>
      <c r="P172" s="75">
        <v>110762473</v>
      </c>
      <c r="Q172" s="74">
        <f>SUM(K172:P172)</f>
        <v>306711950</v>
      </c>
      <c r="R172" s="73">
        <f>SUM(J172,Q172)</f>
        <v>306711950</v>
      </c>
    </row>
    <row r="173" spans="2:18" s="14" customFormat="1" ht="17.100000000000001" customHeight="1">
      <c r="B173" s="72"/>
      <c r="C173" s="70" t="s">
        <v>61</v>
      </c>
      <c r="D173" s="69"/>
      <c r="E173" s="69"/>
      <c r="F173" s="69"/>
      <c r="G173" s="68"/>
      <c r="H173" s="67">
        <v>0</v>
      </c>
      <c r="I173" s="63">
        <v>0</v>
      </c>
      <c r="J173" s="66">
        <f>SUM(H173:I173)</f>
        <v>0</v>
      </c>
      <c r="K173" s="65"/>
      <c r="L173" s="64">
        <v>10387674</v>
      </c>
      <c r="M173" s="64">
        <v>15051035</v>
      </c>
      <c r="N173" s="64">
        <v>35035399</v>
      </c>
      <c r="O173" s="64">
        <v>51807290</v>
      </c>
      <c r="P173" s="63">
        <v>26903984</v>
      </c>
      <c r="Q173" s="62">
        <f>SUM(K173:P173)</f>
        <v>139185382</v>
      </c>
      <c r="R173" s="61">
        <f>SUM(J173,Q173)</f>
        <v>139185382</v>
      </c>
    </row>
    <row r="174" spans="2:18" s="14" customFormat="1" ht="17.100000000000001" customHeight="1">
      <c r="B174" s="71"/>
      <c r="C174" s="70" t="s">
        <v>60</v>
      </c>
      <c r="D174" s="69"/>
      <c r="E174" s="69"/>
      <c r="F174" s="69"/>
      <c r="G174" s="68"/>
      <c r="H174" s="67">
        <v>0</v>
      </c>
      <c r="I174" s="63">
        <v>0</v>
      </c>
      <c r="J174" s="66">
        <f>SUM(H174:I174)</f>
        <v>0</v>
      </c>
      <c r="K174" s="65"/>
      <c r="L174" s="64">
        <v>0</v>
      </c>
      <c r="M174" s="64">
        <v>0</v>
      </c>
      <c r="N174" s="64">
        <v>908271</v>
      </c>
      <c r="O174" s="64">
        <v>4422381</v>
      </c>
      <c r="P174" s="63">
        <v>4668878</v>
      </c>
      <c r="Q174" s="62">
        <f>SUM(K174:P174)</f>
        <v>9999530</v>
      </c>
      <c r="R174" s="61">
        <f>SUM(J174,Q174)</f>
        <v>9999530</v>
      </c>
    </row>
    <row r="175" spans="2:18" s="49" customFormat="1" ht="17.100000000000001" customHeight="1">
      <c r="B175" s="60"/>
      <c r="C175" s="59" t="s">
        <v>59</v>
      </c>
      <c r="D175" s="58"/>
      <c r="E175" s="58"/>
      <c r="F175" s="58"/>
      <c r="G175" s="57"/>
      <c r="H175" s="56">
        <v>0</v>
      </c>
      <c r="I175" s="52">
        <v>0</v>
      </c>
      <c r="J175" s="55">
        <f>SUM(H175:I175)</f>
        <v>0</v>
      </c>
      <c r="K175" s="54"/>
      <c r="L175" s="53">
        <v>248130</v>
      </c>
      <c r="M175" s="53">
        <v>921195</v>
      </c>
      <c r="N175" s="53">
        <v>8329122</v>
      </c>
      <c r="O175" s="53">
        <v>117435620</v>
      </c>
      <c r="P175" s="52">
        <v>157558947</v>
      </c>
      <c r="Q175" s="51">
        <f>SUM(K175:P175)</f>
        <v>284493014</v>
      </c>
      <c r="R175" s="50">
        <f>SUM(J175,Q175)</f>
        <v>284493014</v>
      </c>
    </row>
    <row r="176" spans="2:18" s="14" customFormat="1" ht="17.100000000000001" customHeight="1">
      <c r="B176" s="48" t="s">
        <v>58</v>
      </c>
      <c r="C176" s="47"/>
      <c r="D176" s="47"/>
      <c r="E176" s="47"/>
      <c r="F176" s="47"/>
      <c r="G176" s="46"/>
      <c r="H176" s="45">
        <f t="shared" ref="H176:R176" si="36">SUM(H140,H161,H171)</f>
        <v>17346319</v>
      </c>
      <c r="I176" s="44">
        <f t="shared" si="36"/>
        <v>33605926</v>
      </c>
      <c r="J176" s="43">
        <f t="shared" si="36"/>
        <v>50952245</v>
      </c>
      <c r="K176" s="42">
        <f t="shared" si="36"/>
        <v>0</v>
      </c>
      <c r="L176" s="41">
        <f t="shared" si="36"/>
        <v>420358818</v>
      </c>
      <c r="M176" s="41">
        <f t="shared" si="36"/>
        <v>375251108</v>
      </c>
      <c r="N176" s="41">
        <f t="shared" si="36"/>
        <v>427024534</v>
      </c>
      <c r="O176" s="41">
        <f t="shared" si="36"/>
        <v>588445157</v>
      </c>
      <c r="P176" s="40">
        <f t="shared" si="36"/>
        <v>444251019</v>
      </c>
      <c r="Q176" s="39">
        <f t="shared" si="36"/>
        <v>2255330636</v>
      </c>
      <c r="R176" s="38">
        <f t="shared" si="36"/>
        <v>2306282881</v>
      </c>
    </row>
  </sheetData>
  <mergeCells count="54">
    <mergeCell ref="I137:R137"/>
    <mergeCell ref="B138:G139"/>
    <mergeCell ref="H138:J138"/>
    <mergeCell ref="K138:Q138"/>
    <mergeCell ref="R138:R139"/>
    <mergeCell ref="B96:G97"/>
    <mergeCell ref="H96:J96"/>
    <mergeCell ref="K96:Q96"/>
    <mergeCell ref="R96:R97"/>
    <mergeCell ref="J79:Q79"/>
    <mergeCell ref="B80:G81"/>
    <mergeCell ref="H80:J80"/>
    <mergeCell ref="K80:P80"/>
    <mergeCell ref="Q80:Q81"/>
    <mergeCell ref="J87:Q87"/>
    <mergeCell ref="B88:G89"/>
    <mergeCell ref="H88:J88"/>
    <mergeCell ref="K88:P88"/>
    <mergeCell ref="Q88:Q89"/>
    <mergeCell ref="I95:R95"/>
    <mergeCell ref="B72:G73"/>
    <mergeCell ref="H72:J72"/>
    <mergeCell ref="K72:P72"/>
    <mergeCell ref="Q72:Q73"/>
    <mergeCell ref="K54:R54"/>
    <mergeCell ref="B55:G56"/>
    <mergeCell ref="H55:J55"/>
    <mergeCell ref="K55:Q55"/>
    <mergeCell ref="R55:R56"/>
    <mergeCell ref="J63:Q63"/>
    <mergeCell ref="B64:G65"/>
    <mergeCell ref="H64:J64"/>
    <mergeCell ref="K64:P64"/>
    <mergeCell ref="Q64:Q65"/>
    <mergeCell ref="J71:Q71"/>
    <mergeCell ref="B33:B42"/>
    <mergeCell ref="C42:G42"/>
    <mergeCell ref="K46:R46"/>
    <mergeCell ref="B47:G48"/>
    <mergeCell ref="H47:J47"/>
    <mergeCell ref="K47:Q47"/>
    <mergeCell ref="R47:R48"/>
    <mergeCell ref="Q12:R12"/>
    <mergeCell ref="B13:B22"/>
    <mergeCell ref="C13:G13"/>
    <mergeCell ref="C22:G22"/>
    <mergeCell ref="B23:B32"/>
    <mergeCell ref="C32:G32"/>
    <mergeCell ref="R6:R7"/>
    <mergeCell ref="J1:O1"/>
    <mergeCell ref="P1:Q1"/>
    <mergeCell ref="H4:I4"/>
    <mergeCell ref="B5:G5"/>
    <mergeCell ref="H5:I5"/>
  </mergeCells>
  <phoneticPr fontId="9"/>
  <pageMargins left="0.35433070866141736" right="0.78740157480314965" top="0.59055118110236227" bottom="0.39370078740157483" header="0.39370078740157483" footer="0.39370078740157483"/>
  <pageSetup paperSize="9" scale="67" fitToHeight="0" orientation="landscape" r:id="rId1"/>
  <headerFooter alignWithMargins="0">
    <oddFooter>&amp;P ページ</oddFooter>
  </headerFooter>
  <rowBreaks count="3" manualBreakCount="3">
    <brk id="44" max="17" man="1"/>
    <brk id="93" max="17" man="1"/>
    <brk id="135" max="17"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6"/>
  <sheetViews>
    <sheetView view="pageBreakPreview" zoomScaleNormal="55" zoomScaleSheetLayoutView="100" workbookViewId="0">
      <selection activeCell="P1" sqref="P1:Q1"/>
    </sheetView>
  </sheetViews>
  <sheetFormatPr defaultColWidth="7.6640625" defaultRowHeight="17.100000000000001" customHeight="1"/>
  <cols>
    <col min="1" max="2" width="2.6640625" style="1" customWidth="1"/>
    <col min="3" max="3" width="5.6640625" style="1" customWidth="1"/>
    <col min="4" max="4" width="7.6640625" style="1" customWidth="1"/>
    <col min="5" max="5" width="3.33203125" style="1" customWidth="1"/>
    <col min="6" max="6" width="6.6640625" style="1" customWidth="1"/>
    <col min="7" max="7" width="10.44140625" style="1" customWidth="1"/>
    <col min="8" max="11" width="10.6640625" style="1" customWidth="1"/>
    <col min="12" max="16" width="12.33203125" style="1" customWidth="1"/>
    <col min="17" max="18" width="12.6640625" style="1" customWidth="1"/>
    <col min="19" max="19" width="7.6640625" style="1" customWidth="1"/>
    <col min="20" max="22" width="9.33203125" style="1" customWidth="1"/>
    <col min="23" max="256" width="7.6640625" style="1"/>
    <col min="257" max="258" width="2.6640625" style="1" customWidth="1"/>
    <col min="259" max="259" width="5.6640625" style="1" customWidth="1"/>
    <col min="260" max="260" width="7.6640625" style="1" customWidth="1"/>
    <col min="261" max="261" width="3.33203125" style="1" customWidth="1"/>
    <col min="262" max="262" width="6.6640625" style="1" customWidth="1"/>
    <col min="263" max="263" width="10.44140625" style="1" customWidth="1"/>
    <col min="264" max="267" width="10.6640625" style="1" customWidth="1"/>
    <col min="268" max="272" width="12.33203125" style="1" customWidth="1"/>
    <col min="273" max="274" width="12.6640625" style="1" customWidth="1"/>
    <col min="275" max="275" width="7.6640625" style="1" customWidth="1"/>
    <col min="276" max="278" width="9.33203125" style="1" customWidth="1"/>
    <col min="279" max="512" width="7.6640625" style="1"/>
    <col min="513" max="514" width="2.6640625" style="1" customWidth="1"/>
    <col min="515" max="515" width="5.6640625" style="1" customWidth="1"/>
    <col min="516" max="516" width="7.6640625" style="1" customWidth="1"/>
    <col min="517" max="517" width="3.33203125" style="1" customWidth="1"/>
    <col min="518" max="518" width="6.6640625" style="1" customWidth="1"/>
    <col min="519" max="519" width="10.44140625" style="1" customWidth="1"/>
    <col min="520" max="523" width="10.6640625" style="1" customWidth="1"/>
    <col min="524" max="528" width="12.33203125" style="1" customWidth="1"/>
    <col min="529" max="530" width="12.6640625" style="1" customWidth="1"/>
    <col min="531" max="531" width="7.6640625" style="1" customWidth="1"/>
    <col min="532" max="534" width="9.33203125" style="1" customWidth="1"/>
    <col min="535" max="768" width="7.6640625" style="1"/>
    <col min="769" max="770" width="2.6640625" style="1" customWidth="1"/>
    <col min="771" max="771" width="5.6640625" style="1" customWidth="1"/>
    <col min="772" max="772" width="7.6640625" style="1" customWidth="1"/>
    <col min="773" max="773" width="3.33203125" style="1" customWidth="1"/>
    <col min="774" max="774" width="6.6640625" style="1" customWidth="1"/>
    <col min="775" max="775" width="10.44140625" style="1" customWidth="1"/>
    <col min="776" max="779" width="10.6640625" style="1" customWidth="1"/>
    <col min="780" max="784" width="12.33203125" style="1" customWidth="1"/>
    <col min="785" max="786" width="12.6640625" style="1" customWidth="1"/>
    <col min="787" max="787" width="7.6640625" style="1" customWidth="1"/>
    <col min="788" max="790" width="9.33203125" style="1" customWidth="1"/>
    <col min="791" max="1024" width="7.6640625" style="1"/>
    <col min="1025" max="1026" width="2.6640625" style="1" customWidth="1"/>
    <col min="1027" max="1027" width="5.6640625" style="1" customWidth="1"/>
    <col min="1028" max="1028" width="7.6640625" style="1" customWidth="1"/>
    <col min="1029" max="1029" width="3.33203125" style="1" customWidth="1"/>
    <col min="1030" max="1030" width="6.6640625" style="1" customWidth="1"/>
    <col min="1031" max="1031" width="10.44140625" style="1" customWidth="1"/>
    <col min="1032" max="1035" width="10.6640625" style="1" customWidth="1"/>
    <col min="1036" max="1040" width="12.33203125" style="1" customWidth="1"/>
    <col min="1041" max="1042" width="12.6640625" style="1" customWidth="1"/>
    <col min="1043" max="1043" width="7.6640625" style="1" customWidth="1"/>
    <col min="1044" max="1046" width="9.33203125" style="1" customWidth="1"/>
    <col min="1047" max="1280" width="7.6640625" style="1"/>
    <col min="1281" max="1282" width="2.6640625" style="1" customWidth="1"/>
    <col min="1283" max="1283" width="5.6640625" style="1" customWidth="1"/>
    <col min="1284" max="1284" width="7.6640625" style="1" customWidth="1"/>
    <col min="1285" max="1285" width="3.33203125" style="1" customWidth="1"/>
    <col min="1286" max="1286" width="6.6640625" style="1" customWidth="1"/>
    <col min="1287" max="1287" width="10.44140625" style="1" customWidth="1"/>
    <col min="1288" max="1291" width="10.6640625" style="1" customWidth="1"/>
    <col min="1292" max="1296" width="12.33203125" style="1" customWidth="1"/>
    <col min="1297" max="1298" width="12.6640625" style="1" customWidth="1"/>
    <col min="1299" max="1299" width="7.6640625" style="1" customWidth="1"/>
    <col min="1300" max="1302" width="9.33203125" style="1" customWidth="1"/>
    <col min="1303" max="1536" width="7.6640625" style="1"/>
    <col min="1537" max="1538" width="2.6640625" style="1" customWidth="1"/>
    <col min="1539" max="1539" width="5.6640625" style="1" customWidth="1"/>
    <col min="1540" max="1540" width="7.6640625" style="1" customWidth="1"/>
    <col min="1541" max="1541" width="3.33203125" style="1" customWidth="1"/>
    <col min="1542" max="1542" width="6.6640625" style="1" customWidth="1"/>
    <col min="1543" max="1543" width="10.44140625" style="1" customWidth="1"/>
    <col min="1544" max="1547" width="10.6640625" style="1" customWidth="1"/>
    <col min="1548" max="1552" width="12.33203125" style="1" customWidth="1"/>
    <col min="1553" max="1554" width="12.6640625" style="1" customWidth="1"/>
    <col min="1555" max="1555" width="7.6640625" style="1" customWidth="1"/>
    <col min="1556" max="1558" width="9.33203125" style="1" customWidth="1"/>
    <col min="1559" max="1792" width="7.6640625" style="1"/>
    <col min="1793" max="1794" width="2.6640625" style="1" customWidth="1"/>
    <col min="1795" max="1795" width="5.6640625" style="1" customWidth="1"/>
    <col min="1796" max="1796" width="7.6640625" style="1" customWidth="1"/>
    <col min="1797" max="1797" width="3.33203125" style="1" customWidth="1"/>
    <col min="1798" max="1798" width="6.6640625" style="1" customWidth="1"/>
    <col min="1799" max="1799" width="10.44140625" style="1" customWidth="1"/>
    <col min="1800" max="1803" width="10.6640625" style="1" customWidth="1"/>
    <col min="1804" max="1808" width="12.33203125" style="1" customWidth="1"/>
    <col min="1809" max="1810" width="12.6640625" style="1" customWidth="1"/>
    <col min="1811" max="1811" width="7.6640625" style="1" customWidth="1"/>
    <col min="1812" max="1814" width="9.33203125" style="1" customWidth="1"/>
    <col min="1815" max="2048" width="7.6640625" style="1"/>
    <col min="2049" max="2050" width="2.6640625" style="1" customWidth="1"/>
    <col min="2051" max="2051" width="5.6640625" style="1" customWidth="1"/>
    <col min="2052" max="2052" width="7.6640625" style="1" customWidth="1"/>
    <col min="2053" max="2053" width="3.33203125" style="1" customWidth="1"/>
    <col min="2054" max="2054" width="6.6640625" style="1" customWidth="1"/>
    <col min="2055" max="2055" width="10.44140625" style="1" customWidth="1"/>
    <col min="2056" max="2059" width="10.6640625" style="1" customWidth="1"/>
    <col min="2060" max="2064" width="12.33203125" style="1" customWidth="1"/>
    <col min="2065" max="2066" width="12.6640625" style="1" customWidth="1"/>
    <col min="2067" max="2067" width="7.6640625" style="1" customWidth="1"/>
    <col min="2068" max="2070" width="9.33203125" style="1" customWidth="1"/>
    <col min="2071" max="2304" width="7.6640625" style="1"/>
    <col min="2305" max="2306" width="2.6640625" style="1" customWidth="1"/>
    <col min="2307" max="2307" width="5.6640625" style="1" customWidth="1"/>
    <col min="2308" max="2308" width="7.6640625" style="1" customWidth="1"/>
    <col min="2309" max="2309" width="3.33203125" style="1" customWidth="1"/>
    <col min="2310" max="2310" width="6.6640625" style="1" customWidth="1"/>
    <col min="2311" max="2311" width="10.44140625" style="1" customWidth="1"/>
    <col min="2312" max="2315" width="10.6640625" style="1" customWidth="1"/>
    <col min="2316" max="2320" width="12.33203125" style="1" customWidth="1"/>
    <col min="2321" max="2322" width="12.6640625" style="1" customWidth="1"/>
    <col min="2323" max="2323" width="7.6640625" style="1" customWidth="1"/>
    <col min="2324" max="2326" width="9.33203125" style="1" customWidth="1"/>
    <col min="2327" max="2560" width="7.6640625" style="1"/>
    <col min="2561" max="2562" width="2.6640625" style="1" customWidth="1"/>
    <col min="2563" max="2563" width="5.6640625" style="1" customWidth="1"/>
    <col min="2564" max="2564" width="7.6640625" style="1" customWidth="1"/>
    <col min="2565" max="2565" width="3.33203125" style="1" customWidth="1"/>
    <col min="2566" max="2566" width="6.6640625" style="1" customWidth="1"/>
    <col min="2567" max="2567" width="10.44140625" style="1" customWidth="1"/>
    <col min="2568" max="2571" width="10.6640625" style="1" customWidth="1"/>
    <col min="2572" max="2576" width="12.33203125" style="1" customWidth="1"/>
    <col min="2577" max="2578" width="12.6640625" style="1" customWidth="1"/>
    <col min="2579" max="2579" width="7.6640625" style="1" customWidth="1"/>
    <col min="2580" max="2582" width="9.33203125" style="1" customWidth="1"/>
    <col min="2583" max="2816" width="7.6640625" style="1"/>
    <col min="2817" max="2818" width="2.6640625" style="1" customWidth="1"/>
    <col min="2819" max="2819" width="5.6640625" style="1" customWidth="1"/>
    <col min="2820" max="2820" width="7.6640625" style="1" customWidth="1"/>
    <col min="2821" max="2821" width="3.33203125" style="1" customWidth="1"/>
    <col min="2822" max="2822" width="6.6640625" style="1" customWidth="1"/>
    <col min="2823" max="2823" width="10.44140625" style="1" customWidth="1"/>
    <col min="2824" max="2827" width="10.6640625" style="1" customWidth="1"/>
    <col min="2828" max="2832" width="12.33203125" style="1" customWidth="1"/>
    <col min="2833" max="2834" width="12.6640625" style="1" customWidth="1"/>
    <col min="2835" max="2835" width="7.6640625" style="1" customWidth="1"/>
    <col min="2836" max="2838" width="9.33203125" style="1" customWidth="1"/>
    <col min="2839" max="3072" width="7.6640625" style="1"/>
    <col min="3073" max="3074" width="2.6640625" style="1" customWidth="1"/>
    <col min="3075" max="3075" width="5.6640625" style="1" customWidth="1"/>
    <col min="3076" max="3076" width="7.6640625" style="1" customWidth="1"/>
    <col min="3077" max="3077" width="3.33203125" style="1" customWidth="1"/>
    <col min="3078" max="3078" width="6.6640625" style="1" customWidth="1"/>
    <col min="3079" max="3079" width="10.44140625" style="1" customWidth="1"/>
    <col min="3080" max="3083" width="10.6640625" style="1" customWidth="1"/>
    <col min="3084" max="3088" width="12.33203125" style="1" customWidth="1"/>
    <col min="3089" max="3090" width="12.6640625" style="1" customWidth="1"/>
    <col min="3091" max="3091" width="7.6640625" style="1" customWidth="1"/>
    <col min="3092" max="3094" width="9.33203125" style="1" customWidth="1"/>
    <col min="3095" max="3328" width="7.6640625" style="1"/>
    <col min="3329" max="3330" width="2.6640625" style="1" customWidth="1"/>
    <col min="3331" max="3331" width="5.6640625" style="1" customWidth="1"/>
    <col min="3332" max="3332" width="7.6640625" style="1" customWidth="1"/>
    <col min="3333" max="3333" width="3.33203125" style="1" customWidth="1"/>
    <col min="3334" max="3334" width="6.6640625" style="1" customWidth="1"/>
    <col min="3335" max="3335" width="10.44140625" style="1" customWidth="1"/>
    <col min="3336" max="3339" width="10.6640625" style="1" customWidth="1"/>
    <col min="3340" max="3344" width="12.33203125" style="1" customWidth="1"/>
    <col min="3345" max="3346" width="12.6640625" style="1" customWidth="1"/>
    <col min="3347" max="3347" width="7.6640625" style="1" customWidth="1"/>
    <col min="3348" max="3350" width="9.33203125" style="1" customWidth="1"/>
    <col min="3351" max="3584" width="7.6640625" style="1"/>
    <col min="3585" max="3586" width="2.6640625" style="1" customWidth="1"/>
    <col min="3587" max="3587" width="5.6640625" style="1" customWidth="1"/>
    <col min="3588" max="3588" width="7.6640625" style="1" customWidth="1"/>
    <col min="3589" max="3589" width="3.33203125" style="1" customWidth="1"/>
    <col min="3590" max="3590" width="6.6640625" style="1" customWidth="1"/>
    <col min="3591" max="3591" width="10.44140625" style="1" customWidth="1"/>
    <col min="3592" max="3595" width="10.6640625" style="1" customWidth="1"/>
    <col min="3596" max="3600" width="12.33203125" style="1" customWidth="1"/>
    <col min="3601" max="3602" width="12.6640625" style="1" customWidth="1"/>
    <col min="3603" max="3603" width="7.6640625" style="1" customWidth="1"/>
    <col min="3604" max="3606" width="9.33203125" style="1" customWidth="1"/>
    <col min="3607" max="3840" width="7.6640625" style="1"/>
    <col min="3841" max="3842" width="2.6640625" style="1" customWidth="1"/>
    <col min="3843" max="3843" width="5.6640625" style="1" customWidth="1"/>
    <col min="3844" max="3844" width="7.6640625" style="1" customWidth="1"/>
    <col min="3845" max="3845" width="3.33203125" style="1" customWidth="1"/>
    <col min="3846" max="3846" width="6.6640625" style="1" customWidth="1"/>
    <col min="3847" max="3847" width="10.44140625" style="1" customWidth="1"/>
    <col min="3848" max="3851" width="10.6640625" style="1" customWidth="1"/>
    <col min="3852" max="3856" width="12.33203125" style="1" customWidth="1"/>
    <col min="3857" max="3858" width="12.6640625" style="1" customWidth="1"/>
    <col min="3859" max="3859" width="7.6640625" style="1" customWidth="1"/>
    <col min="3860" max="3862" width="9.33203125" style="1" customWidth="1"/>
    <col min="3863" max="4096" width="7.6640625" style="1"/>
    <col min="4097" max="4098" width="2.6640625" style="1" customWidth="1"/>
    <col min="4099" max="4099" width="5.6640625" style="1" customWidth="1"/>
    <col min="4100" max="4100" width="7.6640625" style="1" customWidth="1"/>
    <col min="4101" max="4101" width="3.33203125" style="1" customWidth="1"/>
    <col min="4102" max="4102" width="6.6640625" style="1" customWidth="1"/>
    <col min="4103" max="4103" width="10.44140625" style="1" customWidth="1"/>
    <col min="4104" max="4107" width="10.6640625" style="1" customWidth="1"/>
    <col min="4108" max="4112" width="12.33203125" style="1" customWidth="1"/>
    <col min="4113" max="4114" width="12.6640625" style="1" customWidth="1"/>
    <col min="4115" max="4115" width="7.6640625" style="1" customWidth="1"/>
    <col min="4116" max="4118" width="9.33203125" style="1" customWidth="1"/>
    <col min="4119" max="4352" width="7.6640625" style="1"/>
    <col min="4353" max="4354" width="2.6640625" style="1" customWidth="1"/>
    <col min="4355" max="4355" width="5.6640625" style="1" customWidth="1"/>
    <col min="4356" max="4356" width="7.6640625" style="1" customWidth="1"/>
    <col min="4357" max="4357" width="3.33203125" style="1" customWidth="1"/>
    <col min="4358" max="4358" width="6.6640625" style="1" customWidth="1"/>
    <col min="4359" max="4359" width="10.44140625" style="1" customWidth="1"/>
    <col min="4360" max="4363" width="10.6640625" style="1" customWidth="1"/>
    <col min="4364" max="4368" width="12.33203125" style="1" customWidth="1"/>
    <col min="4369" max="4370" width="12.6640625" style="1" customWidth="1"/>
    <col min="4371" max="4371" width="7.6640625" style="1" customWidth="1"/>
    <col min="4372" max="4374" width="9.33203125" style="1" customWidth="1"/>
    <col min="4375" max="4608" width="7.6640625" style="1"/>
    <col min="4609" max="4610" width="2.6640625" style="1" customWidth="1"/>
    <col min="4611" max="4611" width="5.6640625" style="1" customWidth="1"/>
    <col min="4612" max="4612" width="7.6640625" style="1" customWidth="1"/>
    <col min="4613" max="4613" width="3.33203125" style="1" customWidth="1"/>
    <col min="4614" max="4614" width="6.6640625" style="1" customWidth="1"/>
    <col min="4615" max="4615" width="10.44140625" style="1" customWidth="1"/>
    <col min="4616" max="4619" width="10.6640625" style="1" customWidth="1"/>
    <col min="4620" max="4624" width="12.33203125" style="1" customWidth="1"/>
    <col min="4625" max="4626" width="12.6640625" style="1" customWidth="1"/>
    <col min="4627" max="4627" width="7.6640625" style="1" customWidth="1"/>
    <col min="4628" max="4630" width="9.33203125" style="1" customWidth="1"/>
    <col min="4631" max="4864" width="7.6640625" style="1"/>
    <col min="4865" max="4866" width="2.6640625" style="1" customWidth="1"/>
    <col min="4867" max="4867" width="5.6640625" style="1" customWidth="1"/>
    <col min="4868" max="4868" width="7.6640625" style="1" customWidth="1"/>
    <col min="4869" max="4869" width="3.33203125" style="1" customWidth="1"/>
    <col min="4870" max="4870" width="6.6640625" style="1" customWidth="1"/>
    <col min="4871" max="4871" width="10.44140625" style="1" customWidth="1"/>
    <col min="4872" max="4875" width="10.6640625" style="1" customWidth="1"/>
    <col min="4876" max="4880" width="12.33203125" style="1" customWidth="1"/>
    <col min="4881" max="4882" width="12.6640625" style="1" customWidth="1"/>
    <col min="4883" max="4883" width="7.6640625" style="1" customWidth="1"/>
    <col min="4884" max="4886" width="9.33203125" style="1" customWidth="1"/>
    <col min="4887" max="5120" width="7.6640625" style="1"/>
    <col min="5121" max="5122" width="2.6640625" style="1" customWidth="1"/>
    <col min="5123" max="5123" width="5.6640625" style="1" customWidth="1"/>
    <col min="5124" max="5124" width="7.6640625" style="1" customWidth="1"/>
    <col min="5125" max="5125" width="3.33203125" style="1" customWidth="1"/>
    <col min="5126" max="5126" width="6.6640625" style="1" customWidth="1"/>
    <col min="5127" max="5127" width="10.44140625" style="1" customWidth="1"/>
    <col min="5128" max="5131" width="10.6640625" style="1" customWidth="1"/>
    <col min="5132" max="5136" width="12.33203125" style="1" customWidth="1"/>
    <col min="5137" max="5138" width="12.6640625" style="1" customWidth="1"/>
    <col min="5139" max="5139" width="7.6640625" style="1" customWidth="1"/>
    <col min="5140" max="5142" width="9.33203125" style="1" customWidth="1"/>
    <col min="5143" max="5376" width="7.6640625" style="1"/>
    <col min="5377" max="5378" width="2.6640625" style="1" customWidth="1"/>
    <col min="5379" max="5379" width="5.6640625" style="1" customWidth="1"/>
    <col min="5380" max="5380" width="7.6640625" style="1" customWidth="1"/>
    <col min="5381" max="5381" width="3.33203125" style="1" customWidth="1"/>
    <col min="5382" max="5382" width="6.6640625" style="1" customWidth="1"/>
    <col min="5383" max="5383" width="10.44140625" style="1" customWidth="1"/>
    <col min="5384" max="5387" width="10.6640625" style="1" customWidth="1"/>
    <col min="5388" max="5392" width="12.33203125" style="1" customWidth="1"/>
    <col min="5393" max="5394" width="12.6640625" style="1" customWidth="1"/>
    <col min="5395" max="5395" width="7.6640625" style="1" customWidth="1"/>
    <col min="5396" max="5398" width="9.33203125" style="1" customWidth="1"/>
    <col min="5399" max="5632" width="7.6640625" style="1"/>
    <col min="5633" max="5634" width="2.6640625" style="1" customWidth="1"/>
    <col min="5635" max="5635" width="5.6640625" style="1" customWidth="1"/>
    <col min="5636" max="5636" width="7.6640625" style="1" customWidth="1"/>
    <col min="5637" max="5637" width="3.33203125" style="1" customWidth="1"/>
    <col min="5638" max="5638" width="6.6640625" style="1" customWidth="1"/>
    <col min="5639" max="5639" width="10.44140625" style="1" customWidth="1"/>
    <col min="5640" max="5643" width="10.6640625" style="1" customWidth="1"/>
    <col min="5644" max="5648" width="12.33203125" style="1" customWidth="1"/>
    <col min="5649" max="5650" width="12.6640625" style="1" customWidth="1"/>
    <col min="5651" max="5651" width="7.6640625" style="1" customWidth="1"/>
    <col min="5652" max="5654" width="9.33203125" style="1" customWidth="1"/>
    <col min="5655" max="5888" width="7.6640625" style="1"/>
    <col min="5889" max="5890" width="2.6640625" style="1" customWidth="1"/>
    <col min="5891" max="5891" width="5.6640625" style="1" customWidth="1"/>
    <col min="5892" max="5892" width="7.6640625" style="1" customWidth="1"/>
    <col min="5893" max="5893" width="3.33203125" style="1" customWidth="1"/>
    <col min="5894" max="5894" width="6.6640625" style="1" customWidth="1"/>
    <col min="5895" max="5895" width="10.44140625" style="1" customWidth="1"/>
    <col min="5896" max="5899" width="10.6640625" style="1" customWidth="1"/>
    <col min="5900" max="5904" width="12.33203125" style="1" customWidth="1"/>
    <col min="5905" max="5906" width="12.6640625" style="1" customWidth="1"/>
    <col min="5907" max="5907" width="7.6640625" style="1" customWidth="1"/>
    <col min="5908" max="5910" width="9.33203125" style="1" customWidth="1"/>
    <col min="5911" max="6144" width="7.6640625" style="1"/>
    <col min="6145" max="6146" width="2.6640625" style="1" customWidth="1"/>
    <col min="6147" max="6147" width="5.6640625" style="1" customWidth="1"/>
    <col min="6148" max="6148" width="7.6640625" style="1" customWidth="1"/>
    <col min="6149" max="6149" width="3.33203125" style="1" customWidth="1"/>
    <col min="6150" max="6150" width="6.6640625" style="1" customWidth="1"/>
    <col min="6151" max="6151" width="10.44140625" style="1" customWidth="1"/>
    <col min="6152" max="6155" width="10.6640625" style="1" customWidth="1"/>
    <col min="6156" max="6160" width="12.33203125" style="1" customWidth="1"/>
    <col min="6161" max="6162" width="12.6640625" style="1" customWidth="1"/>
    <col min="6163" max="6163" width="7.6640625" style="1" customWidth="1"/>
    <col min="6164" max="6166" width="9.33203125" style="1" customWidth="1"/>
    <col min="6167" max="6400" width="7.6640625" style="1"/>
    <col min="6401" max="6402" width="2.6640625" style="1" customWidth="1"/>
    <col min="6403" max="6403" width="5.6640625" style="1" customWidth="1"/>
    <col min="6404" max="6404" width="7.6640625" style="1" customWidth="1"/>
    <col min="6405" max="6405" width="3.33203125" style="1" customWidth="1"/>
    <col min="6406" max="6406" width="6.6640625" style="1" customWidth="1"/>
    <col min="6407" max="6407" width="10.44140625" style="1" customWidth="1"/>
    <col min="6408" max="6411" width="10.6640625" style="1" customWidth="1"/>
    <col min="6412" max="6416" width="12.33203125" style="1" customWidth="1"/>
    <col min="6417" max="6418" width="12.6640625" style="1" customWidth="1"/>
    <col min="6419" max="6419" width="7.6640625" style="1" customWidth="1"/>
    <col min="6420" max="6422" width="9.33203125" style="1" customWidth="1"/>
    <col min="6423" max="6656" width="7.6640625" style="1"/>
    <col min="6657" max="6658" width="2.6640625" style="1" customWidth="1"/>
    <col min="6659" max="6659" width="5.6640625" style="1" customWidth="1"/>
    <col min="6660" max="6660" width="7.6640625" style="1" customWidth="1"/>
    <col min="6661" max="6661" width="3.33203125" style="1" customWidth="1"/>
    <col min="6662" max="6662" width="6.6640625" style="1" customWidth="1"/>
    <col min="6663" max="6663" width="10.44140625" style="1" customWidth="1"/>
    <col min="6664" max="6667" width="10.6640625" style="1" customWidth="1"/>
    <col min="6668" max="6672" width="12.33203125" style="1" customWidth="1"/>
    <col min="6673" max="6674" width="12.6640625" style="1" customWidth="1"/>
    <col min="6675" max="6675" width="7.6640625" style="1" customWidth="1"/>
    <col min="6676" max="6678" width="9.33203125" style="1" customWidth="1"/>
    <col min="6679" max="6912" width="7.6640625" style="1"/>
    <col min="6913" max="6914" width="2.6640625" style="1" customWidth="1"/>
    <col min="6915" max="6915" width="5.6640625" style="1" customWidth="1"/>
    <col min="6916" max="6916" width="7.6640625" style="1" customWidth="1"/>
    <col min="6917" max="6917" width="3.33203125" style="1" customWidth="1"/>
    <col min="6918" max="6918" width="6.6640625" style="1" customWidth="1"/>
    <col min="6919" max="6919" width="10.44140625" style="1" customWidth="1"/>
    <col min="6920" max="6923" width="10.6640625" style="1" customWidth="1"/>
    <col min="6924" max="6928" width="12.33203125" style="1" customWidth="1"/>
    <col min="6929" max="6930" width="12.6640625" style="1" customWidth="1"/>
    <col min="6931" max="6931" width="7.6640625" style="1" customWidth="1"/>
    <col min="6932" max="6934" width="9.33203125" style="1" customWidth="1"/>
    <col min="6935" max="7168" width="7.6640625" style="1"/>
    <col min="7169" max="7170" width="2.6640625" style="1" customWidth="1"/>
    <col min="7171" max="7171" width="5.6640625" style="1" customWidth="1"/>
    <col min="7172" max="7172" width="7.6640625" style="1" customWidth="1"/>
    <col min="7173" max="7173" width="3.33203125" style="1" customWidth="1"/>
    <col min="7174" max="7174" width="6.6640625" style="1" customWidth="1"/>
    <col min="7175" max="7175" width="10.44140625" style="1" customWidth="1"/>
    <col min="7176" max="7179" width="10.6640625" style="1" customWidth="1"/>
    <col min="7180" max="7184" width="12.33203125" style="1" customWidth="1"/>
    <col min="7185" max="7186" width="12.6640625" style="1" customWidth="1"/>
    <col min="7187" max="7187" width="7.6640625" style="1" customWidth="1"/>
    <col min="7188" max="7190" width="9.33203125" style="1" customWidth="1"/>
    <col min="7191" max="7424" width="7.6640625" style="1"/>
    <col min="7425" max="7426" width="2.6640625" style="1" customWidth="1"/>
    <col min="7427" max="7427" width="5.6640625" style="1" customWidth="1"/>
    <col min="7428" max="7428" width="7.6640625" style="1" customWidth="1"/>
    <col min="7429" max="7429" width="3.33203125" style="1" customWidth="1"/>
    <col min="7430" max="7430" width="6.6640625" style="1" customWidth="1"/>
    <col min="7431" max="7431" width="10.44140625" style="1" customWidth="1"/>
    <col min="7432" max="7435" width="10.6640625" style="1" customWidth="1"/>
    <col min="7436" max="7440" width="12.33203125" style="1" customWidth="1"/>
    <col min="7441" max="7442" width="12.6640625" style="1" customWidth="1"/>
    <col min="7443" max="7443" width="7.6640625" style="1" customWidth="1"/>
    <col min="7444" max="7446" width="9.33203125" style="1" customWidth="1"/>
    <col min="7447" max="7680" width="7.6640625" style="1"/>
    <col min="7681" max="7682" width="2.6640625" style="1" customWidth="1"/>
    <col min="7683" max="7683" width="5.6640625" style="1" customWidth="1"/>
    <col min="7684" max="7684" width="7.6640625" style="1" customWidth="1"/>
    <col min="7685" max="7685" width="3.33203125" style="1" customWidth="1"/>
    <col min="7686" max="7686" width="6.6640625" style="1" customWidth="1"/>
    <col min="7687" max="7687" width="10.44140625" style="1" customWidth="1"/>
    <col min="7688" max="7691" width="10.6640625" style="1" customWidth="1"/>
    <col min="7692" max="7696" width="12.33203125" style="1" customWidth="1"/>
    <col min="7697" max="7698" width="12.6640625" style="1" customWidth="1"/>
    <col min="7699" max="7699" width="7.6640625" style="1" customWidth="1"/>
    <col min="7700" max="7702" width="9.33203125" style="1" customWidth="1"/>
    <col min="7703" max="7936" width="7.6640625" style="1"/>
    <col min="7937" max="7938" width="2.6640625" style="1" customWidth="1"/>
    <col min="7939" max="7939" width="5.6640625" style="1" customWidth="1"/>
    <col min="7940" max="7940" width="7.6640625" style="1" customWidth="1"/>
    <col min="7941" max="7941" width="3.33203125" style="1" customWidth="1"/>
    <col min="7942" max="7942" width="6.6640625" style="1" customWidth="1"/>
    <col min="7943" max="7943" width="10.44140625" style="1" customWidth="1"/>
    <col min="7944" max="7947" width="10.6640625" style="1" customWidth="1"/>
    <col min="7948" max="7952" width="12.33203125" style="1" customWidth="1"/>
    <col min="7953" max="7954" width="12.6640625" style="1" customWidth="1"/>
    <col min="7955" max="7955" width="7.6640625" style="1" customWidth="1"/>
    <col min="7956" max="7958" width="9.33203125" style="1" customWidth="1"/>
    <col min="7959" max="8192" width="7.6640625" style="1"/>
    <col min="8193" max="8194" width="2.6640625" style="1" customWidth="1"/>
    <col min="8195" max="8195" width="5.6640625" style="1" customWidth="1"/>
    <col min="8196" max="8196" width="7.6640625" style="1" customWidth="1"/>
    <col min="8197" max="8197" width="3.33203125" style="1" customWidth="1"/>
    <col min="8198" max="8198" width="6.6640625" style="1" customWidth="1"/>
    <col min="8199" max="8199" width="10.44140625" style="1" customWidth="1"/>
    <col min="8200" max="8203" width="10.6640625" style="1" customWidth="1"/>
    <col min="8204" max="8208" width="12.33203125" style="1" customWidth="1"/>
    <col min="8209" max="8210" width="12.6640625" style="1" customWidth="1"/>
    <col min="8211" max="8211" width="7.6640625" style="1" customWidth="1"/>
    <col min="8212" max="8214" width="9.33203125" style="1" customWidth="1"/>
    <col min="8215" max="8448" width="7.6640625" style="1"/>
    <col min="8449" max="8450" width="2.6640625" style="1" customWidth="1"/>
    <col min="8451" max="8451" width="5.6640625" style="1" customWidth="1"/>
    <col min="8452" max="8452" width="7.6640625" style="1" customWidth="1"/>
    <col min="8453" max="8453" width="3.33203125" style="1" customWidth="1"/>
    <col min="8454" max="8454" width="6.6640625" style="1" customWidth="1"/>
    <col min="8455" max="8455" width="10.44140625" style="1" customWidth="1"/>
    <col min="8456" max="8459" width="10.6640625" style="1" customWidth="1"/>
    <col min="8460" max="8464" width="12.33203125" style="1" customWidth="1"/>
    <col min="8465" max="8466" width="12.6640625" style="1" customWidth="1"/>
    <col min="8467" max="8467" width="7.6640625" style="1" customWidth="1"/>
    <col min="8468" max="8470" width="9.33203125" style="1" customWidth="1"/>
    <col min="8471" max="8704" width="7.6640625" style="1"/>
    <col min="8705" max="8706" width="2.6640625" style="1" customWidth="1"/>
    <col min="8707" max="8707" width="5.6640625" style="1" customWidth="1"/>
    <col min="8708" max="8708" width="7.6640625" style="1" customWidth="1"/>
    <col min="8709" max="8709" width="3.33203125" style="1" customWidth="1"/>
    <col min="8710" max="8710" width="6.6640625" style="1" customWidth="1"/>
    <col min="8711" max="8711" width="10.44140625" style="1" customWidth="1"/>
    <col min="8712" max="8715" width="10.6640625" style="1" customWidth="1"/>
    <col min="8716" max="8720" width="12.33203125" style="1" customWidth="1"/>
    <col min="8721" max="8722" width="12.6640625" style="1" customWidth="1"/>
    <col min="8723" max="8723" width="7.6640625" style="1" customWidth="1"/>
    <col min="8724" max="8726" width="9.33203125" style="1" customWidth="1"/>
    <col min="8727" max="8960" width="7.6640625" style="1"/>
    <col min="8961" max="8962" width="2.6640625" style="1" customWidth="1"/>
    <col min="8963" max="8963" width="5.6640625" style="1" customWidth="1"/>
    <col min="8964" max="8964" width="7.6640625" style="1" customWidth="1"/>
    <col min="8965" max="8965" width="3.33203125" style="1" customWidth="1"/>
    <col min="8966" max="8966" width="6.6640625" style="1" customWidth="1"/>
    <col min="8967" max="8967" width="10.44140625" style="1" customWidth="1"/>
    <col min="8968" max="8971" width="10.6640625" style="1" customWidth="1"/>
    <col min="8972" max="8976" width="12.33203125" style="1" customWidth="1"/>
    <col min="8977" max="8978" width="12.6640625" style="1" customWidth="1"/>
    <col min="8979" max="8979" width="7.6640625" style="1" customWidth="1"/>
    <col min="8980" max="8982" width="9.33203125" style="1" customWidth="1"/>
    <col min="8983" max="9216" width="7.6640625" style="1"/>
    <col min="9217" max="9218" width="2.6640625" style="1" customWidth="1"/>
    <col min="9219" max="9219" width="5.6640625" style="1" customWidth="1"/>
    <col min="9220" max="9220" width="7.6640625" style="1" customWidth="1"/>
    <col min="9221" max="9221" width="3.33203125" style="1" customWidth="1"/>
    <col min="9222" max="9222" width="6.6640625" style="1" customWidth="1"/>
    <col min="9223" max="9223" width="10.44140625" style="1" customWidth="1"/>
    <col min="9224" max="9227" width="10.6640625" style="1" customWidth="1"/>
    <col min="9228" max="9232" width="12.33203125" style="1" customWidth="1"/>
    <col min="9233" max="9234" width="12.6640625" style="1" customWidth="1"/>
    <col min="9235" max="9235" width="7.6640625" style="1" customWidth="1"/>
    <col min="9236" max="9238" width="9.33203125" style="1" customWidth="1"/>
    <col min="9239" max="9472" width="7.6640625" style="1"/>
    <col min="9473" max="9474" width="2.6640625" style="1" customWidth="1"/>
    <col min="9475" max="9475" width="5.6640625" style="1" customWidth="1"/>
    <col min="9476" max="9476" width="7.6640625" style="1" customWidth="1"/>
    <col min="9477" max="9477" width="3.33203125" style="1" customWidth="1"/>
    <col min="9478" max="9478" width="6.6640625" style="1" customWidth="1"/>
    <col min="9479" max="9479" width="10.44140625" style="1" customWidth="1"/>
    <col min="9480" max="9483" width="10.6640625" style="1" customWidth="1"/>
    <col min="9484" max="9488" width="12.33203125" style="1" customWidth="1"/>
    <col min="9489" max="9490" width="12.6640625" style="1" customWidth="1"/>
    <col min="9491" max="9491" width="7.6640625" style="1" customWidth="1"/>
    <col min="9492" max="9494" width="9.33203125" style="1" customWidth="1"/>
    <col min="9495" max="9728" width="7.6640625" style="1"/>
    <col min="9729" max="9730" width="2.6640625" style="1" customWidth="1"/>
    <col min="9731" max="9731" width="5.6640625" style="1" customWidth="1"/>
    <col min="9732" max="9732" width="7.6640625" style="1" customWidth="1"/>
    <col min="9733" max="9733" width="3.33203125" style="1" customWidth="1"/>
    <col min="9734" max="9734" width="6.6640625" style="1" customWidth="1"/>
    <col min="9735" max="9735" width="10.44140625" style="1" customWidth="1"/>
    <col min="9736" max="9739" width="10.6640625" style="1" customWidth="1"/>
    <col min="9740" max="9744" width="12.33203125" style="1" customWidth="1"/>
    <col min="9745" max="9746" width="12.6640625" style="1" customWidth="1"/>
    <col min="9747" max="9747" width="7.6640625" style="1" customWidth="1"/>
    <col min="9748" max="9750" width="9.33203125" style="1" customWidth="1"/>
    <col min="9751" max="9984" width="7.6640625" style="1"/>
    <col min="9985" max="9986" width="2.6640625" style="1" customWidth="1"/>
    <col min="9987" max="9987" width="5.6640625" style="1" customWidth="1"/>
    <col min="9988" max="9988" width="7.6640625" style="1" customWidth="1"/>
    <col min="9989" max="9989" width="3.33203125" style="1" customWidth="1"/>
    <col min="9990" max="9990" width="6.6640625" style="1" customWidth="1"/>
    <col min="9991" max="9991" width="10.44140625" style="1" customWidth="1"/>
    <col min="9992" max="9995" width="10.6640625" style="1" customWidth="1"/>
    <col min="9996" max="10000" width="12.33203125" style="1" customWidth="1"/>
    <col min="10001" max="10002" width="12.6640625" style="1" customWidth="1"/>
    <col min="10003" max="10003" width="7.6640625" style="1" customWidth="1"/>
    <col min="10004" max="10006" width="9.33203125" style="1" customWidth="1"/>
    <col min="10007" max="10240" width="7.6640625" style="1"/>
    <col min="10241" max="10242" width="2.6640625" style="1" customWidth="1"/>
    <col min="10243" max="10243" width="5.6640625" style="1" customWidth="1"/>
    <col min="10244" max="10244" width="7.6640625" style="1" customWidth="1"/>
    <col min="10245" max="10245" width="3.33203125" style="1" customWidth="1"/>
    <col min="10246" max="10246" width="6.6640625" style="1" customWidth="1"/>
    <col min="10247" max="10247" width="10.44140625" style="1" customWidth="1"/>
    <col min="10248" max="10251" width="10.6640625" style="1" customWidth="1"/>
    <col min="10252" max="10256" width="12.33203125" style="1" customWidth="1"/>
    <col min="10257" max="10258" width="12.6640625" style="1" customWidth="1"/>
    <col min="10259" max="10259" width="7.6640625" style="1" customWidth="1"/>
    <col min="10260" max="10262" width="9.33203125" style="1" customWidth="1"/>
    <col min="10263" max="10496" width="7.6640625" style="1"/>
    <col min="10497" max="10498" width="2.6640625" style="1" customWidth="1"/>
    <col min="10499" max="10499" width="5.6640625" style="1" customWidth="1"/>
    <col min="10500" max="10500" width="7.6640625" style="1" customWidth="1"/>
    <col min="10501" max="10501" width="3.33203125" style="1" customWidth="1"/>
    <col min="10502" max="10502" width="6.6640625" style="1" customWidth="1"/>
    <col min="10503" max="10503" width="10.44140625" style="1" customWidth="1"/>
    <col min="10504" max="10507" width="10.6640625" style="1" customWidth="1"/>
    <col min="10508" max="10512" width="12.33203125" style="1" customWidth="1"/>
    <col min="10513" max="10514" width="12.6640625" style="1" customWidth="1"/>
    <col min="10515" max="10515" width="7.6640625" style="1" customWidth="1"/>
    <col min="10516" max="10518" width="9.33203125" style="1" customWidth="1"/>
    <col min="10519" max="10752" width="7.6640625" style="1"/>
    <col min="10753" max="10754" width="2.6640625" style="1" customWidth="1"/>
    <col min="10755" max="10755" width="5.6640625" style="1" customWidth="1"/>
    <col min="10756" max="10756" width="7.6640625" style="1" customWidth="1"/>
    <col min="10757" max="10757" width="3.33203125" style="1" customWidth="1"/>
    <col min="10758" max="10758" width="6.6640625" style="1" customWidth="1"/>
    <col min="10759" max="10759" width="10.44140625" style="1" customWidth="1"/>
    <col min="10760" max="10763" width="10.6640625" style="1" customWidth="1"/>
    <col min="10764" max="10768" width="12.33203125" style="1" customWidth="1"/>
    <col min="10769" max="10770" width="12.6640625" style="1" customWidth="1"/>
    <col min="10771" max="10771" width="7.6640625" style="1" customWidth="1"/>
    <col min="10772" max="10774" width="9.33203125" style="1" customWidth="1"/>
    <col min="10775" max="11008" width="7.6640625" style="1"/>
    <col min="11009" max="11010" width="2.6640625" style="1" customWidth="1"/>
    <col min="11011" max="11011" width="5.6640625" style="1" customWidth="1"/>
    <col min="11012" max="11012" width="7.6640625" style="1" customWidth="1"/>
    <col min="11013" max="11013" width="3.33203125" style="1" customWidth="1"/>
    <col min="11014" max="11014" width="6.6640625" style="1" customWidth="1"/>
    <col min="11015" max="11015" width="10.44140625" style="1" customWidth="1"/>
    <col min="11016" max="11019" width="10.6640625" style="1" customWidth="1"/>
    <col min="11020" max="11024" width="12.33203125" style="1" customWidth="1"/>
    <col min="11025" max="11026" width="12.6640625" style="1" customWidth="1"/>
    <col min="11027" max="11027" width="7.6640625" style="1" customWidth="1"/>
    <col min="11028" max="11030" width="9.33203125" style="1" customWidth="1"/>
    <col min="11031" max="11264" width="7.6640625" style="1"/>
    <col min="11265" max="11266" width="2.6640625" style="1" customWidth="1"/>
    <col min="11267" max="11267" width="5.6640625" style="1" customWidth="1"/>
    <col min="11268" max="11268" width="7.6640625" style="1" customWidth="1"/>
    <col min="11269" max="11269" width="3.33203125" style="1" customWidth="1"/>
    <col min="11270" max="11270" width="6.6640625" style="1" customWidth="1"/>
    <col min="11271" max="11271" width="10.44140625" style="1" customWidth="1"/>
    <col min="11272" max="11275" width="10.6640625" style="1" customWidth="1"/>
    <col min="11276" max="11280" width="12.33203125" style="1" customWidth="1"/>
    <col min="11281" max="11282" width="12.6640625" style="1" customWidth="1"/>
    <col min="11283" max="11283" width="7.6640625" style="1" customWidth="1"/>
    <col min="11284" max="11286" width="9.33203125" style="1" customWidth="1"/>
    <col min="11287" max="11520" width="7.6640625" style="1"/>
    <col min="11521" max="11522" width="2.6640625" style="1" customWidth="1"/>
    <col min="11523" max="11523" width="5.6640625" style="1" customWidth="1"/>
    <col min="11524" max="11524" width="7.6640625" style="1" customWidth="1"/>
    <col min="11525" max="11525" width="3.33203125" style="1" customWidth="1"/>
    <col min="11526" max="11526" width="6.6640625" style="1" customWidth="1"/>
    <col min="11527" max="11527" width="10.44140625" style="1" customWidth="1"/>
    <col min="11528" max="11531" width="10.6640625" style="1" customWidth="1"/>
    <col min="11532" max="11536" width="12.33203125" style="1" customWidth="1"/>
    <col min="11537" max="11538" width="12.6640625" style="1" customWidth="1"/>
    <col min="11539" max="11539" width="7.6640625" style="1" customWidth="1"/>
    <col min="11540" max="11542" width="9.33203125" style="1" customWidth="1"/>
    <col min="11543" max="11776" width="7.6640625" style="1"/>
    <col min="11777" max="11778" width="2.6640625" style="1" customWidth="1"/>
    <col min="11779" max="11779" width="5.6640625" style="1" customWidth="1"/>
    <col min="11780" max="11780" width="7.6640625" style="1" customWidth="1"/>
    <col min="11781" max="11781" width="3.33203125" style="1" customWidth="1"/>
    <col min="11782" max="11782" width="6.6640625" style="1" customWidth="1"/>
    <col min="11783" max="11783" width="10.44140625" style="1" customWidth="1"/>
    <col min="11784" max="11787" width="10.6640625" style="1" customWidth="1"/>
    <col min="11788" max="11792" width="12.33203125" style="1" customWidth="1"/>
    <col min="11793" max="11794" width="12.6640625" style="1" customWidth="1"/>
    <col min="11795" max="11795" width="7.6640625" style="1" customWidth="1"/>
    <col min="11796" max="11798" width="9.33203125" style="1" customWidth="1"/>
    <col min="11799" max="12032" width="7.6640625" style="1"/>
    <col min="12033" max="12034" width="2.6640625" style="1" customWidth="1"/>
    <col min="12035" max="12035" width="5.6640625" style="1" customWidth="1"/>
    <col min="12036" max="12036" width="7.6640625" style="1" customWidth="1"/>
    <col min="12037" max="12037" width="3.33203125" style="1" customWidth="1"/>
    <col min="12038" max="12038" width="6.6640625" style="1" customWidth="1"/>
    <col min="12039" max="12039" width="10.44140625" style="1" customWidth="1"/>
    <col min="12040" max="12043" width="10.6640625" style="1" customWidth="1"/>
    <col min="12044" max="12048" width="12.33203125" style="1" customWidth="1"/>
    <col min="12049" max="12050" width="12.6640625" style="1" customWidth="1"/>
    <col min="12051" max="12051" width="7.6640625" style="1" customWidth="1"/>
    <col min="12052" max="12054" width="9.33203125" style="1" customWidth="1"/>
    <col min="12055" max="12288" width="7.6640625" style="1"/>
    <col min="12289" max="12290" width="2.6640625" style="1" customWidth="1"/>
    <col min="12291" max="12291" width="5.6640625" style="1" customWidth="1"/>
    <col min="12292" max="12292" width="7.6640625" style="1" customWidth="1"/>
    <col min="12293" max="12293" width="3.33203125" style="1" customWidth="1"/>
    <col min="12294" max="12294" width="6.6640625" style="1" customWidth="1"/>
    <col min="12295" max="12295" width="10.44140625" style="1" customWidth="1"/>
    <col min="12296" max="12299" width="10.6640625" style="1" customWidth="1"/>
    <col min="12300" max="12304" width="12.33203125" style="1" customWidth="1"/>
    <col min="12305" max="12306" width="12.6640625" style="1" customWidth="1"/>
    <col min="12307" max="12307" width="7.6640625" style="1" customWidth="1"/>
    <col min="12308" max="12310" width="9.33203125" style="1" customWidth="1"/>
    <col min="12311" max="12544" width="7.6640625" style="1"/>
    <col min="12545" max="12546" width="2.6640625" style="1" customWidth="1"/>
    <col min="12547" max="12547" width="5.6640625" style="1" customWidth="1"/>
    <col min="12548" max="12548" width="7.6640625" style="1" customWidth="1"/>
    <col min="12549" max="12549" width="3.33203125" style="1" customWidth="1"/>
    <col min="12550" max="12550" width="6.6640625" style="1" customWidth="1"/>
    <col min="12551" max="12551" width="10.44140625" style="1" customWidth="1"/>
    <col min="12552" max="12555" width="10.6640625" style="1" customWidth="1"/>
    <col min="12556" max="12560" width="12.33203125" style="1" customWidth="1"/>
    <col min="12561" max="12562" width="12.6640625" style="1" customWidth="1"/>
    <col min="12563" max="12563" width="7.6640625" style="1" customWidth="1"/>
    <col min="12564" max="12566" width="9.33203125" style="1" customWidth="1"/>
    <col min="12567" max="12800" width="7.6640625" style="1"/>
    <col min="12801" max="12802" width="2.6640625" style="1" customWidth="1"/>
    <col min="12803" max="12803" width="5.6640625" style="1" customWidth="1"/>
    <col min="12804" max="12804" width="7.6640625" style="1" customWidth="1"/>
    <col min="12805" max="12805" width="3.33203125" style="1" customWidth="1"/>
    <col min="12806" max="12806" width="6.6640625" style="1" customWidth="1"/>
    <col min="12807" max="12807" width="10.44140625" style="1" customWidth="1"/>
    <col min="12808" max="12811" width="10.6640625" style="1" customWidth="1"/>
    <col min="12812" max="12816" width="12.33203125" style="1" customWidth="1"/>
    <col min="12817" max="12818" width="12.6640625" style="1" customWidth="1"/>
    <col min="12819" max="12819" width="7.6640625" style="1" customWidth="1"/>
    <col min="12820" max="12822" width="9.33203125" style="1" customWidth="1"/>
    <col min="12823" max="13056" width="7.6640625" style="1"/>
    <col min="13057" max="13058" width="2.6640625" style="1" customWidth="1"/>
    <col min="13059" max="13059" width="5.6640625" style="1" customWidth="1"/>
    <col min="13060" max="13060" width="7.6640625" style="1" customWidth="1"/>
    <col min="13061" max="13061" width="3.33203125" style="1" customWidth="1"/>
    <col min="13062" max="13062" width="6.6640625" style="1" customWidth="1"/>
    <col min="13063" max="13063" width="10.44140625" style="1" customWidth="1"/>
    <col min="13064" max="13067" width="10.6640625" style="1" customWidth="1"/>
    <col min="13068" max="13072" width="12.33203125" style="1" customWidth="1"/>
    <col min="13073" max="13074" width="12.6640625" style="1" customWidth="1"/>
    <col min="13075" max="13075" width="7.6640625" style="1" customWidth="1"/>
    <col min="13076" max="13078" width="9.33203125" style="1" customWidth="1"/>
    <col min="13079" max="13312" width="7.6640625" style="1"/>
    <col min="13313" max="13314" width="2.6640625" style="1" customWidth="1"/>
    <col min="13315" max="13315" width="5.6640625" style="1" customWidth="1"/>
    <col min="13316" max="13316" width="7.6640625" style="1" customWidth="1"/>
    <col min="13317" max="13317" width="3.33203125" style="1" customWidth="1"/>
    <col min="13318" max="13318" width="6.6640625" style="1" customWidth="1"/>
    <col min="13319" max="13319" width="10.44140625" style="1" customWidth="1"/>
    <col min="13320" max="13323" width="10.6640625" style="1" customWidth="1"/>
    <col min="13324" max="13328" width="12.33203125" style="1" customWidth="1"/>
    <col min="13329" max="13330" width="12.6640625" style="1" customWidth="1"/>
    <col min="13331" max="13331" width="7.6640625" style="1" customWidth="1"/>
    <col min="13332" max="13334" width="9.33203125" style="1" customWidth="1"/>
    <col min="13335" max="13568" width="7.6640625" style="1"/>
    <col min="13569" max="13570" width="2.6640625" style="1" customWidth="1"/>
    <col min="13571" max="13571" width="5.6640625" style="1" customWidth="1"/>
    <col min="13572" max="13572" width="7.6640625" style="1" customWidth="1"/>
    <col min="13573" max="13573" width="3.33203125" style="1" customWidth="1"/>
    <col min="13574" max="13574" width="6.6640625" style="1" customWidth="1"/>
    <col min="13575" max="13575" width="10.44140625" style="1" customWidth="1"/>
    <col min="13576" max="13579" width="10.6640625" style="1" customWidth="1"/>
    <col min="13580" max="13584" width="12.33203125" style="1" customWidth="1"/>
    <col min="13585" max="13586" width="12.6640625" style="1" customWidth="1"/>
    <col min="13587" max="13587" width="7.6640625" style="1" customWidth="1"/>
    <col min="13588" max="13590" width="9.33203125" style="1" customWidth="1"/>
    <col min="13591" max="13824" width="7.6640625" style="1"/>
    <col min="13825" max="13826" width="2.6640625" style="1" customWidth="1"/>
    <col min="13827" max="13827" width="5.6640625" style="1" customWidth="1"/>
    <col min="13828" max="13828" width="7.6640625" style="1" customWidth="1"/>
    <col min="13829" max="13829" width="3.33203125" style="1" customWidth="1"/>
    <col min="13830" max="13830" width="6.6640625" style="1" customWidth="1"/>
    <col min="13831" max="13831" width="10.44140625" style="1" customWidth="1"/>
    <col min="13832" max="13835" width="10.6640625" style="1" customWidth="1"/>
    <col min="13836" max="13840" width="12.33203125" style="1" customWidth="1"/>
    <col min="13841" max="13842" width="12.6640625" style="1" customWidth="1"/>
    <col min="13843" max="13843" width="7.6640625" style="1" customWidth="1"/>
    <col min="13844" max="13846" width="9.33203125" style="1" customWidth="1"/>
    <col min="13847" max="14080" width="7.6640625" style="1"/>
    <col min="14081" max="14082" width="2.6640625" style="1" customWidth="1"/>
    <col min="14083" max="14083" width="5.6640625" style="1" customWidth="1"/>
    <col min="14084" max="14084" width="7.6640625" style="1" customWidth="1"/>
    <col min="14085" max="14085" width="3.33203125" style="1" customWidth="1"/>
    <col min="14086" max="14086" width="6.6640625" style="1" customWidth="1"/>
    <col min="14087" max="14087" width="10.44140625" style="1" customWidth="1"/>
    <col min="14088" max="14091" width="10.6640625" style="1" customWidth="1"/>
    <col min="14092" max="14096" width="12.33203125" style="1" customWidth="1"/>
    <col min="14097" max="14098" width="12.6640625" style="1" customWidth="1"/>
    <col min="14099" max="14099" width="7.6640625" style="1" customWidth="1"/>
    <col min="14100" max="14102" width="9.33203125" style="1" customWidth="1"/>
    <col min="14103" max="14336" width="7.6640625" style="1"/>
    <col min="14337" max="14338" width="2.6640625" style="1" customWidth="1"/>
    <col min="14339" max="14339" width="5.6640625" style="1" customWidth="1"/>
    <col min="14340" max="14340" width="7.6640625" style="1" customWidth="1"/>
    <col min="14341" max="14341" width="3.33203125" style="1" customWidth="1"/>
    <col min="14342" max="14342" width="6.6640625" style="1" customWidth="1"/>
    <col min="14343" max="14343" width="10.44140625" style="1" customWidth="1"/>
    <col min="14344" max="14347" width="10.6640625" style="1" customWidth="1"/>
    <col min="14348" max="14352" width="12.33203125" style="1" customWidth="1"/>
    <col min="14353" max="14354" width="12.6640625" style="1" customWidth="1"/>
    <col min="14355" max="14355" width="7.6640625" style="1" customWidth="1"/>
    <col min="14356" max="14358" width="9.33203125" style="1" customWidth="1"/>
    <col min="14359" max="14592" width="7.6640625" style="1"/>
    <col min="14593" max="14594" width="2.6640625" style="1" customWidth="1"/>
    <col min="14595" max="14595" width="5.6640625" style="1" customWidth="1"/>
    <col min="14596" max="14596" width="7.6640625" style="1" customWidth="1"/>
    <col min="14597" max="14597" width="3.33203125" style="1" customWidth="1"/>
    <col min="14598" max="14598" width="6.6640625" style="1" customWidth="1"/>
    <col min="14599" max="14599" width="10.44140625" style="1" customWidth="1"/>
    <col min="14600" max="14603" width="10.6640625" style="1" customWidth="1"/>
    <col min="14604" max="14608" width="12.33203125" style="1" customWidth="1"/>
    <col min="14609" max="14610" width="12.6640625" style="1" customWidth="1"/>
    <col min="14611" max="14611" width="7.6640625" style="1" customWidth="1"/>
    <col min="14612" max="14614" width="9.33203125" style="1" customWidth="1"/>
    <col min="14615" max="14848" width="7.6640625" style="1"/>
    <col min="14849" max="14850" width="2.6640625" style="1" customWidth="1"/>
    <col min="14851" max="14851" width="5.6640625" style="1" customWidth="1"/>
    <col min="14852" max="14852" width="7.6640625" style="1" customWidth="1"/>
    <col min="14853" max="14853" width="3.33203125" style="1" customWidth="1"/>
    <col min="14854" max="14854" width="6.6640625" style="1" customWidth="1"/>
    <col min="14855" max="14855" width="10.44140625" style="1" customWidth="1"/>
    <col min="14856" max="14859" width="10.6640625" style="1" customWidth="1"/>
    <col min="14860" max="14864" width="12.33203125" style="1" customWidth="1"/>
    <col min="14865" max="14866" width="12.6640625" style="1" customWidth="1"/>
    <col min="14867" max="14867" width="7.6640625" style="1" customWidth="1"/>
    <col min="14868" max="14870" width="9.33203125" style="1" customWidth="1"/>
    <col min="14871" max="15104" width="7.6640625" style="1"/>
    <col min="15105" max="15106" width="2.6640625" style="1" customWidth="1"/>
    <col min="15107" max="15107" width="5.6640625" style="1" customWidth="1"/>
    <col min="15108" max="15108" width="7.6640625" style="1" customWidth="1"/>
    <col min="15109" max="15109" width="3.33203125" style="1" customWidth="1"/>
    <col min="15110" max="15110" width="6.6640625" style="1" customWidth="1"/>
    <col min="15111" max="15111" width="10.44140625" style="1" customWidth="1"/>
    <col min="15112" max="15115" width="10.6640625" style="1" customWidth="1"/>
    <col min="15116" max="15120" width="12.33203125" style="1" customWidth="1"/>
    <col min="15121" max="15122" width="12.6640625" style="1" customWidth="1"/>
    <col min="15123" max="15123" width="7.6640625" style="1" customWidth="1"/>
    <col min="15124" max="15126" width="9.33203125" style="1" customWidth="1"/>
    <col min="15127" max="15360" width="7.6640625" style="1"/>
    <col min="15361" max="15362" width="2.6640625" style="1" customWidth="1"/>
    <col min="15363" max="15363" width="5.6640625" style="1" customWidth="1"/>
    <col min="15364" max="15364" width="7.6640625" style="1" customWidth="1"/>
    <col min="15365" max="15365" width="3.33203125" style="1" customWidth="1"/>
    <col min="15366" max="15366" width="6.6640625" style="1" customWidth="1"/>
    <col min="15367" max="15367" width="10.44140625" style="1" customWidth="1"/>
    <col min="15368" max="15371" width="10.6640625" style="1" customWidth="1"/>
    <col min="15372" max="15376" width="12.33203125" style="1" customWidth="1"/>
    <col min="15377" max="15378" width="12.6640625" style="1" customWidth="1"/>
    <col min="15379" max="15379" width="7.6640625" style="1" customWidth="1"/>
    <col min="15380" max="15382" width="9.33203125" style="1" customWidth="1"/>
    <col min="15383" max="15616" width="7.6640625" style="1"/>
    <col min="15617" max="15618" width="2.6640625" style="1" customWidth="1"/>
    <col min="15619" max="15619" width="5.6640625" style="1" customWidth="1"/>
    <col min="15620" max="15620" width="7.6640625" style="1" customWidth="1"/>
    <col min="15621" max="15621" width="3.33203125" style="1" customWidth="1"/>
    <col min="15622" max="15622" width="6.6640625" style="1" customWidth="1"/>
    <col min="15623" max="15623" width="10.44140625" style="1" customWidth="1"/>
    <col min="15624" max="15627" width="10.6640625" style="1" customWidth="1"/>
    <col min="15628" max="15632" width="12.33203125" style="1" customWidth="1"/>
    <col min="15633" max="15634" width="12.6640625" style="1" customWidth="1"/>
    <col min="15635" max="15635" width="7.6640625" style="1" customWidth="1"/>
    <col min="15636" max="15638" width="9.33203125" style="1" customWidth="1"/>
    <col min="15639" max="15872" width="7.6640625" style="1"/>
    <col min="15873" max="15874" width="2.6640625" style="1" customWidth="1"/>
    <col min="15875" max="15875" width="5.6640625" style="1" customWidth="1"/>
    <col min="15876" max="15876" width="7.6640625" style="1" customWidth="1"/>
    <col min="15877" max="15877" width="3.33203125" style="1" customWidth="1"/>
    <col min="15878" max="15878" width="6.6640625" style="1" customWidth="1"/>
    <col min="15879" max="15879" width="10.44140625" style="1" customWidth="1"/>
    <col min="15880" max="15883" width="10.6640625" style="1" customWidth="1"/>
    <col min="15884" max="15888" width="12.33203125" style="1" customWidth="1"/>
    <col min="15889" max="15890" width="12.6640625" style="1" customWidth="1"/>
    <col min="15891" max="15891" width="7.6640625" style="1" customWidth="1"/>
    <col min="15892" max="15894" width="9.33203125" style="1" customWidth="1"/>
    <col min="15895" max="16128" width="7.6640625" style="1"/>
    <col min="16129" max="16130" width="2.6640625" style="1" customWidth="1"/>
    <col min="16131" max="16131" width="5.6640625" style="1" customWidth="1"/>
    <col min="16132" max="16132" width="7.6640625" style="1" customWidth="1"/>
    <col min="16133" max="16133" width="3.33203125" style="1" customWidth="1"/>
    <col min="16134" max="16134" width="6.6640625" style="1" customWidth="1"/>
    <col min="16135" max="16135" width="10.44140625" style="1" customWidth="1"/>
    <col min="16136" max="16139" width="10.6640625" style="1" customWidth="1"/>
    <col min="16140" max="16144" width="12.33203125" style="1" customWidth="1"/>
    <col min="16145" max="16146" width="12.6640625" style="1" customWidth="1"/>
    <col min="16147" max="16147" width="7.6640625" style="1" customWidth="1"/>
    <col min="16148" max="16150" width="9.33203125" style="1" customWidth="1"/>
    <col min="16151" max="16384" width="7.6640625" style="1"/>
  </cols>
  <sheetData>
    <row r="1" spans="1:18" ht="17.100000000000001" customHeight="1" thickTop="1" thickBot="1">
      <c r="A1" s="4" t="str">
        <f>"介護保険事業状況報告　令和" &amp; DBCS($A$2) &amp; "年（" &amp; DBCS($B$2) &amp; "年）" &amp; DBCS($C$2) &amp; "月※"</f>
        <v>介護保険事業状況報告　令和５年（２０２３年）７月※</v>
      </c>
      <c r="J1" s="933" t="s">
        <v>135</v>
      </c>
      <c r="K1" s="934"/>
      <c r="L1" s="934"/>
      <c r="M1" s="934"/>
      <c r="N1" s="934"/>
      <c r="O1" s="935"/>
      <c r="P1" s="936">
        <v>45240</v>
      </c>
      <c r="Q1" s="937"/>
      <c r="R1" s="336" t="s">
        <v>134</v>
      </c>
    </row>
    <row r="2" spans="1:18" ht="17.100000000000001" customHeight="1" thickTop="1">
      <c r="A2" s="312">
        <v>5</v>
      </c>
      <c r="B2" s="312">
        <v>2023</v>
      </c>
      <c r="C2" s="312">
        <v>7</v>
      </c>
      <c r="D2" s="312">
        <v>1</v>
      </c>
      <c r="E2" s="312">
        <v>31</v>
      </c>
      <c r="Q2" s="336"/>
    </row>
    <row r="3" spans="1:18" ht="17.100000000000001" customHeight="1">
      <c r="A3" s="4" t="s">
        <v>133</v>
      </c>
    </row>
    <row r="4" spans="1:18" ht="17.100000000000001" customHeight="1">
      <c r="B4" s="23"/>
      <c r="C4" s="23"/>
      <c r="D4" s="23"/>
      <c r="E4" s="143"/>
      <c r="F4" s="143"/>
      <c r="G4" s="143"/>
      <c r="H4" s="862" t="s">
        <v>122</v>
      </c>
      <c r="I4" s="862"/>
    </row>
    <row r="5" spans="1:18" ht="17.100000000000001" customHeight="1">
      <c r="B5" s="938" t="str">
        <f>"令和" &amp; DBCS($A$2) &amp; "年（" &amp; DBCS($B$2) &amp; "年）" &amp; DBCS($C$2) &amp; "月末日現在"</f>
        <v>令和５年（２０２３年）７月末日現在</v>
      </c>
      <c r="C5" s="939"/>
      <c r="D5" s="939"/>
      <c r="E5" s="939"/>
      <c r="F5" s="939"/>
      <c r="G5" s="940"/>
      <c r="H5" s="941" t="s">
        <v>132</v>
      </c>
      <c r="I5" s="942"/>
      <c r="L5" s="347" t="s">
        <v>122</v>
      </c>
      <c r="Q5" s="24" t="s">
        <v>131</v>
      </c>
    </row>
    <row r="6" spans="1:18" ht="17.100000000000001" customHeight="1">
      <c r="B6" s="3" t="s">
        <v>130</v>
      </c>
      <c r="C6" s="335"/>
      <c r="D6" s="335"/>
      <c r="E6" s="335"/>
      <c r="F6" s="335"/>
      <c r="G6" s="235"/>
      <c r="H6" s="334"/>
      <c r="I6" s="333">
        <v>43242</v>
      </c>
      <c r="K6" s="332" t="s">
        <v>129</v>
      </c>
      <c r="L6" s="331">
        <f>(I7+I8)-I6</f>
        <v>10589</v>
      </c>
      <c r="Q6" s="330">
        <f>R42</f>
        <v>20029</v>
      </c>
      <c r="R6" s="932">
        <f>Q6/Q7</f>
        <v>0.20632925736301547</v>
      </c>
    </row>
    <row r="7" spans="1:18" s="189" customFormat="1" ht="17.100000000000001" customHeight="1">
      <c r="B7" s="329" t="s">
        <v>128</v>
      </c>
      <c r="C7" s="328"/>
      <c r="D7" s="328"/>
      <c r="E7" s="328"/>
      <c r="F7" s="328"/>
      <c r="G7" s="327"/>
      <c r="H7" s="326"/>
      <c r="I7" s="325">
        <v>35282</v>
      </c>
      <c r="K7" s="189" t="s">
        <v>127</v>
      </c>
      <c r="Q7" s="324">
        <f>I9</f>
        <v>97073</v>
      </c>
      <c r="R7" s="932"/>
    </row>
    <row r="8" spans="1:18" s="189" customFormat="1" ht="17.100000000000001" customHeight="1">
      <c r="B8" s="323" t="s">
        <v>126</v>
      </c>
      <c r="C8" s="322"/>
      <c r="D8" s="322"/>
      <c r="E8" s="322"/>
      <c r="F8" s="322"/>
      <c r="G8" s="225"/>
      <c r="H8" s="321"/>
      <c r="I8" s="320">
        <v>18549</v>
      </c>
      <c r="K8" s="189" t="s">
        <v>125</v>
      </c>
      <c r="Q8" s="319"/>
      <c r="R8" s="318"/>
    </row>
    <row r="9" spans="1:18" ht="17.100000000000001" customHeight="1">
      <c r="B9" s="13" t="s">
        <v>124</v>
      </c>
      <c r="C9" s="12"/>
      <c r="D9" s="12"/>
      <c r="E9" s="12"/>
      <c r="F9" s="12"/>
      <c r="G9" s="317"/>
      <c r="H9" s="316"/>
      <c r="I9" s="315">
        <f>I6+I7+I8</f>
        <v>97073</v>
      </c>
    </row>
    <row r="11" spans="1:18" ht="17.100000000000001" customHeight="1">
      <c r="A11" s="4" t="s">
        <v>123</v>
      </c>
    </row>
    <row r="12" spans="1:18" ht="17.100000000000001" customHeight="1" thickBot="1">
      <c r="B12" s="5"/>
      <c r="C12" s="5"/>
      <c r="D12" s="5"/>
      <c r="E12" s="314"/>
      <c r="F12" s="314"/>
      <c r="G12" s="314"/>
      <c r="H12" s="314"/>
      <c r="I12" s="314"/>
      <c r="J12" s="314"/>
      <c r="K12" s="314"/>
      <c r="L12" s="314"/>
      <c r="M12" s="314"/>
      <c r="P12" s="314"/>
      <c r="Q12" s="922" t="s">
        <v>122</v>
      </c>
      <c r="R12" s="922"/>
    </row>
    <row r="13" spans="1:18" ht="17.100000000000001" customHeight="1">
      <c r="A13" s="313" t="s">
        <v>121</v>
      </c>
      <c r="B13" s="923" t="s">
        <v>120</v>
      </c>
      <c r="C13" s="926" t="str">
        <f>"令和" &amp; DBCS($A$2) &amp; "年（" &amp; DBCS($B$2) &amp; "年）" &amp; DBCS($C$2) &amp; "月末日現在"</f>
        <v>令和５年（２０２３年）７月末日現在</v>
      </c>
      <c r="D13" s="927"/>
      <c r="E13" s="927"/>
      <c r="F13" s="927"/>
      <c r="G13" s="928"/>
      <c r="H13" s="299" t="s">
        <v>57</v>
      </c>
      <c r="I13" s="298" t="s">
        <v>56</v>
      </c>
      <c r="J13" s="297" t="s">
        <v>49</v>
      </c>
      <c r="K13" s="296" t="s">
        <v>55</v>
      </c>
      <c r="L13" s="295" t="s">
        <v>54</v>
      </c>
      <c r="M13" s="295" t="s">
        <v>53</v>
      </c>
      <c r="N13" s="295" t="s">
        <v>52</v>
      </c>
      <c r="O13" s="295" t="s">
        <v>51</v>
      </c>
      <c r="P13" s="294" t="s">
        <v>50</v>
      </c>
      <c r="Q13" s="293" t="s">
        <v>49</v>
      </c>
      <c r="R13" s="292" t="s">
        <v>48</v>
      </c>
    </row>
    <row r="14" spans="1:18" ht="17.100000000000001" customHeight="1">
      <c r="A14" s="312">
        <v>875</v>
      </c>
      <c r="B14" s="924"/>
      <c r="C14" s="291" t="s">
        <v>103</v>
      </c>
      <c r="D14" s="47"/>
      <c r="E14" s="47"/>
      <c r="F14" s="47"/>
      <c r="G14" s="46"/>
      <c r="H14" s="263">
        <f>H15+H16+H17+H18+H19+H20</f>
        <v>797</v>
      </c>
      <c r="I14" s="264">
        <f>I15+I16+I17+I18+I19+I20</f>
        <v>713</v>
      </c>
      <c r="J14" s="290">
        <f t="shared" ref="J14:J22" si="0">SUM(H14:I14)</f>
        <v>1510</v>
      </c>
      <c r="K14" s="289" t="s">
        <v>193</v>
      </c>
      <c r="L14" s="33">
        <f>L15+L16+L17+L18+L19+L20</f>
        <v>1531</v>
      </c>
      <c r="M14" s="33">
        <f>M15+M16+M17+M18+M19+M20</f>
        <v>984</v>
      </c>
      <c r="N14" s="33">
        <f>N15+N16+N17+N18+N19+N20</f>
        <v>701</v>
      </c>
      <c r="O14" s="33">
        <f>O15+O16+O17+O18+O19+O20</f>
        <v>693</v>
      </c>
      <c r="P14" s="33">
        <f>P15+P16+P17+P18+P19+P20</f>
        <v>455</v>
      </c>
      <c r="Q14" s="261">
        <f t="shared" ref="Q14:Q22" si="1">SUM(K14:P14)</f>
        <v>4364</v>
      </c>
      <c r="R14" s="287">
        <f t="shared" ref="R14:R22" si="2">SUM(J14,Q14)</f>
        <v>5874</v>
      </c>
    </row>
    <row r="15" spans="1:18" ht="17.100000000000001" customHeight="1">
      <c r="A15" s="312">
        <v>156</v>
      </c>
      <c r="B15" s="924"/>
      <c r="C15" s="82"/>
      <c r="D15" s="151" t="s">
        <v>118</v>
      </c>
      <c r="E15" s="151"/>
      <c r="F15" s="151"/>
      <c r="G15" s="151"/>
      <c r="H15" s="311">
        <v>58</v>
      </c>
      <c r="I15" s="308">
        <v>43</v>
      </c>
      <c r="J15" s="275">
        <f t="shared" si="0"/>
        <v>101</v>
      </c>
      <c r="K15" s="310" t="s">
        <v>193</v>
      </c>
      <c r="L15" s="309">
        <v>73</v>
      </c>
      <c r="M15" s="309">
        <v>51</v>
      </c>
      <c r="N15" s="309">
        <v>38</v>
      </c>
      <c r="O15" s="309">
        <v>34</v>
      </c>
      <c r="P15" s="308">
        <v>35</v>
      </c>
      <c r="Q15" s="275">
        <f t="shared" si="1"/>
        <v>231</v>
      </c>
      <c r="R15" s="281">
        <f t="shared" si="2"/>
        <v>332</v>
      </c>
    </row>
    <row r="16" spans="1:18" ht="17.100000000000001" customHeight="1">
      <c r="A16" s="312"/>
      <c r="B16" s="924"/>
      <c r="C16" s="152"/>
      <c r="D16" s="69" t="s">
        <v>117</v>
      </c>
      <c r="E16" s="69"/>
      <c r="F16" s="69"/>
      <c r="G16" s="69"/>
      <c r="H16" s="311">
        <v>99</v>
      </c>
      <c r="I16" s="308">
        <v>107</v>
      </c>
      <c r="J16" s="275">
        <f t="shared" si="0"/>
        <v>206</v>
      </c>
      <c r="K16" s="310" t="s">
        <v>194</v>
      </c>
      <c r="L16" s="309">
        <v>168</v>
      </c>
      <c r="M16" s="309">
        <v>133</v>
      </c>
      <c r="N16" s="309">
        <v>86</v>
      </c>
      <c r="O16" s="309">
        <v>81</v>
      </c>
      <c r="P16" s="308">
        <v>52</v>
      </c>
      <c r="Q16" s="275">
        <f t="shared" si="1"/>
        <v>520</v>
      </c>
      <c r="R16" s="274">
        <f t="shared" si="2"/>
        <v>726</v>
      </c>
    </row>
    <row r="17" spans="1:18" ht="17.100000000000001" customHeight="1">
      <c r="A17" s="312"/>
      <c r="B17" s="924"/>
      <c r="C17" s="152"/>
      <c r="D17" s="69" t="s">
        <v>116</v>
      </c>
      <c r="E17" s="69"/>
      <c r="F17" s="69"/>
      <c r="G17" s="69"/>
      <c r="H17" s="311">
        <v>133</v>
      </c>
      <c r="I17" s="308">
        <v>152</v>
      </c>
      <c r="J17" s="275">
        <f t="shared" si="0"/>
        <v>285</v>
      </c>
      <c r="K17" s="310" t="s">
        <v>193</v>
      </c>
      <c r="L17" s="309">
        <v>265</v>
      </c>
      <c r="M17" s="309">
        <v>185</v>
      </c>
      <c r="N17" s="309">
        <v>128</v>
      </c>
      <c r="O17" s="309">
        <v>113</v>
      </c>
      <c r="P17" s="308">
        <v>88</v>
      </c>
      <c r="Q17" s="275">
        <f t="shared" si="1"/>
        <v>779</v>
      </c>
      <c r="R17" s="274">
        <f t="shared" si="2"/>
        <v>1064</v>
      </c>
    </row>
    <row r="18" spans="1:18" ht="17.100000000000001" customHeight="1">
      <c r="A18" s="312"/>
      <c r="B18" s="924"/>
      <c r="C18" s="152"/>
      <c r="D18" s="69" t="s">
        <v>115</v>
      </c>
      <c r="E18" s="69"/>
      <c r="F18" s="69"/>
      <c r="G18" s="69"/>
      <c r="H18" s="311">
        <v>200</v>
      </c>
      <c r="I18" s="308">
        <v>142</v>
      </c>
      <c r="J18" s="275">
        <f t="shared" si="0"/>
        <v>342</v>
      </c>
      <c r="K18" s="310" t="s">
        <v>193</v>
      </c>
      <c r="L18" s="309">
        <v>345</v>
      </c>
      <c r="M18" s="309">
        <v>191</v>
      </c>
      <c r="N18" s="309">
        <v>162</v>
      </c>
      <c r="O18" s="309">
        <v>169</v>
      </c>
      <c r="P18" s="308">
        <v>84</v>
      </c>
      <c r="Q18" s="275">
        <f t="shared" si="1"/>
        <v>951</v>
      </c>
      <c r="R18" s="274">
        <f t="shared" si="2"/>
        <v>1293</v>
      </c>
    </row>
    <row r="19" spans="1:18" ht="17.100000000000001" customHeight="1">
      <c r="A19" s="312"/>
      <c r="B19" s="924"/>
      <c r="C19" s="152"/>
      <c r="D19" s="69" t="s">
        <v>114</v>
      </c>
      <c r="E19" s="69"/>
      <c r="F19" s="69"/>
      <c r="G19" s="69"/>
      <c r="H19" s="311">
        <v>187</v>
      </c>
      <c r="I19" s="308">
        <v>149</v>
      </c>
      <c r="J19" s="275">
        <f t="shared" si="0"/>
        <v>336</v>
      </c>
      <c r="K19" s="310" t="s">
        <v>192</v>
      </c>
      <c r="L19" s="309">
        <v>364</v>
      </c>
      <c r="M19" s="309">
        <v>214</v>
      </c>
      <c r="N19" s="309">
        <v>145</v>
      </c>
      <c r="O19" s="309">
        <v>146</v>
      </c>
      <c r="P19" s="308">
        <v>100</v>
      </c>
      <c r="Q19" s="275">
        <f t="shared" si="1"/>
        <v>969</v>
      </c>
      <c r="R19" s="274">
        <f t="shared" si="2"/>
        <v>1305</v>
      </c>
    </row>
    <row r="20" spans="1:18" ht="17.100000000000001" customHeight="1">
      <c r="A20" s="312">
        <v>719</v>
      </c>
      <c r="B20" s="924"/>
      <c r="C20" s="133"/>
      <c r="D20" s="132" t="s">
        <v>113</v>
      </c>
      <c r="E20" s="132"/>
      <c r="F20" s="132"/>
      <c r="G20" s="132"/>
      <c r="H20" s="273">
        <v>120</v>
      </c>
      <c r="I20" s="305">
        <v>120</v>
      </c>
      <c r="J20" s="271">
        <f t="shared" si="0"/>
        <v>240</v>
      </c>
      <c r="K20" s="307" t="s">
        <v>194</v>
      </c>
      <c r="L20" s="306">
        <v>316</v>
      </c>
      <c r="M20" s="306">
        <v>210</v>
      </c>
      <c r="N20" s="306">
        <v>142</v>
      </c>
      <c r="O20" s="306">
        <v>150</v>
      </c>
      <c r="P20" s="305">
        <v>96</v>
      </c>
      <c r="Q20" s="275">
        <f t="shared" si="1"/>
        <v>914</v>
      </c>
      <c r="R20" s="266">
        <f t="shared" si="2"/>
        <v>1154</v>
      </c>
    </row>
    <row r="21" spans="1:18" ht="17.100000000000001" customHeight="1">
      <c r="A21" s="312">
        <v>25</v>
      </c>
      <c r="B21" s="924"/>
      <c r="C21" s="265" t="s">
        <v>102</v>
      </c>
      <c r="D21" s="265"/>
      <c r="E21" s="265"/>
      <c r="F21" s="265"/>
      <c r="G21" s="265"/>
      <c r="H21" s="263">
        <v>20</v>
      </c>
      <c r="I21" s="304">
        <v>32</v>
      </c>
      <c r="J21" s="290">
        <f t="shared" si="0"/>
        <v>52</v>
      </c>
      <c r="K21" s="289" t="s">
        <v>192</v>
      </c>
      <c r="L21" s="33">
        <v>42</v>
      </c>
      <c r="M21" s="33">
        <v>29</v>
      </c>
      <c r="N21" s="33">
        <v>18</v>
      </c>
      <c r="O21" s="33">
        <v>9</v>
      </c>
      <c r="P21" s="32">
        <v>19</v>
      </c>
      <c r="Q21" s="303">
        <f t="shared" si="1"/>
        <v>117</v>
      </c>
      <c r="R21" s="302">
        <f t="shared" si="2"/>
        <v>169</v>
      </c>
    </row>
    <row r="22" spans="1:18" ht="17.100000000000001" customHeight="1" thickBot="1">
      <c r="A22" s="312">
        <v>900</v>
      </c>
      <c r="B22" s="925"/>
      <c r="C22" s="919" t="s">
        <v>112</v>
      </c>
      <c r="D22" s="920"/>
      <c r="E22" s="920"/>
      <c r="F22" s="920"/>
      <c r="G22" s="921"/>
      <c r="H22" s="259">
        <f>H14+H21</f>
        <v>817</v>
      </c>
      <c r="I22" s="256">
        <f>I14+I21</f>
        <v>745</v>
      </c>
      <c r="J22" s="255">
        <f t="shared" si="0"/>
        <v>1562</v>
      </c>
      <c r="K22" s="258" t="s">
        <v>193</v>
      </c>
      <c r="L22" s="257">
        <f>L14+L21</f>
        <v>1573</v>
      </c>
      <c r="M22" s="257">
        <f>M14+M21</f>
        <v>1013</v>
      </c>
      <c r="N22" s="257">
        <f>N14+N21</f>
        <v>719</v>
      </c>
      <c r="O22" s="257">
        <f>O14+O21</f>
        <v>702</v>
      </c>
      <c r="P22" s="256">
        <f>P14+P21</f>
        <v>474</v>
      </c>
      <c r="Q22" s="255">
        <f t="shared" si="1"/>
        <v>4481</v>
      </c>
      <c r="R22" s="254">
        <f t="shared" si="2"/>
        <v>6043</v>
      </c>
    </row>
    <row r="23" spans="1:18" ht="17.100000000000001" customHeight="1">
      <c r="B23" s="929" t="s">
        <v>119</v>
      </c>
      <c r="C23" s="301"/>
      <c r="D23" s="301"/>
      <c r="E23" s="301"/>
      <c r="F23" s="301"/>
      <c r="G23" s="300"/>
      <c r="H23" s="299" t="s">
        <v>57</v>
      </c>
      <c r="I23" s="298" t="s">
        <v>56</v>
      </c>
      <c r="J23" s="297" t="s">
        <v>49</v>
      </c>
      <c r="K23" s="296" t="s">
        <v>55</v>
      </c>
      <c r="L23" s="295" t="s">
        <v>54</v>
      </c>
      <c r="M23" s="295" t="s">
        <v>53</v>
      </c>
      <c r="N23" s="295" t="s">
        <v>52</v>
      </c>
      <c r="O23" s="295" t="s">
        <v>51</v>
      </c>
      <c r="P23" s="294" t="s">
        <v>50</v>
      </c>
      <c r="Q23" s="293" t="s">
        <v>49</v>
      </c>
      <c r="R23" s="292" t="s">
        <v>48</v>
      </c>
    </row>
    <row r="24" spans="1:18" ht="17.100000000000001" customHeight="1">
      <c r="B24" s="930"/>
      <c r="C24" s="291" t="s">
        <v>103</v>
      </c>
      <c r="D24" s="47"/>
      <c r="E24" s="47"/>
      <c r="F24" s="47"/>
      <c r="G24" s="46"/>
      <c r="H24" s="263">
        <f>H25+H26+H27+H28+H29+H30</f>
        <v>1921</v>
      </c>
      <c r="I24" s="264">
        <f>I25+I26+I27+I28+I29+I30</f>
        <v>1787</v>
      </c>
      <c r="J24" s="290">
        <f t="shared" ref="J24:J32" si="3">SUM(H24:I24)</f>
        <v>3708</v>
      </c>
      <c r="K24" s="289" t="s">
        <v>195</v>
      </c>
      <c r="L24" s="33">
        <f>L25+L26+L27+L28+L29+L30</f>
        <v>3239</v>
      </c>
      <c r="M24" s="33">
        <f>M25+M26+M27+M28+M29+M30</f>
        <v>1933</v>
      </c>
      <c r="N24" s="33">
        <f>N25+N26+N27+N28+N29+N30</f>
        <v>1641</v>
      </c>
      <c r="O24" s="33">
        <f>O25+O26+O27+O28+O29+O30</f>
        <v>1996</v>
      </c>
      <c r="P24" s="33">
        <f>P25+P26+P27+P28+P29+P30</f>
        <v>1338</v>
      </c>
      <c r="Q24" s="261">
        <f t="shared" ref="Q24:Q32" si="4">SUM(K24:P24)</f>
        <v>10147</v>
      </c>
      <c r="R24" s="287">
        <f t="shared" ref="R24:R32" si="5">SUM(J24,Q24)</f>
        <v>13855</v>
      </c>
    </row>
    <row r="25" spans="1:18" ht="17.100000000000001" customHeight="1">
      <c r="B25" s="930"/>
      <c r="C25" s="81"/>
      <c r="D25" s="151" t="s">
        <v>118</v>
      </c>
      <c r="E25" s="151"/>
      <c r="F25" s="151"/>
      <c r="G25" s="151"/>
      <c r="H25" s="311">
        <v>39</v>
      </c>
      <c r="I25" s="308">
        <v>43</v>
      </c>
      <c r="J25" s="275">
        <f t="shared" si="3"/>
        <v>82</v>
      </c>
      <c r="K25" s="310" t="s">
        <v>192</v>
      </c>
      <c r="L25" s="309">
        <v>57</v>
      </c>
      <c r="M25" s="309">
        <v>45</v>
      </c>
      <c r="N25" s="309">
        <v>32</v>
      </c>
      <c r="O25" s="309">
        <v>31</v>
      </c>
      <c r="P25" s="308">
        <v>16</v>
      </c>
      <c r="Q25" s="275">
        <f t="shared" si="4"/>
        <v>181</v>
      </c>
      <c r="R25" s="281">
        <f t="shared" si="5"/>
        <v>263</v>
      </c>
    </row>
    <row r="26" spans="1:18" ht="17.100000000000001" customHeight="1">
      <c r="B26" s="930"/>
      <c r="C26" s="151"/>
      <c r="D26" s="69" t="s">
        <v>117</v>
      </c>
      <c r="E26" s="69"/>
      <c r="F26" s="69"/>
      <c r="G26" s="69"/>
      <c r="H26" s="311">
        <v>146</v>
      </c>
      <c r="I26" s="308">
        <v>128</v>
      </c>
      <c r="J26" s="275">
        <f t="shared" si="3"/>
        <v>274</v>
      </c>
      <c r="K26" s="310" t="s">
        <v>196</v>
      </c>
      <c r="L26" s="309">
        <v>154</v>
      </c>
      <c r="M26" s="309">
        <v>106</v>
      </c>
      <c r="N26" s="309">
        <v>80</v>
      </c>
      <c r="O26" s="309">
        <v>84</v>
      </c>
      <c r="P26" s="308">
        <v>59</v>
      </c>
      <c r="Q26" s="275">
        <f t="shared" si="4"/>
        <v>483</v>
      </c>
      <c r="R26" s="274">
        <f t="shared" si="5"/>
        <v>757</v>
      </c>
    </row>
    <row r="27" spans="1:18" ht="17.100000000000001" customHeight="1">
      <c r="B27" s="930"/>
      <c r="C27" s="151"/>
      <c r="D27" s="69" t="s">
        <v>116</v>
      </c>
      <c r="E27" s="69"/>
      <c r="F27" s="69"/>
      <c r="G27" s="69"/>
      <c r="H27" s="311">
        <v>282</v>
      </c>
      <c r="I27" s="308">
        <v>261</v>
      </c>
      <c r="J27" s="275">
        <f t="shared" si="3"/>
        <v>543</v>
      </c>
      <c r="K27" s="310" t="s">
        <v>195</v>
      </c>
      <c r="L27" s="309">
        <v>369</v>
      </c>
      <c r="M27" s="309">
        <v>180</v>
      </c>
      <c r="N27" s="309">
        <v>143</v>
      </c>
      <c r="O27" s="309">
        <v>156</v>
      </c>
      <c r="P27" s="308">
        <v>130</v>
      </c>
      <c r="Q27" s="275">
        <f t="shared" si="4"/>
        <v>978</v>
      </c>
      <c r="R27" s="274">
        <f t="shared" si="5"/>
        <v>1521</v>
      </c>
    </row>
    <row r="28" spans="1:18" ht="17.100000000000001" customHeight="1">
      <c r="B28" s="930"/>
      <c r="C28" s="151"/>
      <c r="D28" s="69" t="s">
        <v>115</v>
      </c>
      <c r="E28" s="69"/>
      <c r="F28" s="69"/>
      <c r="G28" s="69"/>
      <c r="H28" s="311">
        <v>512</v>
      </c>
      <c r="I28" s="308">
        <v>393</v>
      </c>
      <c r="J28" s="275">
        <f t="shared" si="3"/>
        <v>905</v>
      </c>
      <c r="K28" s="310" t="s">
        <v>193</v>
      </c>
      <c r="L28" s="309">
        <v>636</v>
      </c>
      <c r="M28" s="309">
        <v>336</v>
      </c>
      <c r="N28" s="309">
        <v>250</v>
      </c>
      <c r="O28" s="309">
        <v>276</v>
      </c>
      <c r="P28" s="308">
        <v>179</v>
      </c>
      <c r="Q28" s="275">
        <f t="shared" si="4"/>
        <v>1677</v>
      </c>
      <c r="R28" s="274">
        <f t="shared" si="5"/>
        <v>2582</v>
      </c>
    </row>
    <row r="29" spans="1:18" ht="17.100000000000001" customHeight="1">
      <c r="B29" s="930"/>
      <c r="C29" s="151"/>
      <c r="D29" s="69" t="s">
        <v>114</v>
      </c>
      <c r="E29" s="69"/>
      <c r="F29" s="69"/>
      <c r="G29" s="69"/>
      <c r="H29" s="311">
        <v>567</v>
      </c>
      <c r="I29" s="308">
        <v>475</v>
      </c>
      <c r="J29" s="275">
        <f t="shared" si="3"/>
        <v>1042</v>
      </c>
      <c r="K29" s="310" t="s">
        <v>193</v>
      </c>
      <c r="L29" s="309">
        <v>941</v>
      </c>
      <c r="M29" s="309">
        <v>488</v>
      </c>
      <c r="N29" s="309">
        <v>409</v>
      </c>
      <c r="O29" s="309">
        <v>427</v>
      </c>
      <c r="P29" s="308">
        <v>341</v>
      </c>
      <c r="Q29" s="275">
        <f t="shared" si="4"/>
        <v>2606</v>
      </c>
      <c r="R29" s="274">
        <f t="shared" si="5"/>
        <v>3648</v>
      </c>
    </row>
    <row r="30" spans="1:18" ht="17.100000000000001" customHeight="1">
      <c r="B30" s="930"/>
      <c r="C30" s="132"/>
      <c r="D30" s="132" t="s">
        <v>113</v>
      </c>
      <c r="E30" s="132"/>
      <c r="F30" s="132"/>
      <c r="G30" s="132"/>
      <c r="H30" s="273">
        <v>375</v>
      </c>
      <c r="I30" s="305">
        <v>487</v>
      </c>
      <c r="J30" s="271">
        <f t="shared" si="3"/>
        <v>862</v>
      </c>
      <c r="K30" s="307" t="s">
        <v>195</v>
      </c>
      <c r="L30" s="306">
        <v>1082</v>
      </c>
      <c r="M30" s="306">
        <v>778</v>
      </c>
      <c r="N30" s="306">
        <v>727</v>
      </c>
      <c r="O30" s="306">
        <v>1022</v>
      </c>
      <c r="P30" s="305">
        <v>613</v>
      </c>
      <c r="Q30" s="271">
        <f t="shared" si="4"/>
        <v>4222</v>
      </c>
      <c r="R30" s="266">
        <f t="shared" si="5"/>
        <v>5084</v>
      </c>
    </row>
    <row r="31" spans="1:18" ht="17.100000000000001" customHeight="1">
      <c r="B31" s="930"/>
      <c r="C31" s="265" t="s">
        <v>102</v>
      </c>
      <c r="D31" s="265"/>
      <c r="E31" s="265"/>
      <c r="F31" s="265"/>
      <c r="G31" s="265"/>
      <c r="H31" s="263">
        <v>17</v>
      </c>
      <c r="I31" s="304">
        <v>27</v>
      </c>
      <c r="J31" s="290">
        <f t="shared" si="3"/>
        <v>44</v>
      </c>
      <c r="K31" s="289" t="s">
        <v>195</v>
      </c>
      <c r="L31" s="33">
        <v>29</v>
      </c>
      <c r="M31" s="33">
        <v>15</v>
      </c>
      <c r="N31" s="33">
        <v>16</v>
      </c>
      <c r="O31" s="33">
        <v>13</v>
      </c>
      <c r="P31" s="32">
        <v>14</v>
      </c>
      <c r="Q31" s="303">
        <f t="shared" si="4"/>
        <v>87</v>
      </c>
      <c r="R31" s="302">
        <f t="shared" si="5"/>
        <v>131</v>
      </c>
    </row>
    <row r="32" spans="1:18" ht="17.100000000000001" customHeight="1" thickBot="1">
      <c r="B32" s="931"/>
      <c r="C32" s="919" t="s">
        <v>112</v>
      </c>
      <c r="D32" s="920"/>
      <c r="E32" s="920"/>
      <c r="F32" s="920"/>
      <c r="G32" s="921"/>
      <c r="H32" s="259">
        <f>H24+H31</f>
        <v>1938</v>
      </c>
      <c r="I32" s="256">
        <f>I24+I31</f>
        <v>1814</v>
      </c>
      <c r="J32" s="255">
        <f t="shared" si="3"/>
        <v>3752</v>
      </c>
      <c r="K32" s="258" t="s">
        <v>193</v>
      </c>
      <c r="L32" s="257">
        <f>L24+L31</f>
        <v>3268</v>
      </c>
      <c r="M32" s="257">
        <f>M24+M31</f>
        <v>1948</v>
      </c>
      <c r="N32" s="257">
        <f>N24+N31</f>
        <v>1657</v>
      </c>
      <c r="O32" s="257">
        <f>O24+O31</f>
        <v>2009</v>
      </c>
      <c r="P32" s="256">
        <f>P24+P31</f>
        <v>1352</v>
      </c>
      <c r="Q32" s="255">
        <f t="shared" si="4"/>
        <v>10234</v>
      </c>
      <c r="R32" s="254">
        <f t="shared" si="5"/>
        <v>13986</v>
      </c>
    </row>
    <row r="33" spans="1:18" ht="17.100000000000001" customHeight="1">
      <c r="B33" s="916" t="s">
        <v>49</v>
      </c>
      <c r="C33" s="301"/>
      <c r="D33" s="301"/>
      <c r="E33" s="301"/>
      <c r="F33" s="301"/>
      <c r="G33" s="300"/>
      <c r="H33" s="299" t="s">
        <v>57</v>
      </c>
      <c r="I33" s="298" t="s">
        <v>56</v>
      </c>
      <c r="J33" s="297" t="s">
        <v>49</v>
      </c>
      <c r="K33" s="296" t="s">
        <v>55</v>
      </c>
      <c r="L33" s="295" t="s">
        <v>54</v>
      </c>
      <c r="M33" s="295" t="s">
        <v>53</v>
      </c>
      <c r="N33" s="295" t="s">
        <v>52</v>
      </c>
      <c r="O33" s="295" t="s">
        <v>51</v>
      </c>
      <c r="P33" s="294" t="s">
        <v>50</v>
      </c>
      <c r="Q33" s="293" t="s">
        <v>49</v>
      </c>
      <c r="R33" s="292" t="s">
        <v>48</v>
      </c>
    </row>
    <row r="34" spans="1:18" ht="17.100000000000001" customHeight="1">
      <c r="B34" s="917"/>
      <c r="C34" s="291" t="s">
        <v>103</v>
      </c>
      <c r="D34" s="47"/>
      <c r="E34" s="47"/>
      <c r="F34" s="47"/>
      <c r="G34" s="46"/>
      <c r="H34" s="263">
        <f t="shared" ref="H34:I41" si="6">H14+H24</f>
        <v>2718</v>
      </c>
      <c r="I34" s="264">
        <f t="shared" si="6"/>
        <v>2500</v>
      </c>
      <c r="J34" s="290">
        <f>SUM(H34:I34)</f>
        <v>5218</v>
      </c>
      <c r="K34" s="289" t="s">
        <v>195</v>
      </c>
      <c r="L34" s="288">
        <f>L14+L24</f>
        <v>4770</v>
      </c>
      <c r="M34" s="288">
        <f>M14+M24</f>
        <v>2917</v>
      </c>
      <c r="N34" s="288">
        <f>N14+N24</f>
        <v>2342</v>
      </c>
      <c r="O34" s="288">
        <f>O14+O24</f>
        <v>2689</v>
      </c>
      <c r="P34" s="288">
        <f>P14+P24</f>
        <v>1793</v>
      </c>
      <c r="Q34" s="261">
        <f t="shared" ref="Q34:Q42" si="7">SUM(K34:P34)</f>
        <v>14511</v>
      </c>
      <c r="R34" s="287">
        <f t="shared" ref="R34:R42" si="8">SUM(J34,Q34)</f>
        <v>19729</v>
      </c>
    </row>
    <row r="35" spans="1:18" ht="17.100000000000001" customHeight="1">
      <c r="B35" s="917"/>
      <c r="C35" s="82"/>
      <c r="D35" s="151" t="s">
        <v>118</v>
      </c>
      <c r="E35" s="151"/>
      <c r="F35" s="151"/>
      <c r="G35" s="151"/>
      <c r="H35" s="286">
        <f t="shared" si="6"/>
        <v>97</v>
      </c>
      <c r="I35" s="285">
        <f t="shared" si="6"/>
        <v>86</v>
      </c>
      <c r="J35" s="275">
        <f>SUM(H35:I35)</f>
        <v>183</v>
      </c>
      <c r="K35" s="284" t="s">
        <v>195</v>
      </c>
      <c r="L35" s="283">
        <f t="shared" ref="L35:P41" si="9">L15+L25</f>
        <v>130</v>
      </c>
      <c r="M35" s="283">
        <f t="shared" si="9"/>
        <v>96</v>
      </c>
      <c r="N35" s="283">
        <f t="shared" si="9"/>
        <v>70</v>
      </c>
      <c r="O35" s="283">
        <f t="shared" si="9"/>
        <v>65</v>
      </c>
      <c r="P35" s="282">
        <f>P15+P25</f>
        <v>51</v>
      </c>
      <c r="Q35" s="275">
        <f>SUM(K35:P35)</f>
        <v>412</v>
      </c>
      <c r="R35" s="281">
        <f>SUM(J35,Q35)</f>
        <v>595</v>
      </c>
    </row>
    <row r="36" spans="1:18" ht="17.100000000000001" customHeight="1">
      <c r="B36" s="917"/>
      <c r="C36" s="152"/>
      <c r="D36" s="69" t="s">
        <v>117</v>
      </c>
      <c r="E36" s="69"/>
      <c r="F36" s="69"/>
      <c r="G36" s="69"/>
      <c r="H36" s="280">
        <f t="shared" si="6"/>
        <v>245</v>
      </c>
      <c r="I36" s="279">
        <f t="shared" si="6"/>
        <v>235</v>
      </c>
      <c r="J36" s="275">
        <f t="shared" ref="J36:J42" si="10">SUM(H36:I36)</f>
        <v>480</v>
      </c>
      <c r="K36" s="278" t="s">
        <v>195</v>
      </c>
      <c r="L36" s="277">
        <f t="shared" si="9"/>
        <v>322</v>
      </c>
      <c r="M36" s="277">
        <f t="shared" si="9"/>
        <v>239</v>
      </c>
      <c r="N36" s="277">
        <f t="shared" si="9"/>
        <v>166</v>
      </c>
      <c r="O36" s="277">
        <f t="shared" si="9"/>
        <v>165</v>
      </c>
      <c r="P36" s="276">
        <f t="shared" si="9"/>
        <v>111</v>
      </c>
      <c r="Q36" s="275">
        <f t="shared" si="7"/>
        <v>1003</v>
      </c>
      <c r="R36" s="274">
        <f t="shared" si="8"/>
        <v>1483</v>
      </c>
    </row>
    <row r="37" spans="1:18" ht="17.100000000000001" customHeight="1">
      <c r="B37" s="917"/>
      <c r="C37" s="152"/>
      <c r="D37" s="69" t="s">
        <v>116</v>
      </c>
      <c r="E37" s="69"/>
      <c r="F37" s="69"/>
      <c r="G37" s="69"/>
      <c r="H37" s="280">
        <f t="shared" si="6"/>
        <v>415</v>
      </c>
      <c r="I37" s="279">
        <f t="shared" si="6"/>
        <v>413</v>
      </c>
      <c r="J37" s="275">
        <f t="shared" si="10"/>
        <v>828</v>
      </c>
      <c r="K37" s="278" t="s">
        <v>193</v>
      </c>
      <c r="L37" s="277">
        <f t="shared" si="9"/>
        <v>634</v>
      </c>
      <c r="M37" s="277">
        <f t="shared" si="9"/>
        <v>365</v>
      </c>
      <c r="N37" s="277">
        <f t="shared" si="9"/>
        <v>271</v>
      </c>
      <c r="O37" s="277">
        <f t="shared" si="9"/>
        <v>269</v>
      </c>
      <c r="P37" s="276">
        <f t="shared" si="9"/>
        <v>218</v>
      </c>
      <c r="Q37" s="275">
        <f t="shared" si="7"/>
        <v>1757</v>
      </c>
      <c r="R37" s="274">
        <f>SUM(J37,Q37)</f>
        <v>2585</v>
      </c>
    </row>
    <row r="38" spans="1:18" ht="17.100000000000001" customHeight="1">
      <c r="B38" s="917"/>
      <c r="C38" s="152"/>
      <c r="D38" s="69" t="s">
        <v>115</v>
      </c>
      <c r="E38" s="69"/>
      <c r="F38" s="69"/>
      <c r="G38" s="69"/>
      <c r="H38" s="280">
        <f t="shared" si="6"/>
        <v>712</v>
      </c>
      <c r="I38" s="279">
        <f t="shared" si="6"/>
        <v>535</v>
      </c>
      <c r="J38" s="275">
        <f t="shared" si="10"/>
        <v>1247</v>
      </c>
      <c r="K38" s="278" t="s">
        <v>193</v>
      </c>
      <c r="L38" s="277">
        <f t="shared" si="9"/>
        <v>981</v>
      </c>
      <c r="M38" s="277">
        <f t="shared" si="9"/>
        <v>527</v>
      </c>
      <c r="N38" s="277">
        <f t="shared" si="9"/>
        <v>412</v>
      </c>
      <c r="O38" s="277">
        <f t="shared" si="9"/>
        <v>445</v>
      </c>
      <c r="P38" s="276">
        <f t="shared" si="9"/>
        <v>263</v>
      </c>
      <c r="Q38" s="275">
        <f t="shared" si="7"/>
        <v>2628</v>
      </c>
      <c r="R38" s="274">
        <f t="shared" si="8"/>
        <v>3875</v>
      </c>
    </row>
    <row r="39" spans="1:18" ht="17.100000000000001" customHeight="1">
      <c r="B39" s="917"/>
      <c r="C39" s="152"/>
      <c r="D39" s="69" t="s">
        <v>114</v>
      </c>
      <c r="E39" s="69"/>
      <c r="F39" s="69"/>
      <c r="G39" s="69"/>
      <c r="H39" s="280">
        <f t="shared" si="6"/>
        <v>754</v>
      </c>
      <c r="I39" s="279">
        <f t="shared" si="6"/>
        <v>624</v>
      </c>
      <c r="J39" s="275">
        <f t="shared" si="10"/>
        <v>1378</v>
      </c>
      <c r="K39" s="278" t="s">
        <v>195</v>
      </c>
      <c r="L39" s="277">
        <f t="shared" si="9"/>
        <v>1305</v>
      </c>
      <c r="M39" s="277">
        <f t="shared" si="9"/>
        <v>702</v>
      </c>
      <c r="N39" s="277">
        <f t="shared" si="9"/>
        <v>554</v>
      </c>
      <c r="O39" s="277">
        <f t="shared" si="9"/>
        <v>573</v>
      </c>
      <c r="P39" s="276">
        <f t="shared" si="9"/>
        <v>441</v>
      </c>
      <c r="Q39" s="275">
        <f t="shared" si="7"/>
        <v>3575</v>
      </c>
      <c r="R39" s="274">
        <f t="shared" si="8"/>
        <v>4953</v>
      </c>
    </row>
    <row r="40" spans="1:18" ht="17.100000000000001" customHeight="1">
      <c r="B40" s="917"/>
      <c r="C40" s="133"/>
      <c r="D40" s="132" t="s">
        <v>113</v>
      </c>
      <c r="E40" s="132"/>
      <c r="F40" s="132"/>
      <c r="G40" s="132"/>
      <c r="H40" s="273">
        <f t="shared" si="6"/>
        <v>495</v>
      </c>
      <c r="I40" s="272">
        <f t="shared" si="6"/>
        <v>607</v>
      </c>
      <c r="J40" s="271">
        <f t="shared" si="10"/>
        <v>1102</v>
      </c>
      <c r="K40" s="270" t="s">
        <v>193</v>
      </c>
      <c r="L40" s="269">
        <f t="shared" si="9"/>
        <v>1398</v>
      </c>
      <c r="M40" s="269">
        <f t="shared" si="9"/>
        <v>988</v>
      </c>
      <c r="N40" s="269">
        <f t="shared" si="9"/>
        <v>869</v>
      </c>
      <c r="O40" s="269">
        <f t="shared" si="9"/>
        <v>1172</v>
      </c>
      <c r="P40" s="268">
        <f t="shared" si="9"/>
        <v>709</v>
      </c>
      <c r="Q40" s="267">
        <f t="shared" si="7"/>
        <v>5136</v>
      </c>
      <c r="R40" s="266">
        <f t="shared" si="8"/>
        <v>6238</v>
      </c>
    </row>
    <row r="41" spans="1:18" ht="17.100000000000001" customHeight="1">
      <c r="B41" s="917"/>
      <c r="C41" s="265" t="s">
        <v>102</v>
      </c>
      <c r="D41" s="265"/>
      <c r="E41" s="265"/>
      <c r="F41" s="265"/>
      <c r="G41" s="265"/>
      <c r="H41" s="263">
        <f t="shared" si="6"/>
        <v>37</v>
      </c>
      <c r="I41" s="264">
        <f t="shared" si="6"/>
        <v>59</v>
      </c>
      <c r="J41" s="263">
        <f>SUM(H41:I41)</f>
        <v>96</v>
      </c>
      <c r="K41" s="262" t="s">
        <v>195</v>
      </c>
      <c r="L41" s="35">
        <f>L21+L31</f>
        <v>71</v>
      </c>
      <c r="M41" s="35">
        <f t="shared" si="9"/>
        <v>44</v>
      </c>
      <c r="N41" s="35">
        <f t="shared" si="9"/>
        <v>34</v>
      </c>
      <c r="O41" s="35">
        <f t="shared" si="9"/>
        <v>22</v>
      </c>
      <c r="P41" s="34">
        <f t="shared" si="9"/>
        <v>33</v>
      </c>
      <c r="Q41" s="261">
        <f t="shared" si="7"/>
        <v>204</v>
      </c>
      <c r="R41" s="260">
        <f t="shared" si="8"/>
        <v>300</v>
      </c>
    </row>
    <row r="42" spans="1:18" ht="17.100000000000001" customHeight="1" thickBot="1">
      <c r="B42" s="918"/>
      <c r="C42" s="919" t="s">
        <v>112</v>
      </c>
      <c r="D42" s="920"/>
      <c r="E42" s="920"/>
      <c r="F42" s="920"/>
      <c r="G42" s="921"/>
      <c r="H42" s="259">
        <f>H34+H41</f>
        <v>2755</v>
      </c>
      <c r="I42" s="256">
        <f>I34+I41</f>
        <v>2559</v>
      </c>
      <c r="J42" s="255">
        <f t="shared" si="10"/>
        <v>5314</v>
      </c>
      <c r="K42" s="258" t="s">
        <v>193</v>
      </c>
      <c r="L42" s="257">
        <f>L34+L41</f>
        <v>4841</v>
      </c>
      <c r="M42" s="257">
        <f>M34+M41</f>
        <v>2961</v>
      </c>
      <c r="N42" s="257">
        <f>N34+N41</f>
        <v>2376</v>
      </c>
      <c r="O42" s="257">
        <f>O34+O41</f>
        <v>2711</v>
      </c>
      <c r="P42" s="256">
        <f>P34+P41</f>
        <v>1826</v>
      </c>
      <c r="Q42" s="255">
        <f t="shared" si="7"/>
        <v>14715</v>
      </c>
      <c r="R42" s="254">
        <f t="shared" si="8"/>
        <v>20029</v>
      </c>
    </row>
    <row r="45" spans="1:18" ht="17.100000000000001" customHeight="1">
      <c r="A45" s="4" t="s">
        <v>111</v>
      </c>
    </row>
    <row r="46" spans="1:18" ht="17.100000000000001" customHeight="1">
      <c r="B46" s="23"/>
      <c r="C46" s="23"/>
      <c r="D46" s="23"/>
      <c r="E46" s="143"/>
      <c r="F46" s="143"/>
      <c r="G46" s="143"/>
      <c r="H46" s="143"/>
      <c r="I46" s="143"/>
      <c r="J46" s="143"/>
      <c r="K46" s="862" t="s">
        <v>104</v>
      </c>
      <c r="L46" s="862"/>
      <c r="M46" s="862"/>
      <c r="N46" s="862"/>
      <c r="O46" s="862"/>
      <c r="P46" s="862"/>
      <c r="Q46" s="862"/>
      <c r="R46" s="862"/>
    </row>
    <row r="47" spans="1:18" ht="17.100000000000001" customHeight="1">
      <c r="B47" s="863" t="str">
        <f>"令和" &amp; DBCS($A$2) &amp; "年（" &amp; DBCS($B$2) &amp; "年）" &amp; DBCS($C$2) &amp; "月"</f>
        <v>令和５年（２０２３年）７月</v>
      </c>
      <c r="C47" s="864"/>
      <c r="D47" s="864"/>
      <c r="E47" s="864"/>
      <c r="F47" s="864"/>
      <c r="G47" s="865"/>
      <c r="H47" s="869" t="s">
        <v>96</v>
      </c>
      <c r="I47" s="870"/>
      <c r="J47" s="870"/>
      <c r="K47" s="871" t="s">
        <v>95</v>
      </c>
      <c r="L47" s="872"/>
      <c r="M47" s="872"/>
      <c r="N47" s="872"/>
      <c r="O47" s="872"/>
      <c r="P47" s="872"/>
      <c r="Q47" s="873"/>
      <c r="R47" s="874" t="s">
        <v>48</v>
      </c>
    </row>
    <row r="48" spans="1:18" ht="17.100000000000001" customHeight="1">
      <c r="B48" s="866"/>
      <c r="C48" s="867"/>
      <c r="D48" s="867"/>
      <c r="E48" s="867"/>
      <c r="F48" s="867"/>
      <c r="G48" s="868"/>
      <c r="H48" s="142" t="s">
        <v>57</v>
      </c>
      <c r="I48" s="141" t="s">
        <v>56</v>
      </c>
      <c r="J48" s="140" t="s">
        <v>49</v>
      </c>
      <c r="K48" s="139" t="s">
        <v>55</v>
      </c>
      <c r="L48" s="138" t="s">
        <v>54</v>
      </c>
      <c r="M48" s="138" t="s">
        <v>53</v>
      </c>
      <c r="N48" s="138" t="s">
        <v>52</v>
      </c>
      <c r="O48" s="138" t="s">
        <v>51</v>
      </c>
      <c r="P48" s="137" t="s">
        <v>50</v>
      </c>
      <c r="Q48" s="348" t="s">
        <v>49</v>
      </c>
      <c r="R48" s="875"/>
    </row>
    <row r="49" spans="1:18" ht="17.100000000000001" customHeight="1">
      <c r="B49" s="3" t="s">
        <v>103</v>
      </c>
      <c r="C49" s="235"/>
      <c r="D49" s="235"/>
      <c r="E49" s="235"/>
      <c r="F49" s="235"/>
      <c r="G49" s="235"/>
      <c r="H49" s="22">
        <v>943</v>
      </c>
      <c r="I49" s="21">
        <v>1328</v>
      </c>
      <c r="J49" s="20">
        <f>SUM(H49:I49)</f>
        <v>2271</v>
      </c>
      <c r="K49" s="19">
        <v>0</v>
      </c>
      <c r="L49" s="31">
        <v>3732</v>
      </c>
      <c r="M49" s="31">
        <v>2317</v>
      </c>
      <c r="N49" s="31">
        <v>1575</v>
      </c>
      <c r="O49" s="31">
        <v>1049</v>
      </c>
      <c r="P49" s="30">
        <v>458</v>
      </c>
      <c r="Q49" s="253">
        <f>SUM(K49:P49)</f>
        <v>9131</v>
      </c>
      <c r="R49" s="252">
        <f>SUM(J49,Q49)</f>
        <v>11402</v>
      </c>
    </row>
    <row r="50" spans="1:18" ht="17.100000000000001" customHeight="1">
      <c r="B50" s="2" t="s">
        <v>102</v>
      </c>
      <c r="C50" s="29"/>
      <c r="D50" s="29"/>
      <c r="E50" s="29"/>
      <c r="F50" s="29"/>
      <c r="G50" s="29"/>
      <c r="H50" s="18">
        <v>13</v>
      </c>
      <c r="I50" s="17">
        <v>34</v>
      </c>
      <c r="J50" s="16">
        <f>SUM(H50:I50)</f>
        <v>47</v>
      </c>
      <c r="K50" s="15">
        <v>0</v>
      </c>
      <c r="L50" s="28">
        <v>51</v>
      </c>
      <c r="M50" s="28">
        <v>32</v>
      </c>
      <c r="N50" s="28">
        <v>27</v>
      </c>
      <c r="O50" s="28">
        <v>17</v>
      </c>
      <c r="P50" s="27">
        <v>17</v>
      </c>
      <c r="Q50" s="251">
        <f>SUM(K50:P50)</f>
        <v>144</v>
      </c>
      <c r="R50" s="250">
        <f>SUM(J50,Q50)</f>
        <v>191</v>
      </c>
    </row>
    <row r="51" spans="1:18" ht="17.100000000000001" customHeight="1">
      <c r="B51" s="13" t="s">
        <v>47</v>
      </c>
      <c r="C51" s="12"/>
      <c r="D51" s="12"/>
      <c r="E51" s="12"/>
      <c r="F51" s="12"/>
      <c r="G51" s="12"/>
      <c r="H51" s="11">
        <f t="shared" ref="H51:P51" si="11">H49+H50</f>
        <v>956</v>
      </c>
      <c r="I51" s="8">
        <f t="shared" si="11"/>
        <v>1362</v>
      </c>
      <c r="J51" s="7">
        <f t="shared" si="11"/>
        <v>2318</v>
      </c>
      <c r="K51" s="10">
        <f t="shared" si="11"/>
        <v>0</v>
      </c>
      <c r="L51" s="9">
        <f t="shared" si="11"/>
        <v>3783</v>
      </c>
      <c r="M51" s="9">
        <f t="shared" si="11"/>
        <v>2349</v>
      </c>
      <c r="N51" s="9">
        <f t="shared" si="11"/>
        <v>1602</v>
      </c>
      <c r="O51" s="9">
        <f t="shared" si="11"/>
        <v>1066</v>
      </c>
      <c r="P51" s="8">
        <f t="shared" si="11"/>
        <v>475</v>
      </c>
      <c r="Q51" s="7">
        <f>SUM(K51:P51)</f>
        <v>9275</v>
      </c>
      <c r="R51" s="6">
        <f>SUM(J51,Q51)</f>
        <v>11593</v>
      </c>
    </row>
    <row r="53" spans="1:18" ht="17.100000000000001" customHeight="1">
      <c r="A53" s="4" t="s">
        <v>110</v>
      </c>
    </row>
    <row r="54" spans="1:18" ht="17.100000000000001" customHeight="1">
      <c r="B54" s="23"/>
      <c r="C54" s="23"/>
      <c r="D54" s="23"/>
      <c r="E54" s="143"/>
      <c r="F54" s="143"/>
      <c r="G54" s="143"/>
      <c r="H54" s="143"/>
      <c r="I54" s="143"/>
      <c r="J54" s="143"/>
      <c r="K54" s="862" t="s">
        <v>104</v>
      </c>
      <c r="L54" s="862"/>
      <c r="M54" s="862"/>
      <c r="N54" s="862"/>
      <c r="O54" s="862"/>
      <c r="P54" s="862"/>
      <c r="Q54" s="862"/>
      <c r="R54" s="862"/>
    </row>
    <row r="55" spans="1:18" ht="17.100000000000001" customHeight="1">
      <c r="B55" s="863" t="str">
        <f>"令和" &amp; DBCS($A$2) &amp; "年（" &amp; DBCS($B$2) &amp; "年）" &amp; DBCS($C$2) &amp; "月"</f>
        <v>令和５年（２０２３年）７月</v>
      </c>
      <c r="C55" s="864"/>
      <c r="D55" s="864"/>
      <c r="E55" s="864"/>
      <c r="F55" s="864"/>
      <c r="G55" s="865"/>
      <c r="H55" s="869" t="s">
        <v>96</v>
      </c>
      <c r="I55" s="870"/>
      <c r="J55" s="870"/>
      <c r="K55" s="871" t="s">
        <v>95</v>
      </c>
      <c r="L55" s="872"/>
      <c r="M55" s="872"/>
      <c r="N55" s="872"/>
      <c r="O55" s="872"/>
      <c r="P55" s="872"/>
      <c r="Q55" s="873"/>
      <c r="R55" s="865" t="s">
        <v>48</v>
      </c>
    </row>
    <row r="56" spans="1:18" ht="17.100000000000001" customHeight="1">
      <c r="B56" s="866"/>
      <c r="C56" s="867"/>
      <c r="D56" s="867"/>
      <c r="E56" s="867"/>
      <c r="F56" s="867"/>
      <c r="G56" s="868"/>
      <c r="H56" s="142" t="s">
        <v>57</v>
      </c>
      <c r="I56" s="141" t="s">
        <v>56</v>
      </c>
      <c r="J56" s="140" t="s">
        <v>49</v>
      </c>
      <c r="K56" s="139" t="s">
        <v>55</v>
      </c>
      <c r="L56" s="138" t="s">
        <v>54</v>
      </c>
      <c r="M56" s="138" t="s">
        <v>53</v>
      </c>
      <c r="N56" s="138" t="s">
        <v>52</v>
      </c>
      <c r="O56" s="138" t="s">
        <v>51</v>
      </c>
      <c r="P56" s="137" t="s">
        <v>50</v>
      </c>
      <c r="Q56" s="248" t="s">
        <v>49</v>
      </c>
      <c r="R56" s="868"/>
    </row>
    <row r="57" spans="1:18" ht="17.100000000000001" customHeight="1">
      <c r="B57" s="3" t="s">
        <v>103</v>
      </c>
      <c r="C57" s="235"/>
      <c r="D57" s="235"/>
      <c r="E57" s="235"/>
      <c r="F57" s="235"/>
      <c r="G57" s="235"/>
      <c r="H57" s="22">
        <v>11</v>
      </c>
      <c r="I57" s="21">
        <v>11</v>
      </c>
      <c r="J57" s="20">
        <f>SUM(H57:I57)</f>
        <v>22</v>
      </c>
      <c r="K57" s="19">
        <v>0</v>
      </c>
      <c r="L57" s="31">
        <v>1446</v>
      </c>
      <c r="M57" s="31">
        <v>959</v>
      </c>
      <c r="N57" s="31">
        <v>788</v>
      </c>
      <c r="O57" s="31">
        <v>537</v>
      </c>
      <c r="P57" s="30">
        <v>247</v>
      </c>
      <c r="Q57" s="233">
        <f>SUM(K57:P57)</f>
        <v>3977</v>
      </c>
      <c r="R57" s="232">
        <f>SUM(J57,Q57)</f>
        <v>3999</v>
      </c>
    </row>
    <row r="58" spans="1:18" ht="17.100000000000001" customHeight="1">
      <c r="B58" s="2" t="s">
        <v>102</v>
      </c>
      <c r="C58" s="29"/>
      <c r="D58" s="29"/>
      <c r="E58" s="29"/>
      <c r="F58" s="29"/>
      <c r="G58" s="29"/>
      <c r="H58" s="18">
        <v>0</v>
      </c>
      <c r="I58" s="17">
        <v>0</v>
      </c>
      <c r="J58" s="16">
        <f>SUM(H58:I58)</f>
        <v>0</v>
      </c>
      <c r="K58" s="15">
        <v>0</v>
      </c>
      <c r="L58" s="28">
        <v>7</v>
      </c>
      <c r="M58" s="28">
        <v>4</v>
      </c>
      <c r="N58" s="28">
        <v>6</v>
      </c>
      <c r="O58" s="28">
        <v>4</v>
      </c>
      <c r="P58" s="27">
        <v>5</v>
      </c>
      <c r="Q58" s="230">
        <f>SUM(K58:P58)</f>
        <v>26</v>
      </c>
      <c r="R58" s="229">
        <f>SUM(J58,Q58)</f>
        <v>26</v>
      </c>
    </row>
    <row r="59" spans="1:18" ht="17.100000000000001" customHeight="1">
      <c r="B59" s="13" t="s">
        <v>47</v>
      </c>
      <c r="C59" s="12"/>
      <c r="D59" s="12"/>
      <c r="E59" s="12"/>
      <c r="F59" s="12"/>
      <c r="G59" s="12"/>
      <c r="H59" s="11">
        <f>H57+H58</f>
        <v>11</v>
      </c>
      <c r="I59" s="8">
        <f>I57+I58</f>
        <v>11</v>
      </c>
      <c r="J59" s="7">
        <f>SUM(H59:I59)</f>
        <v>22</v>
      </c>
      <c r="K59" s="10">
        <f t="shared" ref="K59:P59" si="12">K57+K58</f>
        <v>0</v>
      </c>
      <c r="L59" s="9">
        <f t="shared" si="12"/>
        <v>1453</v>
      </c>
      <c r="M59" s="9">
        <f t="shared" si="12"/>
        <v>963</v>
      </c>
      <c r="N59" s="9">
        <f t="shared" si="12"/>
        <v>794</v>
      </c>
      <c r="O59" s="9">
        <f t="shared" si="12"/>
        <v>541</v>
      </c>
      <c r="P59" s="8">
        <f t="shared" si="12"/>
        <v>252</v>
      </c>
      <c r="Q59" s="227">
        <f>SUM(K59:P59)</f>
        <v>4003</v>
      </c>
      <c r="R59" s="226">
        <f>SUM(J59,Q59)</f>
        <v>4025</v>
      </c>
    </row>
    <row r="61" spans="1:18" ht="17.100000000000001" customHeight="1">
      <c r="A61" s="4" t="s">
        <v>109</v>
      </c>
    </row>
    <row r="62" spans="1:18" ht="17.100000000000001" customHeight="1">
      <c r="A62" s="4" t="s">
        <v>108</v>
      </c>
    </row>
    <row r="63" spans="1:18" ht="17.100000000000001" customHeight="1">
      <c r="B63" s="23"/>
      <c r="C63" s="23"/>
      <c r="D63" s="23"/>
      <c r="E63" s="143"/>
      <c r="F63" s="143"/>
      <c r="G63" s="143"/>
      <c r="H63" s="143"/>
      <c r="I63" s="143"/>
      <c r="J63" s="862" t="s">
        <v>104</v>
      </c>
      <c r="K63" s="862"/>
      <c r="L63" s="862"/>
      <c r="M63" s="862"/>
      <c r="N63" s="862"/>
      <c r="O63" s="862"/>
      <c r="P63" s="862"/>
      <c r="Q63" s="862"/>
    </row>
    <row r="64" spans="1:18" ht="17.100000000000001" customHeight="1">
      <c r="B64" s="863" t="str">
        <f>"令和" &amp; DBCS($A$2) &amp; "年（" &amp; DBCS($B$2) &amp; "年）" &amp; DBCS($C$2) &amp; "月"</f>
        <v>令和５年（２０２３年）７月</v>
      </c>
      <c r="C64" s="864"/>
      <c r="D64" s="864"/>
      <c r="E64" s="864"/>
      <c r="F64" s="864"/>
      <c r="G64" s="865"/>
      <c r="H64" s="869" t="s">
        <v>96</v>
      </c>
      <c r="I64" s="870"/>
      <c r="J64" s="870"/>
      <c r="K64" s="871" t="s">
        <v>95</v>
      </c>
      <c r="L64" s="872"/>
      <c r="M64" s="872"/>
      <c r="N64" s="872"/>
      <c r="O64" s="872"/>
      <c r="P64" s="873"/>
      <c r="Q64" s="865" t="s">
        <v>48</v>
      </c>
    </row>
    <row r="65" spans="1:17" ht="17.100000000000001" customHeight="1">
      <c r="B65" s="866"/>
      <c r="C65" s="867"/>
      <c r="D65" s="867"/>
      <c r="E65" s="867"/>
      <c r="F65" s="867"/>
      <c r="G65" s="868"/>
      <c r="H65" s="142" t="s">
        <v>57</v>
      </c>
      <c r="I65" s="141" t="s">
        <v>56</v>
      </c>
      <c r="J65" s="140" t="s">
        <v>49</v>
      </c>
      <c r="K65" s="249" t="s">
        <v>54</v>
      </c>
      <c r="L65" s="138" t="s">
        <v>53</v>
      </c>
      <c r="M65" s="138" t="s">
        <v>52</v>
      </c>
      <c r="N65" s="138" t="s">
        <v>51</v>
      </c>
      <c r="O65" s="137" t="s">
        <v>50</v>
      </c>
      <c r="P65" s="248" t="s">
        <v>49</v>
      </c>
      <c r="Q65" s="868"/>
    </row>
    <row r="66" spans="1:17" ht="17.100000000000001" customHeight="1">
      <c r="B66" s="3" t="s">
        <v>103</v>
      </c>
      <c r="C66" s="235"/>
      <c r="D66" s="235"/>
      <c r="E66" s="235"/>
      <c r="F66" s="235"/>
      <c r="G66" s="235"/>
      <c r="H66" s="22">
        <v>0</v>
      </c>
      <c r="I66" s="21">
        <v>0</v>
      </c>
      <c r="J66" s="20">
        <f>SUM(H66:I66)</f>
        <v>0</v>
      </c>
      <c r="K66" s="234">
        <v>1</v>
      </c>
      <c r="L66" s="31">
        <v>3</v>
      </c>
      <c r="M66" s="31">
        <v>170</v>
      </c>
      <c r="N66" s="31">
        <v>591</v>
      </c>
      <c r="O66" s="30">
        <v>398</v>
      </c>
      <c r="P66" s="233">
        <f>SUM(K66:O66)</f>
        <v>1163</v>
      </c>
      <c r="Q66" s="232">
        <f>SUM(J66,P66)</f>
        <v>1163</v>
      </c>
    </row>
    <row r="67" spans="1:17" ht="17.100000000000001" customHeight="1">
      <c r="B67" s="2" t="s">
        <v>102</v>
      </c>
      <c r="C67" s="29"/>
      <c r="D67" s="29"/>
      <c r="E67" s="29"/>
      <c r="F67" s="29"/>
      <c r="G67" s="29"/>
      <c r="H67" s="18">
        <v>0</v>
      </c>
      <c r="I67" s="17">
        <v>0</v>
      </c>
      <c r="J67" s="16">
        <f>SUM(H67:I67)</f>
        <v>0</v>
      </c>
      <c r="K67" s="231">
        <v>0</v>
      </c>
      <c r="L67" s="28">
        <v>0</v>
      </c>
      <c r="M67" s="28">
        <v>0</v>
      </c>
      <c r="N67" s="28">
        <v>1</v>
      </c>
      <c r="O67" s="27">
        <v>2</v>
      </c>
      <c r="P67" s="230">
        <f>SUM(K67:O67)</f>
        <v>3</v>
      </c>
      <c r="Q67" s="229">
        <f>SUM(J67,P67)</f>
        <v>3</v>
      </c>
    </row>
    <row r="68" spans="1:17" ht="17.100000000000001" customHeight="1">
      <c r="B68" s="13" t="s">
        <v>47</v>
      </c>
      <c r="C68" s="12"/>
      <c r="D68" s="12"/>
      <c r="E68" s="12"/>
      <c r="F68" s="12"/>
      <c r="G68" s="12"/>
      <c r="H68" s="11">
        <f>H66+H67</f>
        <v>0</v>
      </c>
      <c r="I68" s="8">
        <f>I66+I67</f>
        <v>0</v>
      </c>
      <c r="J68" s="7">
        <f>SUM(H68:I68)</f>
        <v>0</v>
      </c>
      <c r="K68" s="228">
        <f>K66+K67</f>
        <v>1</v>
      </c>
      <c r="L68" s="9">
        <f>L66+L67</f>
        <v>3</v>
      </c>
      <c r="M68" s="9">
        <f>M66+M67</f>
        <v>170</v>
      </c>
      <c r="N68" s="9">
        <f>N66+N67</f>
        <v>592</v>
      </c>
      <c r="O68" s="8">
        <f>O66+O67</f>
        <v>400</v>
      </c>
      <c r="P68" s="227">
        <f>SUM(K68:O68)</f>
        <v>1166</v>
      </c>
      <c r="Q68" s="226">
        <f>SUM(J68,P68)</f>
        <v>1166</v>
      </c>
    </row>
    <row r="70" spans="1:17" ht="17.100000000000001" customHeight="1">
      <c r="A70" s="4" t="s">
        <v>107</v>
      </c>
    </row>
    <row r="71" spans="1:17" ht="17.100000000000001" customHeight="1">
      <c r="B71" s="23"/>
      <c r="C71" s="23"/>
      <c r="D71" s="23"/>
      <c r="E71" s="143"/>
      <c r="F71" s="143"/>
      <c r="G71" s="143"/>
      <c r="H71" s="143"/>
      <c r="I71" s="143"/>
      <c r="J71" s="862" t="s">
        <v>104</v>
      </c>
      <c r="K71" s="862"/>
      <c r="L71" s="862"/>
      <c r="M71" s="862"/>
      <c r="N71" s="862"/>
      <c r="O71" s="862"/>
      <c r="P71" s="862"/>
      <c r="Q71" s="862"/>
    </row>
    <row r="72" spans="1:17" ht="17.100000000000001" customHeight="1">
      <c r="B72" s="863" t="str">
        <f>"令和" &amp; DBCS($A$2) &amp; "年（" &amp; DBCS($B$2) &amp; "年）" &amp; DBCS($C$2) &amp; "月"</f>
        <v>令和５年（２０２３年）７月</v>
      </c>
      <c r="C72" s="864"/>
      <c r="D72" s="864"/>
      <c r="E72" s="864"/>
      <c r="F72" s="864"/>
      <c r="G72" s="865"/>
      <c r="H72" s="910" t="s">
        <v>96</v>
      </c>
      <c r="I72" s="911"/>
      <c r="J72" s="911"/>
      <c r="K72" s="912" t="s">
        <v>95</v>
      </c>
      <c r="L72" s="911"/>
      <c r="M72" s="911"/>
      <c r="N72" s="911"/>
      <c r="O72" s="911"/>
      <c r="P72" s="913"/>
      <c r="Q72" s="914" t="s">
        <v>48</v>
      </c>
    </row>
    <row r="73" spans="1:17" ht="17.100000000000001" customHeight="1">
      <c r="B73" s="866"/>
      <c r="C73" s="867"/>
      <c r="D73" s="867"/>
      <c r="E73" s="867"/>
      <c r="F73" s="867"/>
      <c r="G73" s="868"/>
      <c r="H73" s="247" t="s">
        <v>57</v>
      </c>
      <c r="I73" s="246" t="s">
        <v>56</v>
      </c>
      <c r="J73" s="245" t="s">
        <v>49</v>
      </c>
      <c r="K73" s="244" t="s">
        <v>54</v>
      </c>
      <c r="L73" s="243" t="s">
        <v>53</v>
      </c>
      <c r="M73" s="243" t="s">
        <v>52</v>
      </c>
      <c r="N73" s="243" t="s">
        <v>51</v>
      </c>
      <c r="O73" s="242" t="s">
        <v>50</v>
      </c>
      <c r="P73" s="241" t="s">
        <v>49</v>
      </c>
      <c r="Q73" s="915"/>
    </row>
    <row r="74" spans="1:17" ht="17.100000000000001" customHeight="1">
      <c r="B74" s="3" t="s">
        <v>103</v>
      </c>
      <c r="C74" s="235"/>
      <c r="D74" s="235"/>
      <c r="E74" s="235"/>
      <c r="F74" s="235"/>
      <c r="G74" s="235"/>
      <c r="H74" s="22">
        <v>0</v>
      </c>
      <c r="I74" s="21">
        <v>0</v>
      </c>
      <c r="J74" s="20">
        <f>SUM(H74:I74)</f>
        <v>0</v>
      </c>
      <c r="K74" s="234">
        <v>37</v>
      </c>
      <c r="L74" s="31">
        <v>61</v>
      </c>
      <c r="M74" s="31">
        <v>117</v>
      </c>
      <c r="N74" s="31">
        <v>181</v>
      </c>
      <c r="O74" s="30">
        <v>81</v>
      </c>
      <c r="P74" s="233">
        <f>SUM(K74:O74)</f>
        <v>477</v>
      </c>
      <c r="Q74" s="232">
        <f>SUM(J74,P74)</f>
        <v>477</v>
      </c>
    </row>
    <row r="75" spans="1:17" ht="17.100000000000001" customHeight="1">
      <c r="B75" s="2" t="s">
        <v>102</v>
      </c>
      <c r="C75" s="29"/>
      <c r="D75" s="29"/>
      <c r="E75" s="29"/>
      <c r="F75" s="29"/>
      <c r="G75" s="29"/>
      <c r="H75" s="18">
        <v>0</v>
      </c>
      <c r="I75" s="17">
        <v>0</v>
      </c>
      <c r="J75" s="16">
        <f>SUM(H75:I75)</f>
        <v>0</v>
      </c>
      <c r="K75" s="231">
        <v>0</v>
      </c>
      <c r="L75" s="28">
        <v>0</v>
      </c>
      <c r="M75" s="28">
        <v>0</v>
      </c>
      <c r="N75" s="28">
        <v>0</v>
      </c>
      <c r="O75" s="27">
        <v>0</v>
      </c>
      <c r="P75" s="230">
        <f>SUM(K75:O75)</f>
        <v>0</v>
      </c>
      <c r="Q75" s="229">
        <f>SUM(J75,P75)</f>
        <v>0</v>
      </c>
    </row>
    <row r="76" spans="1:17" ht="17.100000000000001" customHeight="1">
      <c r="B76" s="13" t="s">
        <v>47</v>
      </c>
      <c r="C76" s="12"/>
      <c r="D76" s="12"/>
      <c r="E76" s="12"/>
      <c r="F76" s="12"/>
      <c r="G76" s="12"/>
      <c r="H76" s="11">
        <f>H74+H75</f>
        <v>0</v>
      </c>
      <c r="I76" s="8">
        <f>I74+I75</f>
        <v>0</v>
      </c>
      <c r="J76" s="7">
        <f>SUM(H76:I76)</f>
        <v>0</v>
      </c>
      <c r="K76" s="228">
        <f>K74+K75</f>
        <v>37</v>
      </c>
      <c r="L76" s="9">
        <f>L74+L75</f>
        <v>61</v>
      </c>
      <c r="M76" s="9">
        <f>M74+M75</f>
        <v>117</v>
      </c>
      <c r="N76" s="9">
        <f>N74+N75</f>
        <v>181</v>
      </c>
      <c r="O76" s="8">
        <f>O74+O75</f>
        <v>81</v>
      </c>
      <c r="P76" s="227">
        <f>SUM(K76:O76)</f>
        <v>477</v>
      </c>
      <c r="Q76" s="226">
        <f>SUM(J76,P76)</f>
        <v>477</v>
      </c>
    </row>
    <row r="78" spans="1:17" ht="17.100000000000001" customHeight="1">
      <c r="A78" s="4" t="s">
        <v>106</v>
      </c>
    </row>
    <row r="79" spans="1:17" ht="17.100000000000001" customHeight="1">
      <c r="B79" s="23"/>
      <c r="C79" s="23"/>
      <c r="D79" s="23"/>
      <c r="E79" s="143"/>
      <c r="F79" s="143"/>
      <c r="G79" s="143"/>
      <c r="H79" s="143"/>
      <c r="I79" s="143"/>
      <c r="J79" s="862" t="s">
        <v>104</v>
      </c>
      <c r="K79" s="862"/>
      <c r="L79" s="862"/>
      <c r="M79" s="862"/>
      <c r="N79" s="862"/>
      <c r="O79" s="862"/>
      <c r="P79" s="862"/>
      <c r="Q79" s="862"/>
    </row>
    <row r="80" spans="1:17" ht="17.100000000000001" customHeight="1">
      <c r="B80" s="889" t="str">
        <f>"令和" &amp; DBCS($A$2) &amp; "年（" &amp; DBCS($B$2) &amp; "年）" &amp; DBCS($C$2) &amp; "月"</f>
        <v>令和５年（２０２３年）７月</v>
      </c>
      <c r="C80" s="890"/>
      <c r="D80" s="890"/>
      <c r="E80" s="890"/>
      <c r="F80" s="890"/>
      <c r="G80" s="891"/>
      <c r="H80" s="895" t="s">
        <v>96</v>
      </c>
      <c r="I80" s="896"/>
      <c r="J80" s="896"/>
      <c r="K80" s="897" t="s">
        <v>95</v>
      </c>
      <c r="L80" s="896"/>
      <c r="M80" s="896"/>
      <c r="N80" s="896"/>
      <c r="O80" s="896"/>
      <c r="P80" s="898"/>
      <c r="Q80" s="891" t="s">
        <v>48</v>
      </c>
    </row>
    <row r="81" spans="1:18" ht="17.100000000000001" customHeight="1">
      <c r="B81" s="892"/>
      <c r="C81" s="893"/>
      <c r="D81" s="893"/>
      <c r="E81" s="893"/>
      <c r="F81" s="893"/>
      <c r="G81" s="894"/>
      <c r="H81" s="240" t="s">
        <v>57</v>
      </c>
      <c r="I81" s="237" t="s">
        <v>56</v>
      </c>
      <c r="J81" s="350" t="s">
        <v>49</v>
      </c>
      <c r="K81" s="239" t="s">
        <v>54</v>
      </c>
      <c r="L81" s="238" t="s">
        <v>53</v>
      </c>
      <c r="M81" s="238" t="s">
        <v>52</v>
      </c>
      <c r="N81" s="238" t="s">
        <v>51</v>
      </c>
      <c r="O81" s="237" t="s">
        <v>50</v>
      </c>
      <c r="P81" s="236" t="s">
        <v>49</v>
      </c>
      <c r="Q81" s="894"/>
    </row>
    <row r="82" spans="1:18" ht="17.100000000000001" customHeight="1">
      <c r="B82" s="3" t="s">
        <v>103</v>
      </c>
      <c r="C82" s="235"/>
      <c r="D82" s="235"/>
      <c r="E82" s="235"/>
      <c r="F82" s="235"/>
      <c r="G82" s="235"/>
      <c r="H82" s="22">
        <v>0</v>
      </c>
      <c r="I82" s="21">
        <v>0</v>
      </c>
      <c r="J82" s="20">
        <f>SUM(H82:I82)</f>
        <v>0</v>
      </c>
      <c r="K82" s="234">
        <v>0</v>
      </c>
      <c r="L82" s="31">
        <v>0</v>
      </c>
      <c r="M82" s="31">
        <v>3</v>
      </c>
      <c r="N82" s="31">
        <v>14</v>
      </c>
      <c r="O82" s="30">
        <v>14</v>
      </c>
      <c r="P82" s="233">
        <f>SUM(K82:O82)</f>
        <v>31</v>
      </c>
      <c r="Q82" s="232">
        <f>SUM(J82,P82)</f>
        <v>31</v>
      </c>
    </row>
    <row r="83" spans="1:18" ht="17.100000000000001" customHeight="1">
      <c r="B83" s="2" t="s">
        <v>102</v>
      </c>
      <c r="C83" s="29"/>
      <c r="D83" s="29"/>
      <c r="E83" s="29"/>
      <c r="F83" s="29"/>
      <c r="G83" s="29"/>
      <c r="H83" s="18">
        <v>0</v>
      </c>
      <c r="I83" s="17">
        <v>0</v>
      </c>
      <c r="J83" s="16">
        <f>SUM(H83:I83)</f>
        <v>0</v>
      </c>
      <c r="K83" s="231">
        <v>0</v>
      </c>
      <c r="L83" s="28">
        <v>0</v>
      </c>
      <c r="M83" s="28">
        <v>0</v>
      </c>
      <c r="N83" s="28">
        <v>0</v>
      </c>
      <c r="O83" s="27">
        <v>0</v>
      </c>
      <c r="P83" s="230">
        <f>SUM(K83:O83)</f>
        <v>0</v>
      </c>
      <c r="Q83" s="229">
        <f>SUM(J83,P83)</f>
        <v>0</v>
      </c>
    </row>
    <row r="84" spans="1:18" ht="17.100000000000001" customHeight="1">
      <c r="B84" s="13" t="s">
        <v>47</v>
      </c>
      <c r="C84" s="12"/>
      <c r="D84" s="12"/>
      <c r="E84" s="12"/>
      <c r="F84" s="12"/>
      <c r="G84" s="12"/>
      <c r="H84" s="11">
        <f>H82+H83</f>
        <v>0</v>
      </c>
      <c r="I84" s="8">
        <f>I82+I83</f>
        <v>0</v>
      </c>
      <c r="J84" s="7">
        <f>SUM(H84:I84)</f>
        <v>0</v>
      </c>
      <c r="K84" s="228">
        <f>K82+K83</f>
        <v>0</v>
      </c>
      <c r="L84" s="9">
        <f>L82+L83</f>
        <v>0</v>
      </c>
      <c r="M84" s="9">
        <f>M82+M83</f>
        <v>3</v>
      </c>
      <c r="N84" s="9">
        <f>N82+N83</f>
        <v>14</v>
      </c>
      <c r="O84" s="8">
        <f>O82+O83</f>
        <v>14</v>
      </c>
      <c r="P84" s="227">
        <f>SUM(K84:O84)</f>
        <v>31</v>
      </c>
      <c r="Q84" s="226">
        <f>SUM(J84,P84)</f>
        <v>31</v>
      </c>
    </row>
    <row r="86" spans="1:18" s="189" customFormat="1" ht="17.100000000000001" customHeight="1">
      <c r="A86" s="4" t="s">
        <v>105</v>
      </c>
    </row>
    <row r="87" spans="1:18" s="189" customFormat="1" ht="17.100000000000001" customHeight="1">
      <c r="B87" s="225"/>
      <c r="C87" s="225"/>
      <c r="D87" s="225"/>
      <c r="E87" s="187"/>
      <c r="F87" s="187"/>
      <c r="G87" s="187"/>
      <c r="H87" s="187"/>
      <c r="I87" s="187"/>
      <c r="J87" s="899" t="s">
        <v>104</v>
      </c>
      <c r="K87" s="899"/>
      <c r="L87" s="899"/>
      <c r="M87" s="899"/>
      <c r="N87" s="899"/>
      <c r="O87" s="899"/>
      <c r="P87" s="899"/>
      <c r="Q87" s="899"/>
    </row>
    <row r="88" spans="1:18" s="189" customFormat="1" ht="17.100000000000001" customHeight="1">
      <c r="B88" s="900" t="str">
        <f>"令和" &amp; DBCS($A$2) &amp; "年（" &amp; DBCS($B$2) &amp; "年）" &amp; DBCS($C$2) &amp; "月"</f>
        <v>令和５年（２０２３年）７月</v>
      </c>
      <c r="C88" s="901"/>
      <c r="D88" s="901"/>
      <c r="E88" s="901"/>
      <c r="F88" s="901"/>
      <c r="G88" s="902"/>
      <c r="H88" s="906" t="s">
        <v>96</v>
      </c>
      <c r="I88" s="907"/>
      <c r="J88" s="907"/>
      <c r="K88" s="908" t="s">
        <v>95</v>
      </c>
      <c r="L88" s="907"/>
      <c r="M88" s="907"/>
      <c r="N88" s="907"/>
      <c r="O88" s="907"/>
      <c r="P88" s="909"/>
      <c r="Q88" s="902" t="s">
        <v>48</v>
      </c>
    </row>
    <row r="89" spans="1:18" s="189" customFormat="1" ht="17.100000000000001" customHeight="1">
      <c r="B89" s="903"/>
      <c r="C89" s="904"/>
      <c r="D89" s="904"/>
      <c r="E89" s="904"/>
      <c r="F89" s="904"/>
      <c r="G89" s="905"/>
      <c r="H89" s="224" t="s">
        <v>57</v>
      </c>
      <c r="I89" s="221" t="s">
        <v>56</v>
      </c>
      <c r="J89" s="351" t="s">
        <v>49</v>
      </c>
      <c r="K89" s="223" t="s">
        <v>54</v>
      </c>
      <c r="L89" s="222" t="s">
        <v>53</v>
      </c>
      <c r="M89" s="222" t="s">
        <v>52</v>
      </c>
      <c r="N89" s="222" t="s">
        <v>51</v>
      </c>
      <c r="O89" s="221" t="s">
        <v>50</v>
      </c>
      <c r="P89" s="220" t="s">
        <v>49</v>
      </c>
      <c r="Q89" s="905"/>
    </row>
    <row r="90" spans="1:18" s="189" customFormat="1" ht="17.100000000000001" customHeight="1">
      <c r="B90" s="219" t="s">
        <v>103</v>
      </c>
      <c r="C90" s="218"/>
      <c r="D90" s="218"/>
      <c r="E90" s="218"/>
      <c r="F90" s="218"/>
      <c r="G90" s="218"/>
      <c r="H90" s="217">
        <v>0</v>
      </c>
      <c r="I90" s="216">
        <v>0</v>
      </c>
      <c r="J90" s="215">
        <f>SUM(H90:I90)</f>
        <v>0</v>
      </c>
      <c r="K90" s="214">
        <v>1</v>
      </c>
      <c r="L90" s="213">
        <v>4</v>
      </c>
      <c r="M90" s="213">
        <v>28</v>
      </c>
      <c r="N90" s="213">
        <v>329</v>
      </c>
      <c r="O90" s="212">
        <v>389</v>
      </c>
      <c r="P90" s="211">
        <f>SUM(K90:O90)</f>
        <v>751</v>
      </c>
      <c r="Q90" s="210">
        <f>SUM(J90,P90)</f>
        <v>751</v>
      </c>
    </row>
    <row r="91" spans="1:18" s="189" customFormat="1" ht="17.100000000000001" customHeight="1">
      <c r="B91" s="209" t="s">
        <v>102</v>
      </c>
      <c r="C91" s="208"/>
      <c r="D91" s="208"/>
      <c r="E91" s="208"/>
      <c r="F91" s="208"/>
      <c r="G91" s="208"/>
      <c r="H91" s="207">
        <v>0</v>
      </c>
      <c r="I91" s="206">
        <v>0</v>
      </c>
      <c r="J91" s="205">
        <f>SUM(H91:I91)</f>
        <v>0</v>
      </c>
      <c r="K91" s="204">
        <v>0</v>
      </c>
      <c r="L91" s="203">
        <v>0</v>
      </c>
      <c r="M91" s="203">
        <v>0</v>
      </c>
      <c r="N91" s="203">
        <v>1</v>
      </c>
      <c r="O91" s="202">
        <v>5</v>
      </c>
      <c r="P91" s="201">
        <f>SUM(K91:O91)</f>
        <v>6</v>
      </c>
      <c r="Q91" s="200">
        <f>SUM(J91,P91)</f>
        <v>6</v>
      </c>
    </row>
    <row r="92" spans="1:18" s="189" customFormat="1" ht="17.100000000000001" customHeight="1">
      <c r="B92" s="199" t="s">
        <v>47</v>
      </c>
      <c r="C92" s="198"/>
      <c r="D92" s="198"/>
      <c r="E92" s="198"/>
      <c r="F92" s="198"/>
      <c r="G92" s="198"/>
      <c r="H92" s="197">
        <f>H90+H91</f>
        <v>0</v>
      </c>
      <c r="I92" s="193">
        <f>I90+I91</f>
        <v>0</v>
      </c>
      <c r="J92" s="196">
        <f>SUM(H92:I92)</f>
        <v>0</v>
      </c>
      <c r="K92" s="195">
        <f>K90+K91</f>
        <v>1</v>
      </c>
      <c r="L92" s="194">
        <f>L90+L91</f>
        <v>4</v>
      </c>
      <c r="M92" s="194">
        <f>M90+M91</f>
        <v>28</v>
      </c>
      <c r="N92" s="194">
        <f>N90+N91</f>
        <v>330</v>
      </c>
      <c r="O92" s="193">
        <f>O90+O91</f>
        <v>394</v>
      </c>
      <c r="P92" s="192">
        <f>SUM(K92:O92)</f>
        <v>757</v>
      </c>
      <c r="Q92" s="191">
        <f>SUM(J92,P92)</f>
        <v>757</v>
      </c>
    </row>
    <row r="93" spans="1:18" s="189" customFormat="1" ht="17.100000000000001" customHeight="1"/>
    <row r="94" spans="1:18" s="49" customFormat="1" ht="17.100000000000001" customHeight="1">
      <c r="A94" s="26" t="s">
        <v>101</v>
      </c>
      <c r="J94" s="190"/>
      <c r="K94" s="190"/>
    </row>
    <row r="95" spans="1:18" s="49" customFormat="1" ht="17.100000000000001" customHeight="1">
      <c r="B95" s="189"/>
      <c r="C95" s="188"/>
      <c r="D95" s="188"/>
      <c r="E95" s="188"/>
      <c r="F95" s="187"/>
      <c r="G95" s="187"/>
      <c r="H95" s="187"/>
      <c r="I95" s="899" t="s">
        <v>100</v>
      </c>
      <c r="J95" s="899"/>
      <c r="K95" s="899"/>
      <c r="L95" s="899"/>
      <c r="M95" s="899"/>
      <c r="N95" s="899"/>
      <c r="O95" s="899"/>
      <c r="P95" s="899"/>
      <c r="Q95" s="899"/>
      <c r="R95" s="899"/>
    </row>
    <row r="96" spans="1:18" s="49" customFormat="1" ht="17.100000000000001" customHeight="1">
      <c r="B96" s="876" t="str">
        <f>"令和" &amp; DBCS($A$2) &amp; "年（" &amp; DBCS($B$2) &amp; "年）" &amp; DBCS($C$2) &amp; "月"</f>
        <v>令和５年（２０２３年）７月</v>
      </c>
      <c r="C96" s="877"/>
      <c r="D96" s="877"/>
      <c r="E96" s="877"/>
      <c r="F96" s="877"/>
      <c r="G96" s="878"/>
      <c r="H96" s="882" t="s">
        <v>96</v>
      </c>
      <c r="I96" s="883"/>
      <c r="J96" s="883"/>
      <c r="K96" s="884" t="s">
        <v>95</v>
      </c>
      <c r="L96" s="885"/>
      <c r="M96" s="885"/>
      <c r="N96" s="885"/>
      <c r="O96" s="885"/>
      <c r="P96" s="885"/>
      <c r="Q96" s="886"/>
      <c r="R96" s="887" t="s">
        <v>48</v>
      </c>
    </row>
    <row r="97" spans="2:18" s="49" customFormat="1" ht="17.100000000000001" customHeight="1">
      <c r="B97" s="879"/>
      <c r="C97" s="880"/>
      <c r="D97" s="880"/>
      <c r="E97" s="880"/>
      <c r="F97" s="880"/>
      <c r="G97" s="881"/>
      <c r="H97" s="186" t="s">
        <v>57</v>
      </c>
      <c r="I97" s="185" t="s">
        <v>56</v>
      </c>
      <c r="J97" s="184" t="s">
        <v>49</v>
      </c>
      <c r="K97" s="139" t="s">
        <v>55</v>
      </c>
      <c r="L97" s="183" t="s">
        <v>54</v>
      </c>
      <c r="M97" s="183" t="s">
        <v>53</v>
      </c>
      <c r="N97" s="183" t="s">
        <v>52</v>
      </c>
      <c r="O97" s="183" t="s">
        <v>51</v>
      </c>
      <c r="P97" s="182" t="s">
        <v>50</v>
      </c>
      <c r="Q97" s="349" t="s">
        <v>49</v>
      </c>
      <c r="R97" s="888"/>
    </row>
    <row r="98" spans="2:18" s="49" customFormat="1" ht="17.100000000000001" customHeight="1">
      <c r="B98" s="162" t="s">
        <v>94</v>
      </c>
      <c r="C98" s="161"/>
      <c r="D98" s="161"/>
      <c r="E98" s="161"/>
      <c r="F98" s="161"/>
      <c r="G98" s="160"/>
      <c r="H98" s="159">
        <f t="shared" ref="H98:R98" si="13">SUM(H99,H105,H108,H113,H117:H118)</f>
        <v>2004</v>
      </c>
      <c r="I98" s="158">
        <f t="shared" si="13"/>
        <v>3067</v>
      </c>
      <c r="J98" s="157">
        <f t="shared" si="13"/>
        <v>5071</v>
      </c>
      <c r="K98" s="42">
        <f t="shared" si="13"/>
        <v>0</v>
      </c>
      <c r="L98" s="156">
        <f t="shared" si="13"/>
        <v>10124</v>
      </c>
      <c r="M98" s="156">
        <f t="shared" si="13"/>
        <v>6974</v>
      </c>
      <c r="N98" s="156">
        <f t="shared" si="13"/>
        <v>5094</v>
      </c>
      <c r="O98" s="156">
        <f t="shared" si="13"/>
        <v>3538</v>
      </c>
      <c r="P98" s="155">
        <f t="shared" si="13"/>
        <v>1830</v>
      </c>
      <c r="Q98" s="154">
        <f t="shared" si="13"/>
        <v>27560</v>
      </c>
      <c r="R98" s="153">
        <f t="shared" si="13"/>
        <v>32631</v>
      </c>
    </row>
    <row r="99" spans="2:18" s="49" customFormat="1" ht="17.100000000000001" customHeight="1">
      <c r="B99" s="111"/>
      <c r="C99" s="162" t="s">
        <v>93</v>
      </c>
      <c r="D99" s="161"/>
      <c r="E99" s="161"/>
      <c r="F99" s="161"/>
      <c r="G99" s="160"/>
      <c r="H99" s="159">
        <f t="shared" ref="H99:Q99" si="14">SUM(H100:H104)</f>
        <v>138</v>
      </c>
      <c r="I99" s="158">
        <f t="shared" si="14"/>
        <v>253</v>
      </c>
      <c r="J99" s="157">
        <f t="shared" si="14"/>
        <v>391</v>
      </c>
      <c r="K99" s="42">
        <f t="shared" si="14"/>
        <v>0</v>
      </c>
      <c r="L99" s="156">
        <f t="shared" si="14"/>
        <v>2709</v>
      </c>
      <c r="M99" s="156">
        <f t="shared" si="14"/>
        <v>1906</v>
      </c>
      <c r="N99" s="156">
        <f t="shared" si="14"/>
        <v>1565</v>
      </c>
      <c r="O99" s="156">
        <f t="shared" si="14"/>
        <v>1235</v>
      </c>
      <c r="P99" s="155">
        <f t="shared" si="14"/>
        <v>777</v>
      </c>
      <c r="Q99" s="154">
        <f t="shared" si="14"/>
        <v>8192</v>
      </c>
      <c r="R99" s="153">
        <f t="shared" ref="R99:R104" si="15">SUM(J99,Q99)</f>
        <v>8583</v>
      </c>
    </row>
    <row r="100" spans="2:18" s="49" customFormat="1" ht="17.100000000000001" customHeight="1">
      <c r="B100" s="111"/>
      <c r="C100" s="111"/>
      <c r="D100" s="172" t="s">
        <v>92</v>
      </c>
      <c r="E100" s="171"/>
      <c r="F100" s="171"/>
      <c r="G100" s="170"/>
      <c r="H100" s="169">
        <v>0</v>
      </c>
      <c r="I100" s="166">
        <v>1</v>
      </c>
      <c r="J100" s="165">
        <f>SUM(H100:I100)</f>
        <v>1</v>
      </c>
      <c r="K100" s="134">
        <v>0</v>
      </c>
      <c r="L100" s="167">
        <v>1356</v>
      </c>
      <c r="M100" s="167">
        <v>810</v>
      </c>
      <c r="N100" s="167">
        <v>518</v>
      </c>
      <c r="O100" s="167">
        <v>298</v>
      </c>
      <c r="P100" s="166">
        <v>159</v>
      </c>
      <c r="Q100" s="165">
        <f>SUM(K100:P100)</f>
        <v>3141</v>
      </c>
      <c r="R100" s="164">
        <f t="shared" si="15"/>
        <v>3142</v>
      </c>
    </row>
    <row r="101" spans="2:18" s="49" customFormat="1" ht="17.100000000000001" customHeight="1">
      <c r="B101" s="111"/>
      <c r="C101" s="111"/>
      <c r="D101" s="110" t="s">
        <v>91</v>
      </c>
      <c r="E101" s="109"/>
      <c r="F101" s="109"/>
      <c r="G101" s="108"/>
      <c r="H101" s="107">
        <v>0</v>
      </c>
      <c r="I101" s="104">
        <v>0</v>
      </c>
      <c r="J101" s="103">
        <f>SUM(H101:I101)</f>
        <v>0</v>
      </c>
      <c r="K101" s="101">
        <v>0</v>
      </c>
      <c r="L101" s="105">
        <v>0</v>
      </c>
      <c r="M101" s="105">
        <v>2</v>
      </c>
      <c r="N101" s="105">
        <v>2</v>
      </c>
      <c r="O101" s="105">
        <v>14</v>
      </c>
      <c r="P101" s="104">
        <v>25</v>
      </c>
      <c r="Q101" s="103">
        <f>SUM(K101:P101)</f>
        <v>43</v>
      </c>
      <c r="R101" s="102">
        <f t="shared" si="15"/>
        <v>43</v>
      </c>
    </row>
    <row r="102" spans="2:18" s="49" customFormat="1" ht="17.100000000000001" customHeight="1">
      <c r="B102" s="111"/>
      <c r="C102" s="111"/>
      <c r="D102" s="110" t="s">
        <v>90</v>
      </c>
      <c r="E102" s="109"/>
      <c r="F102" s="109"/>
      <c r="G102" s="108"/>
      <c r="H102" s="107">
        <v>61</v>
      </c>
      <c r="I102" s="104">
        <v>111</v>
      </c>
      <c r="J102" s="103">
        <f>SUM(H102:I102)</f>
        <v>172</v>
      </c>
      <c r="K102" s="101">
        <v>0</v>
      </c>
      <c r="L102" s="105">
        <v>423</v>
      </c>
      <c r="M102" s="105">
        <v>336</v>
      </c>
      <c r="N102" s="105">
        <v>228</v>
      </c>
      <c r="O102" s="105">
        <v>184</v>
      </c>
      <c r="P102" s="104">
        <v>129</v>
      </c>
      <c r="Q102" s="103">
        <f>SUM(K102:P102)</f>
        <v>1300</v>
      </c>
      <c r="R102" s="102">
        <f t="shared" si="15"/>
        <v>1472</v>
      </c>
    </row>
    <row r="103" spans="2:18" s="49" customFormat="1" ht="17.100000000000001" customHeight="1">
      <c r="B103" s="111"/>
      <c r="C103" s="111"/>
      <c r="D103" s="110" t="s">
        <v>89</v>
      </c>
      <c r="E103" s="109"/>
      <c r="F103" s="109"/>
      <c r="G103" s="108"/>
      <c r="H103" s="107">
        <v>9</v>
      </c>
      <c r="I103" s="104">
        <v>45</v>
      </c>
      <c r="J103" s="103">
        <f>SUM(H103:I103)</f>
        <v>54</v>
      </c>
      <c r="K103" s="101">
        <v>0</v>
      </c>
      <c r="L103" s="105">
        <v>80</v>
      </c>
      <c r="M103" s="105">
        <v>89</v>
      </c>
      <c r="N103" s="105">
        <v>72</v>
      </c>
      <c r="O103" s="105">
        <v>62</v>
      </c>
      <c r="P103" s="104">
        <v>18</v>
      </c>
      <c r="Q103" s="103">
        <f>SUM(K103:P103)</f>
        <v>321</v>
      </c>
      <c r="R103" s="102">
        <f t="shared" si="15"/>
        <v>375</v>
      </c>
    </row>
    <row r="104" spans="2:18" s="49" customFormat="1" ht="17.100000000000001" customHeight="1">
      <c r="B104" s="111"/>
      <c r="C104" s="111"/>
      <c r="D104" s="181" t="s">
        <v>88</v>
      </c>
      <c r="E104" s="180"/>
      <c r="F104" s="180"/>
      <c r="G104" s="179"/>
      <c r="H104" s="178">
        <v>68</v>
      </c>
      <c r="I104" s="175">
        <v>96</v>
      </c>
      <c r="J104" s="174">
        <f>SUM(H104:I104)</f>
        <v>164</v>
      </c>
      <c r="K104" s="128">
        <v>0</v>
      </c>
      <c r="L104" s="176">
        <v>850</v>
      </c>
      <c r="M104" s="176">
        <v>669</v>
      </c>
      <c r="N104" s="176">
        <v>745</v>
      </c>
      <c r="O104" s="176">
        <v>677</v>
      </c>
      <c r="P104" s="175">
        <v>446</v>
      </c>
      <c r="Q104" s="174">
        <f>SUM(K104:P104)</f>
        <v>3387</v>
      </c>
      <c r="R104" s="173">
        <f t="shared" si="15"/>
        <v>3551</v>
      </c>
    </row>
    <row r="105" spans="2:18" s="49" customFormat="1" ht="17.100000000000001" customHeight="1">
      <c r="B105" s="111"/>
      <c r="C105" s="162" t="s">
        <v>87</v>
      </c>
      <c r="D105" s="161"/>
      <c r="E105" s="161"/>
      <c r="F105" s="161"/>
      <c r="G105" s="160"/>
      <c r="H105" s="159">
        <f t="shared" ref="H105:R105" si="16">SUM(H106:H107)</f>
        <v>114</v>
      </c>
      <c r="I105" s="158">
        <f t="shared" si="16"/>
        <v>166</v>
      </c>
      <c r="J105" s="157">
        <f t="shared" si="16"/>
        <v>280</v>
      </c>
      <c r="K105" s="42">
        <f t="shared" si="16"/>
        <v>0</v>
      </c>
      <c r="L105" s="156">
        <f t="shared" si="16"/>
        <v>1739</v>
      </c>
      <c r="M105" s="156">
        <f t="shared" si="16"/>
        <v>1115</v>
      </c>
      <c r="N105" s="156">
        <f t="shared" si="16"/>
        <v>721</v>
      </c>
      <c r="O105" s="156">
        <f t="shared" si="16"/>
        <v>433</v>
      </c>
      <c r="P105" s="155">
        <f t="shared" si="16"/>
        <v>187</v>
      </c>
      <c r="Q105" s="154">
        <f t="shared" si="16"/>
        <v>4195</v>
      </c>
      <c r="R105" s="153">
        <f t="shared" si="16"/>
        <v>4475</v>
      </c>
    </row>
    <row r="106" spans="2:18" s="49" customFormat="1" ht="17.100000000000001" customHeight="1">
      <c r="B106" s="111"/>
      <c r="C106" s="111"/>
      <c r="D106" s="172" t="s">
        <v>86</v>
      </c>
      <c r="E106" s="171"/>
      <c r="F106" s="171"/>
      <c r="G106" s="170"/>
      <c r="H106" s="169">
        <v>0</v>
      </c>
      <c r="I106" s="166">
        <v>1</v>
      </c>
      <c r="J106" s="168">
        <f>SUM(H106:I106)</f>
        <v>1</v>
      </c>
      <c r="K106" s="134">
        <v>0</v>
      </c>
      <c r="L106" s="167">
        <v>1316</v>
      </c>
      <c r="M106" s="167">
        <v>799</v>
      </c>
      <c r="N106" s="167">
        <v>552</v>
      </c>
      <c r="O106" s="167">
        <v>327</v>
      </c>
      <c r="P106" s="166">
        <v>143</v>
      </c>
      <c r="Q106" s="165">
        <f>SUM(K106:P106)</f>
        <v>3137</v>
      </c>
      <c r="R106" s="164">
        <f>SUM(J106,Q106)</f>
        <v>3138</v>
      </c>
    </row>
    <row r="107" spans="2:18" s="49" customFormat="1" ht="17.100000000000001" customHeight="1">
      <c r="B107" s="111"/>
      <c r="C107" s="111"/>
      <c r="D107" s="181" t="s">
        <v>85</v>
      </c>
      <c r="E107" s="180"/>
      <c r="F107" s="180"/>
      <c r="G107" s="179"/>
      <c r="H107" s="178">
        <v>114</v>
      </c>
      <c r="I107" s="175">
        <v>165</v>
      </c>
      <c r="J107" s="177">
        <f>SUM(H107:I107)</f>
        <v>279</v>
      </c>
      <c r="K107" s="128">
        <v>0</v>
      </c>
      <c r="L107" s="176">
        <v>423</v>
      </c>
      <c r="M107" s="176">
        <v>316</v>
      </c>
      <c r="N107" s="176">
        <v>169</v>
      </c>
      <c r="O107" s="176">
        <v>106</v>
      </c>
      <c r="P107" s="175">
        <v>44</v>
      </c>
      <c r="Q107" s="174">
        <f>SUM(K107:P107)</f>
        <v>1058</v>
      </c>
      <c r="R107" s="173">
        <f>SUM(J107,Q107)</f>
        <v>1337</v>
      </c>
    </row>
    <row r="108" spans="2:18" s="49" customFormat="1" ht="17.100000000000001" customHeight="1">
      <c r="B108" s="111"/>
      <c r="C108" s="162" t="s">
        <v>84</v>
      </c>
      <c r="D108" s="161"/>
      <c r="E108" s="161"/>
      <c r="F108" s="161"/>
      <c r="G108" s="160"/>
      <c r="H108" s="159">
        <f t="shared" ref="H108:R108" si="17">SUM(H109:H112)</f>
        <v>2</v>
      </c>
      <c r="I108" s="158">
        <f t="shared" si="17"/>
        <v>8</v>
      </c>
      <c r="J108" s="157">
        <f t="shared" si="17"/>
        <v>10</v>
      </c>
      <c r="K108" s="42">
        <f t="shared" si="17"/>
        <v>0</v>
      </c>
      <c r="L108" s="156">
        <f t="shared" si="17"/>
        <v>170</v>
      </c>
      <c r="M108" s="156">
        <f t="shared" si="17"/>
        <v>180</v>
      </c>
      <c r="N108" s="156">
        <f t="shared" si="17"/>
        <v>189</v>
      </c>
      <c r="O108" s="156">
        <f t="shared" si="17"/>
        <v>149</v>
      </c>
      <c r="P108" s="155">
        <f t="shared" si="17"/>
        <v>74</v>
      </c>
      <c r="Q108" s="154">
        <f t="shared" si="17"/>
        <v>762</v>
      </c>
      <c r="R108" s="153">
        <f t="shared" si="17"/>
        <v>772</v>
      </c>
    </row>
    <row r="109" spans="2:18" s="49" customFormat="1" ht="17.100000000000001" customHeight="1">
      <c r="B109" s="111"/>
      <c r="C109" s="111"/>
      <c r="D109" s="172" t="s">
        <v>83</v>
      </c>
      <c r="E109" s="171"/>
      <c r="F109" s="171"/>
      <c r="G109" s="170"/>
      <c r="H109" s="169">
        <v>2</v>
      </c>
      <c r="I109" s="166">
        <v>8</v>
      </c>
      <c r="J109" s="168">
        <f>SUM(H109:I109)</f>
        <v>10</v>
      </c>
      <c r="K109" s="134">
        <v>0</v>
      </c>
      <c r="L109" s="167">
        <v>155</v>
      </c>
      <c r="M109" s="167">
        <v>154</v>
      </c>
      <c r="N109" s="167">
        <v>163</v>
      </c>
      <c r="O109" s="167">
        <v>130</v>
      </c>
      <c r="P109" s="166">
        <v>59</v>
      </c>
      <c r="Q109" s="165">
        <f>SUM(K109:P109)</f>
        <v>661</v>
      </c>
      <c r="R109" s="164">
        <f>SUM(J109,Q109)</f>
        <v>671</v>
      </c>
    </row>
    <row r="110" spans="2:18" s="49" customFormat="1" ht="17.100000000000001" customHeight="1">
      <c r="B110" s="111"/>
      <c r="C110" s="111"/>
      <c r="D110" s="110" t="s">
        <v>82</v>
      </c>
      <c r="E110" s="109"/>
      <c r="F110" s="109"/>
      <c r="G110" s="108"/>
      <c r="H110" s="107">
        <v>0</v>
      </c>
      <c r="I110" s="104">
        <v>0</v>
      </c>
      <c r="J110" s="106">
        <f>SUM(H110:I110)</f>
        <v>0</v>
      </c>
      <c r="K110" s="101">
        <v>0</v>
      </c>
      <c r="L110" s="105">
        <v>15</v>
      </c>
      <c r="M110" s="105">
        <v>26</v>
      </c>
      <c r="N110" s="105">
        <v>26</v>
      </c>
      <c r="O110" s="105">
        <v>19</v>
      </c>
      <c r="P110" s="104">
        <v>15</v>
      </c>
      <c r="Q110" s="103">
        <f>SUM(K110:P110)</f>
        <v>101</v>
      </c>
      <c r="R110" s="102">
        <f>SUM(J110,Q110)</f>
        <v>101</v>
      </c>
    </row>
    <row r="111" spans="2:18" s="49" customFormat="1" ht="17.100000000000001" customHeight="1">
      <c r="B111" s="111"/>
      <c r="C111" s="163"/>
      <c r="D111" s="110" t="s">
        <v>81</v>
      </c>
      <c r="E111" s="109"/>
      <c r="F111" s="109"/>
      <c r="G111" s="108"/>
      <c r="H111" s="107">
        <v>0</v>
      </c>
      <c r="I111" s="104">
        <v>0</v>
      </c>
      <c r="J111" s="106">
        <f>SUM(H111:I111)</f>
        <v>0</v>
      </c>
      <c r="K111" s="101">
        <v>0</v>
      </c>
      <c r="L111" s="105">
        <v>0</v>
      </c>
      <c r="M111" s="105">
        <v>0</v>
      </c>
      <c r="N111" s="105">
        <v>0</v>
      </c>
      <c r="O111" s="105">
        <v>0</v>
      </c>
      <c r="P111" s="104">
        <v>0</v>
      </c>
      <c r="Q111" s="103">
        <f>SUM(K111:P111)</f>
        <v>0</v>
      </c>
      <c r="R111" s="102">
        <f>SUM(J111,Q111)</f>
        <v>0</v>
      </c>
    </row>
    <row r="112" spans="2:18" s="49" customFormat="1" ht="16.5" customHeight="1">
      <c r="B112" s="111"/>
      <c r="C112" s="136"/>
      <c r="D112" s="59" t="s">
        <v>80</v>
      </c>
      <c r="E112" s="58"/>
      <c r="F112" s="58"/>
      <c r="G112" s="57"/>
      <c r="H112" s="56">
        <v>0</v>
      </c>
      <c r="I112" s="52">
        <v>0</v>
      </c>
      <c r="J112" s="55">
        <f>SUM(H112:I112)</f>
        <v>0</v>
      </c>
      <c r="K112" s="135">
        <v>0</v>
      </c>
      <c r="L112" s="53">
        <v>0</v>
      </c>
      <c r="M112" s="53">
        <v>0</v>
      </c>
      <c r="N112" s="53">
        <v>0</v>
      </c>
      <c r="O112" s="53">
        <v>0</v>
      </c>
      <c r="P112" s="52">
        <v>0</v>
      </c>
      <c r="Q112" s="51">
        <f>SUM(K112:P112)</f>
        <v>0</v>
      </c>
      <c r="R112" s="50">
        <f>SUM(J112,Q112)</f>
        <v>0</v>
      </c>
    </row>
    <row r="113" spans="2:18" s="49" customFormat="1" ht="17.100000000000001" customHeight="1">
      <c r="B113" s="111"/>
      <c r="C113" s="162" t="s">
        <v>79</v>
      </c>
      <c r="D113" s="161"/>
      <c r="E113" s="161"/>
      <c r="F113" s="161"/>
      <c r="G113" s="160"/>
      <c r="H113" s="159">
        <f t="shared" ref="H113:R113" si="18">SUM(H114:H116)</f>
        <v>822</v>
      </c>
      <c r="I113" s="158">
        <f t="shared" si="18"/>
        <v>1293</v>
      </c>
      <c r="J113" s="157">
        <f t="shared" si="18"/>
        <v>2115</v>
      </c>
      <c r="K113" s="42">
        <f t="shared" si="18"/>
        <v>0</v>
      </c>
      <c r="L113" s="156">
        <f t="shared" si="18"/>
        <v>1864</v>
      </c>
      <c r="M113" s="156">
        <f t="shared" si="18"/>
        <v>1617</v>
      </c>
      <c r="N113" s="156">
        <f t="shared" si="18"/>
        <v>1202</v>
      </c>
      <c r="O113" s="156">
        <f t="shared" si="18"/>
        <v>814</v>
      </c>
      <c r="P113" s="155">
        <f t="shared" si="18"/>
        <v>390</v>
      </c>
      <c r="Q113" s="154">
        <f t="shared" si="18"/>
        <v>5887</v>
      </c>
      <c r="R113" s="153">
        <f t="shared" si="18"/>
        <v>8002</v>
      </c>
    </row>
    <row r="114" spans="2:18" s="14" customFormat="1" ht="17.100000000000001" customHeight="1">
      <c r="B114" s="72"/>
      <c r="C114" s="72"/>
      <c r="D114" s="82" t="s">
        <v>78</v>
      </c>
      <c r="E114" s="81"/>
      <c r="F114" s="81"/>
      <c r="G114" s="80"/>
      <c r="H114" s="79">
        <v>779</v>
      </c>
      <c r="I114" s="75">
        <v>1242</v>
      </c>
      <c r="J114" s="78">
        <f>SUM(H114:I114)</f>
        <v>2021</v>
      </c>
      <c r="K114" s="134">
        <v>0</v>
      </c>
      <c r="L114" s="76">
        <v>1797</v>
      </c>
      <c r="M114" s="76">
        <v>1579</v>
      </c>
      <c r="N114" s="76">
        <v>1166</v>
      </c>
      <c r="O114" s="76">
        <v>788</v>
      </c>
      <c r="P114" s="75">
        <v>385</v>
      </c>
      <c r="Q114" s="74">
        <f>SUM(K114:P114)</f>
        <v>5715</v>
      </c>
      <c r="R114" s="73">
        <f>SUM(J114,Q114)</f>
        <v>7736</v>
      </c>
    </row>
    <row r="115" spans="2:18" s="14" customFormat="1" ht="17.100000000000001" customHeight="1">
      <c r="B115" s="72"/>
      <c r="C115" s="72"/>
      <c r="D115" s="70" t="s">
        <v>77</v>
      </c>
      <c r="E115" s="69"/>
      <c r="F115" s="69"/>
      <c r="G115" s="68"/>
      <c r="H115" s="67">
        <v>14</v>
      </c>
      <c r="I115" s="63">
        <v>27</v>
      </c>
      <c r="J115" s="66">
        <f>SUM(H115:I115)</f>
        <v>41</v>
      </c>
      <c r="K115" s="101">
        <v>0</v>
      </c>
      <c r="L115" s="64">
        <v>28</v>
      </c>
      <c r="M115" s="64">
        <v>18</v>
      </c>
      <c r="N115" s="64">
        <v>24</v>
      </c>
      <c r="O115" s="64">
        <v>18</v>
      </c>
      <c r="P115" s="63">
        <v>3</v>
      </c>
      <c r="Q115" s="62">
        <f>SUM(K115:P115)</f>
        <v>91</v>
      </c>
      <c r="R115" s="61">
        <f>SUM(J115,Q115)</f>
        <v>132</v>
      </c>
    </row>
    <row r="116" spans="2:18" s="14" customFormat="1" ht="17.100000000000001" customHeight="1">
      <c r="B116" s="72"/>
      <c r="C116" s="72"/>
      <c r="D116" s="133" t="s">
        <v>76</v>
      </c>
      <c r="E116" s="132"/>
      <c r="F116" s="132"/>
      <c r="G116" s="131"/>
      <c r="H116" s="130">
        <v>29</v>
      </c>
      <c r="I116" s="126">
        <v>24</v>
      </c>
      <c r="J116" s="129">
        <f>SUM(H116:I116)</f>
        <v>53</v>
      </c>
      <c r="K116" s="128">
        <v>0</v>
      </c>
      <c r="L116" s="127">
        <v>39</v>
      </c>
      <c r="M116" s="127">
        <v>20</v>
      </c>
      <c r="N116" s="127">
        <v>12</v>
      </c>
      <c r="O116" s="127">
        <v>8</v>
      </c>
      <c r="P116" s="126">
        <v>2</v>
      </c>
      <c r="Q116" s="125">
        <f>SUM(K116:P116)</f>
        <v>81</v>
      </c>
      <c r="R116" s="124">
        <f>SUM(J116,Q116)</f>
        <v>134</v>
      </c>
    </row>
    <row r="117" spans="2:18" s="14" customFormat="1" ht="17.100000000000001" customHeight="1">
      <c r="B117" s="72"/>
      <c r="C117" s="122" t="s">
        <v>75</v>
      </c>
      <c r="D117" s="121"/>
      <c r="E117" s="121"/>
      <c r="F117" s="121"/>
      <c r="G117" s="120"/>
      <c r="H117" s="45">
        <v>31</v>
      </c>
      <c r="I117" s="44">
        <v>18</v>
      </c>
      <c r="J117" s="43">
        <f>SUM(H117:I117)</f>
        <v>49</v>
      </c>
      <c r="K117" s="42">
        <v>0</v>
      </c>
      <c r="L117" s="41">
        <v>147</v>
      </c>
      <c r="M117" s="41">
        <v>128</v>
      </c>
      <c r="N117" s="41">
        <v>133</v>
      </c>
      <c r="O117" s="41">
        <v>113</v>
      </c>
      <c r="P117" s="40">
        <v>33</v>
      </c>
      <c r="Q117" s="39">
        <f>SUM(K117:P117)</f>
        <v>554</v>
      </c>
      <c r="R117" s="38">
        <f>SUM(J117,Q117)</f>
        <v>603</v>
      </c>
    </row>
    <row r="118" spans="2:18" s="14" customFormat="1" ht="17.100000000000001" customHeight="1">
      <c r="B118" s="123"/>
      <c r="C118" s="122" t="s">
        <v>74</v>
      </c>
      <c r="D118" s="121"/>
      <c r="E118" s="121"/>
      <c r="F118" s="121"/>
      <c r="G118" s="120"/>
      <c r="H118" s="45">
        <v>897</v>
      </c>
      <c r="I118" s="44">
        <v>1329</v>
      </c>
      <c r="J118" s="43">
        <f>SUM(H118:I118)</f>
        <v>2226</v>
      </c>
      <c r="K118" s="42">
        <v>0</v>
      </c>
      <c r="L118" s="41">
        <v>3495</v>
      </c>
      <c r="M118" s="41">
        <v>2028</v>
      </c>
      <c r="N118" s="41">
        <v>1284</v>
      </c>
      <c r="O118" s="41">
        <v>794</v>
      </c>
      <c r="P118" s="40">
        <v>369</v>
      </c>
      <c r="Q118" s="39">
        <f>SUM(K118:P118)</f>
        <v>7970</v>
      </c>
      <c r="R118" s="38">
        <f>SUM(J118,Q118)</f>
        <v>10196</v>
      </c>
    </row>
    <row r="119" spans="2:18" s="14" customFormat="1" ht="17.100000000000001" customHeight="1">
      <c r="B119" s="86" t="s">
        <v>73</v>
      </c>
      <c r="C119" s="85"/>
      <c r="D119" s="85"/>
      <c r="E119" s="85"/>
      <c r="F119" s="85"/>
      <c r="G119" s="84"/>
      <c r="H119" s="45">
        <f t="shared" ref="H119:R119" si="19">SUM(H120:H128)</f>
        <v>12</v>
      </c>
      <c r="I119" s="44">
        <f t="shared" si="19"/>
        <v>11</v>
      </c>
      <c r="J119" s="43">
        <f t="shared" si="19"/>
        <v>23</v>
      </c>
      <c r="K119" s="42">
        <f>SUM(K120:K128)</f>
        <v>0</v>
      </c>
      <c r="L119" s="41">
        <f>SUM(L120:L128)</f>
        <v>1526</v>
      </c>
      <c r="M119" s="41">
        <f>SUM(M120:M128)</f>
        <v>1030</v>
      </c>
      <c r="N119" s="41">
        <f t="shared" si="19"/>
        <v>862</v>
      </c>
      <c r="O119" s="41">
        <f t="shared" si="19"/>
        <v>577</v>
      </c>
      <c r="P119" s="40">
        <f t="shared" si="19"/>
        <v>279</v>
      </c>
      <c r="Q119" s="39">
        <f t="shared" si="19"/>
        <v>4274</v>
      </c>
      <c r="R119" s="38">
        <f t="shared" si="19"/>
        <v>4297</v>
      </c>
    </row>
    <row r="120" spans="2:18" s="14" customFormat="1" ht="17.100000000000001" customHeight="1">
      <c r="B120" s="72"/>
      <c r="C120" s="82" t="s">
        <v>99</v>
      </c>
      <c r="D120" s="81"/>
      <c r="E120" s="81"/>
      <c r="F120" s="81"/>
      <c r="G120" s="80"/>
      <c r="H120" s="79">
        <v>0</v>
      </c>
      <c r="I120" s="75">
        <v>0</v>
      </c>
      <c r="J120" s="78">
        <f>SUM(H120:I120)</f>
        <v>0</v>
      </c>
      <c r="K120" s="77"/>
      <c r="L120" s="76">
        <v>82</v>
      </c>
      <c r="M120" s="76">
        <v>40</v>
      </c>
      <c r="N120" s="76">
        <v>64</v>
      </c>
      <c r="O120" s="76">
        <v>60</v>
      </c>
      <c r="P120" s="75">
        <v>33</v>
      </c>
      <c r="Q120" s="74">
        <f t="shared" ref="Q120:Q128" si="20">SUM(K120:P120)</f>
        <v>279</v>
      </c>
      <c r="R120" s="73">
        <f t="shared" ref="R120:R128" si="21">SUM(J120,Q120)</f>
        <v>279</v>
      </c>
    </row>
    <row r="121" spans="2:18" s="14" customFormat="1" ht="17.100000000000001" customHeight="1">
      <c r="B121" s="72"/>
      <c r="C121" s="152" t="s">
        <v>71</v>
      </c>
      <c r="D121" s="151"/>
      <c r="E121" s="151"/>
      <c r="F121" s="151"/>
      <c r="G121" s="150"/>
      <c r="H121" s="67">
        <v>0</v>
      </c>
      <c r="I121" s="63">
        <v>0</v>
      </c>
      <c r="J121" s="66">
        <f t="shared" ref="J121:J128" si="22">SUM(H121:I121)</f>
        <v>0</v>
      </c>
      <c r="K121" s="149"/>
      <c r="L121" s="148">
        <v>0</v>
      </c>
      <c r="M121" s="148">
        <v>0</v>
      </c>
      <c r="N121" s="148">
        <v>0</v>
      </c>
      <c r="O121" s="148">
        <v>0</v>
      </c>
      <c r="P121" s="147">
        <v>0</v>
      </c>
      <c r="Q121" s="146">
        <f>SUM(K121:P121)</f>
        <v>0</v>
      </c>
      <c r="R121" s="145">
        <f>SUM(J121,Q121)</f>
        <v>0</v>
      </c>
    </row>
    <row r="122" spans="2:18" s="49" customFormat="1" ht="17.100000000000001" customHeight="1">
      <c r="B122" s="111"/>
      <c r="C122" s="110" t="s">
        <v>70</v>
      </c>
      <c r="D122" s="109"/>
      <c r="E122" s="109"/>
      <c r="F122" s="109"/>
      <c r="G122" s="108"/>
      <c r="H122" s="107">
        <v>0</v>
      </c>
      <c r="I122" s="104">
        <v>0</v>
      </c>
      <c r="J122" s="106">
        <f t="shared" si="22"/>
        <v>0</v>
      </c>
      <c r="K122" s="65"/>
      <c r="L122" s="105">
        <v>984</v>
      </c>
      <c r="M122" s="105">
        <v>547</v>
      </c>
      <c r="N122" s="105">
        <v>350</v>
      </c>
      <c r="O122" s="105">
        <v>207</v>
      </c>
      <c r="P122" s="104">
        <v>88</v>
      </c>
      <c r="Q122" s="103">
        <f>SUM(K122:P122)</f>
        <v>2176</v>
      </c>
      <c r="R122" s="102">
        <f>SUM(J122,Q122)</f>
        <v>2176</v>
      </c>
    </row>
    <row r="123" spans="2:18" s="14" customFormat="1" ht="17.100000000000001" customHeight="1">
      <c r="B123" s="72"/>
      <c r="C123" s="70" t="s">
        <v>69</v>
      </c>
      <c r="D123" s="69"/>
      <c r="E123" s="69"/>
      <c r="F123" s="69"/>
      <c r="G123" s="68"/>
      <c r="H123" s="67">
        <v>2</v>
      </c>
      <c r="I123" s="63">
        <v>0</v>
      </c>
      <c r="J123" s="66">
        <f t="shared" si="22"/>
        <v>2</v>
      </c>
      <c r="K123" s="101">
        <v>0</v>
      </c>
      <c r="L123" s="64">
        <v>131</v>
      </c>
      <c r="M123" s="64">
        <v>72</v>
      </c>
      <c r="N123" s="64">
        <v>78</v>
      </c>
      <c r="O123" s="64">
        <v>38</v>
      </c>
      <c r="P123" s="63">
        <v>20</v>
      </c>
      <c r="Q123" s="62">
        <f t="shared" si="20"/>
        <v>339</v>
      </c>
      <c r="R123" s="61">
        <f t="shared" si="21"/>
        <v>341</v>
      </c>
    </row>
    <row r="124" spans="2:18" s="14" customFormat="1" ht="17.100000000000001" customHeight="1">
      <c r="B124" s="72"/>
      <c r="C124" s="70" t="s">
        <v>68</v>
      </c>
      <c r="D124" s="69"/>
      <c r="E124" s="69"/>
      <c r="F124" s="69"/>
      <c r="G124" s="68"/>
      <c r="H124" s="67">
        <v>10</v>
      </c>
      <c r="I124" s="63">
        <v>11</v>
      </c>
      <c r="J124" s="66">
        <f t="shared" si="22"/>
        <v>21</v>
      </c>
      <c r="K124" s="101">
        <v>0</v>
      </c>
      <c r="L124" s="64">
        <v>84</v>
      </c>
      <c r="M124" s="64">
        <v>77</v>
      </c>
      <c r="N124" s="64">
        <v>64</v>
      </c>
      <c r="O124" s="64">
        <v>74</v>
      </c>
      <c r="P124" s="63">
        <v>27</v>
      </c>
      <c r="Q124" s="62">
        <f t="shared" si="20"/>
        <v>326</v>
      </c>
      <c r="R124" s="61">
        <f t="shared" si="21"/>
        <v>347</v>
      </c>
    </row>
    <row r="125" spans="2:18" s="14" customFormat="1" ht="17.100000000000001" customHeight="1">
      <c r="B125" s="72"/>
      <c r="C125" s="70" t="s">
        <v>67</v>
      </c>
      <c r="D125" s="69"/>
      <c r="E125" s="69"/>
      <c r="F125" s="69"/>
      <c r="G125" s="68"/>
      <c r="H125" s="67">
        <v>0</v>
      </c>
      <c r="I125" s="63">
        <v>0</v>
      </c>
      <c r="J125" s="66">
        <f t="shared" si="22"/>
        <v>0</v>
      </c>
      <c r="K125" s="65"/>
      <c r="L125" s="64">
        <v>203</v>
      </c>
      <c r="M125" s="64">
        <v>218</v>
      </c>
      <c r="N125" s="64">
        <v>224</v>
      </c>
      <c r="O125" s="64">
        <v>120</v>
      </c>
      <c r="P125" s="63">
        <v>56</v>
      </c>
      <c r="Q125" s="62">
        <f t="shared" si="20"/>
        <v>821</v>
      </c>
      <c r="R125" s="61">
        <f t="shared" si="21"/>
        <v>821</v>
      </c>
    </row>
    <row r="126" spans="2:18" s="14" customFormat="1" ht="17.100000000000001" customHeight="1">
      <c r="B126" s="72"/>
      <c r="C126" s="100" t="s">
        <v>66</v>
      </c>
      <c r="D126" s="98"/>
      <c r="E126" s="98"/>
      <c r="F126" s="98"/>
      <c r="G126" s="97"/>
      <c r="H126" s="67">
        <v>0</v>
      </c>
      <c r="I126" s="63">
        <v>0</v>
      </c>
      <c r="J126" s="66">
        <f t="shared" si="22"/>
        <v>0</v>
      </c>
      <c r="K126" s="65"/>
      <c r="L126" s="64">
        <v>26</v>
      </c>
      <c r="M126" s="64">
        <v>39</v>
      </c>
      <c r="N126" s="64">
        <v>35</v>
      </c>
      <c r="O126" s="64">
        <v>24</v>
      </c>
      <c r="P126" s="63">
        <v>13</v>
      </c>
      <c r="Q126" s="62">
        <f t="shared" si="20"/>
        <v>137</v>
      </c>
      <c r="R126" s="61">
        <f t="shared" si="21"/>
        <v>137</v>
      </c>
    </row>
    <row r="127" spans="2:18" s="14" customFormat="1" ht="17.100000000000001" customHeight="1">
      <c r="B127" s="71"/>
      <c r="C127" s="99" t="s">
        <v>65</v>
      </c>
      <c r="D127" s="98"/>
      <c r="E127" s="98"/>
      <c r="F127" s="98"/>
      <c r="G127" s="97"/>
      <c r="H127" s="67">
        <v>0</v>
      </c>
      <c r="I127" s="63">
        <v>0</v>
      </c>
      <c r="J127" s="66">
        <f t="shared" si="22"/>
        <v>0</v>
      </c>
      <c r="K127" s="65"/>
      <c r="L127" s="64">
        <v>0</v>
      </c>
      <c r="M127" s="64">
        <v>0</v>
      </c>
      <c r="N127" s="64">
        <v>7</v>
      </c>
      <c r="O127" s="64">
        <v>24</v>
      </c>
      <c r="P127" s="63">
        <v>19</v>
      </c>
      <c r="Q127" s="62">
        <f>SUM(K127:P127)</f>
        <v>50</v>
      </c>
      <c r="R127" s="61">
        <f>SUM(J127,Q127)</f>
        <v>50</v>
      </c>
    </row>
    <row r="128" spans="2:18" s="14" customFormat="1" ht="17.100000000000001" customHeight="1">
      <c r="B128" s="96"/>
      <c r="C128" s="95" t="s">
        <v>64</v>
      </c>
      <c r="D128" s="94"/>
      <c r="E128" s="94"/>
      <c r="F128" s="94"/>
      <c r="G128" s="93"/>
      <c r="H128" s="92">
        <v>0</v>
      </c>
      <c r="I128" s="89">
        <v>0</v>
      </c>
      <c r="J128" s="91">
        <f t="shared" si="22"/>
        <v>0</v>
      </c>
      <c r="K128" s="54"/>
      <c r="L128" s="90">
        <v>16</v>
      </c>
      <c r="M128" s="90">
        <v>37</v>
      </c>
      <c r="N128" s="90">
        <v>40</v>
      </c>
      <c r="O128" s="90">
        <v>30</v>
      </c>
      <c r="P128" s="89">
        <v>23</v>
      </c>
      <c r="Q128" s="88">
        <f t="shared" si="20"/>
        <v>146</v>
      </c>
      <c r="R128" s="87">
        <f t="shared" si="21"/>
        <v>146</v>
      </c>
    </row>
    <row r="129" spans="1:18" s="14" customFormat="1" ht="17.100000000000001" customHeight="1">
      <c r="B129" s="86" t="s">
        <v>63</v>
      </c>
      <c r="C129" s="85"/>
      <c r="D129" s="85"/>
      <c r="E129" s="85"/>
      <c r="F129" s="85"/>
      <c r="G129" s="84"/>
      <c r="H129" s="45">
        <f>SUM(H130:H133)</f>
        <v>0</v>
      </c>
      <c r="I129" s="44">
        <f>SUM(I130:I133)</f>
        <v>0</v>
      </c>
      <c r="J129" s="43">
        <f>SUM(J130:J133)</f>
        <v>0</v>
      </c>
      <c r="K129" s="83"/>
      <c r="L129" s="41">
        <f t="shared" ref="L129:R129" si="23">SUM(L130:L133)</f>
        <v>40</v>
      </c>
      <c r="M129" s="41">
        <f t="shared" si="23"/>
        <v>69</v>
      </c>
      <c r="N129" s="41">
        <f t="shared" si="23"/>
        <v>318</v>
      </c>
      <c r="O129" s="41">
        <f t="shared" si="23"/>
        <v>1140</v>
      </c>
      <c r="P129" s="40">
        <f t="shared" si="23"/>
        <v>897</v>
      </c>
      <c r="Q129" s="39">
        <f t="shared" si="23"/>
        <v>2464</v>
      </c>
      <c r="R129" s="38">
        <f t="shared" si="23"/>
        <v>2464</v>
      </c>
    </row>
    <row r="130" spans="1:18" s="14" customFormat="1" ht="17.100000000000001" customHeight="1">
      <c r="B130" s="72"/>
      <c r="C130" s="82" t="s">
        <v>62</v>
      </c>
      <c r="D130" s="81"/>
      <c r="E130" s="81"/>
      <c r="F130" s="81"/>
      <c r="G130" s="80"/>
      <c r="H130" s="79">
        <v>0</v>
      </c>
      <c r="I130" s="75">
        <v>0</v>
      </c>
      <c r="J130" s="78">
        <f>SUM(H130:I130)</f>
        <v>0</v>
      </c>
      <c r="K130" s="77"/>
      <c r="L130" s="76">
        <v>1</v>
      </c>
      <c r="M130" s="76">
        <v>3</v>
      </c>
      <c r="N130" s="76">
        <v>170</v>
      </c>
      <c r="O130" s="76">
        <v>597</v>
      </c>
      <c r="P130" s="75">
        <v>402</v>
      </c>
      <c r="Q130" s="74">
        <f>SUM(K130:P130)</f>
        <v>1173</v>
      </c>
      <c r="R130" s="73">
        <f>SUM(J130,Q130)</f>
        <v>1173</v>
      </c>
    </row>
    <row r="131" spans="1:18" s="14" customFormat="1" ht="17.100000000000001" customHeight="1">
      <c r="B131" s="72"/>
      <c r="C131" s="70" t="s">
        <v>61</v>
      </c>
      <c r="D131" s="69"/>
      <c r="E131" s="69"/>
      <c r="F131" s="69"/>
      <c r="G131" s="68"/>
      <c r="H131" s="67">
        <v>0</v>
      </c>
      <c r="I131" s="63">
        <v>0</v>
      </c>
      <c r="J131" s="66">
        <f>SUM(H131:I131)</f>
        <v>0</v>
      </c>
      <c r="K131" s="65"/>
      <c r="L131" s="64">
        <v>38</v>
      </c>
      <c r="M131" s="64">
        <v>61</v>
      </c>
      <c r="N131" s="64">
        <v>117</v>
      </c>
      <c r="O131" s="64">
        <v>188</v>
      </c>
      <c r="P131" s="63">
        <v>82</v>
      </c>
      <c r="Q131" s="62">
        <f>SUM(K131:P131)</f>
        <v>486</v>
      </c>
      <c r="R131" s="61">
        <f>SUM(J131,Q131)</f>
        <v>486</v>
      </c>
    </row>
    <row r="132" spans="1:18" s="14" customFormat="1" ht="16.5" customHeight="1">
      <c r="B132" s="71"/>
      <c r="C132" s="70" t="s">
        <v>60</v>
      </c>
      <c r="D132" s="69"/>
      <c r="E132" s="69"/>
      <c r="F132" s="69"/>
      <c r="G132" s="68"/>
      <c r="H132" s="67">
        <v>0</v>
      </c>
      <c r="I132" s="63">
        <v>0</v>
      </c>
      <c r="J132" s="66">
        <f>SUM(H132:I132)</f>
        <v>0</v>
      </c>
      <c r="K132" s="65"/>
      <c r="L132" s="64">
        <v>0</v>
      </c>
      <c r="M132" s="64">
        <v>0</v>
      </c>
      <c r="N132" s="64">
        <v>3</v>
      </c>
      <c r="O132" s="64">
        <v>14</v>
      </c>
      <c r="P132" s="63">
        <v>15</v>
      </c>
      <c r="Q132" s="62">
        <f>SUM(K132:P132)</f>
        <v>32</v>
      </c>
      <c r="R132" s="61">
        <f>SUM(J132,Q132)</f>
        <v>32</v>
      </c>
    </row>
    <row r="133" spans="1:18" s="49" customFormat="1" ht="17.100000000000001" customHeight="1">
      <c r="B133" s="60"/>
      <c r="C133" s="59" t="s">
        <v>59</v>
      </c>
      <c r="D133" s="58"/>
      <c r="E133" s="58"/>
      <c r="F133" s="58"/>
      <c r="G133" s="57"/>
      <c r="H133" s="56">
        <v>0</v>
      </c>
      <c r="I133" s="52">
        <v>0</v>
      </c>
      <c r="J133" s="55">
        <f>SUM(H133:I133)</f>
        <v>0</v>
      </c>
      <c r="K133" s="54"/>
      <c r="L133" s="53">
        <v>1</v>
      </c>
      <c r="M133" s="53">
        <v>5</v>
      </c>
      <c r="N133" s="53">
        <v>28</v>
      </c>
      <c r="O133" s="53">
        <v>341</v>
      </c>
      <c r="P133" s="52">
        <v>398</v>
      </c>
      <c r="Q133" s="51">
        <f>SUM(K133:P133)</f>
        <v>773</v>
      </c>
      <c r="R133" s="50">
        <f>SUM(J133,Q133)</f>
        <v>773</v>
      </c>
    </row>
    <row r="134" spans="1:18" s="14" customFormat="1" ht="17.100000000000001" customHeight="1">
      <c r="B134" s="48" t="s">
        <v>58</v>
      </c>
      <c r="C134" s="47"/>
      <c r="D134" s="47"/>
      <c r="E134" s="47"/>
      <c r="F134" s="47"/>
      <c r="G134" s="46"/>
      <c r="H134" s="45">
        <f t="shared" ref="H134:R134" si="24">SUM(H98,H119,H129)</f>
        <v>2016</v>
      </c>
      <c r="I134" s="44">
        <f t="shared" si="24"/>
        <v>3078</v>
      </c>
      <c r="J134" s="43">
        <f t="shared" si="24"/>
        <v>5094</v>
      </c>
      <c r="K134" s="42">
        <f t="shared" si="24"/>
        <v>0</v>
      </c>
      <c r="L134" s="41">
        <f t="shared" si="24"/>
        <v>11690</v>
      </c>
      <c r="M134" s="41">
        <f t="shared" si="24"/>
        <v>8073</v>
      </c>
      <c r="N134" s="41">
        <f t="shared" si="24"/>
        <v>6274</v>
      </c>
      <c r="O134" s="41">
        <f t="shared" si="24"/>
        <v>5255</v>
      </c>
      <c r="P134" s="40">
        <f t="shared" si="24"/>
        <v>3006</v>
      </c>
      <c r="Q134" s="39">
        <f t="shared" si="24"/>
        <v>34298</v>
      </c>
      <c r="R134" s="38">
        <f t="shared" si="24"/>
        <v>39392</v>
      </c>
    </row>
    <row r="135" spans="1:18" s="14" customFormat="1" ht="17.100000000000001" customHeight="1">
      <c r="B135" s="37"/>
      <c r="C135" s="37"/>
      <c r="D135" s="37"/>
      <c r="E135" s="37"/>
      <c r="F135" s="37"/>
      <c r="G135" s="37"/>
      <c r="H135" s="36"/>
      <c r="I135" s="36"/>
      <c r="J135" s="36"/>
      <c r="K135" s="36"/>
      <c r="L135" s="36"/>
      <c r="M135" s="36"/>
      <c r="N135" s="36"/>
      <c r="O135" s="36"/>
      <c r="P135" s="36"/>
      <c r="Q135" s="36"/>
      <c r="R135" s="36"/>
    </row>
    <row r="136" spans="1:18" s="14" customFormat="1" ht="17.100000000000001" customHeight="1">
      <c r="A136" s="26" t="s">
        <v>98</v>
      </c>
      <c r="H136" s="25"/>
      <c r="I136" s="25"/>
      <c r="J136" s="25"/>
      <c r="K136" s="25"/>
    </row>
    <row r="137" spans="1:18" s="14" customFormat="1" ht="17.100000000000001" customHeight="1">
      <c r="B137" s="144"/>
      <c r="C137" s="144"/>
      <c r="D137" s="144"/>
      <c r="E137" s="144"/>
      <c r="F137" s="143"/>
      <c r="G137" s="143"/>
      <c r="H137" s="143"/>
      <c r="I137" s="862" t="s">
        <v>97</v>
      </c>
      <c r="J137" s="862"/>
      <c r="K137" s="862"/>
      <c r="L137" s="862"/>
      <c r="M137" s="862"/>
      <c r="N137" s="862"/>
      <c r="O137" s="862"/>
      <c r="P137" s="862"/>
      <c r="Q137" s="862"/>
      <c r="R137" s="862"/>
    </row>
    <row r="138" spans="1:18" s="14" customFormat="1" ht="17.100000000000001" customHeight="1">
      <c r="B138" s="863" t="str">
        <f>"令和" &amp; DBCS($A$2) &amp; "年（" &amp; DBCS($B$2) &amp; "年）" &amp; DBCS($C$2) &amp; "月"</f>
        <v>令和５年（２０２３年）７月</v>
      </c>
      <c r="C138" s="864"/>
      <c r="D138" s="864"/>
      <c r="E138" s="864"/>
      <c r="F138" s="864"/>
      <c r="G138" s="865"/>
      <c r="H138" s="869" t="s">
        <v>96</v>
      </c>
      <c r="I138" s="870"/>
      <c r="J138" s="870"/>
      <c r="K138" s="871" t="s">
        <v>95</v>
      </c>
      <c r="L138" s="872"/>
      <c r="M138" s="872"/>
      <c r="N138" s="872"/>
      <c r="O138" s="872"/>
      <c r="P138" s="872"/>
      <c r="Q138" s="873"/>
      <c r="R138" s="874" t="s">
        <v>48</v>
      </c>
    </row>
    <row r="139" spans="1:18" s="14" customFormat="1" ht="17.100000000000001" customHeight="1">
      <c r="B139" s="866"/>
      <c r="C139" s="867"/>
      <c r="D139" s="867"/>
      <c r="E139" s="867"/>
      <c r="F139" s="867"/>
      <c r="G139" s="868"/>
      <c r="H139" s="142" t="s">
        <v>57</v>
      </c>
      <c r="I139" s="141" t="s">
        <v>56</v>
      </c>
      <c r="J139" s="140" t="s">
        <v>49</v>
      </c>
      <c r="K139" s="139" t="s">
        <v>55</v>
      </c>
      <c r="L139" s="138" t="s">
        <v>54</v>
      </c>
      <c r="M139" s="138" t="s">
        <v>53</v>
      </c>
      <c r="N139" s="138" t="s">
        <v>52</v>
      </c>
      <c r="O139" s="138" t="s">
        <v>51</v>
      </c>
      <c r="P139" s="137" t="s">
        <v>50</v>
      </c>
      <c r="Q139" s="348" t="s">
        <v>49</v>
      </c>
      <c r="R139" s="875"/>
    </row>
    <row r="140" spans="1:18" s="14" customFormat="1" ht="17.100000000000001" customHeight="1">
      <c r="B140" s="86" t="s">
        <v>94</v>
      </c>
      <c r="C140" s="85"/>
      <c r="D140" s="85"/>
      <c r="E140" s="85"/>
      <c r="F140" s="85"/>
      <c r="G140" s="84"/>
      <c r="H140" s="45">
        <f t="shared" ref="H140:R140" si="25">SUM(H141,H147,H150,H155,H159:H160)</f>
        <v>17730512</v>
      </c>
      <c r="I140" s="44">
        <f t="shared" si="25"/>
        <v>32718190</v>
      </c>
      <c r="J140" s="43">
        <f t="shared" si="25"/>
        <v>50448702</v>
      </c>
      <c r="K140" s="42">
        <f t="shared" si="25"/>
        <v>0</v>
      </c>
      <c r="L140" s="41">
        <f t="shared" si="25"/>
        <v>263373867</v>
      </c>
      <c r="M140" s="41">
        <f t="shared" si="25"/>
        <v>221311814</v>
      </c>
      <c r="N140" s="41">
        <f t="shared" si="25"/>
        <v>202121883</v>
      </c>
      <c r="O140" s="41">
        <f t="shared" si="25"/>
        <v>155642422</v>
      </c>
      <c r="P140" s="40">
        <f t="shared" si="25"/>
        <v>79625438</v>
      </c>
      <c r="Q140" s="39">
        <f t="shared" si="25"/>
        <v>922075424</v>
      </c>
      <c r="R140" s="38">
        <f t="shared" si="25"/>
        <v>972524126</v>
      </c>
    </row>
    <row r="141" spans="1:18" s="14" customFormat="1" ht="17.100000000000001" customHeight="1">
      <c r="B141" s="72"/>
      <c r="C141" s="86" t="s">
        <v>93</v>
      </c>
      <c r="D141" s="85"/>
      <c r="E141" s="85"/>
      <c r="F141" s="85"/>
      <c r="G141" s="84"/>
      <c r="H141" s="45">
        <f t="shared" ref="H141:Q141" si="26">SUM(H142:H146)</f>
        <v>2127602</v>
      </c>
      <c r="I141" s="44">
        <f t="shared" si="26"/>
        <v>5818730</v>
      </c>
      <c r="J141" s="43">
        <f t="shared" si="26"/>
        <v>7946332</v>
      </c>
      <c r="K141" s="42">
        <f t="shared" si="26"/>
        <v>0</v>
      </c>
      <c r="L141" s="41">
        <f t="shared" si="26"/>
        <v>62540167</v>
      </c>
      <c r="M141" s="41">
        <f t="shared" si="26"/>
        <v>52738846</v>
      </c>
      <c r="N141" s="41">
        <f t="shared" si="26"/>
        <v>45874383</v>
      </c>
      <c r="O141" s="41">
        <f t="shared" si="26"/>
        <v>39597323</v>
      </c>
      <c r="P141" s="40">
        <f t="shared" si="26"/>
        <v>26154298</v>
      </c>
      <c r="Q141" s="39">
        <f t="shared" si="26"/>
        <v>226905017</v>
      </c>
      <c r="R141" s="38">
        <f t="shared" ref="R141:R146" si="27">SUM(J141,Q141)</f>
        <v>234851349</v>
      </c>
    </row>
    <row r="142" spans="1:18" s="14" customFormat="1" ht="17.100000000000001" customHeight="1">
      <c r="B142" s="72"/>
      <c r="C142" s="72"/>
      <c r="D142" s="82" t="s">
        <v>92</v>
      </c>
      <c r="E142" s="81"/>
      <c r="F142" s="81"/>
      <c r="G142" s="80"/>
      <c r="H142" s="79">
        <v>0</v>
      </c>
      <c r="I142" s="75">
        <v>7299</v>
      </c>
      <c r="J142" s="74">
        <f>SUM(H142:I142)</f>
        <v>7299</v>
      </c>
      <c r="K142" s="134">
        <v>0</v>
      </c>
      <c r="L142" s="76">
        <v>37496542</v>
      </c>
      <c r="M142" s="76">
        <v>31268749</v>
      </c>
      <c r="N142" s="76">
        <v>29095664</v>
      </c>
      <c r="O142" s="76">
        <v>23527554</v>
      </c>
      <c r="P142" s="75">
        <v>15231360</v>
      </c>
      <c r="Q142" s="74">
        <f>SUM(K142:P142)</f>
        <v>136619869</v>
      </c>
      <c r="R142" s="73">
        <f t="shared" si="27"/>
        <v>136627168</v>
      </c>
    </row>
    <row r="143" spans="1:18" s="14" customFormat="1" ht="17.100000000000001" customHeight="1">
      <c r="B143" s="72"/>
      <c r="C143" s="72"/>
      <c r="D143" s="70" t="s">
        <v>91</v>
      </c>
      <c r="E143" s="69"/>
      <c r="F143" s="69"/>
      <c r="G143" s="68"/>
      <c r="H143" s="67">
        <v>0</v>
      </c>
      <c r="I143" s="63">
        <v>0</v>
      </c>
      <c r="J143" s="62">
        <f>SUM(H143:I143)</f>
        <v>0</v>
      </c>
      <c r="K143" s="101">
        <v>0</v>
      </c>
      <c r="L143" s="64">
        <v>0</v>
      </c>
      <c r="M143" s="64">
        <v>60751</v>
      </c>
      <c r="N143" s="64">
        <v>75123</v>
      </c>
      <c r="O143" s="64">
        <v>671607</v>
      </c>
      <c r="P143" s="63">
        <v>1033219</v>
      </c>
      <c r="Q143" s="62">
        <f>SUM(K143:P143)</f>
        <v>1840700</v>
      </c>
      <c r="R143" s="61">
        <f t="shared" si="27"/>
        <v>1840700</v>
      </c>
    </row>
    <row r="144" spans="1:18" s="14" customFormat="1" ht="17.100000000000001" customHeight="1">
      <c r="B144" s="72"/>
      <c r="C144" s="72"/>
      <c r="D144" s="70" t="s">
        <v>90</v>
      </c>
      <c r="E144" s="69"/>
      <c r="F144" s="69"/>
      <c r="G144" s="68"/>
      <c r="H144" s="67">
        <v>1508634</v>
      </c>
      <c r="I144" s="63">
        <v>3725264</v>
      </c>
      <c r="J144" s="62">
        <f>SUM(H144:I144)</f>
        <v>5233898</v>
      </c>
      <c r="K144" s="101">
        <v>0</v>
      </c>
      <c r="L144" s="64">
        <v>16780317</v>
      </c>
      <c r="M144" s="64">
        <v>13815267</v>
      </c>
      <c r="N144" s="64">
        <v>9416221</v>
      </c>
      <c r="O144" s="64">
        <v>8857748</v>
      </c>
      <c r="P144" s="63">
        <v>6611765</v>
      </c>
      <c r="Q144" s="62">
        <f>SUM(K144:P144)</f>
        <v>55481318</v>
      </c>
      <c r="R144" s="61">
        <f t="shared" si="27"/>
        <v>60715216</v>
      </c>
    </row>
    <row r="145" spans="2:18" s="14" customFormat="1" ht="17.100000000000001" customHeight="1">
      <c r="B145" s="72"/>
      <c r="C145" s="72"/>
      <c r="D145" s="70" t="s">
        <v>89</v>
      </c>
      <c r="E145" s="69"/>
      <c r="F145" s="69"/>
      <c r="G145" s="68"/>
      <c r="H145" s="67">
        <v>173208</v>
      </c>
      <c r="I145" s="63">
        <v>1531237</v>
      </c>
      <c r="J145" s="62">
        <f>SUM(H145:I145)</f>
        <v>1704445</v>
      </c>
      <c r="K145" s="101">
        <v>0</v>
      </c>
      <c r="L145" s="64">
        <v>2923740</v>
      </c>
      <c r="M145" s="64">
        <v>3613164</v>
      </c>
      <c r="N145" s="64">
        <v>2740663</v>
      </c>
      <c r="O145" s="64">
        <v>2634849</v>
      </c>
      <c r="P145" s="63">
        <v>654844</v>
      </c>
      <c r="Q145" s="62">
        <f>SUM(K145:P145)</f>
        <v>12567260</v>
      </c>
      <c r="R145" s="61">
        <f t="shared" si="27"/>
        <v>14271705</v>
      </c>
    </row>
    <row r="146" spans="2:18" s="14" customFormat="1" ht="17.100000000000001" customHeight="1">
      <c r="B146" s="72"/>
      <c r="C146" s="72"/>
      <c r="D146" s="133" t="s">
        <v>88</v>
      </c>
      <c r="E146" s="132"/>
      <c r="F146" s="132"/>
      <c r="G146" s="131"/>
      <c r="H146" s="130">
        <v>445760</v>
      </c>
      <c r="I146" s="126">
        <v>554930</v>
      </c>
      <c r="J146" s="125">
        <f>SUM(H146:I146)</f>
        <v>1000690</v>
      </c>
      <c r="K146" s="128">
        <v>0</v>
      </c>
      <c r="L146" s="127">
        <v>5339568</v>
      </c>
      <c r="M146" s="127">
        <v>3980915</v>
      </c>
      <c r="N146" s="127">
        <v>4546712</v>
      </c>
      <c r="O146" s="127">
        <v>3905565</v>
      </c>
      <c r="P146" s="126">
        <v>2623110</v>
      </c>
      <c r="Q146" s="125">
        <f>SUM(K146:P146)</f>
        <v>20395870</v>
      </c>
      <c r="R146" s="124">
        <f t="shared" si="27"/>
        <v>21396560</v>
      </c>
    </row>
    <row r="147" spans="2:18" s="14" customFormat="1" ht="17.100000000000001" customHeight="1">
      <c r="B147" s="72"/>
      <c r="C147" s="86" t="s">
        <v>87</v>
      </c>
      <c r="D147" s="85"/>
      <c r="E147" s="85"/>
      <c r="F147" s="85"/>
      <c r="G147" s="84"/>
      <c r="H147" s="45">
        <f t="shared" ref="H147:R147" si="28">SUM(H148:H149)</f>
        <v>2510367</v>
      </c>
      <c r="I147" s="44">
        <f t="shared" si="28"/>
        <v>6795106</v>
      </c>
      <c r="J147" s="43">
        <f t="shared" si="28"/>
        <v>9305473</v>
      </c>
      <c r="K147" s="42">
        <f t="shared" si="28"/>
        <v>0</v>
      </c>
      <c r="L147" s="41">
        <f t="shared" si="28"/>
        <v>103961241</v>
      </c>
      <c r="M147" s="41">
        <f t="shared" si="28"/>
        <v>86309892</v>
      </c>
      <c r="N147" s="41">
        <f t="shared" si="28"/>
        <v>74231144</v>
      </c>
      <c r="O147" s="41">
        <f t="shared" si="28"/>
        <v>51847448</v>
      </c>
      <c r="P147" s="40">
        <f t="shared" si="28"/>
        <v>25044175</v>
      </c>
      <c r="Q147" s="39">
        <f t="shared" si="28"/>
        <v>341393900</v>
      </c>
      <c r="R147" s="38">
        <f t="shared" si="28"/>
        <v>350699373</v>
      </c>
    </row>
    <row r="148" spans="2:18" s="14" customFormat="1" ht="17.100000000000001" customHeight="1">
      <c r="B148" s="72"/>
      <c r="C148" s="72"/>
      <c r="D148" s="82" t="s">
        <v>86</v>
      </c>
      <c r="E148" s="81"/>
      <c r="F148" s="81"/>
      <c r="G148" s="80"/>
      <c r="H148" s="79">
        <v>0</v>
      </c>
      <c r="I148" s="75">
        <v>70200</v>
      </c>
      <c r="J148" s="78">
        <f>SUM(H148:I148)</f>
        <v>70200</v>
      </c>
      <c r="K148" s="134">
        <v>0</v>
      </c>
      <c r="L148" s="76">
        <v>80331876</v>
      </c>
      <c r="M148" s="76">
        <v>63550371</v>
      </c>
      <c r="N148" s="76">
        <v>57657119</v>
      </c>
      <c r="O148" s="76">
        <v>40002570</v>
      </c>
      <c r="P148" s="75">
        <v>19368643</v>
      </c>
      <c r="Q148" s="74">
        <f>SUM(K148:P148)</f>
        <v>260910579</v>
      </c>
      <c r="R148" s="73">
        <f>SUM(J148,Q148)</f>
        <v>260980779</v>
      </c>
    </row>
    <row r="149" spans="2:18" s="14" customFormat="1" ht="17.100000000000001" customHeight="1">
      <c r="B149" s="72"/>
      <c r="C149" s="72"/>
      <c r="D149" s="133" t="s">
        <v>85</v>
      </c>
      <c r="E149" s="132"/>
      <c r="F149" s="132"/>
      <c r="G149" s="131"/>
      <c r="H149" s="130">
        <v>2510367</v>
      </c>
      <c r="I149" s="126">
        <v>6724906</v>
      </c>
      <c r="J149" s="129">
        <f>SUM(H149:I149)</f>
        <v>9235273</v>
      </c>
      <c r="K149" s="128">
        <v>0</v>
      </c>
      <c r="L149" s="127">
        <v>23629365</v>
      </c>
      <c r="M149" s="127">
        <v>22759521</v>
      </c>
      <c r="N149" s="127">
        <v>16574025</v>
      </c>
      <c r="O149" s="127">
        <v>11844878</v>
      </c>
      <c r="P149" s="126">
        <v>5675532</v>
      </c>
      <c r="Q149" s="125">
        <f>SUM(K149:P149)</f>
        <v>80483321</v>
      </c>
      <c r="R149" s="124">
        <f>SUM(J149,Q149)</f>
        <v>89718594</v>
      </c>
    </row>
    <row r="150" spans="2:18" s="14" customFormat="1" ht="17.100000000000001" customHeight="1">
      <c r="B150" s="72"/>
      <c r="C150" s="86" t="s">
        <v>84</v>
      </c>
      <c r="D150" s="85"/>
      <c r="E150" s="85"/>
      <c r="F150" s="85"/>
      <c r="G150" s="84"/>
      <c r="H150" s="45">
        <f>SUM(H151:H154)</f>
        <v>69805</v>
      </c>
      <c r="I150" s="44">
        <f t="shared" ref="I150:Q150" si="29">SUM(I151:I154)</f>
        <v>278604</v>
      </c>
      <c r="J150" s="43">
        <f>SUM(J151:J154)</f>
        <v>348409</v>
      </c>
      <c r="K150" s="42">
        <f t="shared" si="29"/>
        <v>0</v>
      </c>
      <c r="L150" s="41">
        <f t="shared" si="29"/>
        <v>8183276</v>
      </c>
      <c r="M150" s="41">
        <f>SUM(M151:M154)</f>
        <v>10066553</v>
      </c>
      <c r="N150" s="41">
        <f t="shared" si="29"/>
        <v>15408375</v>
      </c>
      <c r="O150" s="41">
        <f t="shared" si="29"/>
        <v>13163338</v>
      </c>
      <c r="P150" s="40">
        <f>SUM(P151:P154)</f>
        <v>6914469</v>
      </c>
      <c r="Q150" s="39">
        <f t="shared" si="29"/>
        <v>53736011</v>
      </c>
      <c r="R150" s="38">
        <f>SUM(R151:R154)</f>
        <v>54084420</v>
      </c>
    </row>
    <row r="151" spans="2:18" s="14" customFormat="1" ht="17.100000000000001" customHeight="1">
      <c r="B151" s="72"/>
      <c r="C151" s="72"/>
      <c r="D151" s="82" t="s">
        <v>83</v>
      </c>
      <c r="E151" s="81"/>
      <c r="F151" s="81"/>
      <c r="G151" s="80"/>
      <c r="H151" s="79">
        <v>69805</v>
      </c>
      <c r="I151" s="75">
        <v>278604</v>
      </c>
      <c r="J151" s="78">
        <f>SUM(H151:I151)</f>
        <v>348409</v>
      </c>
      <c r="K151" s="134">
        <v>0</v>
      </c>
      <c r="L151" s="76">
        <v>7129547</v>
      </c>
      <c r="M151" s="76">
        <v>8608988</v>
      </c>
      <c r="N151" s="76">
        <v>13175688</v>
      </c>
      <c r="O151" s="76">
        <v>11682492</v>
      </c>
      <c r="P151" s="75">
        <v>5428746</v>
      </c>
      <c r="Q151" s="74">
        <f>SUM(K151:P151)</f>
        <v>46025461</v>
      </c>
      <c r="R151" s="73">
        <f>SUM(J151,Q151)</f>
        <v>46373870</v>
      </c>
    </row>
    <row r="152" spans="2:18" s="14" customFormat="1" ht="17.100000000000001" customHeight="1">
      <c r="B152" s="72"/>
      <c r="C152" s="72"/>
      <c r="D152" s="70" t="s">
        <v>82</v>
      </c>
      <c r="E152" s="69"/>
      <c r="F152" s="69"/>
      <c r="G152" s="68"/>
      <c r="H152" s="67">
        <v>0</v>
      </c>
      <c r="I152" s="63">
        <v>0</v>
      </c>
      <c r="J152" s="66">
        <f>SUM(H152:I152)</f>
        <v>0</v>
      </c>
      <c r="K152" s="101">
        <v>0</v>
      </c>
      <c r="L152" s="64">
        <v>1053729</v>
      </c>
      <c r="M152" s="64">
        <v>1457565</v>
      </c>
      <c r="N152" s="64">
        <v>2232687</v>
      </c>
      <c r="O152" s="64">
        <v>1480846</v>
      </c>
      <c r="P152" s="63">
        <v>1485723</v>
      </c>
      <c r="Q152" s="62">
        <f>SUM(K152:P152)</f>
        <v>7710550</v>
      </c>
      <c r="R152" s="61">
        <f>SUM(J152,Q152)</f>
        <v>7710550</v>
      </c>
    </row>
    <row r="153" spans="2:18" s="14" customFormat="1" ht="16.5" customHeight="1">
      <c r="B153" s="72"/>
      <c r="C153" s="71"/>
      <c r="D153" s="70" t="s">
        <v>81</v>
      </c>
      <c r="E153" s="69"/>
      <c r="F153" s="69"/>
      <c r="G153" s="68"/>
      <c r="H153" s="67">
        <v>0</v>
      </c>
      <c r="I153" s="63">
        <v>0</v>
      </c>
      <c r="J153" s="66">
        <f>SUM(H153:I153)</f>
        <v>0</v>
      </c>
      <c r="K153" s="101">
        <v>0</v>
      </c>
      <c r="L153" s="64">
        <v>0</v>
      </c>
      <c r="M153" s="64">
        <v>0</v>
      </c>
      <c r="N153" s="64">
        <v>0</v>
      </c>
      <c r="O153" s="64">
        <v>0</v>
      </c>
      <c r="P153" s="63">
        <v>0</v>
      </c>
      <c r="Q153" s="62">
        <f>SUM(K153:P153)</f>
        <v>0</v>
      </c>
      <c r="R153" s="61">
        <f>SUM(J153,Q153)</f>
        <v>0</v>
      </c>
    </row>
    <row r="154" spans="2:18" s="49" customFormat="1" ht="16.5" customHeight="1">
      <c r="B154" s="111"/>
      <c r="C154" s="136"/>
      <c r="D154" s="59" t="s">
        <v>80</v>
      </c>
      <c r="E154" s="58"/>
      <c r="F154" s="58"/>
      <c r="G154" s="57"/>
      <c r="H154" s="56">
        <v>0</v>
      </c>
      <c r="I154" s="52">
        <v>0</v>
      </c>
      <c r="J154" s="55">
        <f>SUM(H154:I154)</f>
        <v>0</v>
      </c>
      <c r="K154" s="135">
        <v>0</v>
      </c>
      <c r="L154" s="53">
        <v>0</v>
      </c>
      <c r="M154" s="53">
        <v>0</v>
      </c>
      <c r="N154" s="53">
        <v>0</v>
      </c>
      <c r="O154" s="53">
        <v>0</v>
      </c>
      <c r="P154" s="52">
        <v>0</v>
      </c>
      <c r="Q154" s="51">
        <f>SUM(K154:P154)</f>
        <v>0</v>
      </c>
      <c r="R154" s="50">
        <f>SUM(J154,Q154)</f>
        <v>0</v>
      </c>
    </row>
    <row r="155" spans="2:18" s="14" customFormat="1" ht="17.100000000000001" customHeight="1">
      <c r="B155" s="72"/>
      <c r="C155" s="86" t="s">
        <v>79</v>
      </c>
      <c r="D155" s="85"/>
      <c r="E155" s="85"/>
      <c r="F155" s="85"/>
      <c r="G155" s="84"/>
      <c r="H155" s="45">
        <f t="shared" ref="H155:R155" si="30">SUM(H156:H158)</f>
        <v>7211720</v>
      </c>
      <c r="I155" s="44">
        <f t="shared" si="30"/>
        <v>12040269</v>
      </c>
      <c r="J155" s="43">
        <f t="shared" si="30"/>
        <v>19251989</v>
      </c>
      <c r="K155" s="42">
        <f t="shared" si="30"/>
        <v>0</v>
      </c>
      <c r="L155" s="41">
        <f t="shared" si="30"/>
        <v>16938350</v>
      </c>
      <c r="M155" s="41">
        <f t="shared" si="30"/>
        <v>22065478</v>
      </c>
      <c r="N155" s="41">
        <f t="shared" si="30"/>
        <v>18235692</v>
      </c>
      <c r="O155" s="41">
        <f t="shared" si="30"/>
        <v>14459271</v>
      </c>
      <c r="P155" s="40">
        <f t="shared" si="30"/>
        <v>8205662</v>
      </c>
      <c r="Q155" s="39">
        <f t="shared" si="30"/>
        <v>79904453</v>
      </c>
      <c r="R155" s="38">
        <f t="shared" si="30"/>
        <v>99156442</v>
      </c>
    </row>
    <row r="156" spans="2:18" s="14" customFormat="1" ht="17.100000000000001" customHeight="1">
      <c r="B156" s="72"/>
      <c r="C156" s="72"/>
      <c r="D156" s="82" t="s">
        <v>78</v>
      </c>
      <c r="E156" s="81"/>
      <c r="F156" s="81"/>
      <c r="G156" s="80"/>
      <c r="H156" s="79">
        <v>5070719</v>
      </c>
      <c r="I156" s="75">
        <v>10173631</v>
      </c>
      <c r="J156" s="78">
        <f>SUM(H156:I156)</f>
        <v>15244350</v>
      </c>
      <c r="K156" s="134">
        <v>0</v>
      </c>
      <c r="L156" s="76">
        <v>13985411</v>
      </c>
      <c r="M156" s="76">
        <v>20325109</v>
      </c>
      <c r="N156" s="76">
        <v>16656133</v>
      </c>
      <c r="O156" s="76">
        <v>13414805</v>
      </c>
      <c r="P156" s="75">
        <v>8006408</v>
      </c>
      <c r="Q156" s="74">
        <f>SUM(K156:P156)</f>
        <v>72387866</v>
      </c>
      <c r="R156" s="73">
        <f>SUM(J156,Q156)</f>
        <v>87632216</v>
      </c>
    </row>
    <row r="157" spans="2:18" s="14" customFormat="1" ht="17.100000000000001" customHeight="1">
      <c r="B157" s="72"/>
      <c r="C157" s="72"/>
      <c r="D157" s="70" t="s">
        <v>77</v>
      </c>
      <c r="E157" s="69"/>
      <c r="F157" s="69"/>
      <c r="G157" s="68"/>
      <c r="H157" s="67">
        <v>354529</v>
      </c>
      <c r="I157" s="63">
        <v>711749</v>
      </c>
      <c r="J157" s="66">
        <f>SUM(H157:I157)</f>
        <v>1066278</v>
      </c>
      <c r="K157" s="101">
        <v>0</v>
      </c>
      <c r="L157" s="64">
        <v>754811</v>
      </c>
      <c r="M157" s="64">
        <v>487536</v>
      </c>
      <c r="N157" s="64">
        <v>790348</v>
      </c>
      <c r="O157" s="64">
        <v>475409</v>
      </c>
      <c r="P157" s="63">
        <v>128370</v>
      </c>
      <c r="Q157" s="62">
        <f>SUM(K157:P157)</f>
        <v>2636474</v>
      </c>
      <c r="R157" s="61">
        <f>SUM(J157,Q157)</f>
        <v>3702752</v>
      </c>
    </row>
    <row r="158" spans="2:18" s="14" customFormat="1" ht="17.100000000000001" customHeight="1">
      <c r="B158" s="72"/>
      <c r="C158" s="72"/>
      <c r="D158" s="133" t="s">
        <v>76</v>
      </c>
      <c r="E158" s="132"/>
      <c r="F158" s="132"/>
      <c r="G158" s="131"/>
      <c r="H158" s="130">
        <v>1786472</v>
      </c>
      <c r="I158" s="126">
        <v>1154889</v>
      </c>
      <c r="J158" s="129">
        <f>SUM(H158:I158)</f>
        <v>2941361</v>
      </c>
      <c r="K158" s="128">
        <v>0</v>
      </c>
      <c r="L158" s="127">
        <v>2198128</v>
      </c>
      <c r="M158" s="127">
        <v>1252833</v>
      </c>
      <c r="N158" s="127">
        <v>789211</v>
      </c>
      <c r="O158" s="127">
        <v>569057</v>
      </c>
      <c r="P158" s="126">
        <v>70884</v>
      </c>
      <c r="Q158" s="125">
        <f>SUM(K158:P158)</f>
        <v>4880113</v>
      </c>
      <c r="R158" s="124">
        <f>SUM(J158,Q158)</f>
        <v>7821474</v>
      </c>
    </row>
    <row r="159" spans="2:18" s="14" customFormat="1" ht="17.100000000000001" customHeight="1">
      <c r="B159" s="72"/>
      <c r="C159" s="122" t="s">
        <v>75</v>
      </c>
      <c r="D159" s="121"/>
      <c r="E159" s="121"/>
      <c r="F159" s="121"/>
      <c r="G159" s="120"/>
      <c r="H159" s="45">
        <v>1738158</v>
      </c>
      <c r="I159" s="44">
        <v>1736278</v>
      </c>
      <c r="J159" s="43">
        <f>SUM(H159:I159)</f>
        <v>3474436</v>
      </c>
      <c r="K159" s="42">
        <v>0</v>
      </c>
      <c r="L159" s="41">
        <v>24827040</v>
      </c>
      <c r="M159" s="41">
        <v>23165020</v>
      </c>
      <c r="N159" s="41">
        <v>27220947</v>
      </c>
      <c r="O159" s="41">
        <v>23413915</v>
      </c>
      <c r="P159" s="40">
        <v>7187860</v>
      </c>
      <c r="Q159" s="39">
        <f>SUM(K159:P159)</f>
        <v>105814782</v>
      </c>
      <c r="R159" s="38">
        <f>SUM(J159,Q159)</f>
        <v>109289218</v>
      </c>
    </row>
    <row r="160" spans="2:18" s="14" customFormat="1" ht="17.100000000000001" customHeight="1">
      <c r="B160" s="123"/>
      <c r="C160" s="122" t="s">
        <v>74</v>
      </c>
      <c r="D160" s="121"/>
      <c r="E160" s="121"/>
      <c r="F160" s="121"/>
      <c r="G160" s="120"/>
      <c r="H160" s="45">
        <v>4072860</v>
      </c>
      <c r="I160" s="44">
        <v>6049203</v>
      </c>
      <c r="J160" s="43">
        <f>SUM(H160:I160)</f>
        <v>10122063</v>
      </c>
      <c r="K160" s="42">
        <v>0</v>
      </c>
      <c r="L160" s="41">
        <v>46923793</v>
      </c>
      <c r="M160" s="41">
        <v>26966025</v>
      </c>
      <c r="N160" s="41">
        <v>21151342</v>
      </c>
      <c r="O160" s="41">
        <v>13161127</v>
      </c>
      <c r="P160" s="40">
        <v>6118974</v>
      </c>
      <c r="Q160" s="39">
        <f>SUM(K160:P160)</f>
        <v>114321261</v>
      </c>
      <c r="R160" s="38">
        <f>SUM(J160,Q160)</f>
        <v>124443324</v>
      </c>
    </row>
    <row r="161" spans="2:18" s="14" customFormat="1" ht="17.100000000000001" customHeight="1">
      <c r="B161" s="86" t="s">
        <v>73</v>
      </c>
      <c r="C161" s="85"/>
      <c r="D161" s="85"/>
      <c r="E161" s="85"/>
      <c r="F161" s="85"/>
      <c r="G161" s="84"/>
      <c r="H161" s="45">
        <f t="shared" ref="H161:R161" si="31">SUM(H162:H170)</f>
        <v>526455</v>
      </c>
      <c r="I161" s="44">
        <f t="shared" si="31"/>
        <v>937368</v>
      </c>
      <c r="J161" s="43">
        <f t="shared" si="31"/>
        <v>1463823</v>
      </c>
      <c r="K161" s="42">
        <f t="shared" si="31"/>
        <v>0</v>
      </c>
      <c r="L161" s="41">
        <f t="shared" si="31"/>
        <v>164832143</v>
      </c>
      <c r="M161" s="41">
        <f t="shared" si="31"/>
        <v>151158698</v>
      </c>
      <c r="N161" s="41">
        <f t="shared" si="31"/>
        <v>160133985</v>
      </c>
      <c r="O161" s="41">
        <f t="shared" si="31"/>
        <v>116866680</v>
      </c>
      <c r="P161" s="40">
        <f t="shared" si="31"/>
        <v>66777136</v>
      </c>
      <c r="Q161" s="39">
        <f>SUM(Q162:Q170)</f>
        <v>659768642</v>
      </c>
      <c r="R161" s="38">
        <f t="shared" si="31"/>
        <v>661232465</v>
      </c>
    </row>
    <row r="162" spans="2:18" s="14" customFormat="1" ht="17.100000000000001" customHeight="1">
      <c r="B162" s="72"/>
      <c r="C162" s="119" t="s">
        <v>72</v>
      </c>
      <c r="D162" s="118"/>
      <c r="E162" s="118"/>
      <c r="F162" s="118"/>
      <c r="G162" s="117"/>
      <c r="H162" s="79">
        <v>0</v>
      </c>
      <c r="I162" s="75">
        <v>0</v>
      </c>
      <c r="J162" s="78">
        <f t="shared" ref="J162:J170" si="32">SUM(H162:I162)</f>
        <v>0</v>
      </c>
      <c r="K162" s="116"/>
      <c r="L162" s="115">
        <v>6041238</v>
      </c>
      <c r="M162" s="115">
        <v>4291022</v>
      </c>
      <c r="N162" s="115">
        <v>10401763</v>
      </c>
      <c r="O162" s="115">
        <v>12554187</v>
      </c>
      <c r="P162" s="114">
        <v>8994032</v>
      </c>
      <c r="Q162" s="113">
        <f>SUM(K162:P162)</f>
        <v>42282242</v>
      </c>
      <c r="R162" s="112">
        <f>SUM(J162,Q162)</f>
        <v>42282242</v>
      </c>
    </row>
    <row r="163" spans="2:18" s="14" customFormat="1" ht="17.100000000000001" customHeight="1">
      <c r="B163" s="72"/>
      <c r="C163" s="70" t="s">
        <v>71</v>
      </c>
      <c r="D163" s="69"/>
      <c r="E163" s="69"/>
      <c r="F163" s="69"/>
      <c r="G163" s="68"/>
      <c r="H163" s="67">
        <v>0</v>
      </c>
      <c r="I163" s="63">
        <v>0</v>
      </c>
      <c r="J163" s="66">
        <f t="shared" si="32"/>
        <v>0</v>
      </c>
      <c r="K163" s="65"/>
      <c r="L163" s="64">
        <v>0</v>
      </c>
      <c r="M163" s="64">
        <v>0</v>
      </c>
      <c r="N163" s="64">
        <v>0</v>
      </c>
      <c r="O163" s="64">
        <v>0</v>
      </c>
      <c r="P163" s="63">
        <v>0</v>
      </c>
      <c r="Q163" s="62">
        <f t="shared" ref="Q163:Q170" si="33">SUM(K163:P163)</f>
        <v>0</v>
      </c>
      <c r="R163" s="61">
        <f t="shared" ref="R163:R170" si="34">SUM(J163,Q163)</f>
        <v>0</v>
      </c>
    </row>
    <row r="164" spans="2:18" s="49" customFormat="1" ht="17.100000000000001" customHeight="1">
      <c r="B164" s="111"/>
      <c r="C164" s="110" t="s">
        <v>70</v>
      </c>
      <c r="D164" s="109"/>
      <c r="E164" s="109"/>
      <c r="F164" s="109"/>
      <c r="G164" s="108"/>
      <c r="H164" s="107">
        <v>0</v>
      </c>
      <c r="I164" s="104">
        <v>0</v>
      </c>
      <c r="J164" s="106">
        <f>SUM(H164:I164)</f>
        <v>0</v>
      </c>
      <c r="K164" s="65"/>
      <c r="L164" s="105">
        <v>75811213</v>
      </c>
      <c r="M164" s="105">
        <v>51351754</v>
      </c>
      <c r="N164" s="105">
        <v>42517053</v>
      </c>
      <c r="O164" s="105">
        <v>25937242</v>
      </c>
      <c r="P164" s="104">
        <v>13879686</v>
      </c>
      <c r="Q164" s="103">
        <f>SUM(K164:P164)</f>
        <v>209496948</v>
      </c>
      <c r="R164" s="102">
        <f>SUM(J164,Q164)</f>
        <v>209496948</v>
      </c>
    </row>
    <row r="165" spans="2:18" s="14" customFormat="1" ht="17.100000000000001" customHeight="1">
      <c r="B165" s="72"/>
      <c r="C165" s="70" t="s">
        <v>69</v>
      </c>
      <c r="D165" s="69"/>
      <c r="E165" s="69"/>
      <c r="F165" s="69"/>
      <c r="G165" s="68"/>
      <c r="H165" s="67">
        <v>53766</v>
      </c>
      <c r="I165" s="63">
        <v>0</v>
      </c>
      <c r="J165" s="66">
        <f t="shared" si="32"/>
        <v>53766</v>
      </c>
      <c r="K165" s="101">
        <v>0</v>
      </c>
      <c r="L165" s="64">
        <v>15166338</v>
      </c>
      <c r="M165" s="64">
        <v>10638877</v>
      </c>
      <c r="N165" s="64">
        <v>13209248</v>
      </c>
      <c r="O165" s="64">
        <v>6623334</v>
      </c>
      <c r="P165" s="63">
        <v>4363990</v>
      </c>
      <c r="Q165" s="62">
        <f t="shared" si="33"/>
        <v>50001787</v>
      </c>
      <c r="R165" s="61">
        <f t="shared" si="34"/>
        <v>50055553</v>
      </c>
    </row>
    <row r="166" spans="2:18" s="14" customFormat="1" ht="17.100000000000001" customHeight="1">
      <c r="B166" s="72"/>
      <c r="C166" s="70" t="s">
        <v>68</v>
      </c>
      <c r="D166" s="69"/>
      <c r="E166" s="69"/>
      <c r="F166" s="69"/>
      <c r="G166" s="68"/>
      <c r="H166" s="67">
        <v>472689</v>
      </c>
      <c r="I166" s="63">
        <v>937368</v>
      </c>
      <c r="J166" s="66">
        <f t="shared" si="32"/>
        <v>1410057</v>
      </c>
      <c r="K166" s="101">
        <v>0</v>
      </c>
      <c r="L166" s="64">
        <v>10909108</v>
      </c>
      <c r="M166" s="64">
        <v>13690307</v>
      </c>
      <c r="N166" s="64">
        <v>15498171</v>
      </c>
      <c r="O166" s="64">
        <v>19168203</v>
      </c>
      <c r="P166" s="63">
        <v>7421490</v>
      </c>
      <c r="Q166" s="62">
        <f t="shared" si="33"/>
        <v>66687279</v>
      </c>
      <c r="R166" s="61">
        <f t="shared" si="34"/>
        <v>68097336</v>
      </c>
    </row>
    <row r="167" spans="2:18" s="14" customFormat="1" ht="17.100000000000001" customHeight="1">
      <c r="B167" s="72"/>
      <c r="C167" s="70" t="s">
        <v>67</v>
      </c>
      <c r="D167" s="69"/>
      <c r="E167" s="69"/>
      <c r="F167" s="69"/>
      <c r="G167" s="68"/>
      <c r="H167" s="67">
        <v>0</v>
      </c>
      <c r="I167" s="63">
        <v>0</v>
      </c>
      <c r="J167" s="66">
        <f t="shared" si="32"/>
        <v>0</v>
      </c>
      <c r="K167" s="65"/>
      <c r="L167" s="64">
        <v>50398313</v>
      </c>
      <c r="M167" s="64">
        <v>56944229</v>
      </c>
      <c r="N167" s="64">
        <v>58589358</v>
      </c>
      <c r="O167" s="64">
        <v>32525355</v>
      </c>
      <c r="P167" s="63">
        <v>15553319</v>
      </c>
      <c r="Q167" s="62">
        <f t="shared" si="33"/>
        <v>214010574</v>
      </c>
      <c r="R167" s="61">
        <f t="shared" si="34"/>
        <v>214010574</v>
      </c>
    </row>
    <row r="168" spans="2:18" s="14" customFormat="1" ht="17.100000000000001" customHeight="1">
      <c r="B168" s="72"/>
      <c r="C168" s="100" t="s">
        <v>66</v>
      </c>
      <c r="D168" s="98"/>
      <c r="E168" s="98"/>
      <c r="F168" s="98"/>
      <c r="G168" s="97"/>
      <c r="H168" s="67">
        <v>0</v>
      </c>
      <c r="I168" s="63">
        <v>0</v>
      </c>
      <c r="J168" s="66">
        <f t="shared" si="32"/>
        <v>0</v>
      </c>
      <c r="K168" s="65"/>
      <c r="L168" s="64">
        <v>4184885</v>
      </c>
      <c r="M168" s="64">
        <v>7205315</v>
      </c>
      <c r="N168" s="64">
        <v>7377085</v>
      </c>
      <c r="O168" s="64">
        <v>5240644</v>
      </c>
      <c r="P168" s="63">
        <v>3106978</v>
      </c>
      <c r="Q168" s="62">
        <f t="shared" si="33"/>
        <v>27114907</v>
      </c>
      <c r="R168" s="61">
        <f t="shared" si="34"/>
        <v>27114907</v>
      </c>
    </row>
    <row r="169" spans="2:18" s="14" customFormat="1" ht="17.100000000000001" customHeight="1">
      <c r="B169" s="71"/>
      <c r="C169" s="99" t="s">
        <v>65</v>
      </c>
      <c r="D169" s="98"/>
      <c r="E169" s="98"/>
      <c r="F169" s="98"/>
      <c r="G169" s="97"/>
      <c r="H169" s="67">
        <v>0</v>
      </c>
      <c r="I169" s="63">
        <v>0</v>
      </c>
      <c r="J169" s="66">
        <f t="shared" si="32"/>
        <v>0</v>
      </c>
      <c r="K169" s="65"/>
      <c r="L169" s="64">
        <v>0</v>
      </c>
      <c r="M169" s="64">
        <v>0</v>
      </c>
      <c r="N169" s="64">
        <v>2116215</v>
      </c>
      <c r="O169" s="64">
        <v>6890938</v>
      </c>
      <c r="P169" s="63">
        <v>6206407</v>
      </c>
      <c r="Q169" s="62">
        <f>SUM(K169:P169)</f>
        <v>15213560</v>
      </c>
      <c r="R169" s="61">
        <f>SUM(J169,Q169)</f>
        <v>15213560</v>
      </c>
    </row>
    <row r="170" spans="2:18" s="14" customFormat="1" ht="17.100000000000001" customHeight="1">
      <c r="B170" s="96"/>
      <c r="C170" s="95" t="s">
        <v>64</v>
      </c>
      <c r="D170" s="94"/>
      <c r="E170" s="94"/>
      <c r="F170" s="94"/>
      <c r="G170" s="93"/>
      <c r="H170" s="92">
        <v>0</v>
      </c>
      <c r="I170" s="89">
        <v>0</v>
      </c>
      <c r="J170" s="91">
        <f t="shared" si="32"/>
        <v>0</v>
      </c>
      <c r="K170" s="54"/>
      <c r="L170" s="90">
        <v>2321048</v>
      </c>
      <c r="M170" s="90">
        <v>7037194</v>
      </c>
      <c r="N170" s="90">
        <v>10425092</v>
      </c>
      <c r="O170" s="90">
        <v>7926777</v>
      </c>
      <c r="P170" s="89">
        <v>7251234</v>
      </c>
      <c r="Q170" s="88">
        <f t="shared" si="33"/>
        <v>34961345</v>
      </c>
      <c r="R170" s="87">
        <f t="shared" si="34"/>
        <v>34961345</v>
      </c>
    </row>
    <row r="171" spans="2:18" s="14" customFormat="1" ht="17.100000000000001" customHeight="1">
      <c r="B171" s="86" t="s">
        <v>63</v>
      </c>
      <c r="C171" s="85"/>
      <c r="D171" s="85"/>
      <c r="E171" s="85"/>
      <c r="F171" s="85"/>
      <c r="G171" s="84"/>
      <c r="H171" s="45">
        <f>SUM(H172:H175)</f>
        <v>0</v>
      </c>
      <c r="I171" s="44">
        <f>SUM(I172:I175)</f>
        <v>0</v>
      </c>
      <c r="J171" s="43">
        <f>SUM(J172:J175)</f>
        <v>0</v>
      </c>
      <c r="K171" s="83"/>
      <c r="L171" s="41">
        <f t="shared" ref="L171:R171" si="35">SUM(L172:L175)</f>
        <v>9637996</v>
      </c>
      <c r="M171" s="41">
        <f t="shared" si="35"/>
        <v>18580732</v>
      </c>
      <c r="N171" s="41">
        <f t="shared" si="35"/>
        <v>84545158</v>
      </c>
      <c r="O171" s="41">
        <f t="shared" si="35"/>
        <v>345274680</v>
      </c>
      <c r="P171" s="40">
        <f t="shared" si="35"/>
        <v>303258869</v>
      </c>
      <c r="Q171" s="39">
        <f t="shared" si="35"/>
        <v>761297435</v>
      </c>
      <c r="R171" s="38">
        <f t="shared" si="35"/>
        <v>761297435</v>
      </c>
    </row>
    <row r="172" spans="2:18" s="14" customFormat="1" ht="17.100000000000001" customHeight="1">
      <c r="B172" s="72"/>
      <c r="C172" s="82" t="s">
        <v>62</v>
      </c>
      <c r="D172" s="81"/>
      <c r="E172" s="81"/>
      <c r="F172" s="81"/>
      <c r="G172" s="80"/>
      <c r="H172" s="79">
        <v>0</v>
      </c>
      <c r="I172" s="75">
        <v>0</v>
      </c>
      <c r="J172" s="78">
        <f>SUM(H172:I172)</f>
        <v>0</v>
      </c>
      <c r="K172" s="77"/>
      <c r="L172" s="76">
        <v>198234</v>
      </c>
      <c r="M172" s="76">
        <v>641700</v>
      </c>
      <c r="N172" s="76">
        <v>41519328</v>
      </c>
      <c r="O172" s="76">
        <v>157681567</v>
      </c>
      <c r="P172" s="75">
        <v>113793347</v>
      </c>
      <c r="Q172" s="74">
        <f>SUM(K172:P172)</f>
        <v>313834176</v>
      </c>
      <c r="R172" s="73">
        <f>SUM(J172,Q172)</f>
        <v>313834176</v>
      </c>
    </row>
    <row r="173" spans="2:18" s="14" customFormat="1" ht="17.100000000000001" customHeight="1">
      <c r="B173" s="72"/>
      <c r="C173" s="70" t="s">
        <v>61</v>
      </c>
      <c r="D173" s="69"/>
      <c r="E173" s="69"/>
      <c r="F173" s="69"/>
      <c r="G173" s="68"/>
      <c r="H173" s="67">
        <v>0</v>
      </c>
      <c r="I173" s="63">
        <v>0</v>
      </c>
      <c r="J173" s="66">
        <f>SUM(H173:I173)</f>
        <v>0</v>
      </c>
      <c r="K173" s="65"/>
      <c r="L173" s="64">
        <v>9338476</v>
      </c>
      <c r="M173" s="64">
        <v>16516906</v>
      </c>
      <c r="N173" s="64">
        <v>32352884</v>
      </c>
      <c r="O173" s="64">
        <v>57368441</v>
      </c>
      <c r="P173" s="63">
        <v>25940855</v>
      </c>
      <c r="Q173" s="62">
        <f>SUM(K173:P173)</f>
        <v>141517562</v>
      </c>
      <c r="R173" s="61">
        <f>SUM(J173,Q173)</f>
        <v>141517562</v>
      </c>
    </row>
    <row r="174" spans="2:18" s="14" customFormat="1" ht="17.100000000000001" customHeight="1">
      <c r="B174" s="71"/>
      <c r="C174" s="70" t="s">
        <v>60</v>
      </c>
      <c r="D174" s="69"/>
      <c r="E174" s="69"/>
      <c r="F174" s="69"/>
      <c r="G174" s="68"/>
      <c r="H174" s="67">
        <v>0</v>
      </c>
      <c r="I174" s="63">
        <v>0</v>
      </c>
      <c r="J174" s="66">
        <f>SUM(H174:I174)</f>
        <v>0</v>
      </c>
      <c r="K174" s="65"/>
      <c r="L174" s="64">
        <v>0</v>
      </c>
      <c r="M174" s="64">
        <v>0</v>
      </c>
      <c r="N174" s="64">
        <v>938232</v>
      </c>
      <c r="O174" s="64">
        <v>4546030</v>
      </c>
      <c r="P174" s="63">
        <v>5307561</v>
      </c>
      <c r="Q174" s="62">
        <f>SUM(K174:P174)</f>
        <v>10791823</v>
      </c>
      <c r="R174" s="61">
        <f>SUM(J174,Q174)</f>
        <v>10791823</v>
      </c>
    </row>
    <row r="175" spans="2:18" s="49" customFormat="1" ht="17.100000000000001" customHeight="1">
      <c r="B175" s="60"/>
      <c r="C175" s="59" t="s">
        <v>59</v>
      </c>
      <c r="D175" s="58"/>
      <c r="E175" s="58"/>
      <c r="F175" s="58"/>
      <c r="G175" s="57"/>
      <c r="H175" s="56">
        <v>0</v>
      </c>
      <c r="I175" s="52">
        <v>0</v>
      </c>
      <c r="J175" s="55">
        <f>SUM(H175:I175)</f>
        <v>0</v>
      </c>
      <c r="K175" s="54"/>
      <c r="L175" s="53">
        <v>101286</v>
      </c>
      <c r="M175" s="53">
        <v>1422126</v>
      </c>
      <c r="N175" s="53">
        <v>9734714</v>
      </c>
      <c r="O175" s="53">
        <v>125678642</v>
      </c>
      <c r="P175" s="52">
        <v>158217106</v>
      </c>
      <c r="Q175" s="51">
        <f>SUM(K175:P175)</f>
        <v>295153874</v>
      </c>
      <c r="R175" s="50">
        <f>SUM(J175,Q175)</f>
        <v>295153874</v>
      </c>
    </row>
    <row r="176" spans="2:18" s="14" customFormat="1" ht="17.100000000000001" customHeight="1">
      <c r="B176" s="48" t="s">
        <v>58</v>
      </c>
      <c r="C176" s="47"/>
      <c r="D176" s="47"/>
      <c r="E176" s="47"/>
      <c r="F176" s="47"/>
      <c r="G176" s="46"/>
      <c r="H176" s="45">
        <f t="shared" ref="H176:R176" si="36">SUM(H140,H161,H171)</f>
        <v>18256967</v>
      </c>
      <c r="I176" s="44">
        <f t="shared" si="36"/>
        <v>33655558</v>
      </c>
      <c r="J176" s="43">
        <f t="shared" si="36"/>
        <v>51912525</v>
      </c>
      <c r="K176" s="42">
        <f t="shared" si="36"/>
        <v>0</v>
      </c>
      <c r="L176" s="41">
        <f t="shared" si="36"/>
        <v>437844006</v>
      </c>
      <c r="M176" s="41">
        <f t="shared" si="36"/>
        <v>391051244</v>
      </c>
      <c r="N176" s="41">
        <f t="shared" si="36"/>
        <v>446801026</v>
      </c>
      <c r="O176" s="41">
        <f t="shared" si="36"/>
        <v>617783782</v>
      </c>
      <c r="P176" s="40">
        <f t="shared" si="36"/>
        <v>449661443</v>
      </c>
      <c r="Q176" s="39">
        <f t="shared" si="36"/>
        <v>2343141501</v>
      </c>
      <c r="R176" s="38">
        <f t="shared" si="36"/>
        <v>2395054026</v>
      </c>
    </row>
  </sheetData>
  <mergeCells count="54">
    <mergeCell ref="I137:R137"/>
    <mergeCell ref="B138:G139"/>
    <mergeCell ref="H138:J138"/>
    <mergeCell ref="K138:Q138"/>
    <mergeCell ref="R138:R139"/>
    <mergeCell ref="B96:G97"/>
    <mergeCell ref="H96:J96"/>
    <mergeCell ref="K96:Q96"/>
    <mergeCell ref="R96:R97"/>
    <mergeCell ref="J79:Q79"/>
    <mergeCell ref="B80:G81"/>
    <mergeCell ref="H80:J80"/>
    <mergeCell ref="K80:P80"/>
    <mergeCell ref="Q80:Q81"/>
    <mergeCell ref="J87:Q87"/>
    <mergeCell ref="B88:G89"/>
    <mergeCell ref="H88:J88"/>
    <mergeCell ref="K88:P88"/>
    <mergeCell ref="Q88:Q89"/>
    <mergeCell ref="I95:R95"/>
    <mergeCell ref="B72:G73"/>
    <mergeCell ref="H72:J72"/>
    <mergeCell ref="K72:P72"/>
    <mergeCell ref="Q72:Q73"/>
    <mergeCell ref="K54:R54"/>
    <mergeCell ref="B55:G56"/>
    <mergeCell ref="H55:J55"/>
    <mergeCell ref="K55:Q55"/>
    <mergeCell ref="R55:R56"/>
    <mergeCell ref="J63:Q63"/>
    <mergeCell ref="B64:G65"/>
    <mergeCell ref="H64:J64"/>
    <mergeCell ref="K64:P64"/>
    <mergeCell ref="Q64:Q65"/>
    <mergeCell ref="J71:Q71"/>
    <mergeCell ref="B33:B42"/>
    <mergeCell ref="C42:G42"/>
    <mergeCell ref="K46:R46"/>
    <mergeCell ref="B47:G48"/>
    <mergeCell ref="H47:J47"/>
    <mergeCell ref="K47:Q47"/>
    <mergeCell ref="R47:R48"/>
    <mergeCell ref="Q12:R12"/>
    <mergeCell ref="B13:B22"/>
    <mergeCell ref="C13:G13"/>
    <mergeCell ref="C22:G22"/>
    <mergeCell ref="B23:B32"/>
    <mergeCell ref="C32:G32"/>
    <mergeCell ref="R6:R7"/>
    <mergeCell ref="J1:O1"/>
    <mergeCell ref="P1:Q1"/>
    <mergeCell ref="H4:I4"/>
    <mergeCell ref="B5:G5"/>
    <mergeCell ref="H5:I5"/>
  </mergeCells>
  <phoneticPr fontId="9"/>
  <pageMargins left="0.35433070866141736" right="0.78740157480314965" top="0.59055118110236227" bottom="0.39370078740157483" header="0.39370078740157483" footer="0.39370078740157483"/>
  <pageSetup paperSize="9" scale="67" fitToHeight="0" orientation="landscape" r:id="rId1"/>
  <headerFooter alignWithMargins="0">
    <oddFooter>&amp;P ページ</oddFooter>
  </headerFooter>
  <rowBreaks count="3" manualBreakCount="3">
    <brk id="44" max="17" man="1"/>
    <brk id="93" max="17" man="1"/>
    <brk id="135" max="17"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6"/>
  <sheetViews>
    <sheetView view="pageBreakPreview" zoomScaleNormal="55" zoomScaleSheetLayoutView="100" workbookViewId="0">
      <selection activeCell="A177" sqref="A177:XFD495"/>
    </sheetView>
  </sheetViews>
  <sheetFormatPr defaultColWidth="7.6640625" defaultRowHeight="17.100000000000001" customHeight="1"/>
  <cols>
    <col min="1" max="2" width="2.6640625" style="1" customWidth="1"/>
    <col min="3" max="3" width="5.6640625" style="1" customWidth="1"/>
    <col min="4" max="4" width="7.6640625" style="1" customWidth="1"/>
    <col min="5" max="5" width="3.33203125" style="1" customWidth="1"/>
    <col min="6" max="6" width="6.6640625" style="1" customWidth="1"/>
    <col min="7" max="7" width="10.44140625" style="1" customWidth="1"/>
    <col min="8" max="11" width="10.6640625" style="1" customWidth="1"/>
    <col min="12" max="16" width="12.33203125" style="1" customWidth="1"/>
    <col min="17" max="18" width="12.6640625" style="1" customWidth="1"/>
    <col min="19" max="19" width="7.6640625" style="1" customWidth="1"/>
    <col min="20" max="22" width="9.33203125" style="1" customWidth="1"/>
    <col min="23" max="256" width="7.6640625" style="1"/>
    <col min="257" max="258" width="2.6640625" style="1" customWidth="1"/>
    <col min="259" max="259" width="5.6640625" style="1" customWidth="1"/>
    <col min="260" max="260" width="7.6640625" style="1" customWidth="1"/>
    <col min="261" max="261" width="3.33203125" style="1" customWidth="1"/>
    <col min="262" max="262" width="6.6640625" style="1" customWidth="1"/>
    <col min="263" max="263" width="10.44140625" style="1" customWidth="1"/>
    <col min="264" max="267" width="10.6640625" style="1" customWidth="1"/>
    <col min="268" max="272" width="12.33203125" style="1" customWidth="1"/>
    <col min="273" max="274" width="12.6640625" style="1" customWidth="1"/>
    <col min="275" max="275" width="7.6640625" style="1" customWidth="1"/>
    <col min="276" max="278" width="9.33203125" style="1" customWidth="1"/>
    <col min="279" max="512" width="7.6640625" style="1"/>
    <col min="513" max="514" width="2.6640625" style="1" customWidth="1"/>
    <col min="515" max="515" width="5.6640625" style="1" customWidth="1"/>
    <col min="516" max="516" width="7.6640625" style="1" customWidth="1"/>
    <col min="517" max="517" width="3.33203125" style="1" customWidth="1"/>
    <col min="518" max="518" width="6.6640625" style="1" customWidth="1"/>
    <col min="519" max="519" width="10.44140625" style="1" customWidth="1"/>
    <col min="520" max="523" width="10.6640625" style="1" customWidth="1"/>
    <col min="524" max="528" width="12.33203125" style="1" customWidth="1"/>
    <col min="529" max="530" width="12.6640625" style="1" customWidth="1"/>
    <col min="531" max="531" width="7.6640625" style="1" customWidth="1"/>
    <col min="532" max="534" width="9.33203125" style="1" customWidth="1"/>
    <col min="535" max="768" width="7.6640625" style="1"/>
    <col min="769" max="770" width="2.6640625" style="1" customWidth="1"/>
    <col min="771" max="771" width="5.6640625" style="1" customWidth="1"/>
    <col min="772" max="772" width="7.6640625" style="1" customWidth="1"/>
    <col min="773" max="773" width="3.33203125" style="1" customWidth="1"/>
    <col min="774" max="774" width="6.6640625" style="1" customWidth="1"/>
    <col min="775" max="775" width="10.44140625" style="1" customWidth="1"/>
    <col min="776" max="779" width="10.6640625" style="1" customWidth="1"/>
    <col min="780" max="784" width="12.33203125" style="1" customWidth="1"/>
    <col min="785" max="786" width="12.6640625" style="1" customWidth="1"/>
    <col min="787" max="787" width="7.6640625" style="1" customWidth="1"/>
    <col min="788" max="790" width="9.33203125" style="1" customWidth="1"/>
    <col min="791" max="1024" width="7.6640625" style="1"/>
    <col min="1025" max="1026" width="2.6640625" style="1" customWidth="1"/>
    <col min="1027" max="1027" width="5.6640625" style="1" customWidth="1"/>
    <col min="1028" max="1028" width="7.6640625" style="1" customWidth="1"/>
    <col min="1029" max="1029" width="3.33203125" style="1" customWidth="1"/>
    <col min="1030" max="1030" width="6.6640625" style="1" customWidth="1"/>
    <col min="1031" max="1031" width="10.44140625" style="1" customWidth="1"/>
    <col min="1032" max="1035" width="10.6640625" style="1" customWidth="1"/>
    <col min="1036" max="1040" width="12.33203125" style="1" customWidth="1"/>
    <col min="1041" max="1042" width="12.6640625" style="1" customWidth="1"/>
    <col min="1043" max="1043" width="7.6640625" style="1" customWidth="1"/>
    <col min="1044" max="1046" width="9.33203125" style="1" customWidth="1"/>
    <col min="1047" max="1280" width="7.6640625" style="1"/>
    <col min="1281" max="1282" width="2.6640625" style="1" customWidth="1"/>
    <col min="1283" max="1283" width="5.6640625" style="1" customWidth="1"/>
    <col min="1284" max="1284" width="7.6640625" style="1" customWidth="1"/>
    <col min="1285" max="1285" width="3.33203125" style="1" customWidth="1"/>
    <col min="1286" max="1286" width="6.6640625" style="1" customWidth="1"/>
    <col min="1287" max="1287" width="10.44140625" style="1" customWidth="1"/>
    <col min="1288" max="1291" width="10.6640625" style="1" customWidth="1"/>
    <col min="1292" max="1296" width="12.33203125" style="1" customWidth="1"/>
    <col min="1297" max="1298" width="12.6640625" style="1" customWidth="1"/>
    <col min="1299" max="1299" width="7.6640625" style="1" customWidth="1"/>
    <col min="1300" max="1302" width="9.33203125" style="1" customWidth="1"/>
    <col min="1303" max="1536" width="7.6640625" style="1"/>
    <col min="1537" max="1538" width="2.6640625" style="1" customWidth="1"/>
    <col min="1539" max="1539" width="5.6640625" style="1" customWidth="1"/>
    <col min="1540" max="1540" width="7.6640625" style="1" customWidth="1"/>
    <col min="1541" max="1541" width="3.33203125" style="1" customWidth="1"/>
    <col min="1542" max="1542" width="6.6640625" style="1" customWidth="1"/>
    <col min="1543" max="1543" width="10.44140625" style="1" customWidth="1"/>
    <col min="1544" max="1547" width="10.6640625" style="1" customWidth="1"/>
    <col min="1548" max="1552" width="12.33203125" style="1" customWidth="1"/>
    <col min="1553" max="1554" width="12.6640625" style="1" customWidth="1"/>
    <col min="1555" max="1555" width="7.6640625" style="1" customWidth="1"/>
    <col min="1556" max="1558" width="9.33203125" style="1" customWidth="1"/>
    <col min="1559" max="1792" width="7.6640625" style="1"/>
    <col min="1793" max="1794" width="2.6640625" style="1" customWidth="1"/>
    <col min="1795" max="1795" width="5.6640625" style="1" customWidth="1"/>
    <col min="1796" max="1796" width="7.6640625" style="1" customWidth="1"/>
    <col min="1797" max="1797" width="3.33203125" style="1" customWidth="1"/>
    <col min="1798" max="1798" width="6.6640625" style="1" customWidth="1"/>
    <col min="1799" max="1799" width="10.44140625" style="1" customWidth="1"/>
    <col min="1800" max="1803" width="10.6640625" style="1" customWidth="1"/>
    <col min="1804" max="1808" width="12.33203125" style="1" customWidth="1"/>
    <col min="1809" max="1810" width="12.6640625" style="1" customWidth="1"/>
    <col min="1811" max="1811" width="7.6640625" style="1" customWidth="1"/>
    <col min="1812" max="1814" width="9.33203125" style="1" customWidth="1"/>
    <col min="1815" max="2048" width="7.6640625" style="1"/>
    <col min="2049" max="2050" width="2.6640625" style="1" customWidth="1"/>
    <col min="2051" max="2051" width="5.6640625" style="1" customWidth="1"/>
    <col min="2052" max="2052" width="7.6640625" style="1" customWidth="1"/>
    <col min="2053" max="2053" width="3.33203125" style="1" customWidth="1"/>
    <col min="2054" max="2054" width="6.6640625" style="1" customWidth="1"/>
    <col min="2055" max="2055" width="10.44140625" style="1" customWidth="1"/>
    <col min="2056" max="2059" width="10.6640625" style="1" customWidth="1"/>
    <col min="2060" max="2064" width="12.33203125" style="1" customWidth="1"/>
    <col min="2065" max="2066" width="12.6640625" style="1" customWidth="1"/>
    <col min="2067" max="2067" width="7.6640625" style="1" customWidth="1"/>
    <col min="2068" max="2070" width="9.33203125" style="1" customWidth="1"/>
    <col min="2071" max="2304" width="7.6640625" style="1"/>
    <col min="2305" max="2306" width="2.6640625" style="1" customWidth="1"/>
    <col min="2307" max="2307" width="5.6640625" style="1" customWidth="1"/>
    <col min="2308" max="2308" width="7.6640625" style="1" customWidth="1"/>
    <col min="2309" max="2309" width="3.33203125" style="1" customWidth="1"/>
    <col min="2310" max="2310" width="6.6640625" style="1" customWidth="1"/>
    <col min="2311" max="2311" width="10.44140625" style="1" customWidth="1"/>
    <col min="2312" max="2315" width="10.6640625" style="1" customWidth="1"/>
    <col min="2316" max="2320" width="12.33203125" style="1" customWidth="1"/>
    <col min="2321" max="2322" width="12.6640625" style="1" customWidth="1"/>
    <col min="2323" max="2323" width="7.6640625" style="1" customWidth="1"/>
    <col min="2324" max="2326" width="9.33203125" style="1" customWidth="1"/>
    <col min="2327" max="2560" width="7.6640625" style="1"/>
    <col min="2561" max="2562" width="2.6640625" style="1" customWidth="1"/>
    <col min="2563" max="2563" width="5.6640625" style="1" customWidth="1"/>
    <col min="2564" max="2564" width="7.6640625" style="1" customWidth="1"/>
    <col min="2565" max="2565" width="3.33203125" style="1" customWidth="1"/>
    <col min="2566" max="2566" width="6.6640625" style="1" customWidth="1"/>
    <col min="2567" max="2567" width="10.44140625" style="1" customWidth="1"/>
    <col min="2568" max="2571" width="10.6640625" style="1" customWidth="1"/>
    <col min="2572" max="2576" width="12.33203125" style="1" customWidth="1"/>
    <col min="2577" max="2578" width="12.6640625" style="1" customWidth="1"/>
    <col min="2579" max="2579" width="7.6640625" style="1" customWidth="1"/>
    <col min="2580" max="2582" width="9.33203125" style="1" customWidth="1"/>
    <col min="2583" max="2816" width="7.6640625" style="1"/>
    <col min="2817" max="2818" width="2.6640625" style="1" customWidth="1"/>
    <col min="2819" max="2819" width="5.6640625" style="1" customWidth="1"/>
    <col min="2820" max="2820" width="7.6640625" style="1" customWidth="1"/>
    <col min="2821" max="2821" width="3.33203125" style="1" customWidth="1"/>
    <col min="2822" max="2822" width="6.6640625" style="1" customWidth="1"/>
    <col min="2823" max="2823" width="10.44140625" style="1" customWidth="1"/>
    <col min="2824" max="2827" width="10.6640625" style="1" customWidth="1"/>
    <col min="2828" max="2832" width="12.33203125" style="1" customWidth="1"/>
    <col min="2833" max="2834" width="12.6640625" style="1" customWidth="1"/>
    <col min="2835" max="2835" width="7.6640625" style="1" customWidth="1"/>
    <col min="2836" max="2838" width="9.33203125" style="1" customWidth="1"/>
    <col min="2839" max="3072" width="7.6640625" style="1"/>
    <col min="3073" max="3074" width="2.6640625" style="1" customWidth="1"/>
    <col min="3075" max="3075" width="5.6640625" style="1" customWidth="1"/>
    <col min="3076" max="3076" width="7.6640625" style="1" customWidth="1"/>
    <col min="3077" max="3077" width="3.33203125" style="1" customWidth="1"/>
    <col min="3078" max="3078" width="6.6640625" style="1" customWidth="1"/>
    <col min="3079" max="3079" width="10.44140625" style="1" customWidth="1"/>
    <col min="3080" max="3083" width="10.6640625" style="1" customWidth="1"/>
    <col min="3084" max="3088" width="12.33203125" style="1" customWidth="1"/>
    <col min="3089" max="3090" width="12.6640625" style="1" customWidth="1"/>
    <col min="3091" max="3091" width="7.6640625" style="1" customWidth="1"/>
    <col min="3092" max="3094" width="9.33203125" style="1" customWidth="1"/>
    <col min="3095" max="3328" width="7.6640625" style="1"/>
    <col min="3329" max="3330" width="2.6640625" style="1" customWidth="1"/>
    <col min="3331" max="3331" width="5.6640625" style="1" customWidth="1"/>
    <col min="3332" max="3332" width="7.6640625" style="1" customWidth="1"/>
    <col min="3333" max="3333" width="3.33203125" style="1" customWidth="1"/>
    <col min="3334" max="3334" width="6.6640625" style="1" customWidth="1"/>
    <col min="3335" max="3335" width="10.44140625" style="1" customWidth="1"/>
    <col min="3336" max="3339" width="10.6640625" style="1" customWidth="1"/>
    <col min="3340" max="3344" width="12.33203125" style="1" customWidth="1"/>
    <col min="3345" max="3346" width="12.6640625" style="1" customWidth="1"/>
    <col min="3347" max="3347" width="7.6640625" style="1" customWidth="1"/>
    <col min="3348" max="3350" width="9.33203125" style="1" customWidth="1"/>
    <col min="3351" max="3584" width="7.6640625" style="1"/>
    <col min="3585" max="3586" width="2.6640625" style="1" customWidth="1"/>
    <col min="3587" max="3587" width="5.6640625" style="1" customWidth="1"/>
    <col min="3588" max="3588" width="7.6640625" style="1" customWidth="1"/>
    <col min="3589" max="3589" width="3.33203125" style="1" customWidth="1"/>
    <col min="3590" max="3590" width="6.6640625" style="1" customWidth="1"/>
    <col min="3591" max="3591" width="10.44140625" style="1" customWidth="1"/>
    <col min="3592" max="3595" width="10.6640625" style="1" customWidth="1"/>
    <col min="3596" max="3600" width="12.33203125" style="1" customWidth="1"/>
    <col min="3601" max="3602" width="12.6640625" style="1" customWidth="1"/>
    <col min="3603" max="3603" width="7.6640625" style="1" customWidth="1"/>
    <col min="3604" max="3606" width="9.33203125" style="1" customWidth="1"/>
    <col min="3607" max="3840" width="7.6640625" style="1"/>
    <col min="3841" max="3842" width="2.6640625" style="1" customWidth="1"/>
    <col min="3843" max="3843" width="5.6640625" style="1" customWidth="1"/>
    <col min="3844" max="3844" width="7.6640625" style="1" customWidth="1"/>
    <col min="3845" max="3845" width="3.33203125" style="1" customWidth="1"/>
    <col min="3846" max="3846" width="6.6640625" style="1" customWidth="1"/>
    <col min="3847" max="3847" width="10.44140625" style="1" customWidth="1"/>
    <col min="3848" max="3851" width="10.6640625" style="1" customWidth="1"/>
    <col min="3852" max="3856" width="12.33203125" style="1" customWidth="1"/>
    <col min="3857" max="3858" width="12.6640625" style="1" customWidth="1"/>
    <col min="3859" max="3859" width="7.6640625" style="1" customWidth="1"/>
    <col min="3860" max="3862" width="9.33203125" style="1" customWidth="1"/>
    <col min="3863" max="4096" width="7.6640625" style="1"/>
    <col min="4097" max="4098" width="2.6640625" style="1" customWidth="1"/>
    <col min="4099" max="4099" width="5.6640625" style="1" customWidth="1"/>
    <col min="4100" max="4100" width="7.6640625" style="1" customWidth="1"/>
    <col min="4101" max="4101" width="3.33203125" style="1" customWidth="1"/>
    <col min="4102" max="4102" width="6.6640625" style="1" customWidth="1"/>
    <col min="4103" max="4103" width="10.44140625" style="1" customWidth="1"/>
    <col min="4104" max="4107" width="10.6640625" style="1" customWidth="1"/>
    <col min="4108" max="4112" width="12.33203125" style="1" customWidth="1"/>
    <col min="4113" max="4114" width="12.6640625" style="1" customWidth="1"/>
    <col min="4115" max="4115" width="7.6640625" style="1" customWidth="1"/>
    <col min="4116" max="4118" width="9.33203125" style="1" customWidth="1"/>
    <col min="4119" max="4352" width="7.6640625" style="1"/>
    <col min="4353" max="4354" width="2.6640625" style="1" customWidth="1"/>
    <col min="4355" max="4355" width="5.6640625" style="1" customWidth="1"/>
    <col min="4356" max="4356" width="7.6640625" style="1" customWidth="1"/>
    <col min="4357" max="4357" width="3.33203125" style="1" customWidth="1"/>
    <col min="4358" max="4358" width="6.6640625" style="1" customWidth="1"/>
    <col min="4359" max="4359" width="10.44140625" style="1" customWidth="1"/>
    <col min="4360" max="4363" width="10.6640625" style="1" customWidth="1"/>
    <col min="4364" max="4368" width="12.33203125" style="1" customWidth="1"/>
    <col min="4369" max="4370" width="12.6640625" style="1" customWidth="1"/>
    <col min="4371" max="4371" width="7.6640625" style="1" customWidth="1"/>
    <col min="4372" max="4374" width="9.33203125" style="1" customWidth="1"/>
    <col min="4375" max="4608" width="7.6640625" style="1"/>
    <col min="4609" max="4610" width="2.6640625" style="1" customWidth="1"/>
    <col min="4611" max="4611" width="5.6640625" style="1" customWidth="1"/>
    <col min="4612" max="4612" width="7.6640625" style="1" customWidth="1"/>
    <col min="4613" max="4613" width="3.33203125" style="1" customWidth="1"/>
    <col min="4614" max="4614" width="6.6640625" style="1" customWidth="1"/>
    <col min="4615" max="4615" width="10.44140625" style="1" customWidth="1"/>
    <col min="4616" max="4619" width="10.6640625" style="1" customWidth="1"/>
    <col min="4620" max="4624" width="12.33203125" style="1" customWidth="1"/>
    <col min="4625" max="4626" width="12.6640625" style="1" customWidth="1"/>
    <col min="4627" max="4627" width="7.6640625" style="1" customWidth="1"/>
    <col min="4628" max="4630" width="9.33203125" style="1" customWidth="1"/>
    <col min="4631" max="4864" width="7.6640625" style="1"/>
    <col min="4865" max="4866" width="2.6640625" style="1" customWidth="1"/>
    <col min="4867" max="4867" width="5.6640625" style="1" customWidth="1"/>
    <col min="4868" max="4868" width="7.6640625" style="1" customWidth="1"/>
    <col min="4869" max="4869" width="3.33203125" style="1" customWidth="1"/>
    <col min="4870" max="4870" width="6.6640625" style="1" customWidth="1"/>
    <col min="4871" max="4871" width="10.44140625" style="1" customWidth="1"/>
    <col min="4872" max="4875" width="10.6640625" style="1" customWidth="1"/>
    <col min="4876" max="4880" width="12.33203125" style="1" customWidth="1"/>
    <col min="4881" max="4882" width="12.6640625" style="1" customWidth="1"/>
    <col min="4883" max="4883" width="7.6640625" style="1" customWidth="1"/>
    <col min="4884" max="4886" width="9.33203125" style="1" customWidth="1"/>
    <col min="4887" max="5120" width="7.6640625" style="1"/>
    <col min="5121" max="5122" width="2.6640625" style="1" customWidth="1"/>
    <col min="5123" max="5123" width="5.6640625" style="1" customWidth="1"/>
    <col min="5124" max="5124" width="7.6640625" style="1" customWidth="1"/>
    <col min="5125" max="5125" width="3.33203125" style="1" customWidth="1"/>
    <col min="5126" max="5126" width="6.6640625" style="1" customWidth="1"/>
    <col min="5127" max="5127" width="10.44140625" style="1" customWidth="1"/>
    <col min="5128" max="5131" width="10.6640625" style="1" customWidth="1"/>
    <col min="5132" max="5136" width="12.33203125" style="1" customWidth="1"/>
    <col min="5137" max="5138" width="12.6640625" style="1" customWidth="1"/>
    <col min="5139" max="5139" width="7.6640625" style="1" customWidth="1"/>
    <col min="5140" max="5142" width="9.33203125" style="1" customWidth="1"/>
    <col min="5143" max="5376" width="7.6640625" style="1"/>
    <col min="5377" max="5378" width="2.6640625" style="1" customWidth="1"/>
    <col min="5379" max="5379" width="5.6640625" style="1" customWidth="1"/>
    <col min="5380" max="5380" width="7.6640625" style="1" customWidth="1"/>
    <col min="5381" max="5381" width="3.33203125" style="1" customWidth="1"/>
    <col min="5382" max="5382" width="6.6640625" style="1" customWidth="1"/>
    <col min="5383" max="5383" width="10.44140625" style="1" customWidth="1"/>
    <col min="5384" max="5387" width="10.6640625" style="1" customWidth="1"/>
    <col min="5388" max="5392" width="12.33203125" style="1" customWidth="1"/>
    <col min="5393" max="5394" width="12.6640625" style="1" customWidth="1"/>
    <col min="5395" max="5395" width="7.6640625" style="1" customWidth="1"/>
    <col min="5396" max="5398" width="9.33203125" style="1" customWidth="1"/>
    <col min="5399" max="5632" width="7.6640625" style="1"/>
    <col min="5633" max="5634" width="2.6640625" style="1" customWidth="1"/>
    <col min="5635" max="5635" width="5.6640625" style="1" customWidth="1"/>
    <col min="5636" max="5636" width="7.6640625" style="1" customWidth="1"/>
    <col min="5637" max="5637" width="3.33203125" style="1" customWidth="1"/>
    <col min="5638" max="5638" width="6.6640625" style="1" customWidth="1"/>
    <col min="5639" max="5639" width="10.44140625" style="1" customWidth="1"/>
    <col min="5640" max="5643" width="10.6640625" style="1" customWidth="1"/>
    <col min="5644" max="5648" width="12.33203125" style="1" customWidth="1"/>
    <col min="5649" max="5650" width="12.6640625" style="1" customWidth="1"/>
    <col min="5651" max="5651" width="7.6640625" style="1" customWidth="1"/>
    <col min="5652" max="5654" width="9.33203125" style="1" customWidth="1"/>
    <col min="5655" max="5888" width="7.6640625" style="1"/>
    <col min="5889" max="5890" width="2.6640625" style="1" customWidth="1"/>
    <col min="5891" max="5891" width="5.6640625" style="1" customWidth="1"/>
    <col min="5892" max="5892" width="7.6640625" style="1" customWidth="1"/>
    <col min="5893" max="5893" width="3.33203125" style="1" customWidth="1"/>
    <col min="5894" max="5894" width="6.6640625" style="1" customWidth="1"/>
    <col min="5895" max="5895" width="10.44140625" style="1" customWidth="1"/>
    <col min="5896" max="5899" width="10.6640625" style="1" customWidth="1"/>
    <col min="5900" max="5904" width="12.33203125" style="1" customWidth="1"/>
    <col min="5905" max="5906" width="12.6640625" style="1" customWidth="1"/>
    <col min="5907" max="5907" width="7.6640625" style="1" customWidth="1"/>
    <col min="5908" max="5910" width="9.33203125" style="1" customWidth="1"/>
    <col min="5911" max="6144" width="7.6640625" style="1"/>
    <col min="6145" max="6146" width="2.6640625" style="1" customWidth="1"/>
    <col min="6147" max="6147" width="5.6640625" style="1" customWidth="1"/>
    <col min="6148" max="6148" width="7.6640625" style="1" customWidth="1"/>
    <col min="6149" max="6149" width="3.33203125" style="1" customWidth="1"/>
    <col min="6150" max="6150" width="6.6640625" style="1" customWidth="1"/>
    <col min="6151" max="6151" width="10.44140625" style="1" customWidth="1"/>
    <col min="6152" max="6155" width="10.6640625" style="1" customWidth="1"/>
    <col min="6156" max="6160" width="12.33203125" style="1" customWidth="1"/>
    <col min="6161" max="6162" width="12.6640625" style="1" customWidth="1"/>
    <col min="6163" max="6163" width="7.6640625" style="1" customWidth="1"/>
    <col min="6164" max="6166" width="9.33203125" style="1" customWidth="1"/>
    <col min="6167" max="6400" width="7.6640625" style="1"/>
    <col min="6401" max="6402" width="2.6640625" style="1" customWidth="1"/>
    <col min="6403" max="6403" width="5.6640625" style="1" customWidth="1"/>
    <col min="6404" max="6404" width="7.6640625" style="1" customWidth="1"/>
    <col min="6405" max="6405" width="3.33203125" style="1" customWidth="1"/>
    <col min="6406" max="6406" width="6.6640625" style="1" customWidth="1"/>
    <col min="6407" max="6407" width="10.44140625" style="1" customWidth="1"/>
    <col min="6408" max="6411" width="10.6640625" style="1" customWidth="1"/>
    <col min="6412" max="6416" width="12.33203125" style="1" customWidth="1"/>
    <col min="6417" max="6418" width="12.6640625" style="1" customWidth="1"/>
    <col min="6419" max="6419" width="7.6640625" style="1" customWidth="1"/>
    <col min="6420" max="6422" width="9.33203125" style="1" customWidth="1"/>
    <col min="6423" max="6656" width="7.6640625" style="1"/>
    <col min="6657" max="6658" width="2.6640625" style="1" customWidth="1"/>
    <col min="6659" max="6659" width="5.6640625" style="1" customWidth="1"/>
    <col min="6660" max="6660" width="7.6640625" style="1" customWidth="1"/>
    <col min="6661" max="6661" width="3.33203125" style="1" customWidth="1"/>
    <col min="6662" max="6662" width="6.6640625" style="1" customWidth="1"/>
    <col min="6663" max="6663" width="10.44140625" style="1" customWidth="1"/>
    <col min="6664" max="6667" width="10.6640625" style="1" customWidth="1"/>
    <col min="6668" max="6672" width="12.33203125" style="1" customWidth="1"/>
    <col min="6673" max="6674" width="12.6640625" style="1" customWidth="1"/>
    <col min="6675" max="6675" width="7.6640625" style="1" customWidth="1"/>
    <col min="6676" max="6678" width="9.33203125" style="1" customWidth="1"/>
    <col min="6679" max="6912" width="7.6640625" style="1"/>
    <col min="6913" max="6914" width="2.6640625" style="1" customWidth="1"/>
    <col min="6915" max="6915" width="5.6640625" style="1" customWidth="1"/>
    <col min="6916" max="6916" width="7.6640625" style="1" customWidth="1"/>
    <col min="6917" max="6917" width="3.33203125" style="1" customWidth="1"/>
    <col min="6918" max="6918" width="6.6640625" style="1" customWidth="1"/>
    <col min="6919" max="6919" width="10.44140625" style="1" customWidth="1"/>
    <col min="6920" max="6923" width="10.6640625" style="1" customWidth="1"/>
    <col min="6924" max="6928" width="12.33203125" style="1" customWidth="1"/>
    <col min="6929" max="6930" width="12.6640625" style="1" customWidth="1"/>
    <col min="6931" max="6931" width="7.6640625" style="1" customWidth="1"/>
    <col min="6932" max="6934" width="9.33203125" style="1" customWidth="1"/>
    <col min="6935" max="7168" width="7.6640625" style="1"/>
    <col min="7169" max="7170" width="2.6640625" style="1" customWidth="1"/>
    <col min="7171" max="7171" width="5.6640625" style="1" customWidth="1"/>
    <col min="7172" max="7172" width="7.6640625" style="1" customWidth="1"/>
    <col min="7173" max="7173" width="3.33203125" style="1" customWidth="1"/>
    <col min="7174" max="7174" width="6.6640625" style="1" customWidth="1"/>
    <col min="7175" max="7175" width="10.44140625" style="1" customWidth="1"/>
    <col min="7176" max="7179" width="10.6640625" style="1" customWidth="1"/>
    <col min="7180" max="7184" width="12.33203125" style="1" customWidth="1"/>
    <col min="7185" max="7186" width="12.6640625" style="1" customWidth="1"/>
    <col min="7187" max="7187" width="7.6640625" style="1" customWidth="1"/>
    <col min="7188" max="7190" width="9.33203125" style="1" customWidth="1"/>
    <col min="7191" max="7424" width="7.6640625" style="1"/>
    <col min="7425" max="7426" width="2.6640625" style="1" customWidth="1"/>
    <col min="7427" max="7427" width="5.6640625" style="1" customWidth="1"/>
    <col min="7428" max="7428" width="7.6640625" style="1" customWidth="1"/>
    <col min="7429" max="7429" width="3.33203125" style="1" customWidth="1"/>
    <col min="7430" max="7430" width="6.6640625" style="1" customWidth="1"/>
    <col min="7431" max="7431" width="10.44140625" style="1" customWidth="1"/>
    <col min="7432" max="7435" width="10.6640625" style="1" customWidth="1"/>
    <col min="7436" max="7440" width="12.33203125" style="1" customWidth="1"/>
    <col min="7441" max="7442" width="12.6640625" style="1" customWidth="1"/>
    <col min="7443" max="7443" width="7.6640625" style="1" customWidth="1"/>
    <col min="7444" max="7446" width="9.33203125" style="1" customWidth="1"/>
    <col min="7447" max="7680" width="7.6640625" style="1"/>
    <col min="7681" max="7682" width="2.6640625" style="1" customWidth="1"/>
    <col min="7683" max="7683" width="5.6640625" style="1" customWidth="1"/>
    <col min="7684" max="7684" width="7.6640625" style="1" customWidth="1"/>
    <col min="7685" max="7685" width="3.33203125" style="1" customWidth="1"/>
    <col min="7686" max="7686" width="6.6640625" style="1" customWidth="1"/>
    <col min="7687" max="7687" width="10.44140625" style="1" customWidth="1"/>
    <col min="7688" max="7691" width="10.6640625" style="1" customWidth="1"/>
    <col min="7692" max="7696" width="12.33203125" style="1" customWidth="1"/>
    <col min="7697" max="7698" width="12.6640625" style="1" customWidth="1"/>
    <col min="7699" max="7699" width="7.6640625" style="1" customWidth="1"/>
    <col min="7700" max="7702" width="9.33203125" style="1" customWidth="1"/>
    <col min="7703" max="7936" width="7.6640625" style="1"/>
    <col min="7937" max="7938" width="2.6640625" style="1" customWidth="1"/>
    <col min="7939" max="7939" width="5.6640625" style="1" customWidth="1"/>
    <col min="7940" max="7940" width="7.6640625" style="1" customWidth="1"/>
    <col min="7941" max="7941" width="3.33203125" style="1" customWidth="1"/>
    <col min="7942" max="7942" width="6.6640625" style="1" customWidth="1"/>
    <col min="7943" max="7943" width="10.44140625" style="1" customWidth="1"/>
    <col min="7944" max="7947" width="10.6640625" style="1" customWidth="1"/>
    <col min="7948" max="7952" width="12.33203125" style="1" customWidth="1"/>
    <col min="7953" max="7954" width="12.6640625" style="1" customWidth="1"/>
    <col min="7955" max="7955" width="7.6640625" style="1" customWidth="1"/>
    <col min="7956" max="7958" width="9.33203125" style="1" customWidth="1"/>
    <col min="7959" max="8192" width="7.6640625" style="1"/>
    <col min="8193" max="8194" width="2.6640625" style="1" customWidth="1"/>
    <col min="8195" max="8195" width="5.6640625" style="1" customWidth="1"/>
    <col min="8196" max="8196" width="7.6640625" style="1" customWidth="1"/>
    <col min="8197" max="8197" width="3.33203125" style="1" customWidth="1"/>
    <col min="8198" max="8198" width="6.6640625" style="1" customWidth="1"/>
    <col min="8199" max="8199" width="10.44140625" style="1" customWidth="1"/>
    <col min="8200" max="8203" width="10.6640625" style="1" customWidth="1"/>
    <col min="8204" max="8208" width="12.33203125" style="1" customWidth="1"/>
    <col min="8209" max="8210" width="12.6640625" style="1" customWidth="1"/>
    <col min="8211" max="8211" width="7.6640625" style="1" customWidth="1"/>
    <col min="8212" max="8214" width="9.33203125" style="1" customWidth="1"/>
    <col min="8215" max="8448" width="7.6640625" style="1"/>
    <col min="8449" max="8450" width="2.6640625" style="1" customWidth="1"/>
    <col min="8451" max="8451" width="5.6640625" style="1" customWidth="1"/>
    <col min="8452" max="8452" width="7.6640625" style="1" customWidth="1"/>
    <col min="8453" max="8453" width="3.33203125" style="1" customWidth="1"/>
    <col min="8454" max="8454" width="6.6640625" style="1" customWidth="1"/>
    <col min="8455" max="8455" width="10.44140625" style="1" customWidth="1"/>
    <col min="8456" max="8459" width="10.6640625" style="1" customWidth="1"/>
    <col min="8460" max="8464" width="12.33203125" style="1" customWidth="1"/>
    <col min="8465" max="8466" width="12.6640625" style="1" customWidth="1"/>
    <col min="8467" max="8467" width="7.6640625" style="1" customWidth="1"/>
    <col min="8468" max="8470" width="9.33203125" style="1" customWidth="1"/>
    <col min="8471" max="8704" width="7.6640625" style="1"/>
    <col min="8705" max="8706" width="2.6640625" style="1" customWidth="1"/>
    <col min="8707" max="8707" width="5.6640625" style="1" customWidth="1"/>
    <col min="8708" max="8708" width="7.6640625" style="1" customWidth="1"/>
    <col min="8709" max="8709" width="3.33203125" style="1" customWidth="1"/>
    <col min="8710" max="8710" width="6.6640625" style="1" customWidth="1"/>
    <col min="8711" max="8711" width="10.44140625" style="1" customWidth="1"/>
    <col min="8712" max="8715" width="10.6640625" style="1" customWidth="1"/>
    <col min="8716" max="8720" width="12.33203125" style="1" customWidth="1"/>
    <col min="8721" max="8722" width="12.6640625" style="1" customWidth="1"/>
    <col min="8723" max="8723" width="7.6640625" style="1" customWidth="1"/>
    <col min="8724" max="8726" width="9.33203125" style="1" customWidth="1"/>
    <col min="8727" max="8960" width="7.6640625" style="1"/>
    <col min="8961" max="8962" width="2.6640625" style="1" customWidth="1"/>
    <col min="8963" max="8963" width="5.6640625" style="1" customWidth="1"/>
    <col min="8964" max="8964" width="7.6640625" style="1" customWidth="1"/>
    <col min="8965" max="8965" width="3.33203125" style="1" customWidth="1"/>
    <col min="8966" max="8966" width="6.6640625" style="1" customWidth="1"/>
    <col min="8967" max="8967" width="10.44140625" style="1" customWidth="1"/>
    <col min="8968" max="8971" width="10.6640625" style="1" customWidth="1"/>
    <col min="8972" max="8976" width="12.33203125" style="1" customWidth="1"/>
    <col min="8977" max="8978" width="12.6640625" style="1" customWidth="1"/>
    <col min="8979" max="8979" width="7.6640625" style="1" customWidth="1"/>
    <col min="8980" max="8982" width="9.33203125" style="1" customWidth="1"/>
    <col min="8983" max="9216" width="7.6640625" style="1"/>
    <col min="9217" max="9218" width="2.6640625" style="1" customWidth="1"/>
    <col min="9219" max="9219" width="5.6640625" style="1" customWidth="1"/>
    <col min="9220" max="9220" width="7.6640625" style="1" customWidth="1"/>
    <col min="9221" max="9221" width="3.33203125" style="1" customWidth="1"/>
    <col min="9222" max="9222" width="6.6640625" style="1" customWidth="1"/>
    <col min="9223" max="9223" width="10.44140625" style="1" customWidth="1"/>
    <col min="9224" max="9227" width="10.6640625" style="1" customWidth="1"/>
    <col min="9228" max="9232" width="12.33203125" style="1" customWidth="1"/>
    <col min="9233" max="9234" width="12.6640625" style="1" customWidth="1"/>
    <col min="9235" max="9235" width="7.6640625" style="1" customWidth="1"/>
    <col min="9236" max="9238" width="9.33203125" style="1" customWidth="1"/>
    <col min="9239" max="9472" width="7.6640625" style="1"/>
    <col min="9473" max="9474" width="2.6640625" style="1" customWidth="1"/>
    <col min="9475" max="9475" width="5.6640625" style="1" customWidth="1"/>
    <col min="9476" max="9476" width="7.6640625" style="1" customWidth="1"/>
    <col min="9477" max="9477" width="3.33203125" style="1" customWidth="1"/>
    <col min="9478" max="9478" width="6.6640625" style="1" customWidth="1"/>
    <col min="9479" max="9479" width="10.44140625" style="1" customWidth="1"/>
    <col min="9480" max="9483" width="10.6640625" style="1" customWidth="1"/>
    <col min="9484" max="9488" width="12.33203125" style="1" customWidth="1"/>
    <col min="9489" max="9490" width="12.6640625" style="1" customWidth="1"/>
    <col min="9491" max="9491" width="7.6640625" style="1" customWidth="1"/>
    <col min="9492" max="9494" width="9.33203125" style="1" customWidth="1"/>
    <col min="9495" max="9728" width="7.6640625" style="1"/>
    <col min="9729" max="9730" width="2.6640625" style="1" customWidth="1"/>
    <col min="9731" max="9731" width="5.6640625" style="1" customWidth="1"/>
    <col min="9732" max="9732" width="7.6640625" style="1" customWidth="1"/>
    <col min="9733" max="9733" width="3.33203125" style="1" customWidth="1"/>
    <col min="9734" max="9734" width="6.6640625" style="1" customWidth="1"/>
    <col min="9735" max="9735" width="10.44140625" style="1" customWidth="1"/>
    <col min="9736" max="9739" width="10.6640625" style="1" customWidth="1"/>
    <col min="9740" max="9744" width="12.33203125" style="1" customWidth="1"/>
    <col min="9745" max="9746" width="12.6640625" style="1" customWidth="1"/>
    <col min="9747" max="9747" width="7.6640625" style="1" customWidth="1"/>
    <col min="9748" max="9750" width="9.33203125" style="1" customWidth="1"/>
    <col min="9751" max="9984" width="7.6640625" style="1"/>
    <col min="9985" max="9986" width="2.6640625" style="1" customWidth="1"/>
    <col min="9987" max="9987" width="5.6640625" style="1" customWidth="1"/>
    <col min="9988" max="9988" width="7.6640625" style="1" customWidth="1"/>
    <col min="9989" max="9989" width="3.33203125" style="1" customWidth="1"/>
    <col min="9990" max="9990" width="6.6640625" style="1" customWidth="1"/>
    <col min="9991" max="9991" width="10.44140625" style="1" customWidth="1"/>
    <col min="9992" max="9995" width="10.6640625" style="1" customWidth="1"/>
    <col min="9996" max="10000" width="12.33203125" style="1" customWidth="1"/>
    <col min="10001" max="10002" width="12.6640625" style="1" customWidth="1"/>
    <col min="10003" max="10003" width="7.6640625" style="1" customWidth="1"/>
    <col min="10004" max="10006" width="9.33203125" style="1" customWidth="1"/>
    <col min="10007" max="10240" width="7.6640625" style="1"/>
    <col min="10241" max="10242" width="2.6640625" style="1" customWidth="1"/>
    <col min="10243" max="10243" width="5.6640625" style="1" customWidth="1"/>
    <col min="10244" max="10244" width="7.6640625" style="1" customWidth="1"/>
    <col min="10245" max="10245" width="3.33203125" style="1" customWidth="1"/>
    <col min="10246" max="10246" width="6.6640625" style="1" customWidth="1"/>
    <col min="10247" max="10247" width="10.44140625" style="1" customWidth="1"/>
    <col min="10248" max="10251" width="10.6640625" style="1" customWidth="1"/>
    <col min="10252" max="10256" width="12.33203125" style="1" customWidth="1"/>
    <col min="10257" max="10258" width="12.6640625" style="1" customWidth="1"/>
    <col min="10259" max="10259" width="7.6640625" style="1" customWidth="1"/>
    <col min="10260" max="10262" width="9.33203125" style="1" customWidth="1"/>
    <col min="10263" max="10496" width="7.6640625" style="1"/>
    <col min="10497" max="10498" width="2.6640625" style="1" customWidth="1"/>
    <col min="10499" max="10499" width="5.6640625" style="1" customWidth="1"/>
    <col min="10500" max="10500" width="7.6640625" style="1" customWidth="1"/>
    <col min="10501" max="10501" width="3.33203125" style="1" customWidth="1"/>
    <col min="10502" max="10502" width="6.6640625" style="1" customWidth="1"/>
    <col min="10503" max="10503" width="10.44140625" style="1" customWidth="1"/>
    <col min="10504" max="10507" width="10.6640625" style="1" customWidth="1"/>
    <col min="10508" max="10512" width="12.33203125" style="1" customWidth="1"/>
    <col min="10513" max="10514" width="12.6640625" style="1" customWidth="1"/>
    <col min="10515" max="10515" width="7.6640625" style="1" customWidth="1"/>
    <col min="10516" max="10518" width="9.33203125" style="1" customWidth="1"/>
    <col min="10519" max="10752" width="7.6640625" style="1"/>
    <col min="10753" max="10754" width="2.6640625" style="1" customWidth="1"/>
    <col min="10755" max="10755" width="5.6640625" style="1" customWidth="1"/>
    <col min="10756" max="10756" width="7.6640625" style="1" customWidth="1"/>
    <col min="10757" max="10757" width="3.33203125" style="1" customWidth="1"/>
    <col min="10758" max="10758" width="6.6640625" style="1" customWidth="1"/>
    <col min="10759" max="10759" width="10.44140625" style="1" customWidth="1"/>
    <col min="10760" max="10763" width="10.6640625" style="1" customWidth="1"/>
    <col min="10764" max="10768" width="12.33203125" style="1" customWidth="1"/>
    <col min="10769" max="10770" width="12.6640625" style="1" customWidth="1"/>
    <col min="10771" max="10771" width="7.6640625" style="1" customWidth="1"/>
    <col min="10772" max="10774" width="9.33203125" style="1" customWidth="1"/>
    <col min="10775" max="11008" width="7.6640625" style="1"/>
    <col min="11009" max="11010" width="2.6640625" style="1" customWidth="1"/>
    <col min="11011" max="11011" width="5.6640625" style="1" customWidth="1"/>
    <col min="11012" max="11012" width="7.6640625" style="1" customWidth="1"/>
    <col min="11013" max="11013" width="3.33203125" style="1" customWidth="1"/>
    <col min="11014" max="11014" width="6.6640625" style="1" customWidth="1"/>
    <col min="11015" max="11015" width="10.44140625" style="1" customWidth="1"/>
    <col min="11016" max="11019" width="10.6640625" style="1" customWidth="1"/>
    <col min="11020" max="11024" width="12.33203125" style="1" customWidth="1"/>
    <col min="11025" max="11026" width="12.6640625" style="1" customWidth="1"/>
    <col min="11027" max="11027" width="7.6640625" style="1" customWidth="1"/>
    <col min="11028" max="11030" width="9.33203125" style="1" customWidth="1"/>
    <col min="11031" max="11264" width="7.6640625" style="1"/>
    <col min="11265" max="11266" width="2.6640625" style="1" customWidth="1"/>
    <col min="11267" max="11267" width="5.6640625" style="1" customWidth="1"/>
    <col min="11268" max="11268" width="7.6640625" style="1" customWidth="1"/>
    <col min="11269" max="11269" width="3.33203125" style="1" customWidth="1"/>
    <col min="11270" max="11270" width="6.6640625" style="1" customWidth="1"/>
    <col min="11271" max="11271" width="10.44140625" style="1" customWidth="1"/>
    <col min="11272" max="11275" width="10.6640625" style="1" customWidth="1"/>
    <col min="11276" max="11280" width="12.33203125" style="1" customWidth="1"/>
    <col min="11281" max="11282" width="12.6640625" style="1" customWidth="1"/>
    <col min="11283" max="11283" width="7.6640625" style="1" customWidth="1"/>
    <col min="11284" max="11286" width="9.33203125" style="1" customWidth="1"/>
    <col min="11287" max="11520" width="7.6640625" style="1"/>
    <col min="11521" max="11522" width="2.6640625" style="1" customWidth="1"/>
    <col min="11523" max="11523" width="5.6640625" style="1" customWidth="1"/>
    <col min="11524" max="11524" width="7.6640625" style="1" customWidth="1"/>
    <col min="11525" max="11525" width="3.33203125" style="1" customWidth="1"/>
    <col min="11526" max="11526" width="6.6640625" style="1" customWidth="1"/>
    <col min="11527" max="11527" width="10.44140625" style="1" customWidth="1"/>
    <col min="11528" max="11531" width="10.6640625" style="1" customWidth="1"/>
    <col min="11532" max="11536" width="12.33203125" style="1" customWidth="1"/>
    <col min="11537" max="11538" width="12.6640625" style="1" customWidth="1"/>
    <col min="11539" max="11539" width="7.6640625" style="1" customWidth="1"/>
    <col min="11540" max="11542" width="9.33203125" style="1" customWidth="1"/>
    <col min="11543" max="11776" width="7.6640625" style="1"/>
    <col min="11777" max="11778" width="2.6640625" style="1" customWidth="1"/>
    <col min="11779" max="11779" width="5.6640625" style="1" customWidth="1"/>
    <col min="11780" max="11780" width="7.6640625" style="1" customWidth="1"/>
    <col min="11781" max="11781" width="3.33203125" style="1" customWidth="1"/>
    <col min="11782" max="11782" width="6.6640625" style="1" customWidth="1"/>
    <col min="11783" max="11783" width="10.44140625" style="1" customWidth="1"/>
    <col min="11784" max="11787" width="10.6640625" style="1" customWidth="1"/>
    <col min="11788" max="11792" width="12.33203125" style="1" customWidth="1"/>
    <col min="11793" max="11794" width="12.6640625" style="1" customWidth="1"/>
    <col min="11795" max="11795" width="7.6640625" style="1" customWidth="1"/>
    <col min="11796" max="11798" width="9.33203125" style="1" customWidth="1"/>
    <col min="11799" max="12032" width="7.6640625" style="1"/>
    <col min="12033" max="12034" width="2.6640625" style="1" customWidth="1"/>
    <col min="12035" max="12035" width="5.6640625" style="1" customWidth="1"/>
    <col min="12036" max="12036" width="7.6640625" style="1" customWidth="1"/>
    <col min="12037" max="12037" width="3.33203125" style="1" customWidth="1"/>
    <col min="12038" max="12038" width="6.6640625" style="1" customWidth="1"/>
    <col min="12039" max="12039" width="10.44140625" style="1" customWidth="1"/>
    <col min="12040" max="12043" width="10.6640625" style="1" customWidth="1"/>
    <col min="12044" max="12048" width="12.33203125" style="1" customWidth="1"/>
    <col min="12049" max="12050" width="12.6640625" style="1" customWidth="1"/>
    <col min="12051" max="12051" width="7.6640625" style="1" customWidth="1"/>
    <col min="12052" max="12054" width="9.33203125" style="1" customWidth="1"/>
    <col min="12055" max="12288" width="7.6640625" style="1"/>
    <col min="12289" max="12290" width="2.6640625" style="1" customWidth="1"/>
    <col min="12291" max="12291" width="5.6640625" style="1" customWidth="1"/>
    <col min="12292" max="12292" width="7.6640625" style="1" customWidth="1"/>
    <col min="12293" max="12293" width="3.33203125" style="1" customWidth="1"/>
    <col min="12294" max="12294" width="6.6640625" style="1" customWidth="1"/>
    <col min="12295" max="12295" width="10.44140625" style="1" customWidth="1"/>
    <col min="12296" max="12299" width="10.6640625" style="1" customWidth="1"/>
    <col min="12300" max="12304" width="12.33203125" style="1" customWidth="1"/>
    <col min="12305" max="12306" width="12.6640625" style="1" customWidth="1"/>
    <col min="12307" max="12307" width="7.6640625" style="1" customWidth="1"/>
    <col min="12308" max="12310" width="9.33203125" style="1" customWidth="1"/>
    <col min="12311" max="12544" width="7.6640625" style="1"/>
    <col min="12545" max="12546" width="2.6640625" style="1" customWidth="1"/>
    <col min="12547" max="12547" width="5.6640625" style="1" customWidth="1"/>
    <col min="12548" max="12548" width="7.6640625" style="1" customWidth="1"/>
    <col min="12549" max="12549" width="3.33203125" style="1" customWidth="1"/>
    <col min="12550" max="12550" width="6.6640625" style="1" customWidth="1"/>
    <col min="12551" max="12551" width="10.44140625" style="1" customWidth="1"/>
    <col min="12552" max="12555" width="10.6640625" style="1" customWidth="1"/>
    <col min="12556" max="12560" width="12.33203125" style="1" customWidth="1"/>
    <col min="12561" max="12562" width="12.6640625" style="1" customWidth="1"/>
    <col min="12563" max="12563" width="7.6640625" style="1" customWidth="1"/>
    <col min="12564" max="12566" width="9.33203125" style="1" customWidth="1"/>
    <col min="12567" max="12800" width="7.6640625" style="1"/>
    <col min="12801" max="12802" width="2.6640625" style="1" customWidth="1"/>
    <col min="12803" max="12803" width="5.6640625" style="1" customWidth="1"/>
    <col min="12804" max="12804" width="7.6640625" style="1" customWidth="1"/>
    <col min="12805" max="12805" width="3.33203125" style="1" customWidth="1"/>
    <col min="12806" max="12806" width="6.6640625" style="1" customWidth="1"/>
    <col min="12807" max="12807" width="10.44140625" style="1" customWidth="1"/>
    <col min="12808" max="12811" width="10.6640625" style="1" customWidth="1"/>
    <col min="12812" max="12816" width="12.33203125" style="1" customWidth="1"/>
    <col min="12817" max="12818" width="12.6640625" style="1" customWidth="1"/>
    <col min="12819" max="12819" width="7.6640625" style="1" customWidth="1"/>
    <col min="12820" max="12822" width="9.33203125" style="1" customWidth="1"/>
    <col min="12823" max="13056" width="7.6640625" style="1"/>
    <col min="13057" max="13058" width="2.6640625" style="1" customWidth="1"/>
    <col min="13059" max="13059" width="5.6640625" style="1" customWidth="1"/>
    <col min="13060" max="13060" width="7.6640625" style="1" customWidth="1"/>
    <col min="13061" max="13061" width="3.33203125" style="1" customWidth="1"/>
    <col min="13062" max="13062" width="6.6640625" style="1" customWidth="1"/>
    <col min="13063" max="13063" width="10.44140625" style="1" customWidth="1"/>
    <col min="13064" max="13067" width="10.6640625" style="1" customWidth="1"/>
    <col min="13068" max="13072" width="12.33203125" style="1" customWidth="1"/>
    <col min="13073" max="13074" width="12.6640625" style="1" customWidth="1"/>
    <col min="13075" max="13075" width="7.6640625" style="1" customWidth="1"/>
    <col min="13076" max="13078" width="9.33203125" style="1" customWidth="1"/>
    <col min="13079" max="13312" width="7.6640625" style="1"/>
    <col min="13313" max="13314" width="2.6640625" style="1" customWidth="1"/>
    <col min="13315" max="13315" width="5.6640625" style="1" customWidth="1"/>
    <col min="13316" max="13316" width="7.6640625" style="1" customWidth="1"/>
    <col min="13317" max="13317" width="3.33203125" style="1" customWidth="1"/>
    <col min="13318" max="13318" width="6.6640625" style="1" customWidth="1"/>
    <col min="13319" max="13319" width="10.44140625" style="1" customWidth="1"/>
    <col min="13320" max="13323" width="10.6640625" style="1" customWidth="1"/>
    <col min="13324" max="13328" width="12.33203125" style="1" customWidth="1"/>
    <col min="13329" max="13330" width="12.6640625" style="1" customWidth="1"/>
    <col min="13331" max="13331" width="7.6640625" style="1" customWidth="1"/>
    <col min="13332" max="13334" width="9.33203125" style="1" customWidth="1"/>
    <col min="13335" max="13568" width="7.6640625" style="1"/>
    <col min="13569" max="13570" width="2.6640625" style="1" customWidth="1"/>
    <col min="13571" max="13571" width="5.6640625" style="1" customWidth="1"/>
    <col min="13572" max="13572" width="7.6640625" style="1" customWidth="1"/>
    <col min="13573" max="13573" width="3.33203125" style="1" customWidth="1"/>
    <col min="13574" max="13574" width="6.6640625" style="1" customWidth="1"/>
    <col min="13575" max="13575" width="10.44140625" style="1" customWidth="1"/>
    <col min="13576" max="13579" width="10.6640625" style="1" customWidth="1"/>
    <col min="13580" max="13584" width="12.33203125" style="1" customWidth="1"/>
    <col min="13585" max="13586" width="12.6640625" style="1" customWidth="1"/>
    <col min="13587" max="13587" width="7.6640625" style="1" customWidth="1"/>
    <col min="13588" max="13590" width="9.33203125" style="1" customWidth="1"/>
    <col min="13591" max="13824" width="7.6640625" style="1"/>
    <col min="13825" max="13826" width="2.6640625" style="1" customWidth="1"/>
    <col min="13827" max="13827" width="5.6640625" style="1" customWidth="1"/>
    <col min="13828" max="13828" width="7.6640625" style="1" customWidth="1"/>
    <col min="13829" max="13829" width="3.33203125" style="1" customWidth="1"/>
    <col min="13830" max="13830" width="6.6640625" style="1" customWidth="1"/>
    <col min="13831" max="13831" width="10.44140625" style="1" customWidth="1"/>
    <col min="13832" max="13835" width="10.6640625" style="1" customWidth="1"/>
    <col min="13836" max="13840" width="12.33203125" style="1" customWidth="1"/>
    <col min="13841" max="13842" width="12.6640625" style="1" customWidth="1"/>
    <col min="13843" max="13843" width="7.6640625" style="1" customWidth="1"/>
    <col min="13844" max="13846" width="9.33203125" style="1" customWidth="1"/>
    <col min="13847" max="14080" width="7.6640625" style="1"/>
    <col min="14081" max="14082" width="2.6640625" style="1" customWidth="1"/>
    <col min="14083" max="14083" width="5.6640625" style="1" customWidth="1"/>
    <col min="14084" max="14084" width="7.6640625" style="1" customWidth="1"/>
    <col min="14085" max="14085" width="3.33203125" style="1" customWidth="1"/>
    <col min="14086" max="14086" width="6.6640625" style="1" customWidth="1"/>
    <col min="14087" max="14087" width="10.44140625" style="1" customWidth="1"/>
    <col min="14088" max="14091" width="10.6640625" style="1" customWidth="1"/>
    <col min="14092" max="14096" width="12.33203125" style="1" customWidth="1"/>
    <col min="14097" max="14098" width="12.6640625" style="1" customWidth="1"/>
    <col min="14099" max="14099" width="7.6640625" style="1" customWidth="1"/>
    <col min="14100" max="14102" width="9.33203125" style="1" customWidth="1"/>
    <col min="14103" max="14336" width="7.6640625" style="1"/>
    <col min="14337" max="14338" width="2.6640625" style="1" customWidth="1"/>
    <col min="14339" max="14339" width="5.6640625" style="1" customWidth="1"/>
    <col min="14340" max="14340" width="7.6640625" style="1" customWidth="1"/>
    <col min="14341" max="14341" width="3.33203125" style="1" customWidth="1"/>
    <col min="14342" max="14342" width="6.6640625" style="1" customWidth="1"/>
    <col min="14343" max="14343" width="10.44140625" style="1" customWidth="1"/>
    <col min="14344" max="14347" width="10.6640625" style="1" customWidth="1"/>
    <col min="14348" max="14352" width="12.33203125" style="1" customWidth="1"/>
    <col min="14353" max="14354" width="12.6640625" style="1" customWidth="1"/>
    <col min="14355" max="14355" width="7.6640625" style="1" customWidth="1"/>
    <col min="14356" max="14358" width="9.33203125" style="1" customWidth="1"/>
    <col min="14359" max="14592" width="7.6640625" style="1"/>
    <col min="14593" max="14594" width="2.6640625" style="1" customWidth="1"/>
    <col min="14595" max="14595" width="5.6640625" style="1" customWidth="1"/>
    <col min="14596" max="14596" width="7.6640625" style="1" customWidth="1"/>
    <col min="14597" max="14597" width="3.33203125" style="1" customWidth="1"/>
    <col min="14598" max="14598" width="6.6640625" style="1" customWidth="1"/>
    <col min="14599" max="14599" width="10.44140625" style="1" customWidth="1"/>
    <col min="14600" max="14603" width="10.6640625" style="1" customWidth="1"/>
    <col min="14604" max="14608" width="12.33203125" style="1" customWidth="1"/>
    <col min="14609" max="14610" width="12.6640625" style="1" customWidth="1"/>
    <col min="14611" max="14611" width="7.6640625" style="1" customWidth="1"/>
    <col min="14612" max="14614" width="9.33203125" style="1" customWidth="1"/>
    <col min="14615" max="14848" width="7.6640625" style="1"/>
    <col min="14849" max="14850" width="2.6640625" style="1" customWidth="1"/>
    <col min="14851" max="14851" width="5.6640625" style="1" customWidth="1"/>
    <col min="14852" max="14852" width="7.6640625" style="1" customWidth="1"/>
    <col min="14853" max="14853" width="3.33203125" style="1" customWidth="1"/>
    <col min="14854" max="14854" width="6.6640625" style="1" customWidth="1"/>
    <col min="14855" max="14855" width="10.44140625" style="1" customWidth="1"/>
    <col min="14856" max="14859" width="10.6640625" style="1" customWidth="1"/>
    <col min="14860" max="14864" width="12.33203125" style="1" customWidth="1"/>
    <col min="14865" max="14866" width="12.6640625" style="1" customWidth="1"/>
    <col min="14867" max="14867" width="7.6640625" style="1" customWidth="1"/>
    <col min="14868" max="14870" width="9.33203125" style="1" customWidth="1"/>
    <col min="14871" max="15104" width="7.6640625" style="1"/>
    <col min="15105" max="15106" width="2.6640625" style="1" customWidth="1"/>
    <col min="15107" max="15107" width="5.6640625" style="1" customWidth="1"/>
    <col min="15108" max="15108" width="7.6640625" style="1" customWidth="1"/>
    <col min="15109" max="15109" width="3.33203125" style="1" customWidth="1"/>
    <col min="15110" max="15110" width="6.6640625" style="1" customWidth="1"/>
    <col min="15111" max="15111" width="10.44140625" style="1" customWidth="1"/>
    <col min="15112" max="15115" width="10.6640625" style="1" customWidth="1"/>
    <col min="15116" max="15120" width="12.33203125" style="1" customWidth="1"/>
    <col min="15121" max="15122" width="12.6640625" style="1" customWidth="1"/>
    <col min="15123" max="15123" width="7.6640625" style="1" customWidth="1"/>
    <col min="15124" max="15126" width="9.33203125" style="1" customWidth="1"/>
    <col min="15127" max="15360" width="7.6640625" style="1"/>
    <col min="15361" max="15362" width="2.6640625" style="1" customWidth="1"/>
    <col min="15363" max="15363" width="5.6640625" style="1" customWidth="1"/>
    <col min="15364" max="15364" width="7.6640625" style="1" customWidth="1"/>
    <col min="15365" max="15365" width="3.33203125" style="1" customWidth="1"/>
    <col min="15366" max="15366" width="6.6640625" style="1" customWidth="1"/>
    <col min="15367" max="15367" width="10.44140625" style="1" customWidth="1"/>
    <col min="15368" max="15371" width="10.6640625" style="1" customWidth="1"/>
    <col min="15372" max="15376" width="12.33203125" style="1" customWidth="1"/>
    <col min="15377" max="15378" width="12.6640625" style="1" customWidth="1"/>
    <col min="15379" max="15379" width="7.6640625" style="1" customWidth="1"/>
    <col min="15380" max="15382" width="9.33203125" style="1" customWidth="1"/>
    <col min="15383" max="15616" width="7.6640625" style="1"/>
    <col min="15617" max="15618" width="2.6640625" style="1" customWidth="1"/>
    <col min="15619" max="15619" width="5.6640625" style="1" customWidth="1"/>
    <col min="15620" max="15620" width="7.6640625" style="1" customWidth="1"/>
    <col min="15621" max="15621" width="3.33203125" style="1" customWidth="1"/>
    <col min="15622" max="15622" width="6.6640625" style="1" customWidth="1"/>
    <col min="15623" max="15623" width="10.44140625" style="1" customWidth="1"/>
    <col min="15624" max="15627" width="10.6640625" style="1" customWidth="1"/>
    <col min="15628" max="15632" width="12.33203125" style="1" customWidth="1"/>
    <col min="15633" max="15634" width="12.6640625" style="1" customWidth="1"/>
    <col min="15635" max="15635" width="7.6640625" style="1" customWidth="1"/>
    <col min="15636" max="15638" width="9.33203125" style="1" customWidth="1"/>
    <col min="15639" max="15872" width="7.6640625" style="1"/>
    <col min="15873" max="15874" width="2.6640625" style="1" customWidth="1"/>
    <col min="15875" max="15875" width="5.6640625" style="1" customWidth="1"/>
    <col min="15876" max="15876" width="7.6640625" style="1" customWidth="1"/>
    <col min="15877" max="15877" width="3.33203125" style="1" customWidth="1"/>
    <col min="15878" max="15878" width="6.6640625" style="1" customWidth="1"/>
    <col min="15879" max="15879" width="10.44140625" style="1" customWidth="1"/>
    <col min="15880" max="15883" width="10.6640625" style="1" customWidth="1"/>
    <col min="15884" max="15888" width="12.33203125" style="1" customWidth="1"/>
    <col min="15889" max="15890" width="12.6640625" style="1" customWidth="1"/>
    <col min="15891" max="15891" width="7.6640625" style="1" customWidth="1"/>
    <col min="15892" max="15894" width="9.33203125" style="1" customWidth="1"/>
    <col min="15895" max="16128" width="7.6640625" style="1"/>
    <col min="16129" max="16130" width="2.6640625" style="1" customWidth="1"/>
    <col min="16131" max="16131" width="5.6640625" style="1" customWidth="1"/>
    <col min="16132" max="16132" width="7.6640625" style="1" customWidth="1"/>
    <col min="16133" max="16133" width="3.33203125" style="1" customWidth="1"/>
    <col min="16134" max="16134" width="6.6640625" style="1" customWidth="1"/>
    <col min="16135" max="16135" width="10.44140625" style="1" customWidth="1"/>
    <col min="16136" max="16139" width="10.6640625" style="1" customWidth="1"/>
    <col min="16140" max="16144" width="12.33203125" style="1" customWidth="1"/>
    <col min="16145" max="16146" width="12.6640625" style="1" customWidth="1"/>
    <col min="16147" max="16147" width="7.6640625" style="1" customWidth="1"/>
    <col min="16148" max="16150" width="9.33203125" style="1" customWidth="1"/>
    <col min="16151" max="16384" width="7.6640625" style="1"/>
  </cols>
  <sheetData>
    <row r="1" spans="1:18" ht="17.100000000000001" customHeight="1" thickTop="1" thickBot="1">
      <c r="A1" s="4" t="str">
        <f>"介護保険事業状況報告　令和" &amp; DBCS($A$2) &amp; "年（" &amp; DBCS($B$2) &amp; "年）" &amp; DBCS($C$2) &amp; "月※"</f>
        <v>介護保険事業状況報告　令和５年（２０２３年）８月※</v>
      </c>
      <c r="J1" s="933" t="s">
        <v>135</v>
      </c>
      <c r="K1" s="934"/>
      <c r="L1" s="934"/>
      <c r="M1" s="934"/>
      <c r="N1" s="934"/>
      <c r="O1" s="935"/>
      <c r="P1" s="936">
        <v>45301</v>
      </c>
      <c r="Q1" s="937"/>
      <c r="R1" s="336" t="s">
        <v>134</v>
      </c>
    </row>
    <row r="2" spans="1:18" ht="17.100000000000001" customHeight="1" thickTop="1">
      <c r="A2" s="312">
        <v>5</v>
      </c>
      <c r="B2" s="312">
        <v>2023</v>
      </c>
      <c r="C2" s="312">
        <v>8</v>
      </c>
      <c r="D2" s="312">
        <v>1</v>
      </c>
      <c r="E2" s="312">
        <v>31</v>
      </c>
      <c r="Q2" s="336"/>
    </row>
    <row r="3" spans="1:18" ht="17.100000000000001" customHeight="1">
      <c r="A3" s="4" t="s">
        <v>133</v>
      </c>
    </row>
    <row r="4" spans="1:18" ht="17.100000000000001" customHeight="1">
      <c r="B4" s="23"/>
      <c r="C4" s="23"/>
      <c r="D4" s="23"/>
      <c r="E4" s="143"/>
      <c r="F4" s="143"/>
      <c r="G4" s="143"/>
      <c r="H4" s="862" t="s">
        <v>122</v>
      </c>
      <c r="I4" s="862"/>
    </row>
    <row r="5" spans="1:18" ht="17.100000000000001" customHeight="1">
      <c r="B5" s="938" t="str">
        <f>"令和" &amp; DBCS($A$2) &amp; "年（" &amp; DBCS($B$2) &amp; "年）" &amp; DBCS($C$2) &amp; "月末日現在"</f>
        <v>令和５年（２０２３年）８月末日現在</v>
      </c>
      <c r="C5" s="939"/>
      <c r="D5" s="939"/>
      <c r="E5" s="939"/>
      <c r="F5" s="939"/>
      <c r="G5" s="940"/>
      <c r="H5" s="941" t="s">
        <v>132</v>
      </c>
      <c r="I5" s="942"/>
      <c r="L5" s="347" t="s">
        <v>122</v>
      </c>
      <c r="Q5" s="24" t="s">
        <v>131</v>
      </c>
    </row>
    <row r="6" spans="1:18" ht="17.100000000000001" customHeight="1">
      <c r="B6" s="3" t="s">
        <v>130</v>
      </c>
      <c r="C6" s="335"/>
      <c r="D6" s="335"/>
      <c r="E6" s="335"/>
      <c r="F6" s="335"/>
      <c r="G6" s="235"/>
      <c r="H6" s="334"/>
      <c r="I6" s="333">
        <v>43082</v>
      </c>
      <c r="K6" s="332" t="s">
        <v>129</v>
      </c>
      <c r="L6" s="331">
        <f>(I7+I8)-I6</f>
        <v>10913</v>
      </c>
      <c r="Q6" s="330">
        <f>R42</f>
        <v>20039</v>
      </c>
      <c r="R6" s="932">
        <f>Q6/Q7</f>
        <v>0.20642376670066029</v>
      </c>
    </row>
    <row r="7" spans="1:18" s="189" customFormat="1" ht="17.100000000000001" customHeight="1">
      <c r="B7" s="329" t="s">
        <v>128</v>
      </c>
      <c r="C7" s="328"/>
      <c r="D7" s="328"/>
      <c r="E7" s="328"/>
      <c r="F7" s="328"/>
      <c r="G7" s="327"/>
      <c r="H7" s="326"/>
      <c r="I7" s="325">
        <v>35476</v>
      </c>
      <c r="K7" s="189" t="s">
        <v>127</v>
      </c>
      <c r="Q7" s="324">
        <f>I9</f>
        <v>97077</v>
      </c>
      <c r="R7" s="932"/>
    </row>
    <row r="8" spans="1:18" s="189" customFormat="1" ht="17.100000000000001" customHeight="1">
      <c r="B8" s="323" t="s">
        <v>126</v>
      </c>
      <c r="C8" s="322"/>
      <c r="D8" s="322"/>
      <c r="E8" s="322"/>
      <c r="F8" s="322"/>
      <c r="G8" s="225"/>
      <c r="H8" s="321"/>
      <c r="I8" s="320">
        <v>18519</v>
      </c>
      <c r="K8" s="189" t="s">
        <v>125</v>
      </c>
      <c r="Q8" s="319"/>
      <c r="R8" s="318"/>
    </row>
    <row r="9" spans="1:18" ht="17.100000000000001" customHeight="1">
      <c r="B9" s="13" t="s">
        <v>124</v>
      </c>
      <c r="C9" s="12"/>
      <c r="D9" s="12"/>
      <c r="E9" s="12"/>
      <c r="F9" s="12"/>
      <c r="G9" s="317"/>
      <c r="H9" s="316"/>
      <c r="I9" s="315">
        <f>I6+I7+I8</f>
        <v>97077</v>
      </c>
    </row>
    <row r="11" spans="1:18" ht="17.100000000000001" customHeight="1">
      <c r="A11" s="4" t="s">
        <v>123</v>
      </c>
    </row>
    <row r="12" spans="1:18" ht="17.100000000000001" customHeight="1" thickBot="1">
      <c r="B12" s="5"/>
      <c r="C12" s="5"/>
      <c r="D12" s="5"/>
      <c r="E12" s="314"/>
      <c r="F12" s="314"/>
      <c r="G12" s="314"/>
      <c r="H12" s="314"/>
      <c r="I12" s="314"/>
      <c r="J12" s="314"/>
      <c r="K12" s="314"/>
      <c r="L12" s="314"/>
      <c r="M12" s="314"/>
      <c r="P12" s="314"/>
      <c r="Q12" s="922" t="s">
        <v>122</v>
      </c>
      <c r="R12" s="922"/>
    </row>
    <row r="13" spans="1:18" ht="17.100000000000001" customHeight="1">
      <c r="A13" s="313" t="s">
        <v>121</v>
      </c>
      <c r="B13" s="923" t="s">
        <v>120</v>
      </c>
      <c r="C13" s="926" t="str">
        <f>"令和" &amp; DBCS($A$2) &amp; "年（" &amp; DBCS($B$2) &amp; "年）" &amp; DBCS($C$2) &amp; "月末日現在"</f>
        <v>令和５年（２０２３年）８月末日現在</v>
      </c>
      <c r="D13" s="927"/>
      <c r="E13" s="927"/>
      <c r="F13" s="927"/>
      <c r="G13" s="928"/>
      <c r="H13" s="299" t="s">
        <v>57</v>
      </c>
      <c r="I13" s="298" t="s">
        <v>56</v>
      </c>
      <c r="J13" s="297" t="s">
        <v>49</v>
      </c>
      <c r="K13" s="296" t="s">
        <v>55</v>
      </c>
      <c r="L13" s="295" t="s">
        <v>54</v>
      </c>
      <c r="M13" s="295" t="s">
        <v>53</v>
      </c>
      <c r="N13" s="295" t="s">
        <v>52</v>
      </c>
      <c r="O13" s="295" t="s">
        <v>51</v>
      </c>
      <c r="P13" s="294" t="s">
        <v>50</v>
      </c>
      <c r="Q13" s="293" t="s">
        <v>49</v>
      </c>
      <c r="R13" s="292" t="s">
        <v>48</v>
      </c>
    </row>
    <row r="14" spans="1:18" ht="17.100000000000001" customHeight="1">
      <c r="A14" s="312">
        <v>875</v>
      </c>
      <c r="B14" s="924"/>
      <c r="C14" s="291" t="s">
        <v>103</v>
      </c>
      <c r="D14" s="47"/>
      <c r="E14" s="47"/>
      <c r="F14" s="47"/>
      <c r="G14" s="46"/>
      <c r="H14" s="263">
        <f>H15+H16+H17+H18+H19+H20</f>
        <v>800</v>
      </c>
      <c r="I14" s="264">
        <f>I15+I16+I17+I18+I19+I20</f>
        <v>715</v>
      </c>
      <c r="J14" s="290">
        <f t="shared" ref="J14:J22" si="0">SUM(H14:I14)</f>
        <v>1515</v>
      </c>
      <c r="K14" s="289" t="s">
        <v>197</v>
      </c>
      <c r="L14" s="33">
        <f>L15+L16+L17+L18+L19+L20</f>
        <v>1524</v>
      </c>
      <c r="M14" s="33">
        <f>M15+M16+M17+M18+M19+M20</f>
        <v>968</v>
      </c>
      <c r="N14" s="33">
        <f>N15+N16+N17+N18+N19+N20</f>
        <v>716</v>
      </c>
      <c r="O14" s="33">
        <f>O15+O16+O17+O18+O19+O20</f>
        <v>694</v>
      </c>
      <c r="P14" s="33">
        <f>P15+P16+P17+P18+P19+P20</f>
        <v>452</v>
      </c>
      <c r="Q14" s="261">
        <f t="shared" ref="Q14:Q22" si="1">SUM(K14:P14)</f>
        <v>4354</v>
      </c>
      <c r="R14" s="287">
        <f t="shared" ref="R14:R22" si="2">SUM(J14,Q14)</f>
        <v>5869</v>
      </c>
    </row>
    <row r="15" spans="1:18" ht="17.100000000000001" customHeight="1">
      <c r="A15" s="312">
        <v>156</v>
      </c>
      <c r="B15" s="924"/>
      <c r="C15" s="82"/>
      <c r="D15" s="151" t="s">
        <v>118</v>
      </c>
      <c r="E15" s="151"/>
      <c r="F15" s="151"/>
      <c r="G15" s="151"/>
      <c r="H15" s="311">
        <v>59</v>
      </c>
      <c r="I15" s="308">
        <v>46</v>
      </c>
      <c r="J15" s="275">
        <f t="shared" si="0"/>
        <v>105</v>
      </c>
      <c r="K15" s="310" t="s">
        <v>197</v>
      </c>
      <c r="L15" s="309">
        <v>74</v>
      </c>
      <c r="M15" s="309">
        <v>54</v>
      </c>
      <c r="N15" s="309">
        <v>35</v>
      </c>
      <c r="O15" s="309">
        <v>32</v>
      </c>
      <c r="P15" s="308">
        <v>32</v>
      </c>
      <c r="Q15" s="275">
        <f t="shared" si="1"/>
        <v>227</v>
      </c>
      <c r="R15" s="281">
        <f t="shared" si="2"/>
        <v>332</v>
      </c>
    </row>
    <row r="16" spans="1:18" ht="17.100000000000001" customHeight="1">
      <c r="A16" s="312"/>
      <c r="B16" s="924"/>
      <c r="C16" s="152"/>
      <c r="D16" s="69" t="s">
        <v>117</v>
      </c>
      <c r="E16" s="69"/>
      <c r="F16" s="69"/>
      <c r="G16" s="69"/>
      <c r="H16" s="311">
        <v>96</v>
      </c>
      <c r="I16" s="308">
        <v>102</v>
      </c>
      <c r="J16" s="275">
        <f t="shared" si="0"/>
        <v>198</v>
      </c>
      <c r="K16" s="310" t="s">
        <v>196</v>
      </c>
      <c r="L16" s="309">
        <v>165</v>
      </c>
      <c r="M16" s="309">
        <v>133</v>
      </c>
      <c r="N16" s="309">
        <v>86</v>
      </c>
      <c r="O16" s="309">
        <v>79</v>
      </c>
      <c r="P16" s="308">
        <v>55</v>
      </c>
      <c r="Q16" s="275">
        <f t="shared" si="1"/>
        <v>518</v>
      </c>
      <c r="R16" s="274">
        <f t="shared" si="2"/>
        <v>716</v>
      </c>
    </row>
    <row r="17" spans="1:18" ht="17.100000000000001" customHeight="1">
      <c r="A17" s="312"/>
      <c r="B17" s="924"/>
      <c r="C17" s="152"/>
      <c r="D17" s="69" t="s">
        <v>116</v>
      </c>
      <c r="E17" s="69"/>
      <c r="F17" s="69"/>
      <c r="G17" s="69"/>
      <c r="H17" s="311">
        <v>133</v>
      </c>
      <c r="I17" s="308">
        <v>151</v>
      </c>
      <c r="J17" s="275">
        <f t="shared" si="0"/>
        <v>284</v>
      </c>
      <c r="K17" s="310" t="s">
        <v>192</v>
      </c>
      <c r="L17" s="309">
        <v>264</v>
      </c>
      <c r="M17" s="309">
        <v>177</v>
      </c>
      <c r="N17" s="309">
        <v>127</v>
      </c>
      <c r="O17" s="309">
        <v>117</v>
      </c>
      <c r="P17" s="308">
        <v>82</v>
      </c>
      <c r="Q17" s="275">
        <f t="shared" si="1"/>
        <v>767</v>
      </c>
      <c r="R17" s="274">
        <f t="shared" si="2"/>
        <v>1051</v>
      </c>
    </row>
    <row r="18" spans="1:18" ht="17.100000000000001" customHeight="1">
      <c r="A18" s="312"/>
      <c r="B18" s="924"/>
      <c r="C18" s="152"/>
      <c r="D18" s="69" t="s">
        <v>115</v>
      </c>
      <c r="E18" s="69"/>
      <c r="F18" s="69"/>
      <c r="G18" s="69"/>
      <c r="H18" s="311">
        <v>195</v>
      </c>
      <c r="I18" s="308">
        <v>145</v>
      </c>
      <c r="J18" s="275">
        <f t="shared" si="0"/>
        <v>340</v>
      </c>
      <c r="K18" s="310" t="s">
        <v>193</v>
      </c>
      <c r="L18" s="309">
        <v>350</v>
      </c>
      <c r="M18" s="309">
        <v>194</v>
      </c>
      <c r="N18" s="309">
        <v>164</v>
      </c>
      <c r="O18" s="309">
        <v>169</v>
      </c>
      <c r="P18" s="308">
        <v>90</v>
      </c>
      <c r="Q18" s="275">
        <f t="shared" si="1"/>
        <v>967</v>
      </c>
      <c r="R18" s="274">
        <f t="shared" si="2"/>
        <v>1307</v>
      </c>
    </row>
    <row r="19" spans="1:18" ht="17.100000000000001" customHeight="1">
      <c r="A19" s="312"/>
      <c r="B19" s="924"/>
      <c r="C19" s="152"/>
      <c r="D19" s="69" t="s">
        <v>114</v>
      </c>
      <c r="E19" s="69"/>
      <c r="F19" s="69"/>
      <c r="G19" s="69"/>
      <c r="H19" s="311">
        <v>194</v>
      </c>
      <c r="I19" s="308">
        <v>149</v>
      </c>
      <c r="J19" s="275">
        <f t="shared" si="0"/>
        <v>343</v>
      </c>
      <c r="K19" s="310" t="s">
        <v>197</v>
      </c>
      <c r="L19" s="309">
        <v>354</v>
      </c>
      <c r="M19" s="309">
        <v>211</v>
      </c>
      <c r="N19" s="309">
        <v>148</v>
      </c>
      <c r="O19" s="309">
        <v>145</v>
      </c>
      <c r="P19" s="308">
        <v>97</v>
      </c>
      <c r="Q19" s="275">
        <f t="shared" si="1"/>
        <v>955</v>
      </c>
      <c r="R19" s="274">
        <f t="shared" si="2"/>
        <v>1298</v>
      </c>
    </row>
    <row r="20" spans="1:18" ht="17.100000000000001" customHeight="1">
      <c r="A20" s="312">
        <v>719</v>
      </c>
      <c r="B20" s="924"/>
      <c r="C20" s="133"/>
      <c r="D20" s="132" t="s">
        <v>113</v>
      </c>
      <c r="E20" s="132"/>
      <c r="F20" s="132"/>
      <c r="G20" s="132"/>
      <c r="H20" s="273">
        <v>123</v>
      </c>
      <c r="I20" s="305">
        <v>122</v>
      </c>
      <c r="J20" s="271">
        <f t="shared" si="0"/>
        <v>245</v>
      </c>
      <c r="K20" s="307" t="s">
        <v>197</v>
      </c>
      <c r="L20" s="306">
        <v>317</v>
      </c>
      <c r="M20" s="306">
        <v>199</v>
      </c>
      <c r="N20" s="306">
        <v>156</v>
      </c>
      <c r="O20" s="306">
        <v>152</v>
      </c>
      <c r="P20" s="305">
        <v>96</v>
      </c>
      <c r="Q20" s="275">
        <f t="shared" si="1"/>
        <v>920</v>
      </c>
      <c r="R20" s="266">
        <f t="shared" si="2"/>
        <v>1165</v>
      </c>
    </row>
    <row r="21" spans="1:18" ht="17.100000000000001" customHeight="1">
      <c r="A21" s="312">
        <v>25</v>
      </c>
      <c r="B21" s="924"/>
      <c r="C21" s="265" t="s">
        <v>102</v>
      </c>
      <c r="D21" s="265"/>
      <c r="E21" s="265"/>
      <c r="F21" s="265"/>
      <c r="G21" s="265"/>
      <c r="H21" s="263">
        <v>20</v>
      </c>
      <c r="I21" s="304">
        <v>31</v>
      </c>
      <c r="J21" s="290">
        <f t="shared" si="0"/>
        <v>51</v>
      </c>
      <c r="K21" s="289" t="s">
        <v>192</v>
      </c>
      <c r="L21" s="33">
        <v>43</v>
      </c>
      <c r="M21" s="33">
        <v>27</v>
      </c>
      <c r="N21" s="33">
        <v>19</v>
      </c>
      <c r="O21" s="33">
        <v>9</v>
      </c>
      <c r="P21" s="32">
        <v>20</v>
      </c>
      <c r="Q21" s="303">
        <f t="shared" si="1"/>
        <v>118</v>
      </c>
      <c r="R21" s="302">
        <f t="shared" si="2"/>
        <v>169</v>
      </c>
    </row>
    <row r="22" spans="1:18" ht="17.100000000000001" customHeight="1" thickBot="1">
      <c r="A22" s="312">
        <v>900</v>
      </c>
      <c r="B22" s="925"/>
      <c r="C22" s="919" t="s">
        <v>112</v>
      </c>
      <c r="D22" s="920"/>
      <c r="E22" s="920"/>
      <c r="F22" s="920"/>
      <c r="G22" s="921"/>
      <c r="H22" s="259">
        <f>H14+H21</f>
        <v>820</v>
      </c>
      <c r="I22" s="256">
        <f>I14+I21</f>
        <v>746</v>
      </c>
      <c r="J22" s="255">
        <f t="shared" si="0"/>
        <v>1566</v>
      </c>
      <c r="K22" s="258" t="s">
        <v>197</v>
      </c>
      <c r="L22" s="257">
        <f>L14+L21</f>
        <v>1567</v>
      </c>
      <c r="M22" s="257">
        <f>M14+M21</f>
        <v>995</v>
      </c>
      <c r="N22" s="257">
        <f>N14+N21</f>
        <v>735</v>
      </c>
      <c r="O22" s="257">
        <f>O14+O21</f>
        <v>703</v>
      </c>
      <c r="P22" s="256">
        <f>P14+P21</f>
        <v>472</v>
      </c>
      <c r="Q22" s="255">
        <f t="shared" si="1"/>
        <v>4472</v>
      </c>
      <c r="R22" s="254">
        <f t="shared" si="2"/>
        <v>6038</v>
      </c>
    </row>
    <row r="23" spans="1:18" ht="17.100000000000001" customHeight="1">
      <c r="B23" s="929" t="s">
        <v>119</v>
      </c>
      <c r="C23" s="301"/>
      <c r="D23" s="301"/>
      <c r="E23" s="301"/>
      <c r="F23" s="301"/>
      <c r="G23" s="300"/>
      <c r="H23" s="299" t="s">
        <v>57</v>
      </c>
      <c r="I23" s="298" t="s">
        <v>56</v>
      </c>
      <c r="J23" s="297" t="s">
        <v>49</v>
      </c>
      <c r="K23" s="296" t="s">
        <v>55</v>
      </c>
      <c r="L23" s="295" t="s">
        <v>54</v>
      </c>
      <c r="M23" s="295" t="s">
        <v>53</v>
      </c>
      <c r="N23" s="295" t="s">
        <v>52</v>
      </c>
      <c r="O23" s="295" t="s">
        <v>51</v>
      </c>
      <c r="P23" s="294" t="s">
        <v>50</v>
      </c>
      <c r="Q23" s="293" t="s">
        <v>49</v>
      </c>
      <c r="R23" s="292" t="s">
        <v>48</v>
      </c>
    </row>
    <row r="24" spans="1:18" ht="17.100000000000001" customHeight="1">
      <c r="B24" s="930"/>
      <c r="C24" s="291" t="s">
        <v>103</v>
      </c>
      <c r="D24" s="47"/>
      <c r="E24" s="47"/>
      <c r="F24" s="47"/>
      <c r="G24" s="46"/>
      <c r="H24" s="263">
        <f>H25+H26+H27+H28+H29+H30</f>
        <v>1915</v>
      </c>
      <c r="I24" s="264">
        <f>I25+I26+I27+I28+I29+I30</f>
        <v>1773</v>
      </c>
      <c r="J24" s="290">
        <f t="shared" ref="J24:J32" si="3">SUM(H24:I24)</f>
        <v>3688</v>
      </c>
      <c r="K24" s="289" t="s">
        <v>192</v>
      </c>
      <c r="L24" s="33">
        <f>L25+L26+L27+L28+L29+L30</f>
        <v>3273</v>
      </c>
      <c r="M24" s="33">
        <f>M25+M26+M27+M28+M29+M30</f>
        <v>1938</v>
      </c>
      <c r="N24" s="33">
        <f>N25+N26+N27+N28+N29+N30</f>
        <v>1623</v>
      </c>
      <c r="O24" s="33">
        <f>O25+O26+O27+O28+O29+O30</f>
        <v>2013</v>
      </c>
      <c r="P24" s="33">
        <f>P25+P26+P27+P28+P29+P30</f>
        <v>1335</v>
      </c>
      <c r="Q24" s="261">
        <f t="shared" ref="Q24:Q32" si="4">SUM(K24:P24)</f>
        <v>10182</v>
      </c>
      <c r="R24" s="287">
        <f t="shared" ref="R24:R32" si="5">SUM(J24,Q24)</f>
        <v>13870</v>
      </c>
    </row>
    <row r="25" spans="1:18" ht="17.100000000000001" customHeight="1">
      <c r="B25" s="930"/>
      <c r="C25" s="81"/>
      <c r="D25" s="151" t="s">
        <v>118</v>
      </c>
      <c r="E25" s="151"/>
      <c r="F25" s="151"/>
      <c r="G25" s="151"/>
      <c r="H25" s="311">
        <v>41</v>
      </c>
      <c r="I25" s="308">
        <v>41</v>
      </c>
      <c r="J25" s="275">
        <f t="shared" si="3"/>
        <v>82</v>
      </c>
      <c r="K25" s="310" t="s">
        <v>196</v>
      </c>
      <c r="L25" s="309">
        <v>56</v>
      </c>
      <c r="M25" s="309">
        <v>42</v>
      </c>
      <c r="N25" s="309">
        <v>30</v>
      </c>
      <c r="O25" s="309">
        <v>32</v>
      </c>
      <c r="P25" s="308">
        <v>17</v>
      </c>
      <c r="Q25" s="275">
        <f t="shared" si="4"/>
        <v>177</v>
      </c>
      <c r="R25" s="281">
        <f t="shared" si="5"/>
        <v>259</v>
      </c>
    </row>
    <row r="26" spans="1:18" ht="17.100000000000001" customHeight="1">
      <c r="B26" s="930"/>
      <c r="C26" s="151"/>
      <c r="D26" s="69" t="s">
        <v>117</v>
      </c>
      <c r="E26" s="69"/>
      <c r="F26" s="69"/>
      <c r="G26" s="69"/>
      <c r="H26" s="311">
        <v>144</v>
      </c>
      <c r="I26" s="308">
        <v>130</v>
      </c>
      <c r="J26" s="275">
        <f t="shared" si="3"/>
        <v>274</v>
      </c>
      <c r="K26" s="310" t="s">
        <v>197</v>
      </c>
      <c r="L26" s="309">
        <v>153</v>
      </c>
      <c r="M26" s="309">
        <v>107</v>
      </c>
      <c r="N26" s="309">
        <v>74</v>
      </c>
      <c r="O26" s="309">
        <v>83</v>
      </c>
      <c r="P26" s="308">
        <v>59</v>
      </c>
      <c r="Q26" s="275">
        <f t="shared" si="4"/>
        <v>476</v>
      </c>
      <c r="R26" s="274">
        <f t="shared" si="5"/>
        <v>750</v>
      </c>
    </row>
    <row r="27" spans="1:18" ht="17.100000000000001" customHeight="1">
      <c r="B27" s="930"/>
      <c r="C27" s="151"/>
      <c r="D27" s="69" t="s">
        <v>116</v>
      </c>
      <c r="E27" s="69"/>
      <c r="F27" s="69"/>
      <c r="G27" s="69"/>
      <c r="H27" s="311">
        <v>281</v>
      </c>
      <c r="I27" s="308">
        <v>271</v>
      </c>
      <c r="J27" s="275">
        <f t="shared" si="3"/>
        <v>552</v>
      </c>
      <c r="K27" s="310" t="s">
        <v>193</v>
      </c>
      <c r="L27" s="309">
        <v>366</v>
      </c>
      <c r="M27" s="309">
        <v>186</v>
      </c>
      <c r="N27" s="309">
        <v>141</v>
      </c>
      <c r="O27" s="309">
        <v>159</v>
      </c>
      <c r="P27" s="308">
        <v>129</v>
      </c>
      <c r="Q27" s="275">
        <f t="shared" si="4"/>
        <v>981</v>
      </c>
      <c r="R27" s="274">
        <f t="shared" si="5"/>
        <v>1533</v>
      </c>
    </row>
    <row r="28" spans="1:18" ht="17.100000000000001" customHeight="1">
      <c r="B28" s="930"/>
      <c r="C28" s="151"/>
      <c r="D28" s="69" t="s">
        <v>115</v>
      </c>
      <c r="E28" s="69"/>
      <c r="F28" s="69"/>
      <c r="G28" s="69"/>
      <c r="H28" s="311">
        <v>515</v>
      </c>
      <c r="I28" s="308">
        <v>391</v>
      </c>
      <c r="J28" s="275">
        <f t="shared" si="3"/>
        <v>906</v>
      </c>
      <c r="K28" s="310" t="s">
        <v>197</v>
      </c>
      <c r="L28" s="309">
        <v>656</v>
      </c>
      <c r="M28" s="309">
        <v>345</v>
      </c>
      <c r="N28" s="309">
        <v>254</v>
      </c>
      <c r="O28" s="309">
        <v>278</v>
      </c>
      <c r="P28" s="308">
        <v>180</v>
      </c>
      <c r="Q28" s="275">
        <f t="shared" si="4"/>
        <v>1713</v>
      </c>
      <c r="R28" s="274">
        <f t="shared" si="5"/>
        <v>2619</v>
      </c>
    </row>
    <row r="29" spans="1:18" ht="17.100000000000001" customHeight="1">
      <c r="B29" s="930"/>
      <c r="C29" s="151"/>
      <c r="D29" s="69" t="s">
        <v>114</v>
      </c>
      <c r="E29" s="69"/>
      <c r="F29" s="69"/>
      <c r="G29" s="69"/>
      <c r="H29" s="311">
        <v>557</v>
      </c>
      <c r="I29" s="308">
        <v>471</v>
      </c>
      <c r="J29" s="275">
        <f t="shared" si="3"/>
        <v>1028</v>
      </c>
      <c r="K29" s="310" t="s">
        <v>197</v>
      </c>
      <c r="L29" s="309">
        <v>953</v>
      </c>
      <c r="M29" s="309">
        <v>478</v>
      </c>
      <c r="N29" s="309">
        <v>408</v>
      </c>
      <c r="O29" s="309">
        <v>432</v>
      </c>
      <c r="P29" s="308">
        <v>333</v>
      </c>
      <c r="Q29" s="275">
        <f t="shared" si="4"/>
        <v>2604</v>
      </c>
      <c r="R29" s="274">
        <f t="shared" si="5"/>
        <v>3632</v>
      </c>
    </row>
    <row r="30" spans="1:18" ht="17.100000000000001" customHeight="1">
      <c r="B30" s="930"/>
      <c r="C30" s="132"/>
      <c r="D30" s="132" t="s">
        <v>113</v>
      </c>
      <c r="E30" s="132"/>
      <c r="F30" s="132"/>
      <c r="G30" s="132"/>
      <c r="H30" s="273">
        <v>377</v>
      </c>
      <c r="I30" s="305">
        <v>469</v>
      </c>
      <c r="J30" s="271">
        <f t="shared" si="3"/>
        <v>846</v>
      </c>
      <c r="K30" s="307" t="s">
        <v>193</v>
      </c>
      <c r="L30" s="306">
        <v>1089</v>
      </c>
      <c r="M30" s="306">
        <v>780</v>
      </c>
      <c r="N30" s="306">
        <v>716</v>
      </c>
      <c r="O30" s="306">
        <v>1029</v>
      </c>
      <c r="P30" s="305">
        <v>617</v>
      </c>
      <c r="Q30" s="271">
        <f t="shared" si="4"/>
        <v>4231</v>
      </c>
      <c r="R30" s="266">
        <f t="shared" si="5"/>
        <v>5077</v>
      </c>
    </row>
    <row r="31" spans="1:18" ht="17.100000000000001" customHeight="1">
      <c r="B31" s="930"/>
      <c r="C31" s="265" t="s">
        <v>102</v>
      </c>
      <c r="D31" s="265"/>
      <c r="E31" s="265"/>
      <c r="F31" s="265"/>
      <c r="G31" s="265"/>
      <c r="H31" s="263">
        <v>17</v>
      </c>
      <c r="I31" s="304">
        <v>28</v>
      </c>
      <c r="J31" s="290">
        <f t="shared" si="3"/>
        <v>45</v>
      </c>
      <c r="K31" s="289" t="s">
        <v>198</v>
      </c>
      <c r="L31" s="33">
        <v>28</v>
      </c>
      <c r="M31" s="33">
        <v>15</v>
      </c>
      <c r="N31" s="33">
        <v>16</v>
      </c>
      <c r="O31" s="33">
        <v>13</v>
      </c>
      <c r="P31" s="32">
        <v>14</v>
      </c>
      <c r="Q31" s="303">
        <f t="shared" si="4"/>
        <v>86</v>
      </c>
      <c r="R31" s="302">
        <f t="shared" si="5"/>
        <v>131</v>
      </c>
    </row>
    <row r="32" spans="1:18" ht="17.100000000000001" customHeight="1" thickBot="1">
      <c r="B32" s="931"/>
      <c r="C32" s="919" t="s">
        <v>112</v>
      </c>
      <c r="D32" s="920"/>
      <c r="E32" s="920"/>
      <c r="F32" s="920"/>
      <c r="G32" s="921"/>
      <c r="H32" s="259">
        <f>H24+H31</f>
        <v>1932</v>
      </c>
      <c r="I32" s="256">
        <f>I24+I31</f>
        <v>1801</v>
      </c>
      <c r="J32" s="255">
        <f t="shared" si="3"/>
        <v>3733</v>
      </c>
      <c r="K32" s="258" t="s">
        <v>197</v>
      </c>
      <c r="L32" s="257">
        <f>L24+L31</f>
        <v>3301</v>
      </c>
      <c r="M32" s="257">
        <f>M24+M31</f>
        <v>1953</v>
      </c>
      <c r="N32" s="257">
        <f>N24+N31</f>
        <v>1639</v>
      </c>
      <c r="O32" s="257">
        <f>O24+O31</f>
        <v>2026</v>
      </c>
      <c r="P32" s="256">
        <f>P24+P31</f>
        <v>1349</v>
      </c>
      <c r="Q32" s="255">
        <f t="shared" si="4"/>
        <v>10268</v>
      </c>
      <c r="R32" s="254">
        <f t="shared" si="5"/>
        <v>14001</v>
      </c>
    </row>
    <row r="33" spans="1:18" ht="17.100000000000001" customHeight="1">
      <c r="B33" s="916" t="s">
        <v>49</v>
      </c>
      <c r="C33" s="301"/>
      <c r="D33" s="301"/>
      <c r="E33" s="301"/>
      <c r="F33" s="301"/>
      <c r="G33" s="300"/>
      <c r="H33" s="299" t="s">
        <v>57</v>
      </c>
      <c r="I33" s="298" t="s">
        <v>56</v>
      </c>
      <c r="J33" s="297" t="s">
        <v>49</v>
      </c>
      <c r="K33" s="296" t="s">
        <v>55</v>
      </c>
      <c r="L33" s="295" t="s">
        <v>54</v>
      </c>
      <c r="M33" s="295" t="s">
        <v>53</v>
      </c>
      <c r="N33" s="295" t="s">
        <v>52</v>
      </c>
      <c r="O33" s="295" t="s">
        <v>51</v>
      </c>
      <c r="P33" s="294" t="s">
        <v>50</v>
      </c>
      <c r="Q33" s="293" t="s">
        <v>49</v>
      </c>
      <c r="R33" s="292" t="s">
        <v>48</v>
      </c>
    </row>
    <row r="34" spans="1:18" ht="17.100000000000001" customHeight="1">
      <c r="B34" s="917"/>
      <c r="C34" s="291" t="s">
        <v>103</v>
      </c>
      <c r="D34" s="47"/>
      <c r="E34" s="47"/>
      <c r="F34" s="47"/>
      <c r="G34" s="46"/>
      <c r="H34" s="263">
        <f t="shared" ref="H34:I41" si="6">H14+H24</f>
        <v>2715</v>
      </c>
      <c r="I34" s="264">
        <f t="shared" si="6"/>
        <v>2488</v>
      </c>
      <c r="J34" s="290">
        <f>SUM(H34:I34)</f>
        <v>5203</v>
      </c>
      <c r="K34" s="289" t="s">
        <v>193</v>
      </c>
      <c r="L34" s="288">
        <f>L14+L24</f>
        <v>4797</v>
      </c>
      <c r="M34" s="288">
        <f>M14+M24</f>
        <v>2906</v>
      </c>
      <c r="N34" s="288">
        <f>N14+N24</f>
        <v>2339</v>
      </c>
      <c r="O34" s="288">
        <f>O14+O24</f>
        <v>2707</v>
      </c>
      <c r="P34" s="288">
        <f>P14+P24</f>
        <v>1787</v>
      </c>
      <c r="Q34" s="261">
        <f t="shared" ref="Q34:Q42" si="7">SUM(K34:P34)</f>
        <v>14536</v>
      </c>
      <c r="R34" s="287">
        <f t="shared" ref="R34:R42" si="8">SUM(J34,Q34)</f>
        <v>19739</v>
      </c>
    </row>
    <row r="35" spans="1:18" ht="17.100000000000001" customHeight="1">
      <c r="B35" s="917"/>
      <c r="C35" s="82"/>
      <c r="D35" s="151" t="s">
        <v>118</v>
      </c>
      <c r="E35" s="151"/>
      <c r="F35" s="151"/>
      <c r="G35" s="151"/>
      <c r="H35" s="286">
        <f t="shared" si="6"/>
        <v>100</v>
      </c>
      <c r="I35" s="285">
        <f t="shared" si="6"/>
        <v>87</v>
      </c>
      <c r="J35" s="275">
        <f>SUM(H35:I35)</f>
        <v>187</v>
      </c>
      <c r="K35" s="284" t="s">
        <v>193</v>
      </c>
      <c r="L35" s="283">
        <f t="shared" ref="L35:P41" si="9">L15+L25</f>
        <v>130</v>
      </c>
      <c r="M35" s="283">
        <f t="shared" si="9"/>
        <v>96</v>
      </c>
      <c r="N35" s="283">
        <f t="shared" si="9"/>
        <v>65</v>
      </c>
      <c r="O35" s="283">
        <f t="shared" si="9"/>
        <v>64</v>
      </c>
      <c r="P35" s="282">
        <f>P15+P25</f>
        <v>49</v>
      </c>
      <c r="Q35" s="275">
        <f>SUM(K35:P35)</f>
        <v>404</v>
      </c>
      <c r="R35" s="281">
        <f>SUM(J35,Q35)</f>
        <v>591</v>
      </c>
    </row>
    <row r="36" spans="1:18" ht="17.100000000000001" customHeight="1">
      <c r="B36" s="917"/>
      <c r="C36" s="152"/>
      <c r="D36" s="69" t="s">
        <v>117</v>
      </c>
      <c r="E36" s="69"/>
      <c r="F36" s="69"/>
      <c r="G36" s="69"/>
      <c r="H36" s="280">
        <f t="shared" si="6"/>
        <v>240</v>
      </c>
      <c r="I36" s="279">
        <f t="shared" si="6"/>
        <v>232</v>
      </c>
      <c r="J36" s="275">
        <f t="shared" ref="J36:J42" si="10">SUM(H36:I36)</f>
        <v>472</v>
      </c>
      <c r="K36" s="278" t="s">
        <v>197</v>
      </c>
      <c r="L36" s="277">
        <f t="shared" si="9"/>
        <v>318</v>
      </c>
      <c r="M36" s="277">
        <f t="shared" si="9"/>
        <v>240</v>
      </c>
      <c r="N36" s="277">
        <f t="shared" si="9"/>
        <v>160</v>
      </c>
      <c r="O36" s="277">
        <f t="shared" si="9"/>
        <v>162</v>
      </c>
      <c r="P36" s="276">
        <f t="shared" si="9"/>
        <v>114</v>
      </c>
      <c r="Q36" s="275">
        <f t="shared" si="7"/>
        <v>994</v>
      </c>
      <c r="R36" s="274">
        <f t="shared" si="8"/>
        <v>1466</v>
      </c>
    </row>
    <row r="37" spans="1:18" ht="17.100000000000001" customHeight="1">
      <c r="B37" s="917"/>
      <c r="C37" s="152"/>
      <c r="D37" s="69" t="s">
        <v>116</v>
      </c>
      <c r="E37" s="69"/>
      <c r="F37" s="69"/>
      <c r="G37" s="69"/>
      <c r="H37" s="280">
        <f t="shared" si="6"/>
        <v>414</v>
      </c>
      <c r="I37" s="279">
        <f t="shared" si="6"/>
        <v>422</v>
      </c>
      <c r="J37" s="275">
        <f t="shared" si="10"/>
        <v>836</v>
      </c>
      <c r="K37" s="278" t="s">
        <v>193</v>
      </c>
      <c r="L37" s="277">
        <f t="shared" si="9"/>
        <v>630</v>
      </c>
      <c r="M37" s="277">
        <f t="shared" si="9"/>
        <v>363</v>
      </c>
      <c r="N37" s="277">
        <f t="shared" si="9"/>
        <v>268</v>
      </c>
      <c r="O37" s="277">
        <f t="shared" si="9"/>
        <v>276</v>
      </c>
      <c r="P37" s="276">
        <f t="shared" si="9"/>
        <v>211</v>
      </c>
      <c r="Q37" s="275">
        <f t="shared" si="7"/>
        <v>1748</v>
      </c>
      <c r="R37" s="274">
        <f>SUM(J37,Q37)</f>
        <v>2584</v>
      </c>
    </row>
    <row r="38" spans="1:18" ht="17.100000000000001" customHeight="1">
      <c r="B38" s="917"/>
      <c r="C38" s="152"/>
      <c r="D38" s="69" t="s">
        <v>115</v>
      </c>
      <c r="E38" s="69"/>
      <c r="F38" s="69"/>
      <c r="G38" s="69"/>
      <c r="H38" s="280">
        <f t="shared" si="6"/>
        <v>710</v>
      </c>
      <c r="I38" s="279">
        <f t="shared" si="6"/>
        <v>536</v>
      </c>
      <c r="J38" s="275">
        <f t="shared" si="10"/>
        <v>1246</v>
      </c>
      <c r="K38" s="278" t="s">
        <v>197</v>
      </c>
      <c r="L38" s="277">
        <f t="shared" si="9"/>
        <v>1006</v>
      </c>
      <c r="M38" s="277">
        <f t="shared" si="9"/>
        <v>539</v>
      </c>
      <c r="N38" s="277">
        <f t="shared" si="9"/>
        <v>418</v>
      </c>
      <c r="O38" s="277">
        <f t="shared" si="9"/>
        <v>447</v>
      </c>
      <c r="P38" s="276">
        <f t="shared" si="9"/>
        <v>270</v>
      </c>
      <c r="Q38" s="275">
        <f t="shared" si="7"/>
        <v>2680</v>
      </c>
      <c r="R38" s="274">
        <f t="shared" si="8"/>
        <v>3926</v>
      </c>
    </row>
    <row r="39" spans="1:18" ht="17.100000000000001" customHeight="1">
      <c r="B39" s="917"/>
      <c r="C39" s="152"/>
      <c r="D39" s="69" t="s">
        <v>114</v>
      </c>
      <c r="E39" s="69"/>
      <c r="F39" s="69"/>
      <c r="G39" s="69"/>
      <c r="H39" s="280">
        <f t="shared" si="6"/>
        <v>751</v>
      </c>
      <c r="I39" s="279">
        <f t="shared" si="6"/>
        <v>620</v>
      </c>
      <c r="J39" s="275">
        <f t="shared" si="10"/>
        <v>1371</v>
      </c>
      <c r="K39" s="278" t="s">
        <v>193</v>
      </c>
      <c r="L39" s="277">
        <f t="shared" si="9"/>
        <v>1307</v>
      </c>
      <c r="M39" s="277">
        <f t="shared" si="9"/>
        <v>689</v>
      </c>
      <c r="N39" s="277">
        <f t="shared" si="9"/>
        <v>556</v>
      </c>
      <c r="O39" s="277">
        <f t="shared" si="9"/>
        <v>577</v>
      </c>
      <c r="P39" s="276">
        <f t="shared" si="9"/>
        <v>430</v>
      </c>
      <c r="Q39" s="275">
        <f t="shared" si="7"/>
        <v>3559</v>
      </c>
      <c r="R39" s="274">
        <f t="shared" si="8"/>
        <v>4930</v>
      </c>
    </row>
    <row r="40" spans="1:18" ht="17.100000000000001" customHeight="1">
      <c r="B40" s="917"/>
      <c r="C40" s="133"/>
      <c r="D40" s="132" t="s">
        <v>113</v>
      </c>
      <c r="E40" s="132"/>
      <c r="F40" s="132"/>
      <c r="G40" s="132"/>
      <c r="H40" s="273">
        <f t="shared" si="6"/>
        <v>500</v>
      </c>
      <c r="I40" s="272">
        <f t="shared" si="6"/>
        <v>591</v>
      </c>
      <c r="J40" s="271">
        <f t="shared" si="10"/>
        <v>1091</v>
      </c>
      <c r="K40" s="270" t="s">
        <v>197</v>
      </c>
      <c r="L40" s="269">
        <f t="shared" si="9"/>
        <v>1406</v>
      </c>
      <c r="M40" s="269">
        <f t="shared" si="9"/>
        <v>979</v>
      </c>
      <c r="N40" s="269">
        <f t="shared" si="9"/>
        <v>872</v>
      </c>
      <c r="O40" s="269">
        <f t="shared" si="9"/>
        <v>1181</v>
      </c>
      <c r="P40" s="268">
        <f t="shared" si="9"/>
        <v>713</v>
      </c>
      <c r="Q40" s="267">
        <f t="shared" si="7"/>
        <v>5151</v>
      </c>
      <c r="R40" s="266">
        <f t="shared" si="8"/>
        <v>6242</v>
      </c>
    </row>
    <row r="41" spans="1:18" ht="17.100000000000001" customHeight="1">
      <c r="B41" s="917"/>
      <c r="C41" s="265" t="s">
        <v>102</v>
      </c>
      <c r="D41" s="265"/>
      <c r="E41" s="265"/>
      <c r="F41" s="265"/>
      <c r="G41" s="265"/>
      <c r="H41" s="263">
        <f t="shared" si="6"/>
        <v>37</v>
      </c>
      <c r="I41" s="264">
        <f t="shared" si="6"/>
        <v>59</v>
      </c>
      <c r="J41" s="263">
        <f>SUM(H41:I41)</f>
        <v>96</v>
      </c>
      <c r="K41" s="262" t="s">
        <v>198</v>
      </c>
      <c r="L41" s="35">
        <f>L21+L31</f>
        <v>71</v>
      </c>
      <c r="M41" s="35">
        <f t="shared" si="9"/>
        <v>42</v>
      </c>
      <c r="N41" s="35">
        <f t="shared" si="9"/>
        <v>35</v>
      </c>
      <c r="O41" s="35">
        <f t="shared" si="9"/>
        <v>22</v>
      </c>
      <c r="P41" s="34">
        <f t="shared" si="9"/>
        <v>34</v>
      </c>
      <c r="Q41" s="261">
        <f t="shared" si="7"/>
        <v>204</v>
      </c>
      <c r="R41" s="260">
        <f t="shared" si="8"/>
        <v>300</v>
      </c>
    </row>
    <row r="42" spans="1:18" ht="17.100000000000001" customHeight="1" thickBot="1">
      <c r="B42" s="918"/>
      <c r="C42" s="919" t="s">
        <v>112</v>
      </c>
      <c r="D42" s="920"/>
      <c r="E42" s="920"/>
      <c r="F42" s="920"/>
      <c r="G42" s="921"/>
      <c r="H42" s="259">
        <f>H34+H41</f>
        <v>2752</v>
      </c>
      <c r="I42" s="256">
        <f>I34+I41</f>
        <v>2547</v>
      </c>
      <c r="J42" s="255">
        <f t="shared" si="10"/>
        <v>5299</v>
      </c>
      <c r="K42" s="258" t="s">
        <v>193</v>
      </c>
      <c r="L42" s="257">
        <f>L34+L41</f>
        <v>4868</v>
      </c>
      <c r="M42" s="257">
        <f>M34+M41</f>
        <v>2948</v>
      </c>
      <c r="N42" s="257">
        <f>N34+N41</f>
        <v>2374</v>
      </c>
      <c r="O42" s="257">
        <f>O34+O41</f>
        <v>2729</v>
      </c>
      <c r="P42" s="256">
        <f>P34+P41</f>
        <v>1821</v>
      </c>
      <c r="Q42" s="255">
        <f t="shared" si="7"/>
        <v>14740</v>
      </c>
      <c r="R42" s="254">
        <f t="shared" si="8"/>
        <v>20039</v>
      </c>
    </row>
    <row r="45" spans="1:18" ht="17.100000000000001" customHeight="1">
      <c r="A45" s="4" t="s">
        <v>111</v>
      </c>
    </row>
    <row r="46" spans="1:18" ht="17.100000000000001" customHeight="1">
      <c r="B46" s="23"/>
      <c r="C46" s="23"/>
      <c r="D46" s="23"/>
      <c r="E46" s="143"/>
      <c r="F46" s="143"/>
      <c r="G46" s="143"/>
      <c r="H46" s="143"/>
      <c r="I46" s="143"/>
      <c r="J46" s="143"/>
      <c r="K46" s="862" t="s">
        <v>104</v>
      </c>
      <c r="L46" s="862"/>
      <c r="M46" s="862"/>
      <c r="N46" s="862"/>
      <c r="O46" s="862"/>
      <c r="P46" s="862"/>
      <c r="Q46" s="862"/>
      <c r="R46" s="862"/>
    </row>
    <row r="47" spans="1:18" ht="17.100000000000001" customHeight="1">
      <c r="B47" s="863" t="str">
        <f>"令和" &amp; DBCS($A$2) &amp; "年（" &amp; DBCS($B$2) &amp; "年）" &amp; DBCS($C$2) &amp; "月"</f>
        <v>令和５年（２０２３年）８月</v>
      </c>
      <c r="C47" s="864"/>
      <c r="D47" s="864"/>
      <c r="E47" s="864"/>
      <c r="F47" s="864"/>
      <c r="G47" s="865"/>
      <c r="H47" s="869" t="s">
        <v>96</v>
      </c>
      <c r="I47" s="870"/>
      <c r="J47" s="870"/>
      <c r="K47" s="871" t="s">
        <v>95</v>
      </c>
      <c r="L47" s="872"/>
      <c r="M47" s="872"/>
      <c r="N47" s="872"/>
      <c r="O47" s="872"/>
      <c r="P47" s="872"/>
      <c r="Q47" s="873"/>
      <c r="R47" s="874" t="s">
        <v>48</v>
      </c>
    </row>
    <row r="48" spans="1:18" ht="17.100000000000001" customHeight="1">
      <c r="B48" s="866"/>
      <c r="C48" s="867"/>
      <c r="D48" s="867"/>
      <c r="E48" s="867"/>
      <c r="F48" s="867"/>
      <c r="G48" s="868"/>
      <c r="H48" s="142" t="s">
        <v>57</v>
      </c>
      <c r="I48" s="141" t="s">
        <v>56</v>
      </c>
      <c r="J48" s="140" t="s">
        <v>49</v>
      </c>
      <c r="K48" s="139" t="s">
        <v>55</v>
      </c>
      <c r="L48" s="138" t="s">
        <v>54</v>
      </c>
      <c r="M48" s="138" t="s">
        <v>53</v>
      </c>
      <c r="N48" s="138" t="s">
        <v>52</v>
      </c>
      <c r="O48" s="138" t="s">
        <v>51</v>
      </c>
      <c r="P48" s="137" t="s">
        <v>50</v>
      </c>
      <c r="Q48" s="348" t="s">
        <v>49</v>
      </c>
      <c r="R48" s="875"/>
    </row>
    <row r="49" spans="1:18" ht="17.100000000000001" customHeight="1">
      <c r="B49" s="3" t="s">
        <v>103</v>
      </c>
      <c r="C49" s="235"/>
      <c r="D49" s="235"/>
      <c r="E49" s="235"/>
      <c r="F49" s="235"/>
      <c r="G49" s="235"/>
      <c r="H49" s="22">
        <v>946</v>
      </c>
      <c r="I49" s="21">
        <v>1342</v>
      </c>
      <c r="J49" s="20">
        <f>SUM(H49:I49)</f>
        <v>2288</v>
      </c>
      <c r="K49" s="19">
        <v>0</v>
      </c>
      <c r="L49" s="31">
        <v>3752</v>
      </c>
      <c r="M49" s="31">
        <v>2329</v>
      </c>
      <c r="N49" s="31">
        <v>1586</v>
      </c>
      <c r="O49" s="31">
        <v>1053</v>
      </c>
      <c r="P49" s="30">
        <v>474</v>
      </c>
      <c r="Q49" s="253">
        <f>SUM(K49:P49)</f>
        <v>9194</v>
      </c>
      <c r="R49" s="252">
        <f>SUM(J49,Q49)</f>
        <v>11482</v>
      </c>
    </row>
    <row r="50" spans="1:18" ht="17.100000000000001" customHeight="1">
      <c r="B50" s="2" t="s">
        <v>102</v>
      </c>
      <c r="C50" s="29"/>
      <c r="D50" s="29"/>
      <c r="E50" s="29"/>
      <c r="F50" s="29"/>
      <c r="G50" s="29"/>
      <c r="H50" s="18">
        <v>14</v>
      </c>
      <c r="I50" s="17">
        <v>32</v>
      </c>
      <c r="J50" s="16">
        <f>SUM(H50:I50)</f>
        <v>46</v>
      </c>
      <c r="K50" s="15">
        <v>0</v>
      </c>
      <c r="L50" s="28">
        <v>50</v>
      </c>
      <c r="M50" s="28">
        <v>35</v>
      </c>
      <c r="N50" s="28">
        <v>28</v>
      </c>
      <c r="O50" s="28">
        <v>16</v>
      </c>
      <c r="P50" s="27">
        <v>15</v>
      </c>
      <c r="Q50" s="251">
        <f>SUM(K50:P50)</f>
        <v>144</v>
      </c>
      <c r="R50" s="250">
        <f>SUM(J50,Q50)</f>
        <v>190</v>
      </c>
    </row>
    <row r="51" spans="1:18" ht="17.100000000000001" customHeight="1">
      <c r="B51" s="13" t="s">
        <v>47</v>
      </c>
      <c r="C51" s="12"/>
      <c r="D51" s="12"/>
      <c r="E51" s="12"/>
      <c r="F51" s="12"/>
      <c r="G51" s="12"/>
      <c r="H51" s="11">
        <f t="shared" ref="H51:P51" si="11">H49+H50</f>
        <v>960</v>
      </c>
      <c r="I51" s="8">
        <f t="shared" si="11"/>
        <v>1374</v>
      </c>
      <c r="J51" s="7">
        <f t="shared" si="11"/>
        <v>2334</v>
      </c>
      <c r="K51" s="10">
        <f t="shared" si="11"/>
        <v>0</v>
      </c>
      <c r="L51" s="9">
        <f t="shared" si="11"/>
        <v>3802</v>
      </c>
      <c r="M51" s="9">
        <f t="shared" si="11"/>
        <v>2364</v>
      </c>
      <c r="N51" s="9">
        <f t="shared" si="11"/>
        <v>1614</v>
      </c>
      <c r="O51" s="9">
        <f t="shared" si="11"/>
        <v>1069</v>
      </c>
      <c r="P51" s="8">
        <f t="shared" si="11"/>
        <v>489</v>
      </c>
      <c r="Q51" s="7">
        <f>SUM(K51:P51)</f>
        <v>9338</v>
      </c>
      <c r="R51" s="6">
        <f>SUM(J51,Q51)</f>
        <v>11672</v>
      </c>
    </row>
    <row r="53" spans="1:18" ht="17.100000000000001" customHeight="1">
      <c r="A53" s="4" t="s">
        <v>110</v>
      </c>
    </row>
    <row r="54" spans="1:18" ht="17.100000000000001" customHeight="1">
      <c r="B54" s="23"/>
      <c r="C54" s="23"/>
      <c r="D54" s="23"/>
      <c r="E54" s="143"/>
      <c r="F54" s="143"/>
      <c r="G54" s="143"/>
      <c r="H54" s="143"/>
      <c r="I54" s="143"/>
      <c r="J54" s="143"/>
      <c r="K54" s="862" t="s">
        <v>104</v>
      </c>
      <c r="L54" s="862"/>
      <c r="M54" s="862"/>
      <c r="N54" s="862"/>
      <c r="O54" s="862"/>
      <c r="P54" s="862"/>
      <c r="Q54" s="862"/>
      <c r="R54" s="862"/>
    </row>
    <row r="55" spans="1:18" ht="17.100000000000001" customHeight="1">
      <c r="B55" s="863" t="str">
        <f>"令和" &amp; DBCS($A$2) &amp; "年（" &amp; DBCS($B$2) &amp; "年）" &amp; DBCS($C$2) &amp; "月"</f>
        <v>令和５年（２０２３年）８月</v>
      </c>
      <c r="C55" s="864"/>
      <c r="D55" s="864"/>
      <c r="E55" s="864"/>
      <c r="F55" s="864"/>
      <c r="G55" s="865"/>
      <c r="H55" s="869" t="s">
        <v>96</v>
      </c>
      <c r="I55" s="870"/>
      <c r="J55" s="870"/>
      <c r="K55" s="871" t="s">
        <v>95</v>
      </c>
      <c r="L55" s="872"/>
      <c r="M55" s="872"/>
      <c r="N55" s="872"/>
      <c r="O55" s="872"/>
      <c r="P55" s="872"/>
      <c r="Q55" s="873"/>
      <c r="R55" s="865" t="s">
        <v>48</v>
      </c>
    </row>
    <row r="56" spans="1:18" ht="17.100000000000001" customHeight="1">
      <c r="B56" s="866"/>
      <c r="C56" s="867"/>
      <c r="D56" s="867"/>
      <c r="E56" s="867"/>
      <c r="F56" s="867"/>
      <c r="G56" s="868"/>
      <c r="H56" s="142" t="s">
        <v>57</v>
      </c>
      <c r="I56" s="141" t="s">
        <v>56</v>
      </c>
      <c r="J56" s="140" t="s">
        <v>49</v>
      </c>
      <c r="K56" s="139" t="s">
        <v>55</v>
      </c>
      <c r="L56" s="138" t="s">
        <v>54</v>
      </c>
      <c r="M56" s="138" t="s">
        <v>53</v>
      </c>
      <c r="N56" s="138" t="s">
        <v>52</v>
      </c>
      <c r="O56" s="138" t="s">
        <v>51</v>
      </c>
      <c r="P56" s="137" t="s">
        <v>50</v>
      </c>
      <c r="Q56" s="248" t="s">
        <v>49</v>
      </c>
      <c r="R56" s="868"/>
    </row>
    <row r="57" spans="1:18" ht="17.100000000000001" customHeight="1">
      <c r="B57" s="3" t="s">
        <v>103</v>
      </c>
      <c r="C57" s="235"/>
      <c r="D57" s="235"/>
      <c r="E57" s="235"/>
      <c r="F57" s="235"/>
      <c r="G57" s="235"/>
      <c r="H57" s="22">
        <v>12</v>
      </c>
      <c r="I57" s="21">
        <v>11</v>
      </c>
      <c r="J57" s="20">
        <f>SUM(H57:I57)</f>
        <v>23</v>
      </c>
      <c r="K57" s="19">
        <v>0</v>
      </c>
      <c r="L57" s="31">
        <v>1432</v>
      </c>
      <c r="M57" s="31">
        <v>979</v>
      </c>
      <c r="N57" s="31">
        <v>790</v>
      </c>
      <c r="O57" s="31">
        <v>548</v>
      </c>
      <c r="P57" s="30">
        <v>257</v>
      </c>
      <c r="Q57" s="233">
        <f>SUM(K57:P57)</f>
        <v>4006</v>
      </c>
      <c r="R57" s="232">
        <f>SUM(J57,Q57)</f>
        <v>4029</v>
      </c>
    </row>
    <row r="58" spans="1:18" ht="17.100000000000001" customHeight="1">
      <c r="B58" s="2" t="s">
        <v>102</v>
      </c>
      <c r="C58" s="29"/>
      <c r="D58" s="29"/>
      <c r="E58" s="29"/>
      <c r="F58" s="29"/>
      <c r="G58" s="29"/>
      <c r="H58" s="18">
        <v>0</v>
      </c>
      <c r="I58" s="17">
        <v>0</v>
      </c>
      <c r="J58" s="16">
        <f>SUM(H58:I58)</f>
        <v>0</v>
      </c>
      <c r="K58" s="15">
        <v>0</v>
      </c>
      <c r="L58" s="28">
        <v>8</v>
      </c>
      <c r="M58" s="28">
        <v>4</v>
      </c>
      <c r="N58" s="28">
        <v>6</v>
      </c>
      <c r="O58" s="28">
        <v>3</v>
      </c>
      <c r="P58" s="27">
        <v>5</v>
      </c>
      <c r="Q58" s="230">
        <f>SUM(K58:P58)</f>
        <v>26</v>
      </c>
      <c r="R58" s="229">
        <f>SUM(J58,Q58)</f>
        <v>26</v>
      </c>
    </row>
    <row r="59" spans="1:18" ht="17.100000000000001" customHeight="1">
      <c r="B59" s="13" t="s">
        <v>47</v>
      </c>
      <c r="C59" s="12"/>
      <c r="D59" s="12"/>
      <c r="E59" s="12"/>
      <c r="F59" s="12"/>
      <c r="G59" s="12"/>
      <c r="H59" s="11">
        <f>H57+H58</f>
        <v>12</v>
      </c>
      <c r="I59" s="8">
        <f>I57+I58</f>
        <v>11</v>
      </c>
      <c r="J59" s="7">
        <f>SUM(H59:I59)</f>
        <v>23</v>
      </c>
      <c r="K59" s="10">
        <f t="shared" ref="K59:P59" si="12">K57+K58</f>
        <v>0</v>
      </c>
      <c r="L59" s="9">
        <f t="shared" si="12"/>
        <v>1440</v>
      </c>
      <c r="M59" s="9">
        <f t="shared" si="12"/>
        <v>983</v>
      </c>
      <c r="N59" s="9">
        <f t="shared" si="12"/>
        <v>796</v>
      </c>
      <c r="O59" s="9">
        <f t="shared" si="12"/>
        <v>551</v>
      </c>
      <c r="P59" s="8">
        <f t="shared" si="12"/>
        <v>262</v>
      </c>
      <c r="Q59" s="227">
        <f>SUM(K59:P59)</f>
        <v>4032</v>
      </c>
      <c r="R59" s="226">
        <f>SUM(J59,Q59)</f>
        <v>4055</v>
      </c>
    </row>
    <row r="61" spans="1:18" ht="17.100000000000001" customHeight="1">
      <c r="A61" s="4" t="s">
        <v>109</v>
      </c>
    </row>
    <row r="62" spans="1:18" ht="17.100000000000001" customHeight="1">
      <c r="A62" s="4" t="s">
        <v>108</v>
      </c>
    </row>
    <row r="63" spans="1:18" ht="17.100000000000001" customHeight="1">
      <c r="B63" s="23"/>
      <c r="C63" s="23"/>
      <c r="D63" s="23"/>
      <c r="E63" s="143"/>
      <c r="F63" s="143"/>
      <c r="G63" s="143"/>
      <c r="H63" s="143"/>
      <c r="I63" s="143"/>
      <c r="J63" s="862" t="s">
        <v>104</v>
      </c>
      <c r="K63" s="862"/>
      <c r="L63" s="862"/>
      <c r="M63" s="862"/>
      <c r="N63" s="862"/>
      <c r="O63" s="862"/>
      <c r="P63" s="862"/>
      <c r="Q63" s="862"/>
    </row>
    <row r="64" spans="1:18" ht="17.100000000000001" customHeight="1">
      <c r="B64" s="863" t="str">
        <f>"令和" &amp; DBCS($A$2) &amp; "年（" &amp; DBCS($B$2) &amp; "年）" &amp; DBCS($C$2) &amp; "月"</f>
        <v>令和５年（２０２３年）８月</v>
      </c>
      <c r="C64" s="864"/>
      <c r="D64" s="864"/>
      <c r="E64" s="864"/>
      <c r="F64" s="864"/>
      <c r="G64" s="865"/>
      <c r="H64" s="869" t="s">
        <v>96</v>
      </c>
      <c r="I64" s="870"/>
      <c r="J64" s="870"/>
      <c r="K64" s="871" t="s">
        <v>95</v>
      </c>
      <c r="L64" s="872"/>
      <c r="M64" s="872"/>
      <c r="N64" s="872"/>
      <c r="O64" s="872"/>
      <c r="P64" s="873"/>
      <c r="Q64" s="865" t="s">
        <v>48</v>
      </c>
    </row>
    <row r="65" spans="1:17" ht="17.100000000000001" customHeight="1">
      <c r="B65" s="866"/>
      <c r="C65" s="867"/>
      <c r="D65" s="867"/>
      <c r="E65" s="867"/>
      <c r="F65" s="867"/>
      <c r="G65" s="868"/>
      <c r="H65" s="142" t="s">
        <v>57</v>
      </c>
      <c r="I65" s="141" t="s">
        <v>56</v>
      </c>
      <c r="J65" s="140" t="s">
        <v>49</v>
      </c>
      <c r="K65" s="249" t="s">
        <v>54</v>
      </c>
      <c r="L65" s="138" t="s">
        <v>53</v>
      </c>
      <c r="M65" s="138" t="s">
        <v>52</v>
      </c>
      <c r="N65" s="138" t="s">
        <v>51</v>
      </c>
      <c r="O65" s="137" t="s">
        <v>50</v>
      </c>
      <c r="P65" s="248" t="s">
        <v>49</v>
      </c>
      <c r="Q65" s="868"/>
    </row>
    <row r="66" spans="1:17" ht="17.100000000000001" customHeight="1">
      <c r="B66" s="3" t="s">
        <v>103</v>
      </c>
      <c r="C66" s="235"/>
      <c r="D66" s="235"/>
      <c r="E66" s="235"/>
      <c r="F66" s="235"/>
      <c r="G66" s="235"/>
      <c r="H66" s="22">
        <v>0</v>
      </c>
      <c r="I66" s="21">
        <v>0</v>
      </c>
      <c r="J66" s="20">
        <f>SUM(H66:I66)</f>
        <v>0</v>
      </c>
      <c r="K66" s="234">
        <v>1</v>
      </c>
      <c r="L66" s="31">
        <v>3</v>
      </c>
      <c r="M66" s="31">
        <v>170</v>
      </c>
      <c r="N66" s="31">
        <v>582</v>
      </c>
      <c r="O66" s="30">
        <v>401</v>
      </c>
      <c r="P66" s="233">
        <f>SUM(K66:O66)</f>
        <v>1157</v>
      </c>
      <c r="Q66" s="232">
        <f>SUM(J66,P66)</f>
        <v>1157</v>
      </c>
    </row>
    <row r="67" spans="1:17" ht="17.100000000000001" customHeight="1">
      <c r="B67" s="2" t="s">
        <v>102</v>
      </c>
      <c r="C67" s="29"/>
      <c r="D67" s="29"/>
      <c r="E67" s="29"/>
      <c r="F67" s="29"/>
      <c r="G67" s="29"/>
      <c r="H67" s="18">
        <v>0</v>
      </c>
      <c r="I67" s="17">
        <v>0</v>
      </c>
      <c r="J67" s="16">
        <f>SUM(H67:I67)</f>
        <v>0</v>
      </c>
      <c r="K67" s="231">
        <v>0</v>
      </c>
      <c r="L67" s="28">
        <v>0</v>
      </c>
      <c r="M67" s="28">
        <v>1</v>
      </c>
      <c r="N67" s="28">
        <v>1</v>
      </c>
      <c r="O67" s="27">
        <v>2</v>
      </c>
      <c r="P67" s="230">
        <f>SUM(K67:O67)</f>
        <v>4</v>
      </c>
      <c r="Q67" s="229">
        <f>SUM(J67,P67)</f>
        <v>4</v>
      </c>
    </row>
    <row r="68" spans="1:17" ht="17.100000000000001" customHeight="1">
      <c r="B68" s="13" t="s">
        <v>47</v>
      </c>
      <c r="C68" s="12"/>
      <c r="D68" s="12"/>
      <c r="E68" s="12"/>
      <c r="F68" s="12"/>
      <c r="G68" s="12"/>
      <c r="H68" s="11">
        <f>H66+H67</f>
        <v>0</v>
      </c>
      <c r="I68" s="8">
        <f>I66+I67</f>
        <v>0</v>
      </c>
      <c r="J68" s="7">
        <f>SUM(H68:I68)</f>
        <v>0</v>
      </c>
      <c r="K68" s="228">
        <f>K66+K67</f>
        <v>1</v>
      </c>
      <c r="L68" s="9">
        <f>L66+L67</f>
        <v>3</v>
      </c>
      <c r="M68" s="9">
        <f>M66+M67</f>
        <v>171</v>
      </c>
      <c r="N68" s="9">
        <f>N66+N67</f>
        <v>583</v>
      </c>
      <c r="O68" s="8">
        <f>O66+O67</f>
        <v>403</v>
      </c>
      <c r="P68" s="227">
        <f>SUM(K68:O68)</f>
        <v>1161</v>
      </c>
      <c r="Q68" s="226">
        <f>SUM(J68,P68)</f>
        <v>1161</v>
      </c>
    </row>
    <row r="70" spans="1:17" ht="17.100000000000001" customHeight="1">
      <c r="A70" s="4" t="s">
        <v>107</v>
      </c>
    </row>
    <row r="71" spans="1:17" ht="17.100000000000001" customHeight="1">
      <c r="B71" s="23"/>
      <c r="C71" s="23"/>
      <c r="D71" s="23"/>
      <c r="E71" s="143"/>
      <c r="F71" s="143"/>
      <c r="G71" s="143"/>
      <c r="H71" s="143"/>
      <c r="I71" s="143"/>
      <c r="J71" s="862" t="s">
        <v>104</v>
      </c>
      <c r="K71" s="862"/>
      <c r="L71" s="862"/>
      <c r="M71" s="862"/>
      <c r="N71" s="862"/>
      <c r="O71" s="862"/>
      <c r="P71" s="862"/>
      <c r="Q71" s="862"/>
    </row>
    <row r="72" spans="1:17" ht="17.100000000000001" customHeight="1">
      <c r="B72" s="863" t="str">
        <f>"令和" &amp; DBCS($A$2) &amp; "年（" &amp; DBCS($B$2) &amp; "年）" &amp; DBCS($C$2) &amp; "月"</f>
        <v>令和５年（２０２３年）８月</v>
      </c>
      <c r="C72" s="864"/>
      <c r="D72" s="864"/>
      <c r="E72" s="864"/>
      <c r="F72" s="864"/>
      <c r="G72" s="865"/>
      <c r="H72" s="910" t="s">
        <v>96</v>
      </c>
      <c r="I72" s="911"/>
      <c r="J72" s="911"/>
      <c r="K72" s="912" t="s">
        <v>95</v>
      </c>
      <c r="L72" s="911"/>
      <c r="M72" s="911"/>
      <c r="N72" s="911"/>
      <c r="O72" s="911"/>
      <c r="P72" s="913"/>
      <c r="Q72" s="914" t="s">
        <v>48</v>
      </c>
    </row>
    <row r="73" spans="1:17" ht="17.100000000000001" customHeight="1">
      <c r="B73" s="866"/>
      <c r="C73" s="867"/>
      <c r="D73" s="867"/>
      <c r="E73" s="867"/>
      <c r="F73" s="867"/>
      <c r="G73" s="868"/>
      <c r="H73" s="247" t="s">
        <v>57</v>
      </c>
      <c r="I73" s="246" t="s">
        <v>56</v>
      </c>
      <c r="J73" s="245" t="s">
        <v>49</v>
      </c>
      <c r="K73" s="244" t="s">
        <v>54</v>
      </c>
      <c r="L73" s="243" t="s">
        <v>53</v>
      </c>
      <c r="M73" s="243" t="s">
        <v>52</v>
      </c>
      <c r="N73" s="243" t="s">
        <v>51</v>
      </c>
      <c r="O73" s="242" t="s">
        <v>50</v>
      </c>
      <c r="P73" s="241" t="s">
        <v>49</v>
      </c>
      <c r="Q73" s="915"/>
    </row>
    <row r="74" spans="1:17" ht="17.100000000000001" customHeight="1">
      <c r="B74" s="3" t="s">
        <v>103</v>
      </c>
      <c r="C74" s="235"/>
      <c r="D74" s="235"/>
      <c r="E74" s="235"/>
      <c r="F74" s="235"/>
      <c r="G74" s="235"/>
      <c r="H74" s="22">
        <v>0</v>
      </c>
      <c r="I74" s="21">
        <v>0</v>
      </c>
      <c r="J74" s="20">
        <f>SUM(H74:I74)</f>
        <v>0</v>
      </c>
      <c r="K74" s="234">
        <v>33</v>
      </c>
      <c r="L74" s="31">
        <v>59</v>
      </c>
      <c r="M74" s="31">
        <v>125</v>
      </c>
      <c r="N74" s="31">
        <v>171</v>
      </c>
      <c r="O74" s="30">
        <v>81</v>
      </c>
      <c r="P74" s="233">
        <f>SUM(K74:O74)</f>
        <v>469</v>
      </c>
      <c r="Q74" s="232">
        <f>SUM(J74,P74)</f>
        <v>469</v>
      </c>
    </row>
    <row r="75" spans="1:17" ht="17.100000000000001" customHeight="1">
      <c r="B75" s="2" t="s">
        <v>102</v>
      </c>
      <c r="C75" s="29"/>
      <c r="D75" s="29"/>
      <c r="E75" s="29"/>
      <c r="F75" s="29"/>
      <c r="G75" s="29"/>
      <c r="H75" s="18">
        <v>0</v>
      </c>
      <c r="I75" s="17">
        <v>0</v>
      </c>
      <c r="J75" s="16">
        <f>SUM(H75:I75)</f>
        <v>0</v>
      </c>
      <c r="K75" s="231">
        <v>0</v>
      </c>
      <c r="L75" s="28">
        <v>0</v>
      </c>
      <c r="M75" s="28">
        <v>0</v>
      </c>
      <c r="N75" s="28">
        <v>0</v>
      </c>
      <c r="O75" s="27">
        <v>1</v>
      </c>
      <c r="P75" s="230">
        <f>SUM(K75:O75)</f>
        <v>1</v>
      </c>
      <c r="Q75" s="229">
        <f>SUM(J75,P75)</f>
        <v>1</v>
      </c>
    </row>
    <row r="76" spans="1:17" ht="17.100000000000001" customHeight="1">
      <c r="B76" s="13" t="s">
        <v>47</v>
      </c>
      <c r="C76" s="12"/>
      <c r="D76" s="12"/>
      <c r="E76" s="12"/>
      <c r="F76" s="12"/>
      <c r="G76" s="12"/>
      <c r="H76" s="11">
        <f>H74+H75</f>
        <v>0</v>
      </c>
      <c r="I76" s="8">
        <f>I74+I75</f>
        <v>0</v>
      </c>
      <c r="J76" s="7">
        <f>SUM(H76:I76)</f>
        <v>0</v>
      </c>
      <c r="K76" s="228">
        <f>K74+K75</f>
        <v>33</v>
      </c>
      <c r="L76" s="9">
        <f>L74+L75</f>
        <v>59</v>
      </c>
      <c r="M76" s="9">
        <f>M74+M75</f>
        <v>125</v>
      </c>
      <c r="N76" s="9">
        <f>N74+N75</f>
        <v>171</v>
      </c>
      <c r="O76" s="8">
        <f>O74+O75</f>
        <v>82</v>
      </c>
      <c r="P76" s="227">
        <f>SUM(K76:O76)</f>
        <v>470</v>
      </c>
      <c r="Q76" s="226">
        <f>SUM(J76,P76)</f>
        <v>470</v>
      </c>
    </row>
    <row r="78" spans="1:17" ht="17.100000000000001" customHeight="1">
      <c r="A78" s="4" t="s">
        <v>106</v>
      </c>
    </row>
    <row r="79" spans="1:17" ht="17.100000000000001" customHeight="1">
      <c r="B79" s="23"/>
      <c r="C79" s="23"/>
      <c r="D79" s="23"/>
      <c r="E79" s="143"/>
      <c r="F79" s="143"/>
      <c r="G79" s="143"/>
      <c r="H79" s="143"/>
      <c r="I79" s="143"/>
      <c r="J79" s="862" t="s">
        <v>104</v>
      </c>
      <c r="K79" s="862"/>
      <c r="L79" s="862"/>
      <c r="M79" s="862"/>
      <c r="N79" s="862"/>
      <c r="O79" s="862"/>
      <c r="P79" s="862"/>
      <c r="Q79" s="862"/>
    </row>
    <row r="80" spans="1:17" ht="17.100000000000001" customHeight="1">
      <c r="B80" s="889" t="str">
        <f>"令和" &amp; DBCS($A$2) &amp; "年（" &amp; DBCS($B$2) &amp; "年）" &amp; DBCS($C$2) &amp; "月"</f>
        <v>令和５年（２０２３年）８月</v>
      </c>
      <c r="C80" s="890"/>
      <c r="D80" s="890"/>
      <c r="E80" s="890"/>
      <c r="F80" s="890"/>
      <c r="G80" s="891"/>
      <c r="H80" s="895" t="s">
        <v>96</v>
      </c>
      <c r="I80" s="896"/>
      <c r="J80" s="896"/>
      <c r="K80" s="897" t="s">
        <v>95</v>
      </c>
      <c r="L80" s="896"/>
      <c r="M80" s="896"/>
      <c r="N80" s="896"/>
      <c r="O80" s="896"/>
      <c r="P80" s="898"/>
      <c r="Q80" s="891" t="s">
        <v>48</v>
      </c>
    </row>
    <row r="81" spans="1:18" ht="17.100000000000001" customHeight="1">
      <c r="B81" s="892"/>
      <c r="C81" s="893"/>
      <c r="D81" s="893"/>
      <c r="E81" s="893"/>
      <c r="F81" s="893"/>
      <c r="G81" s="894"/>
      <c r="H81" s="240" t="s">
        <v>57</v>
      </c>
      <c r="I81" s="237" t="s">
        <v>56</v>
      </c>
      <c r="J81" s="350" t="s">
        <v>49</v>
      </c>
      <c r="K81" s="239" t="s">
        <v>54</v>
      </c>
      <c r="L81" s="238" t="s">
        <v>53</v>
      </c>
      <c r="M81" s="238" t="s">
        <v>52</v>
      </c>
      <c r="N81" s="238" t="s">
        <v>51</v>
      </c>
      <c r="O81" s="237" t="s">
        <v>50</v>
      </c>
      <c r="P81" s="236" t="s">
        <v>49</v>
      </c>
      <c r="Q81" s="894"/>
    </row>
    <row r="82" spans="1:18" ht="17.100000000000001" customHeight="1">
      <c r="B82" s="3" t="s">
        <v>103</v>
      </c>
      <c r="C82" s="235"/>
      <c r="D82" s="235"/>
      <c r="E82" s="235"/>
      <c r="F82" s="235"/>
      <c r="G82" s="235"/>
      <c r="H82" s="22">
        <v>0</v>
      </c>
      <c r="I82" s="21">
        <v>0</v>
      </c>
      <c r="J82" s="20">
        <f>SUM(H82:I82)</f>
        <v>0</v>
      </c>
      <c r="K82" s="234">
        <v>0</v>
      </c>
      <c r="L82" s="31">
        <v>0</v>
      </c>
      <c r="M82" s="31">
        <v>3</v>
      </c>
      <c r="N82" s="31">
        <v>14</v>
      </c>
      <c r="O82" s="30">
        <v>15</v>
      </c>
      <c r="P82" s="233">
        <f>SUM(K82:O82)</f>
        <v>32</v>
      </c>
      <c r="Q82" s="232">
        <f>SUM(J82,P82)</f>
        <v>32</v>
      </c>
    </row>
    <row r="83" spans="1:18" ht="17.100000000000001" customHeight="1">
      <c r="B83" s="2" t="s">
        <v>102</v>
      </c>
      <c r="C83" s="29"/>
      <c r="D83" s="29"/>
      <c r="E83" s="29"/>
      <c r="F83" s="29"/>
      <c r="G83" s="29"/>
      <c r="H83" s="18">
        <v>0</v>
      </c>
      <c r="I83" s="17">
        <v>0</v>
      </c>
      <c r="J83" s="16">
        <f>SUM(H83:I83)</f>
        <v>0</v>
      </c>
      <c r="K83" s="231">
        <v>0</v>
      </c>
      <c r="L83" s="28">
        <v>0</v>
      </c>
      <c r="M83" s="28">
        <v>0</v>
      </c>
      <c r="N83" s="28">
        <v>0</v>
      </c>
      <c r="O83" s="27">
        <v>0</v>
      </c>
      <c r="P83" s="230">
        <f>SUM(K83:O83)</f>
        <v>0</v>
      </c>
      <c r="Q83" s="229">
        <f>SUM(J83,P83)</f>
        <v>0</v>
      </c>
    </row>
    <row r="84" spans="1:18" ht="17.100000000000001" customHeight="1">
      <c r="B84" s="13" t="s">
        <v>47</v>
      </c>
      <c r="C84" s="12"/>
      <c r="D84" s="12"/>
      <c r="E84" s="12"/>
      <c r="F84" s="12"/>
      <c r="G84" s="12"/>
      <c r="H84" s="11">
        <f>H82+H83</f>
        <v>0</v>
      </c>
      <c r="I84" s="8">
        <f>I82+I83</f>
        <v>0</v>
      </c>
      <c r="J84" s="7">
        <f>SUM(H84:I84)</f>
        <v>0</v>
      </c>
      <c r="K84" s="228">
        <f>K82+K83</f>
        <v>0</v>
      </c>
      <c r="L84" s="9">
        <f>L82+L83</f>
        <v>0</v>
      </c>
      <c r="M84" s="9">
        <f>M82+M83</f>
        <v>3</v>
      </c>
      <c r="N84" s="9">
        <f>N82+N83</f>
        <v>14</v>
      </c>
      <c r="O84" s="8">
        <f>O82+O83</f>
        <v>15</v>
      </c>
      <c r="P84" s="227">
        <f>SUM(K84:O84)</f>
        <v>32</v>
      </c>
      <c r="Q84" s="226">
        <f>SUM(J84,P84)</f>
        <v>32</v>
      </c>
    </row>
    <row r="86" spans="1:18" s="189" customFormat="1" ht="17.100000000000001" customHeight="1">
      <c r="A86" s="4" t="s">
        <v>105</v>
      </c>
    </row>
    <row r="87" spans="1:18" s="189" customFormat="1" ht="17.100000000000001" customHeight="1">
      <c r="B87" s="225"/>
      <c r="C87" s="225"/>
      <c r="D87" s="225"/>
      <c r="E87" s="187"/>
      <c r="F87" s="187"/>
      <c r="G87" s="187"/>
      <c r="H87" s="187"/>
      <c r="I87" s="187"/>
      <c r="J87" s="899" t="s">
        <v>104</v>
      </c>
      <c r="K87" s="899"/>
      <c r="L87" s="899"/>
      <c r="M87" s="899"/>
      <c r="N87" s="899"/>
      <c r="O87" s="899"/>
      <c r="P87" s="899"/>
      <c r="Q87" s="899"/>
    </row>
    <row r="88" spans="1:18" s="189" customFormat="1" ht="17.100000000000001" customHeight="1">
      <c r="B88" s="900" t="str">
        <f>"令和" &amp; DBCS($A$2) &amp; "年（" &amp; DBCS($B$2) &amp; "年）" &amp; DBCS($C$2) &amp; "月"</f>
        <v>令和５年（２０２３年）８月</v>
      </c>
      <c r="C88" s="901"/>
      <c r="D88" s="901"/>
      <c r="E88" s="901"/>
      <c r="F88" s="901"/>
      <c r="G88" s="902"/>
      <c r="H88" s="906" t="s">
        <v>96</v>
      </c>
      <c r="I88" s="907"/>
      <c r="J88" s="907"/>
      <c r="K88" s="908" t="s">
        <v>95</v>
      </c>
      <c r="L88" s="907"/>
      <c r="M88" s="907"/>
      <c r="N88" s="907"/>
      <c r="O88" s="907"/>
      <c r="P88" s="909"/>
      <c r="Q88" s="902" t="s">
        <v>48</v>
      </c>
    </row>
    <row r="89" spans="1:18" s="189" customFormat="1" ht="17.100000000000001" customHeight="1">
      <c r="B89" s="903"/>
      <c r="C89" s="904"/>
      <c r="D89" s="904"/>
      <c r="E89" s="904"/>
      <c r="F89" s="904"/>
      <c r="G89" s="905"/>
      <c r="H89" s="224" t="s">
        <v>57</v>
      </c>
      <c r="I89" s="221" t="s">
        <v>56</v>
      </c>
      <c r="J89" s="351" t="s">
        <v>49</v>
      </c>
      <c r="K89" s="223" t="s">
        <v>54</v>
      </c>
      <c r="L89" s="222" t="s">
        <v>53</v>
      </c>
      <c r="M89" s="222" t="s">
        <v>52</v>
      </c>
      <c r="N89" s="222" t="s">
        <v>51</v>
      </c>
      <c r="O89" s="221" t="s">
        <v>50</v>
      </c>
      <c r="P89" s="220" t="s">
        <v>49</v>
      </c>
      <c r="Q89" s="905"/>
    </row>
    <row r="90" spans="1:18" s="189" customFormat="1" ht="17.100000000000001" customHeight="1">
      <c r="B90" s="219" t="s">
        <v>103</v>
      </c>
      <c r="C90" s="218"/>
      <c r="D90" s="218"/>
      <c r="E90" s="218"/>
      <c r="F90" s="218"/>
      <c r="G90" s="218"/>
      <c r="H90" s="217">
        <v>0</v>
      </c>
      <c r="I90" s="216">
        <v>0</v>
      </c>
      <c r="J90" s="215">
        <f>SUM(H90:I90)</f>
        <v>0</v>
      </c>
      <c r="K90" s="214">
        <v>0</v>
      </c>
      <c r="L90" s="213">
        <v>4</v>
      </c>
      <c r="M90" s="213">
        <v>28</v>
      </c>
      <c r="N90" s="213">
        <v>323</v>
      </c>
      <c r="O90" s="212">
        <v>379</v>
      </c>
      <c r="P90" s="211">
        <f>SUM(K90:O90)</f>
        <v>734</v>
      </c>
      <c r="Q90" s="210">
        <f>SUM(J90,P90)</f>
        <v>734</v>
      </c>
    </row>
    <row r="91" spans="1:18" s="189" customFormat="1" ht="17.100000000000001" customHeight="1">
      <c r="B91" s="209" t="s">
        <v>102</v>
      </c>
      <c r="C91" s="208"/>
      <c r="D91" s="208"/>
      <c r="E91" s="208"/>
      <c r="F91" s="208"/>
      <c r="G91" s="208"/>
      <c r="H91" s="207">
        <v>0</v>
      </c>
      <c r="I91" s="206">
        <v>0</v>
      </c>
      <c r="J91" s="205">
        <f>SUM(H91:I91)</f>
        <v>0</v>
      </c>
      <c r="K91" s="204">
        <v>0</v>
      </c>
      <c r="L91" s="203">
        <v>0</v>
      </c>
      <c r="M91" s="203">
        <v>0</v>
      </c>
      <c r="N91" s="203">
        <v>1</v>
      </c>
      <c r="O91" s="202">
        <v>5</v>
      </c>
      <c r="P91" s="201">
        <f>SUM(K91:O91)</f>
        <v>6</v>
      </c>
      <c r="Q91" s="200">
        <f>SUM(J91,P91)</f>
        <v>6</v>
      </c>
    </row>
    <row r="92" spans="1:18" s="189" customFormat="1" ht="17.100000000000001" customHeight="1">
      <c r="B92" s="199" t="s">
        <v>47</v>
      </c>
      <c r="C92" s="198"/>
      <c r="D92" s="198"/>
      <c r="E92" s="198"/>
      <c r="F92" s="198"/>
      <c r="G92" s="198"/>
      <c r="H92" s="197">
        <f>H90+H91</f>
        <v>0</v>
      </c>
      <c r="I92" s="193">
        <f>I90+I91</f>
        <v>0</v>
      </c>
      <c r="J92" s="196">
        <f>SUM(H92:I92)</f>
        <v>0</v>
      </c>
      <c r="K92" s="195">
        <f>K90+K91</f>
        <v>0</v>
      </c>
      <c r="L92" s="194">
        <f>L90+L91</f>
        <v>4</v>
      </c>
      <c r="M92" s="194">
        <f>M90+M91</f>
        <v>28</v>
      </c>
      <c r="N92" s="194">
        <f>N90+N91</f>
        <v>324</v>
      </c>
      <c r="O92" s="193">
        <f>O90+O91</f>
        <v>384</v>
      </c>
      <c r="P92" s="192">
        <f>SUM(K92:O92)</f>
        <v>740</v>
      </c>
      <c r="Q92" s="191">
        <f>SUM(J92,P92)</f>
        <v>740</v>
      </c>
    </row>
    <row r="93" spans="1:18" s="189" customFormat="1" ht="17.100000000000001" customHeight="1"/>
    <row r="94" spans="1:18" s="49" customFormat="1" ht="17.100000000000001" customHeight="1">
      <c r="A94" s="26" t="s">
        <v>101</v>
      </c>
      <c r="J94" s="190"/>
      <c r="K94" s="190"/>
    </row>
    <row r="95" spans="1:18" s="49" customFormat="1" ht="17.100000000000001" customHeight="1">
      <c r="B95" s="189"/>
      <c r="C95" s="188"/>
      <c r="D95" s="188"/>
      <c r="E95" s="188"/>
      <c r="F95" s="187"/>
      <c r="G95" s="187"/>
      <c r="H95" s="187"/>
      <c r="I95" s="899" t="s">
        <v>100</v>
      </c>
      <c r="J95" s="899"/>
      <c r="K95" s="899"/>
      <c r="L95" s="899"/>
      <c r="M95" s="899"/>
      <c r="N95" s="899"/>
      <c r="O95" s="899"/>
      <c r="P95" s="899"/>
      <c r="Q95" s="899"/>
      <c r="R95" s="899"/>
    </row>
    <row r="96" spans="1:18" s="49" customFormat="1" ht="17.100000000000001" customHeight="1">
      <c r="B96" s="876" t="str">
        <f>"令和" &amp; DBCS($A$2) &amp; "年（" &amp; DBCS($B$2) &amp; "年）" &amp; DBCS($C$2) &amp; "月"</f>
        <v>令和５年（２０２３年）８月</v>
      </c>
      <c r="C96" s="877"/>
      <c r="D96" s="877"/>
      <c r="E96" s="877"/>
      <c r="F96" s="877"/>
      <c r="G96" s="878"/>
      <c r="H96" s="882" t="s">
        <v>96</v>
      </c>
      <c r="I96" s="883"/>
      <c r="J96" s="883"/>
      <c r="K96" s="884" t="s">
        <v>95</v>
      </c>
      <c r="L96" s="885"/>
      <c r="M96" s="885"/>
      <c r="N96" s="885"/>
      <c r="O96" s="885"/>
      <c r="P96" s="885"/>
      <c r="Q96" s="886"/>
      <c r="R96" s="887" t="s">
        <v>48</v>
      </c>
    </row>
    <row r="97" spans="2:18" s="49" customFormat="1" ht="17.100000000000001" customHeight="1">
      <c r="B97" s="879"/>
      <c r="C97" s="880"/>
      <c r="D97" s="880"/>
      <c r="E97" s="880"/>
      <c r="F97" s="880"/>
      <c r="G97" s="881"/>
      <c r="H97" s="186" t="s">
        <v>57</v>
      </c>
      <c r="I97" s="185" t="s">
        <v>56</v>
      </c>
      <c r="J97" s="184" t="s">
        <v>49</v>
      </c>
      <c r="K97" s="139" t="s">
        <v>55</v>
      </c>
      <c r="L97" s="183" t="s">
        <v>54</v>
      </c>
      <c r="M97" s="183" t="s">
        <v>53</v>
      </c>
      <c r="N97" s="183" t="s">
        <v>52</v>
      </c>
      <c r="O97" s="183" t="s">
        <v>51</v>
      </c>
      <c r="P97" s="182" t="s">
        <v>50</v>
      </c>
      <c r="Q97" s="349" t="s">
        <v>49</v>
      </c>
      <c r="R97" s="888"/>
    </row>
    <row r="98" spans="2:18" s="49" customFormat="1" ht="17.100000000000001" customHeight="1">
      <c r="B98" s="162" t="s">
        <v>94</v>
      </c>
      <c r="C98" s="161"/>
      <c r="D98" s="161"/>
      <c r="E98" s="161"/>
      <c r="F98" s="161"/>
      <c r="G98" s="160"/>
      <c r="H98" s="159">
        <f t="shared" ref="H98:R98" si="13">SUM(H99,H105,H108,H113,H117:H118)</f>
        <v>2006</v>
      </c>
      <c r="I98" s="158">
        <f t="shared" si="13"/>
        <v>3071</v>
      </c>
      <c r="J98" s="157">
        <f t="shared" si="13"/>
        <v>5077</v>
      </c>
      <c r="K98" s="42">
        <f t="shared" si="13"/>
        <v>0</v>
      </c>
      <c r="L98" s="156">
        <f t="shared" si="13"/>
        <v>10109</v>
      </c>
      <c r="M98" s="156">
        <f t="shared" si="13"/>
        <v>7055</v>
      </c>
      <c r="N98" s="156">
        <f t="shared" si="13"/>
        <v>5039</v>
      </c>
      <c r="O98" s="156">
        <f t="shared" si="13"/>
        <v>3605</v>
      </c>
      <c r="P98" s="155">
        <f t="shared" si="13"/>
        <v>1843</v>
      </c>
      <c r="Q98" s="154">
        <f t="shared" si="13"/>
        <v>27651</v>
      </c>
      <c r="R98" s="153">
        <f t="shared" si="13"/>
        <v>32728</v>
      </c>
    </row>
    <row r="99" spans="2:18" s="49" customFormat="1" ht="17.100000000000001" customHeight="1">
      <c r="B99" s="111"/>
      <c r="C99" s="162" t="s">
        <v>93</v>
      </c>
      <c r="D99" s="161"/>
      <c r="E99" s="161"/>
      <c r="F99" s="161"/>
      <c r="G99" s="160"/>
      <c r="H99" s="159">
        <f t="shared" ref="H99:Q99" si="14">SUM(H100:H104)</f>
        <v>148</v>
      </c>
      <c r="I99" s="158">
        <f t="shared" si="14"/>
        <v>243</v>
      </c>
      <c r="J99" s="157">
        <f t="shared" si="14"/>
        <v>391</v>
      </c>
      <c r="K99" s="42">
        <f t="shared" si="14"/>
        <v>0</v>
      </c>
      <c r="L99" s="156">
        <f t="shared" si="14"/>
        <v>2741</v>
      </c>
      <c r="M99" s="156">
        <f t="shared" si="14"/>
        <v>1939</v>
      </c>
      <c r="N99" s="156">
        <f t="shared" si="14"/>
        <v>1616</v>
      </c>
      <c r="O99" s="156">
        <f t="shared" si="14"/>
        <v>1265</v>
      </c>
      <c r="P99" s="155">
        <f t="shared" si="14"/>
        <v>786</v>
      </c>
      <c r="Q99" s="154">
        <f t="shared" si="14"/>
        <v>8347</v>
      </c>
      <c r="R99" s="153">
        <f t="shared" ref="R99:R104" si="15">SUM(J99,Q99)</f>
        <v>8738</v>
      </c>
    </row>
    <row r="100" spans="2:18" s="49" customFormat="1" ht="17.100000000000001" customHeight="1">
      <c r="B100" s="111"/>
      <c r="C100" s="111"/>
      <c r="D100" s="172" t="s">
        <v>92</v>
      </c>
      <c r="E100" s="171"/>
      <c r="F100" s="171"/>
      <c r="G100" s="170"/>
      <c r="H100" s="169">
        <v>0</v>
      </c>
      <c r="I100" s="166">
        <v>0</v>
      </c>
      <c r="J100" s="165">
        <f>SUM(H100:I100)</f>
        <v>0</v>
      </c>
      <c r="K100" s="134">
        <v>0</v>
      </c>
      <c r="L100" s="167">
        <v>1356</v>
      </c>
      <c r="M100" s="167">
        <v>815</v>
      </c>
      <c r="N100" s="167">
        <v>516</v>
      </c>
      <c r="O100" s="167">
        <v>316</v>
      </c>
      <c r="P100" s="166">
        <v>156</v>
      </c>
      <c r="Q100" s="165">
        <f>SUM(K100:P100)</f>
        <v>3159</v>
      </c>
      <c r="R100" s="164">
        <f t="shared" si="15"/>
        <v>3159</v>
      </c>
    </row>
    <row r="101" spans="2:18" s="49" customFormat="1" ht="17.100000000000001" customHeight="1">
      <c r="B101" s="111"/>
      <c r="C101" s="111"/>
      <c r="D101" s="110" t="s">
        <v>91</v>
      </c>
      <c r="E101" s="109"/>
      <c r="F101" s="109"/>
      <c r="G101" s="108"/>
      <c r="H101" s="107">
        <v>0</v>
      </c>
      <c r="I101" s="104">
        <v>0</v>
      </c>
      <c r="J101" s="103">
        <f>SUM(H101:I101)</f>
        <v>0</v>
      </c>
      <c r="K101" s="101">
        <v>0</v>
      </c>
      <c r="L101" s="105">
        <v>0</v>
      </c>
      <c r="M101" s="105">
        <v>3</v>
      </c>
      <c r="N101" s="105">
        <v>2</v>
      </c>
      <c r="O101" s="105">
        <v>17</v>
      </c>
      <c r="P101" s="104">
        <v>23</v>
      </c>
      <c r="Q101" s="103">
        <f>SUM(K101:P101)</f>
        <v>45</v>
      </c>
      <c r="R101" s="102">
        <f t="shared" si="15"/>
        <v>45</v>
      </c>
    </row>
    <row r="102" spans="2:18" s="49" customFormat="1" ht="17.100000000000001" customHeight="1">
      <c r="B102" s="111"/>
      <c r="C102" s="111"/>
      <c r="D102" s="110" t="s">
        <v>90</v>
      </c>
      <c r="E102" s="109"/>
      <c r="F102" s="109"/>
      <c r="G102" s="108"/>
      <c r="H102" s="107">
        <v>61</v>
      </c>
      <c r="I102" s="104">
        <v>118</v>
      </c>
      <c r="J102" s="103">
        <f>SUM(H102:I102)</f>
        <v>179</v>
      </c>
      <c r="K102" s="101">
        <v>0</v>
      </c>
      <c r="L102" s="105">
        <v>427</v>
      </c>
      <c r="M102" s="105">
        <v>343</v>
      </c>
      <c r="N102" s="105">
        <v>231</v>
      </c>
      <c r="O102" s="105">
        <v>188</v>
      </c>
      <c r="P102" s="104">
        <v>135</v>
      </c>
      <c r="Q102" s="103">
        <f>SUM(K102:P102)</f>
        <v>1324</v>
      </c>
      <c r="R102" s="102">
        <f t="shared" si="15"/>
        <v>1503</v>
      </c>
    </row>
    <row r="103" spans="2:18" s="49" customFormat="1" ht="17.100000000000001" customHeight="1">
      <c r="B103" s="111"/>
      <c r="C103" s="111"/>
      <c r="D103" s="110" t="s">
        <v>89</v>
      </c>
      <c r="E103" s="109"/>
      <c r="F103" s="109"/>
      <c r="G103" s="108"/>
      <c r="H103" s="107">
        <v>6</v>
      </c>
      <c r="I103" s="104">
        <v>46</v>
      </c>
      <c r="J103" s="103">
        <f>SUM(H103:I103)</f>
        <v>52</v>
      </c>
      <c r="K103" s="101">
        <v>0</v>
      </c>
      <c r="L103" s="105">
        <v>77</v>
      </c>
      <c r="M103" s="105">
        <v>89</v>
      </c>
      <c r="N103" s="105">
        <v>65</v>
      </c>
      <c r="O103" s="105">
        <v>67</v>
      </c>
      <c r="P103" s="104">
        <v>20</v>
      </c>
      <c r="Q103" s="103">
        <f>SUM(K103:P103)</f>
        <v>318</v>
      </c>
      <c r="R103" s="102">
        <f t="shared" si="15"/>
        <v>370</v>
      </c>
    </row>
    <row r="104" spans="2:18" s="49" customFormat="1" ht="17.100000000000001" customHeight="1">
      <c r="B104" s="111"/>
      <c r="C104" s="111"/>
      <c r="D104" s="181" t="s">
        <v>88</v>
      </c>
      <c r="E104" s="180"/>
      <c r="F104" s="180"/>
      <c r="G104" s="179"/>
      <c r="H104" s="178">
        <v>81</v>
      </c>
      <c r="I104" s="175">
        <v>79</v>
      </c>
      <c r="J104" s="174">
        <f>SUM(H104:I104)</f>
        <v>160</v>
      </c>
      <c r="K104" s="128">
        <v>0</v>
      </c>
      <c r="L104" s="176">
        <v>881</v>
      </c>
      <c r="M104" s="176">
        <v>689</v>
      </c>
      <c r="N104" s="176">
        <v>802</v>
      </c>
      <c r="O104" s="176">
        <v>677</v>
      </c>
      <c r="P104" s="175">
        <v>452</v>
      </c>
      <c r="Q104" s="174">
        <f>SUM(K104:P104)</f>
        <v>3501</v>
      </c>
      <c r="R104" s="173">
        <f t="shared" si="15"/>
        <v>3661</v>
      </c>
    </row>
    <row r="105" spans="2:18" s="49" customFormat="1" ht="17.100000000000001" customHeight="1">
      <c r="B105" s="111"/>
      <c r="C105" s="162" t="s">
        <v>87</v>
      </c>
      <c r="D105" s="161"/>
      <c r="E105" s="161"/>
      <c r="F105" s="161"/>
      <c r="G105" s="160"/>
      <c r="H105" s="159">
        <f t="shared" ref="H105:R105" si="16">SUM(H106:H107)</f>
        <v>119</v>
      </c>
      <c r="I105" s="158">
        <f t="shared" si="16"/>
        <v>165</v>
      </c>
      <c r="J105" s="157">
        <f t="shared" si="16"/>
        <v>284</v>
      </c>
      <c r="K105" s="42">
        <f t="shared" si="16"/>
        <v>0</v>
      </c>
      <c r="L105" s="156">
        <f t="shared" si="16"/>
        <v>1750</v>
      </c>
      <c r="M105" s="156">
        <f t="shared" si="16"/>
        <v>1104</v>
      </c>
      <c r="N105" s="156">
        <f t="shared" si="16"/>
        <v>713</v>
      </c>
      <c r="O105" s="156">
        <f t="shared" si="16"/>
        <v>438</v>
      </c>
      <c r="P105" s="155">
        <f t="shared" si="16"/>
        <v>186</v>
      </c>
      <c r="Q105" s="154">
        <f t="shared" si="16"/>
        <v>4191</v>
      </c>
      <c r="R105" s="153">
        <f t="shared" si="16"/>
        <v>4475</v>
      </c>
    </row>
    <row r="106" spans="2:18" s="49" customFormat="1" ht="17.100000000000001" customHeight="1">
      <c r="B106" s="111"/>
      <c r="C106" s="111"/>
      <c r="D106" s="172" t="s">
        <v>86</v>
      </c>
      <c r="E106" s="171"/>
      <c r="F106" s="171"/>
      <c r="G106" s="170"/>
      <c r="H106" s="169">
        <v>0</v>
      </c>
      <c r="I106" s="166">
        <v>0</v>
      </c>
      <c r="J106" s="168">
        <f>SUM(H106:I106)</f>
        <v>0</v>
      </c>
      <c r="K106" s="134">
        <v>0</v>
      </c>
      <c r="L106" s="167">
        <v>1327</v>
      </c>
      <c r="M106" s="167">
        <v>793</v>
      </c>
      <c r="N106" s="167">
        <v>546</v>
      </c>
      <c r="O106" s="167">
        <v>327</v>
      </c>
      <c r="P106" s="166">
        <v>147</v>
      </c>
      <c r="Q106" s="165">
        <f>SUM(K106:P106)</f>
        <v>3140</v>
      </c>
      <c r="R106" s="164">
        <f>SUM(J106,Q106)</f>
        <v>3140</v>
      </c>
    </row>
    <row r="107" spans="2:18" s="49" customFormat="1" ht="17.100000000000001" customHeight="1">
      <c r="B107" s="111"/>
      <c r="C107" s="111"/>
      <c r="D107" s="181" t="s">
        <v>85</v>
      </c>
      <c r="E107" s="180"/>
      <c r="F107" s="180"/>
      <c r="G107" s="179"/>
      <c r="H107" s="178">
        <v>119</v>
      </c>
      <c r="I107" s="175">
        <v>165</v>
      </c>
      <c r="J107" s="177">
        <f>SUM(H107:I107)</f>
        <v>284</v>
      </c>
      <c r="K107" s="128">
        <v>0</v>
      </c>
      <c r="L107" s="176">
        <v>423</v>
      </c>
      <c r="M107" s="176">
        <v>311</v>
      </c>
      <c r="N107" s="176">
        <v>167</v>
      </c>
      <c r="O107" s="176">
        <v>111</v>
      </c>
      <c r="P107" s="175">
        <v>39</v>
      </c>
      <c r="Q107" s="174">
        <f>SUM(K107:P107)</f>
        <v>1051</v>
      </c>
      <c r="R107" s="173">
        <f>SUM(J107,Q107)</f>
        <v>1335</v>
      </c>
    </row>
    <row r="108" spans="2:18" s="49" customFormat="1" ht="17.100000000000001" customHeight="1">
      <c r="B108" s="111"/>
      <c r="C108" s="162" t="s">
        <v>84</v>
      </c>
      <c r="D108" s="161"/>
      <c r="E108" s="161"/>
      <c r="F108" s="161"/>
      <c r="G108" s="160"/>
      <c r="H108" s="159">
        <f t="shared" ref="H108:R108" si="17">SUM(H109:H112)</f>
        <v>3</v>
      </c>
      <c r="I108" s="158">
        <f t="shared" si="17"/>
        <v>5</v>
      </c>
      <c r="J108" s="157">
        <f t="shared" si="17"/>
        <v>8</v>
      </c>
      <c r="K108" s="42">
        <f t="shared" si="17"/>
        <v>0</v>
      </c>
      <c r="L108" s="156">
        <f t="shared" si="17"/>
        <v>169</v>
      </c>
      <c r="M108" s="156">
        <f t="shared" si="17"/>
        <v>190</v>
      </c>
      <c r="N108" s="156">
        <f t="shared" si="17"/>
        <v>170</v>
      </c>
      <c r="O108" s="156">
        <f t="shared" si="17"/>
        <v>165</v>
      </c>
      <c r="P108" s="155">
        <f t="shared" si="17"/>
        <v>70</v>
      </c>
      <c r="Q108" s="154">
        <f t="shared" si="17"/>
        <v>764</v>
      </c>
      <c r="R108" s="153">
        <f t="shared" si="17"/>
        <v>772</v>
      </c>
    </row>
    <row r="109" spans="2:18" s="49" customFormat="1" ht="17.100000000000001" customHeight="1">
      <c r="B109" s="111"/>
      <c r="C109" s="111"/>
      <c r="D109" s="172" t="s">
        <v>83</v>
      </c>
      <c r="E109" s="171"/>
      <c r="F109" s="171"/>
      <c r="G109" s="170"/>
      <c r="H109" s="169">
        <v>3</v>
      </c>
      <c r="I109" s="166">
        <v>5</v>
      </c>
      <c r="J109" s="168">
        <f>SUM(H109:I109)</f>
        <v>8</v>
      </c>
      <c r="K109" s="134">
        <v>0</v>
      </c>
      <c r="L109" s="167">
        <v>157</v>
      </c>
      <c r="M109" s="167">
        <v>162</v>
      </c>
      <c r="N109" s="167">
        <v>151</v>
      </c>
      <c r="O109" s="167">
        <v>145</v>
      </c>
      <c r="P109" s="166">
        <v>53</v>
      </c>
      <c r="Q109" s="165">
        <f>SUM(K109:P109)</f>
        <v>668</v>
      </c>
      <c r="R109" s="164">
        <f>SUM(J109,Q109)</f>
        <v>676</v>
      </c>
    </row>
    <row r="110" spans="2:18" s="49" customFormat="1" ht="17.100000000000001" customHeight="1">
      <c r="B110" s="111"/>
      <c r="C110" s="111"/>
      <c r="D110" s="110" t="s">
        <v>82</v>
      </c>
      <c r="E110" s="109"/>
      <c r="F110" s="109"/>
      <c r="G110" s="108"/>
      <c r="H110" s="107">
        <v>0</v>
      </c>
      <c r="I110" s="104">
        <v>0</v>
      </c>
      <c r="J110" s="106">
        <f>SUM(H110:I110)</f>
        <v>0</v>
      </c>
      <c r="K110" s="101">
        <v>0</v>
      </c>
      <c r="L110" s="105">
        <v>12</v>
      </c>
      <c r="M110" s="105">
        <v>28</v>
      </c>
      <c r="N110" s="105">
        <v>19</v>
      </c>
      <c r="O110" s="105">
        <v>20</v>
      </c>
      <c r="P110" s="104">
        <v>17</v>
      </c>
      <c r="Q110" s="103">
        <f>SUM(K110:P110)</f>
        <v>96</v>
      </c>
      <c r="R110" s="102">
        <f>SUM(J110,Q110)</f>
        <v>96</v>
      </c>
    </row>
    <row r="111" spans="2:18" s="49" customFormat="1" ht="17.100000000000001" customHeight="1">
      <c r="B111" s="111"/>
      <c r="C111" s="163"/>
      <c r="D111" s="110" t="s">
        <v>81</v>
      </c>
      <c r="E111" s="109"/>
      <c r="F111" s="109"/>
      <c r="G111" s="108"/>
      <c r="H111" s="107">
        <v>0</v>
      </c>
      <c r="I111" s="104">
        <v>0</v>
      </c>
      <c r="J111" s="106">
        <f>SUM(H111:I111)</f>
        <v>0</v>
      </c>
      <c r="K111" s="101">
        <v>0</v>
      </c>
      <c r="L111" s="105">
        <v>0</v>
      </c>
      <c r="M111" s="105">
        <v>0</v>
      </c>
      <c r="N111" s="105">
        <v>0</v>
      </c>
      <c r="O111" s="105">
        <v>0</v>
      </c>
      <c r="P111" s="104">
        <v>0</v>
      </c>
      <c r="Q111" s="103">
        <f>SUM(K111:P111)</f>
        <v>0</v>
      </c>
      <c r="R111" s="102">
        <f>SUM(J111,Q111)</f>
        <v>0</v>
      </c>
    </row>
    <row r="112" spans="2:18" s="49" customFormat="1" ht="16.5" customHeight="1">
      <c r="B112" s="111"/>
      <c r="C112" s="136"/>
      <c r="D112" s="59" t="s">
        <v>80</v>
      </c>
      <c r="E112" s="58"/>
      <c r="F112" s="58"/>
      <c r="G112" s="57"/>
      <c r="H112" s="56">
        <v>0</v>
      </c>
      <c r="I112" s="52">
        <v>0</v>
      </c>
      <c r="J112" s="55">
        <f>SUM(H112:I112)</f>
        <v>0</v>
      </c>
      <c r="K112" s="135">
        <v>0</v>
      </c>
      <c r="L112" s="53">
        <v>0</v>
      </c>
      <c r="M112" s="53">
        <v>0</v>
      </c>
      <c r="N112" s="53">
        <v>0</v>
      </c>
      <c r="O112" s="53">
        <v>0</v>
      </c>
      <c r="P112" s="52">
        <v>0</v>
      </c>
      <c r="Q112" s="51">
        <f>SUM(K112:P112)</f>
        <v>0</v>
      </c>
      <c r="R112" s="50">
        <f>SUM(J112,Q112)</f>
        <v>0</v>
      </c>
    </row>
    <row r="113" spans="2:18" s="49" customFormat="1" ht="17.100000000000001" customHeight="1">
      <c r="B113" s="111"/>
      <c r="C113" s="162" t="s">
        <v>79</v>
      </c>
      <c r="D113" s="161"/>
      <c r="E113" s="161"/>
      <c r="F113" s="161"/>
      <c r="G113" s="160"/>
      <c r="H113" s="159">
        <f t="shared" ref="H113:R113" si="18">SUM(H114:H116)</f>
        <v>808</v>
      </c>
      <c r="I113" s="158">
        <f t="shared" si="18"/>
        <v>1301</v>
      </c>
      <c r="J113" s="157">
        <f t="shared" si="18"/>
        <v>2109</v>
      </c>
      <c r="K113" s="42">
        <f t="shared" si="18"/>
        <v>0</v>
      </c>
      <c r="L113" s="156">
        <f t="shared" si="18"/>
        <v>1824</v>
      </c>
      <c r="M113" s="156">
        <f t="shared" si="18"/>
        <v>1639</v>
      </c>
      <c r="N113" s="156">
        <f t="shared" si="18"/>
        <v>1146</v>
      </c>
      <c r="O113" s="156">
        <f t="shared" si="18"/>
        <v>815</v>
      </c>
      <c r="P113" s="155">
        <f t="shared" si="18"/>
        <v>402</v>
      </c>
      <c r="Q113" s="154">
        <f t="shared" si="18"/>
        <v>5826</v>
      </c>
      <c r="R113" s="153">
        <f t="shared" si="18"/>
        <v>7935</v>
      </c>
    </row>
    <row r="114" spans="2:18" s="14" customFormat="1" ht="17.100000000000001" customHeight="1">
      <c r="B114" s="72"/>
      <c r="C114" s="72"/>
      <c r="D114" s="82" t="s">
        <v>78</v>
      </c>
      <c r="E114" s="81"/>
      <c r="F114" s="81"/>
      <c r="G114" s="80"/>
      <c r="H114" s="79">
        <v>775</v>
      </c>
      <c r="I114" s="75">
        <v>1244</v>
      </c>
      <c r="J114" s="78">
        <f>SUM(H114:I114)</f>
        <v>2019</v>
      </c>
      <c r="K114" s="134">
        <v>0</v>
      </c>
      <c r="L114" s="76">
        <v>1778</v>
      </c>
      <c r="M114" s="76">
        <v>1595</v>
      </c>
      <c r="N114" s="76">
        <v>1121</v>
      </c>
      <c r="O114" s="76">
        <v>794</v>
      </c>
      <c r="P114" s="75">
        <v>395</v>
      </c>
      <c r="Q114" s="74">
        <f>SUM(K114:P114)</f>
        <v>5683</v>
      </c>
      <c r="R114" s="73">
        <f>SUM(J114,Q114)</f>
        <v>7702</v>
      </c>
    </row>
    <row r="115" spans="2:18" s="14" customFormat="1" ht="17.100000000000001" customHeight="1">
      <c r="B115" s="72"/>
      <c r="C115" s="72"/>
      <c r="D115" s="70" t="s">
        <v>77</v>
      </c>
      <c r="E115" s="69"/>
      <c r="F115" s="69"/>
      <c r="G115" s="68"/>
      <c r="H115" s="67">
        <v>17</v>
      </c>
      <c r="I115" s="63">
        <v>23</v>
      </c>
      <c r="J115" s="66">
        <f>SUM(H115:I115)</f>
        <v>40</v>
      </c>
      <c r="K115" s="101">
        <v>0</v>
      </c>
      <c r="L115" s="64">
        <v>18</v>
      </c>
      <c r="M115" s="64">
        <v>24</v>
      </c>
      <c r="N115" s="64">
        <v>15</v>
      </c>
      <c r="O115" s="64">
        <v>15</v>
      </c>
      <c r="P115" s="63">
        <v>3</v>
      </c>
      <c r="Q115" s="62">
        <f>SUM(K115:P115)</f>
        <v>75</v>
      </c>
      <c r="R115" s="61">
        <f>SUM(J115,Q115)</f>
        <v>115</v>
      </c>
    </row>
    <row r="116" spans="2:18" s="14" customFormat="1" ht="17.100000000000001" customHeight="1">
      <c r="B116" s="72"/>
      <c r="C116" s="72"/>
      <c r="D116" s="133" t="s">
        <v>76</v>
      </c>
      <c r="E116" s="132"/>
      <c r="F116" s="132"/>
      <c r="G116" s="131"/>
      <c r="H116" s="130">
        <v>16</v>
      </c>
      <c r="I116" s="126">
        <v>34</v>
      </c>
      <c r="J116" s="129">
        <f>SUM(H116:I116)</f>
        <v>50</v>
      </c>
      <c r="K116" s="128">
        <v>0</v>
      </c>
      <c r="L116" s="127">
        <v>28</v>
      </c>
      <c r="M116" s="127">
        <v>20</v>
      </c>
      <c r="N116" s="127">
        <v>10</v>
      </c>
      <c r="O116" s="127">
        <v>6</v>
      </c>
      <c r="P116" s="126">
        <v>4</v>
      </c>
      <c r="Q116" s="125">
        <f>SUM(K116:P116)</f>
        <v>68</v>
      </c>
      <c r="R116" s="124">
        <f>SUM(J116,Q116)</f>
        <v>118</v>
      </c>
    </row>
    <row r="117" spans="2:18" s="14" customFormat="1" ht="17.100000000000001" customHeight="1">
      <c r="B117" s="72"/>
      <c r="C117" s="122" t="s">
        <v>75</v>
      </c>
      <c r="D117" s="121"/>
      <c r="E117" s="121"/>
      <c r="F117" s="121"/>
      <c r="G117" s="120"/>
      <c r="H117" s="45">
        <v>28</v>
      </c>
      <c r="I117" s="44">
        <v>18</v>
      </c>
      <c r="J117" s="43">
        <f>SUM(H117:I117)</f>
        <v>46</v>
      </c>
      <c r="K117" s="42">
        <v>0</v>
      </c>
      <c r="L117" s="41">
        <v>146</v>
      </c>
      <c r="M117" s="41">
        <v>131</v>
      </c>
      <c r="N117" s="41">
        <v>137</v>
      </c>
      <c r="O117" s="41">
        <v>106</v>
      </c>
      <c r="P117" s="40">
        <v>32</v>
      </c>
      <c r="Q117" s="39">
        <f>SUM(K117:P117)</f>
        <v>552</v>
      </c>
      <c r="R117" s="38">
        <f>SUM(J117,Q117)</f>
        <v>598</v>
      </c>
    </row>
    <row r="118" spans="2:18" s="14" customFormat="1" ht="17.100000000000001" customHeight="1">
      <c r="B118" s="123"/>
      <c r="C118" s="122" t="s">
        <v>74</v>
      </c>
      <c r="D118" s="121"/>
      <c r="E118" s="121"/>
      <c r="F118" s="121"/>
      <c r="G118" s="120"/>
      <c r="H118" s="45">
        <v>900</v>
      </c>
      <c r="I118" s="44">
        <v>1339</v>
      </c>
      <c r="J118" s="43">
        <f>SUM(H118:I118)</f>
        <v>2239</v>
      </c>
      <c r="K118" s="42">
        <v>0</v>
      </c>
      <c r="L118" s="41">
        <v>3479</v>
      </c>
      <c r="M118" s="41">
        <v>2052</v>
      </c>
      <c r="N118" s="41">
        <v>1257</v>
      </c>
      <c r="O118" s="41">
        <v>816</v>
      </c>
      <c r="P118" s="40">
        <v>367</v>
      </c>
      <c r="Q118" s="39">
        <f>SUM(K118:P118)</f>
        <v>7971</v>
      </c>
      <c r="R118" s="38">
        <f>SUM(J118,Q118)</f>
        <v>10210</v>
      </c>
    </row>
    <row r="119" spans="2:18" s="14" customFormat="1" ht="17.100000000000001" customHeight="1">
      <c r="B119" s="86" t="s">
        <v>73</v>
      </c>
      <c r="C119" s="85"/>
      <c r="D119" s="85"/>
      <c r="E119" s="85"/>
      <c r="F119" s="85"/>
      <c r="G119" s="84"/>
      <c r="H119" s="45">
        <f t="shared" ref="H119:R119" si="19">SUM(H120:H128)</f>
        <v>13</v>
      </c>
      <c r="I119" s="44">
        <f t="shared" si="19"/>
        <v>11</v>
      </c>
      <c r="J119" s="43">
        <f t="shared" si="19"/>
        <v>24</v>
      </c>
      <c r="K119" s="42">
        <f>SUM(K120:K128)</f>
        <v>0</v>
      </c>
      <c r="L119" s="41">
        <f>SUM(L120:L128)</f>
        <v>1505</v>
      </c>
      <c r="M119" s="41">
        <f>SUM(M120:M128)</f>
        <v>1062</v>
      </c>
      <c r="N119" s="41">
        <f t="shared" si="19"/>
        <v>856</v>
      </c>
      <c r="O119" s="41">
        <f t="shared" si="19"/>
        <v>598</v>
      </c>
      <c r="P119" s="40">
        <f t="shared" si="19"/>
        <v>292</v>
      </c>
      <c r="Q119" s="39">
        <f t="shared" si="19"/>
        <v>4313</v>
      </c>
      <c r="R119" s="38">
        <f t="shared" si="19"/>
        <v>4337</v>
      </c>
    </row>
    <row r="120" spans="2:18" s="14" customFormat="1" ht="17.100000000000001" customHeight="1">
      <c r="B120" s="72"/>
      <c r="C120" s="82" t="s">
        <v>99</v>
      </c>
      <c r="D120" s="81"/>
      <c r="E120" s="81"/>
      <c r="F120" s="81"/>
      <c r="G120" s="80"/>
      <c r="H120" s="79">
        <v>0</v>
      </c>
      <c r="I120" s="75">
        <v>0</v>
      </c>
      <c r="J120" s="78">
        <f>SUM(H120:I120)</f>
        <v>0</v>
      </c>
      <c r="K120" s="77"/>
      <c r="L120" s="76">
        <v>83</v>
      </c>
      <c r="M120" s="76">
        <v>40</v>
      </c>
      <c r="N120" s="76">
        <v>56</v>
      </c>
      <c r="O120" s="76">
        <v>62</v>
      </c>
      <c r="P120" s="75">
        <v>39</v>
      </c>
      <c r="Q120" s="74">
        <f t="shared" ref="Q120:Q128" si="20">SUM(K120:P120)</f>
        <v>280</v>
      </c>
      <c r="R120" s="73">
        <f t="shared" ref="R120:R128" si="21">SUM(J120,Q120)</f>
        <v>280</v>
      </c>
    </row>
    <row r="121" spans="2:18" s="14" customFormat="1" ht="17.100000000000001" customHeight="1">
      <c r="B121" s="72"/>
      <c r="C121" s="152" t="s">
        <v>71</v>
      </c>
      <c r="D121" s="151"/>
      <c r="E121" s="151"/>
      <c r="F121" s="151"/>
      <c r="G121" s="150"/>
      <c r="H121" s="67">
        <v>0</v>
      </c>
      <c r="I121" s="63">
        <v>0</v>
      </c>
      <c r="J121" s="66">
        <f t="shared" ref="J121:J128" si="22">SUM(H121:I121)</f>
        <v>0</v>
      </c>
      <c r="K121" s="149"/>
      <c r="L121" s="148">
        <v>0</v>
      </c>
      <c r="M121" s="148">
        <v>0</v>
      </c>
      <c r="N121" s="148">
        <v>0</v>
      </c>
      <c r="O121" s="148">
        <v>0</v>
      </c>
      <c r="P121" s="147">
        <v>0</v>
      </c>
      <c r="Q121" s="146">
        <f>SUM(K121:P121)</f>
        <v>0</v>
      </c>
      <c r="R121" s="145">
        <f>SUM(J121,Q121)</f>
        <v>0</v>
      </c>
    </row>
    <row r="122" spans="2:18" s="49" customFormat="1" ht="17.100000000000001" customHeight="1">
      <c r="B122" s="111"/>
      <c r="C122" s="110" t="s">
        <v>70</v>
      </c>
      <c r="D122" s="109"/>
      <c r="E122" s="109"/>
      <c r="F122" s="109"/>
      <c r="G122" s="108"/>
      <c r="H122" s="107">
        <v>0</v>
      </c>
      <c r="I122" s="104">
        <v>0</v>
      </c>
      <c r="J122" s="106">
        <f t="shared" si="22"/>
        <v>0</v>
      </c>
      <c r="K122" s="65"/>
      <c r="L122" s="105">
        <v>965</v>
      </c>
      <c r="M122" s="105">
        <v>581</v>
      </c>
      <c r="N122" s="105">
        <v>354</v>
      </c>
      <c r="O122" s="105">
        <v>214</v>
      </c>
      <c r="P122" s="104">
        <v>95</v>
      </c>
      <c r="Q122" s="103">
        <f>SUM(K122:P122)</f>
        <v>2209</v>
      </c>
      <c r="R122" s="102">
        <f>SUM(J122,Q122)</f>
        <v>2209</v>
      </c>
    </row>
    <row r="123" spans="2:18" s="14" customFormat="1" ht="17.100000000000001" customHeight="1">
      <c r="B123" s="72"/>
      <c r="C123" s="70" t="s">
        <v>69</v>
      </c>
      <c r="D123" s="69"/>
      <c r="E123" s="69"/>
      <c r="F123" s="69"/>
      <c r="G123" s="68"/>
      <c r="H123" s="67">
        <v>1</v>
      </c>
      <c r="I123" s="63">
        <v>0</v>
      </c>
      <c r="J123" s="66">
        <f t="shared" si="22"/>
        <v>1</v>
      </c>
      <c r="K123" s="101">
        <v>0</v>
      </c>
      <c r="L123" s="64">
        <v>127</v>
      </c>
      <c r="M123" s="64">
        <v>73</v>
      </c>
      <c r="N123" s="64">
        <v>79</v>
      </c>
      <c r="O123" s="64">
        <v>47</v>
      </c>
      <c r="P123" s="63">
        <v>19</v>
      </c>
      <c r="Q123" s="62">
        <f t="shared" si="20"/>
        <v>345</v>
      </c>
      <c r="R123" s="61">
        <f t="shared" si="21"/>
        <v>346</v>
      </c>
    </row>
    <row r="124" spans="2:18" s="14" customFormat="1" ht="17.100000000000001" customHeight="1">
      <c r="B124" s="72"/>
      <c r="C124" s="70" t="s">
        <v>68</v>
      </c>
      <c r="D124" s="69"/>
      <c r="E124" s="69"/>
      <c r="F124" s="69"/>
      <c r="G124" s="68"/>
      <c r="H124" s="67">
        <v>12</v>
      </c>
      <c r="I124" s="63">
        <v>11</v>
      </c>
      <c r="J124" s="66">
        <f t="shared" si="22"/>
        <v>23</v>
      </c>
      <c r="K124" s="101">
        <v>0</v>
      </c>
      <c r="L124" s="64">
        <v>78</v>
      </c>
      <c r="M124" s="64">
        <v>81</v>
      </c>
      <c r="N124" s="64">
        <v>70</v>
      </c>
      <c r="O124" s="64">
        <v>76</v>
      </c>
      <c r="P124" s="63">
        <v>24</v>
      </c>
      <c r="Q124" s="62">
        <f t="shared" si="20"/>
        <v>329</v>
      </c>
      <c r="R124" s="61">
        <f t="shared" si="21"/>
        <v>352</v>
      </c>
    </row>
    <row r="125" spans="2:18" s="14" customFormat="1" ht="17.100000000000001" customHeight="1">
      <c r="B125" s="72"/>
      <c r="C125" s="70" t="s">
        <v>67</v>
      </c>
      <c r="D125" s="69"/>
      <c r="E125" s="69"/>
      <c r="F125" s="69"/>
      <c r="G125" s="68"/>
      <c r="H125" s="67">
        <v>0</v>
      </c>
      <c r="I125" s="63">
        <v>0</v>
      </c>
      <c r="J125" s="66">
        <f t="shared" si="22"/>
        <v>0</v>
      </c>
      <c r="K125" s="65"/>
      <c r="L125" s="64">
        <v>205</v>
      </c>
      <c r="M125" s="64">
        <v>213</v>
      </c>
      <c r="N125" s="64">
        <v>220</v>
      </c>
      <c r="O125" s="64">
        <v>127</v>
      </c>
      <c r="P125" s="63">
        <v>59</v>
      </c>
      <c r="Q125" s="62">
        <f t="shared" si="20"/>
        <v>824</v>
      </c>
      <c r="R125" s="61">
        <f t="shared" si="21"/>
        <v>824</v>
      </c>
    </row>
    <row r="126" spans="2:18" s="14" customFormat="1" ht="17.100000000000001" customHeight="1">
      <c r="B126" s="72"/>
      <c r="C126" s="100" t="s">
        <v>66</v>
      </c>
      <c r="D126" s="98"/>
      <c r="E126" s="98"/>
      <c r="F126" s="98"/>
      <c r="G126" s="97"/>
      <c r="H126" s="67">
        <v>0</v>
      </c>
      <c r="I126" s="63">
        <v>0</v>
      </c>
      <c r="J126" s="66">
        <f t="shared" si="22"/>
        <v>0</v>
      </c>
      <c r="K126" s="65"/>
      <c r="L126" s="64">
        <v>28</v>
      </c>
      <c r="M126" s="64">
        <v>37</v>
      </c>
      <c r="N126" s="64">
        <v>33</v>
      </c>
      <c r="O126" s="64">
        <v>22</v>
      </c>
      <c r="P126" s="63">
        <v>13</v>
      </c>
      <c r="Q126" s="62">
        <f t="shared" si="20"/>
        <v>133</v>
      </c>
      <c r="R126" s="61">
        <f t="shared" si="21"/>
        <v>133</v>
      </c>
    </row>
    <row r="127" spans="2:18" s="14" customFormat="1" ht="17.100000000000001" customHeight="1">
      <c r="B127" s="71"/>
      <c r="C127" s="99" t="s">
        <v>65</v>
      </c>
      <c r="D127" s="98"/>
      <c r="E127" s="98"/>
      <c r="F127" s="98"/>
      <c r="G127" s="97"/>
      <c r="H127" s="67">
        <v>0</v>
      </c>
      <c r="I127" s="63">
        <v>0</v>
      </c>
      <c r="J127" s="66">
        <f t="shared" si="22"/>
        <v>0</v>
      </c>
      <c r="K127" s="65"/>
      <c r="L127" s="64">
        <v>0</v>
      </c>
      <c r="M127" s="64">
        <v>0</v>
      </c>
      <c r="N127" s="64">
        <v>6</v>
      </c>
      <c r="O127" s="64">
        <v>25</v>
      </c>
      <c r="P127" s="63">
        <v>17</v>
      </c>
      <c r="Q127" s="62">
        <f>SUM(K127:P127)</f>
        <v>48</v>
      </c>
      <c r="R127" s="61">
        <f>SUM(J127,Q127)</f>
        <v>48</v>
      </c>
    </row>
    <row r="128" spans="2:18" s="14" customFormat="1" ht="17.100000000000001" customHeight="1">
      <c r="B128" s="96"/>
      <c r="C128" s="95" t="s">
        <v>64</v>
      </c>
      <c r="D128" s="94"/>
      <c r="E128" s="94"/>
      <c r="F128" s="94"/>
      <c r="G128" s="93"/>
      <c r="H128" s="92">
        <v>0</v>
      </c>
      <c r="I128" s="89">
        <v>0</v>
      </c>
      <c r="J128" s="91">
        <f t="shared" si="22"/>
        <v>0</v>
      </c>
      <c r="K128" s="54"/>
      <c r="L128" s="90">
        <v>19</v>
      </c>
      <c r="M128" s="90">
        <v>37</v>
      </c>
      <c r="N128" s="90">
        <v>38</v>
      </c>
      <c r="O128" s="90">
        <v>25</v>
      </c>
      <c r="P128" s="89">
        <v>26</v>
      </c>
      <c r="Q128" s="88">
        <f t="shared" si="20"/>
        <v>145</v>
      </c>
      <c r="R128" s="87">
        <f t="shared" si="21"/>
        <v>145</v>
      </c>
    </row>
    <row r="129" spans="1:18" s="14" customFormat="1" ht="17.100000000000001" customHeight="1">
      <c r="B129" s="86" t="s">
        <v>63</v>
      </c>
      <c r="C129" s="85"/>
      <c r="D129" s="85"/>
      <c r="E129" s="85"/>
      <c r="F129" s="85"/>
      <c r="G129" s="84"/>
      <c r="H129" s="45">
        <f>SUM(H130:H133)</f>
        <v>0</v>
      </c>
      <c r="I129" s="44">
        <f>SUM(I130:I133)</f>
        <v>0</v>
      </c>
      <c r="J129" s="43">
        <f>SUM(J130:J133)</f>
        <v>0</v>
      </c>
      <c r="K129" s="83"/>
      <c r="L129" s="41">
        <f t="shared" ref="L129:R129" si="23">SUM(L130:L133)</f>
        <v>35</v>
      </c>
      <c r="M129" s="41">
        <f t="shared" si="23"/>
        <v>68</v>
      </c>
      <c r="N129" s="41">
        <f t="shared" si="23"/>
        <v>330</v>
      </c>
      <c r="O129" s="41">
        <f t="shared" si="23"/>
        <v>1101</v>
      </c>
      <c r="P129" s="40">
        <f t="shared" si="23"/>
        <v>891</v>
      </c>
      <c r="Q129" s="39">
        <f t="shared" si="23"/>
        <v>2425</v>
      </c>
      <c r="R129" s="38">
        <f t="shared" si="23"/>
        <v>2425</v>
      </c>
    </row>
    <row r="130" spans="1:18" s="14" customFormat="1" ht="17.100000000000001" customHeight="1">
      <c r="B130" s="72"/>
      <c r="C130" s="82" t="s">
        <v>62</v>
      </c>
      <c r="D130" s="81"/>
      <c r="E130" s="81"/>
      <c r="F130" s="81"/>
      <c r="G130" s="80"/>
      <c r="H130" s="79">
        <v>0</v>
      </c>
      <c r="I130" s="75">
        <v>0</v>
      </c>
      <c r="J130" s="78">
        <f>SUM(H130:I130)</f>
        <v>0</v>
      </c>
      <c r="K130" s="77"/>
      <c r="L130" s="76">
        <v>1</v>
      </c>
      <c r="M130" s="76">
        <v>3</v>
      </c>
      <c r="N130" s="76">
        <v>174</v>
      </c>
      <c r="O130" s="76">
        <v>587</v>
      </c>
      <c r="P130" s="75">
        <v>404</v>
      </c>
      <c r="Q130" s="74">
        <f>SUM(K130:P130)</f>
        <v>1169</v>
      </c>
      <c r="R130" s="73">
        <f>SUM(J130,Q130)</f>
        <v>1169</v>
      </c>
    </row>
    <row r="131" spans="1:18" s="14" customFormat="1" ht="17.100000000000001" customHeight="1">
      <c r="B131" s="72"/>
      <c r="C131" s="70" t="s">
        <v>61</v>
      </c>
      <c r="D131" s="69"/>
      <c r="E131" s="69"/>
      <c r="F131" s="69"/>
      <c r="G131" s="68"/>
      <c r="H131" s="67">
        <v>0</v>
      </c>
      <c r="I131" s="63">
        <v>0</v>
      </c>
      <c r="J131" s="66">
        <f>SUM(H131:I131)</f>
        <v>0</v>
      </c>
      <c r="K131" s="65"/>
      <c r="L131" s="64">
        <v>34</v>
      </c>
      <c r="M131" s="64">
        <v>61</v>
      </c>
      <c r="N131" s="64">
        <v>125</v>
      </c>
      <c r="O131" s="64">
        <v>174</v>
      </c>
      <c r="P131" s="63">
        <v>85</v>
      </c>
      <c r="Q131" s="62">
        <f>SUM(K131:P131)</f>
        <v>479</v>
      </c>
      <c r="R131" s="61">
        <f>SUM(J131,Q131)</f>
        <v>479</v>
      </c>
    </row>
    <row r="132" spans="1:18" s="14" customFormat="1" ht="16.5" customHeight="1">
      <c r="B132" s="71"/>
      <c r="C132" s="70" t="s">
        <v>60</v>
      </c>
      <c r="D132" s="69"/>
      <c r="E132" s="69"/>
      <c r="F132" s="69"/>
      <c r="G132" s="68"/>
      <c r="H132" s="67">
        <v>0</v>
      </c>
      <c r="I132" s="63">
        <v>0</v>
      </c>
      <c r="J132" s="66">
        <f>SUM(H132:I132)</f>
        <v>0</v>
      </c>
      <c r="K132" s="65"/>
      <c r="L132" s="64">
        <v>0</v>
      </c>
      <c r="M132" s="64">
        <v>0</v>
      </c>
      <c r="N132" s="64">
        <v>3</v>
      </c>
      <c r="O132" s="64">
        <v>14</v>
      </c>
      <c r="P132" s="63">
        <v>15</v>
      </c>
      <c r="Q132" s="62">
        <f>SUM(K132:P132)</f>
        <v>32</v>
      </c>
      <c r="R132" s="61">
        <f>SUM(J132,Q132)</f>
        <v>32</v>
      </c>
    </row>
    <row r="133" spans="1:18" s="49" customFormat="1" ht="17.100000000000001" customHeight="1">
      <c r="B133" s="60"/>
      <c r="C133" s="59" t="s">
        <v>59</v>
      </c>
      <c r="D133" s="58"/>
      <c r="E133" s="58"/>
      <c r="F133" s="58"/>
      <c r="G133" s="57"/>
      <c r="H133" s="56">
        <v>0</v>
      </c>
      <c r="I133" s="52">
        <v>0</v>
      </c>
      <c r="J133" s="55">
        <f>SUM(H133:I133)</f>
        <v>0</v>
      </c>
      <c r="K133" s="54"/>
      <c r="L133" s="53">
        <v>0</v>
      </c>
      <c r="M133" s="53">
        <v>4</v>
      </c>
      <c r="N133" s="53">
        <v>28</v>
      </c>
      <c r="O133" s="53">
        <v>326</v>
      </c>
      <c r="P133" s="52">
        <v>387</v>
      </c>
      <c r="Q133" s="51">
        <f>SUM(K133:P133)</f>
        <v>745</v>
      </c>
      <c r="R133" s="50">
        <f>SUM(J133,Q133)</f>
        <v>745</v>
      </c>
    </row>
    <row r="134" spans="1:18" s="14" customFormat="1" ht="17.100000000000001" customHeight="1">
      <c r="B134" s="48" t="s">
        <v>58</v>
      </c>
      <c r="C134" s="47"/>
      <c r="D134" s="47"/>
      <c r="E134" s="47"/>
      <c r="F134" s="47"/>
      <c r="G134" s="46"/>
      <c r="H134" s="45">
        <f t="shared" ref="H134:R134" si="24">SUM(H98,H119,H129)</f>
        <v>2019</v>
      </c>
      <c r="I134" s="44">
        <f t="shared" si="24"/>
        <v>3082</v>
      </c>
      <c r="J134" s="43">
        <f t="shared" si="24"/>
        <v>5101</v>
      </c>
      <c r="K134" s="42">
        <f t="shared" si="24"/>
        <v>0</v>
      </c>
      <c r="L134" s="41">
        <f t="shared" si="24"/>
        <v>11649</v>
      </c>
      <c r="M134" s="41">
        <f t="shared" si="24"/>
        <v>8185</v>
      </c>
      <c r="N134" s="41">
        <f t="shared" si="24"/>
        <v>6225</v>
      </c>
      <c r="O134" s="41">
        <f t="shared" si="24"/>
        <v>5304</v>
      </c>
      <c r="P134" s="40">
        <f t="shared" si="24"/>
        <v>3026</v>
      </c>
      <c r="Q134" s="39">
        <f t="shared" si="24"/>
        <v>34389</v>
      </c>
      <c r="R134" s="38">
        <f t="shared" si="24"/>
        <v>39490</v>
      </c>
    </row>
    <row r="135" spans="1:18" s="14" customFormat="1" ht="17.100000000000001" customHeight="1">
      <c r="B135" s="37"/>
      <c r="C135" s="37"/>
      <c r="D135" s="37"/>
      <c r="E135" s="37"/>
      <c r="F135" s="37"/>
      <c r="G135" s="37"/>
      <c r="H135" s="36"/>
      <c r="I135" s="36"/>
      <c r="J135" s="36"/>
      <c r="K135" s="36"/>
      <c r="L135" s="36"/>
      <c r="M135" s="36"/>
      <c r="N135" s="36"/>
      <c r="O135" s="36"/>
      <c r="P135" s="36"/>
      <c r="Q135" s="36"/>
      <c r="R135" s="36"/>
    </row>
    <row r="136" spans="1:18" s="14" customFormat="1" ht="17.100000000000001" customHeight="1">
      <c r="A136" s="26" t="s">
        <v>98</v>
      </c>
      <c r="H136" s="25"/>
      <c r="I136" s="25"/>
      <c r="J136" s="25"/>
      <c r="K136" s="25"/>
    </row>
    <row r="137" spans="1:18" s="14" customFormat="1" ht="17.100000000000001" customHeight="1">
      <c r="B137" s="144"/>
      <c r="C137" s="144"/>
      <c r="D137" s="144"/>
      <c r="E137" s="144"/>
      <c r="F137" s="143"/>
      <c r="G137" s="143"/>
      <c r="H137" s="143"/>
      <c r="I137" s="862" t="s">
        <v>97</v>
      </c>
      <c r="J137" s="862"/>
      <c r="K137" s="862"/>
      <c r="L137" s="862"/>
      <c r="M137" s="862"/>
      <c r="N137" s="862"/>
      <c r="O137" s="862"/>
      <c r="P137" s="862"/>
      <c r="Q137" s="862"/>
      <c r="R137" s="862"/>
    </row>
    <row r="138" spans="1:18" s="14" customFormat="1" ht="17.100000000000001" customHeight="1">
      <c r="B138" s="863" t="str">
        <f>"令和" &amp; DBCS($A$2) &amp; "年（" &amp; DBCS($B$2) &amp; "年）" &amp; DBCS($C$2) &amp; "月"</f>
        <v>令和５年（２０２３年）８月</v>
      </c>
      <c r="C138" s="864"/>
      <c r="D138" s="864"/>
      <c r="E138" s="864"/>
      <c r="F138" s="864"/>
      <c r="G138" s="865"/>
      <c r="H138" s="869" t="s">
        <v>96</v>
      </c>
      <c r="I138" s="870"/>
      <c r="J138" s="870"/>
      <c r="K138" s="871" t="s">
        <v>95</v>
      </c>
      <c r="L138" s="872"/>
      <c r="M138" s="872"/>
      <c r="N138" s="872"/>
      <c r="O138" s="872"/>
      <c r="P138" s="872"/>
      <c r="Q138" s="873"/>
      <c r="R138" s="874" t="s">
        <v>48</v>
      </c>
    </row>
    <row r="139" spans="1:18" s="14" customFormat="1" ht="17.100000000000001" customHeight="1">
      <c r="B139" s="866"/>
      <c r="C139" s="867"/>
      <c r="D139" s="867"/>
      <c r="E139" s="867"/>
      <c r="F139" s="867"/>
      <c r="G139" s="868"/>
      <c r="H139" s="142" t="s">
        <v>57</v>
      </c>
      <c r="I139" s="141" t="s">
        <v>56</v>
      </c>
      <c r="J139" s="140" t="s">
        <v>49</v>
      </c>
      <c r="K139" s="139" t="s">
        <v>55</v>
      </c>
      <c r="L139" s="138" t="s">
        <v>54</v>
      </c>
      <c r="M139" s="138" t="s">
        <v>53</v>
      </c>
      <c r="N139" s="138" t="s">
        <v>52</v>
      </c>
      <c r="O139" s="138" t="s">
        <v>51</v>
      </c>
      <c r="P139" s="137" t="s">
        <v>50</v>
      </c>
      <c r="Q139" s="348" t="s">
        <v>49</v>
      </c>
      <c r="R139" s="875"/>
    </row>
    <row r="140" spans="1:18" s="14" customFormat="1" ht="17.100000000000001" customHeight="1">
      <c r="B140" s="86" t="s">
        <v>94</v>
      </c>
      <c r="C140" s="85"/>
      <c r="D140" s="85"/>
      <c r="E140" s="85"/>
      <c r="F140" s="85"/>
      <c r="G140" s="84"/>
      <c r="H140" s="45">
        <f t="shared" ref="H140:R140" si="25">SUM(H141,H147,H150,H155,H159:H160)</f>
        <v>17018752</v>
      </c>
      <c r="I140" s="44">
        <f t="shared" si="25"/>
        <v>33574082</v>
      </c>
      <c r="J140" s="43">
        <f t="shared" si="25"/>
        <v>50592834</v>
      </c>
      <c r="K140" s="42">
        <f t="shared" si="25"/>
        <v>0</v>
      </c>
      <c r="L140" s="41">
        <f t="shared" si="25"/>
        <v>257291525</v>
      </c>
      <c r="M140" s="41">
        <f t="shared" si="25"/>
        <v>219033097</v>
      </c>
      <c r="N140" s="41">
        <f t="shared" si="25"/>
        <v>195246153</v>
      </c>
      <c r="O140" s="41">
        <f t="shared" si="25"/>
        <v>154583108</v>
      </c>
      <c r="P140" s="40">
        <f t="shared" si="25"/>
        <v>80597844</v>
      </c>
      <c r="Q140" s="39">
        <f t="shared" si="25"/>
        <v>906751727</v>
      </c>
      <c r="R140" s="38">
        <f t="shared" si="25"/>
        <v>957344561</v>
      </c>
    </row>
    <row r="141" spans="1:18" s="14" customFormat="1" ht="17.100000000000001" customHeight="1">
      <c r="B141" s="72"/>
      <c r="C141" s="86" t="s">
        <v>93</v>
      </c>
      <c r="D141" s="85"/>
      <c r="E141" s="85"/>
      <c r="F141" s="85"/>
      <c r="G141" s="84"/>
      <c r="H141" s="45">
        <f t="shared" ref="H141:Q141" si="26">SUM(H142:H146)</f>
        <v>2111492</v>
      </c>
      <c r="I141" s="44">
        <f t="shared" si="26"/>
        <v>6048143</v>
      </c>
      <c r="J141" s="43">
        <f t="shared" si="26"/>
        <v>8159635</v>
      </c>
      <c r="K141" s="42">
        <f t="shared" si="26"/>
        <v>0</v>
      </c>
      <c r="L141" s="41">
        <f t="shared" si="26"/>
        <v>60932952</v>
      </c>
      <c r="M141" s="41">
        <f t="shared" si="26"/>
        <v>52165932</v>
      </c>
      <c r="N141" s="41">
        <f t="shared" si="26"/>
        <v>46444138</v>
      </c>
      <c r="O141" s="41">
        <f t="shared" si="26"/>
        <v>40010213</v>
      </c>
      <c r="P141" s="40">
        <f t="shared" si="26"/>
        <v>27102440</v>
      </c>
      <c r="Q141" s="39">
        <f t="shared" si="26"/>
        <v>226655675</v>
      </c>
      <c r="R141" s="38">
        <f t="shared" ref="R141:R146" si="27">SUM(J141,Q141)</f>
        <v>234815310</v>
      </c>
    </row>
    <row r="142" spans="1:18" s="14" customFormat="1" ht="17.100000000000001" customHeight="1">
      <c r="B142" s="72"/>
      <c r="C142" s="72"/>
      <c r="D142" s="82" t="s">
        <v>92</v>
      </c>
      <c r="E142" s="81"/>
      <c r="F142" s="81"/>
      <c r="G142" s="80"/>
      <c r="H142" s="79">
        <v>0</v>
      </c>
      <c r="I142" s="75">
        <v>0</v>
      </c>
      <c r="J142" s="74">
        <f>SUM(H142:I142)</f>
        <v>0</v>
      </c>
      <c r="K142" s="134">
        <v>0</v>
      </c>
      <c r="L142" s="76">
        <v>35851793</v>
      </c>
      <c r="M142" s="76">
        <v>29789198</v>
      </c>
      <c r="N142" s="76">
        <v>29150140</v>
      </c>
      <c r="O142" s="76">
        <v>23514496</v>
      </c>
      <c r="P142" s="75">
        <v>15520919</v>
      </c>
      <c r="Q142" s="74">
        <f>SUM(K142:P142)</f>
        <v>133826546</v>
      </c>
      <c r="R142" s="73">
        <f t="shared" si="27"/>
        <v>133826546</v>
      </c>
    </row>
    <row r="143" spans="1:18" s="14" customFormat="1" ht="17.100000000000001" customHeight="1">
      <c r="B143" s="72"/>
      <c r="C143" s="72"/>
      <c r="D143" s="70" t="s">
        <v>91</v>
      </c>
      <c r="E143" s="69"/>
      <c r="F143" s="69"/>
      <c r="G143" s="68"/>
      <c r="H143" s="67">
        <v>0</v>
      </c>
      <c r="I143" s="63">
        <v>0</v>
      </c>
      <c r="J143" s="62">
        <f>SUM(H143:I143)</f>
        <v>0</v>
      </c>
      <c r="K143" s="101">
        <v>0</v>
      </c>
      <c r="L143" s="64">
        <v>0</v>
      </c>
      <c r="M143" s="64">
        <v>80199</v>
      </c>
      <c r="N143" s="64">
        <v>60097</v>
      </c>
      <c r="O143" s="64">
        <v>837969</v>
      </c>
      <c r="P143" s="63">
        <v>1056651</v>
      </c>
      <c r="Q143" s="62">
        <f>SUM(K143:P143)</f>
        <v>2034916</v>
      </c>
      <c r="R143" s="61">
        <f t="shared" si="27"/>
        <v>2034916</v>
      </c>
    </row>
    <row r="144" spans="1:18" s="14" customFormat="1" ht="17.100000000000001" customHeight="1">
      <c r="B144" s="72"/>
      <c r="C144" s="72"/>
      <c r="D144" s="70" t="s">
        <v>90</v>
      </c>
      <c r="E144" s="69"/>
      <c r="F144" s="69"/>
      <c r="G144" s="68"/>
      <c r="H144" s="67">
        <v>1395788</v>
      </c>
      <c r="I144" s="63">
        <v>3985434</v>
      </c>
      <c r="J144" s="62">
        <f>SUM(H144:I144)</f>
        <v>5381222</v>
      </c>
      <c r="K144" s="101">
        <v>0</v>
      </c>
      <c r="L144" s="64">
        <v>16410605</v>
      </c>
      <c r="M144" s="64">
        <v>14653126</v>
      </c>
      <c r="N144" s="64">
        <v>9624491</v>
      </c>
      <c r="O144" s="64">
        <v>8969328</v>
      </c>
      <c r="P144" s="63">
        <v>7132462</v>
      </c>
      <c r="Q144" s="62">
        <f>SUM(K144:P144)</f>
        <v>56790012</v>
      </c>
      <c r="R144" s="61">
        <f t="shared" si="27"/>
        <v>62171234</v>
      </c>
    </row>
    <row r="145" spans="2:18" s="14" customFormat="1" ht="17.100000000000001" customHeight="1">
      <c r="B145" s="72"/>
      <c r="C145" s="72"/>
      <c r="D145" s="70" t="s">
        <v>89</v>
      </c>
      <c r="E145" s="69"/>
      <c r="F145" s="69"/>
      <c r="G145" s="68"/>
      <c r="H145" s="67">
        <v>140034</v>
      </c>
      <c r="I145" s="63">
        <v>1625350</v>
      </c>
      <c r="J145" s="62">
        <f>SUM(H145:I145)</f>
        <v>1765384</v>
      </c>
      <c r="K145" s="101">
        <v>0</v>
      </c>
      <c r="L145" s="64">
        <v>3138556</v>
      </c>
      <c r="M145" s="64">
        <v>3426474</v>
      </c>
      <c r="N145" s="64">
        <v>2630639</v>
      </c>
      <c r="O145" s="64">
        <v>2692298</v>
      </c>
      <c r="P145" s="63">
        <v>693593</v>
      </c>
      <c r="Q145" s="62">
        <f>SUM(K145:P145)</f>
        <v>12581560</v>
      </c>
      <c r="R145" s="61">
        <f t="shared" si="27"/>
        <v>14346944</v>
      </c>
    </row>
    <row r="146" spans="2:18" s="14" customFormat="1" ht="17.100000000000001" customHeight="1">
      <c r="B146" s="72"/>
      <c r="C146" s="72"/>
      <c r="D146" s="133" t="s">
        <v>88</v>
      </c>
      <c r="E146" s="132"/>
      <c r="F146" s="132"/>
      <c r="G146" s="131"/>
      <c r="H146" s="130">
        <v>575670</v>
      </c>
      <c r="I146" s="126">
        <v>437359</v>
      </c>
      <c r="J146" s="125">
        <f>SUM(H146:I146)</f>
        <v>1013029</v>
      </c>
      <c r="K146" s="128">
        <v>0</v>
      </c>
      <c r="L146" s="127">
        <v>5531998</v>
      </c>
      <c r="M146" s="127">
        <v>4216935</v>
      </c>
      <c r="N146" s="127">
        <v>4978771</v>
      </c>
      <c r="O146" s="127">
        <v>3996122</v>
      </c>
      <c r="P146" s="126">
        <v>2698815</v>
      </c>
      <c r="Q146" s="125">
        <f>SUM(K146:P146)</f>
        <v>21422641</v>
      </c>
      <c r="R146" s="124">
        <f t="shared" si="27"/>
        <v>22435670</v>
      </c>
    </row>
    <row r="147" spans="2:18" s="14" customFormat="1" ht="17.100000000000001" customHeight="1">
      <c r="B147" s="72"/>
      <c r="C147" s="86" t="s">
        <v>87</v>
      </c>
      <c r="D147" s="85"/>
      <c r="E147" s="85"/>
      <c r="F147" s="85"/>
      <c r="G147" s="84"/>
      <c r="H147" s="45">
        <f t="shared" ref="H147:R147" si="28">SUM(H148:H149)</f>
        <v>2626143</v>
      </c>
      <c r="I147" s="44">
        <f t="shared" si="28"/>
        <v>6681984</v>
      </c>
      <c r="J147" s="43">
        <f t="shared" si="28"/>
        <v>9308127</v>
      </c>
      <c r="K147" s="42">
        <f t="shared" si="28"/>
        <v>0</v>
      </c>
      <c r="L147" s="41">
        <f t="shared" si="28"/>
        <v>102437600</v>
      </c>
      <c r="M147" s="41">
        <f t="shared" si="28"/>
        <v>83739022</v>
      </c>
      <c r="N147" s="41">
        <f t="shared" si="28"/>
        <v>70523968</v>
      </c>
      <c r="O147" s="41">
        <f t="shared" si="28"/>
        <v>50722377</v>
      </c>
      <c r="P147" s="40">
        <f t="shared" si="28"/>
        <v>24461919</v>
      </c>
      <c r="Q147" s="39">
        <f t="shared" si="28"/>
        <v>331884886</v>
      </c>
      <c r="R147" s="38">
        <f t="shared" si="28"/>
        <v>341193013</v>
      </c>
    </row>
    <row r="148" spans="2:18" s="14" customFormat="1" ht="17.100000000000001" customHeight="1">
      <c r="B148" s="72"/>
      <c r="C148" s="72"/>
      <c r="D148" s="82" t="s">
        <v>86</v>
      </c>
      <c r="E148" s="81"/>
      <c r="F148" s="81"/>
      <c r="G148" s="80"/>
      <c r="H148" s="79">
        <v>0</v>
      </c>
      <c r="I148" s="75">
        <v>0</v>
      </c>
      <c r="J148" s="78">
        <f>SUM(H148:I148)</f>
        <v>0</v>
      </c>
      <c r="K148" s="134">
        <v>0</v>
      </c>
      <c r="L148" s="76">
        <v>78495828</v>
      </c>
      <c r="M148" s="76">
        <v>61812943</v>
      </c>
      <c r="N148" s="76">
        <v>54585301</v>
      </c>
      <c r="O148" s="76">
        <v>39170419</v>
      </c>
      <c r="P148" s="75">
        <v>19760042</v>
      </c>
      <c r="Q148" s="74">
        <f>SUM(K148:P148)</f>
        <v>253824533</v>
      </c>
      <c r="R148" s="73">
        <f>SUM(J148,Q148)</f>
        <v>253824533</v>
      </c>
    </row>
    <row r="149" spans="2:18" s="14" customFormat="1" ht="17.100000000000001" customHeight="1">
      <c r="B149" s="72"/>
      <c r="C149" s="72"/>
      <c r="D149" s="133" t="s">
        <v>85</v>
      </c>
      <c r="E149" s="132"/>
      <c r="F149" s="132"/>
      <c r="G149" s="131"/>
      <c r="H149" s="130">
        <v>2626143</v>
      </c>
      <c r="I149" s="126">
        <v>6681984</v>
      </c>
      <c r="J149" s="129">
        <f>SUM(H149:I149)</f>
        <v>9308127</v>
      </c>
      <c r="K149" s="128">
        <v>0</v>
      </c>
      <c r="L149" s="127">
        <v>23941772</v>
      </c>
      <c r="M149" s="127">
        <v>21926079</v>
      </c>
      <c r="N149" s="127">
        <v>15938667</v>
      </c>
      <c r="O149" s="127">
        <v>11551958</v>
      </c>
      <c r="P149" s="126">
        <v>4701877</v>
      </c>
      <c r="Q149" s="125">
        <f>SUM(K149:P149)</f>
        <v>78060353</v>
      </c>
      <c r="R149" s="124">
        <f>SUM(J149,Q149)</f>
        <v>87368480</v>
      </c>
    </row>
    <row r="150" spans="2:18" s="14" customFormat="1" ht="17.100000000000001" customHeight="1">
      <c r="B150" s="72"/>
      <c r="C150" s="86" t="s">
        <v>84</v>
      </c>
      <c r="D150" s="85"/>
      <c r="E150" s="85"/>
      <c r="F150" s="85"/>
      <c r="G150" s="84"/>
      <c r="H150" s="45">
        <f>SUM(H151:H154)</f>
        <v>53942</v>
      </c>
      <c r="I150" s="44">
        <f t="shared" ref="I150:Q150" si="29">SUM(I151:I154)</f>
        <v>168912</v>
      </c>
      <c r="J150" s="43">
        <f>SUM(J151:J154)</f>
        <v>222854</v>
      </c>
      <c r="K150" s="42">
        <f t="shared" si="29"/>
        <v>0</v>
      </c>
      <c r="L150" s="41">
        <f t="shared" si="29"/>
        <v>7799508</v>
      </c>
      <c r="M150" s="41">
        <f>SUM(M151:M154)</f>
        <v>10962085</v>
      </c>
      <c r="N150" s="41">
        <f t="shared" si="29"/>
        <v>13890178</v>
      </c>
      <c r="O150" s="41">
        <f t="shared" si="29"/>
        <v>14508744</v>
      </c>
      <c r="P150" s="40">
        <f>SUM(P151:P154)</f>
        <v>6743692</v>
      </c>
      <c r="Q150" s="39">
        <f t="shared" si="29"/>
        <v>53904207</v>
      </c>
      <c r="R150" s="38">
        <f>SUM(R151:R154)</f>
        <v>54127061</v>
      </c>
    </row>
    <row r="151" spans="2:18" s="14" customFormat="1" ht="17.100000000000001" customHeight="1">
      <c r="B151" s="72"/>
      <c r="C151" s="72"/>
      <c r="D151" s="82" t="s">
        <v>83</v>
      </c>
      <c r="E151" s="81"/>
      <c r="F151" s="81"/>
      <c r="G151" s="80"/>
      <c r="H151" s="79">
        <v>53942</v>
      </c>
      <c r="I151" s="75">
        <v>168912</v>
      </c>
      <c r="J151" s="78">
        <f>SUM(H151:I151)</f>
        <v>222854</v>
      </c>
      <c r="K151" s="134">
        <v>0</v>
      </c>
      <c r="L151" s="76">
        <v>7210620</v>
      </c>
      <c r="M151" s="76">
        <v>9224630</v>
      </c>
      <c r="N151" s="76">
        <v>12192328</v>
      </c>
      <c r="O151" s="76">
        <v>12648305</v>
      </c>
      <c r="P151" s="75">
        <v>5061091</v>
      </c>
      <c r="Q151" s="74">
        <f>SUM(K151:P151)</f>
        <v>46336974</v>
      </c>
      <c r="R151" s="73">
        <f>SUM(J151,Q151)</f>
        <v>46559828</v>
      </c>
    </row>
    <row r="152" spans="2:18" s="14" customFormat="1" ht="17.100000000000001" customHeight="1">
      <c r="B152" s="72"/>
      <c r="C152" s="72"/>
      <c r="D152" s="70" t="s">
        <v>82</v>
      </c>
      <c r="E152" s="69"/>
      <c r="F152" s="69"/>
      <c r="G152" s="68"/>
      <c r="H152" s="67">
        <v>0</v>
      </c>
      <c r="I152" s="63">
        <v>0</v>
      </c>
      <c r="J152" s="66">
        <f>SUM(H152:I152)</f>
        <v>0</v>
      </c>
      <c r="K152" s="101">
        <v>0</v>
      </c>
      <c r="L152" s="64">
        <v>588888</v>
      </c>
      <c r="M152" s="64">
        <v>1737455</v>
      </c>
      <c r="N152" s="64">
        <v>1697850</v>
      </c>
      <c r="O152" s="64">
        <v>1860439</v>
      </c>
      <c r="P152" s="63">
        <v>1682601</v>
      </c>
      <c r="Q152" s="62">
        <f>SUM(K152:P152)</f>
        <v>7567233</v>
      </c>
      <c r="R152" s="61">
        <f>SUM(J152,Q152)</f>
        <v>7567233</v>
      </c>
    </row>
    <row r="153" spans="2:18" s="14" customFormat="1" ht="16.5" customHeight="1">
      <c r="B153" s="72"/>
      <c r="C153" s="71"/>
      <c r="D153" s="70" t="s">
        <v>81</v>
      </c>
      <c r="E153" s="69"/>
      <c r="F153" s="69"/>
      <c r="G153" s="68"/>
      <c r="H153" s="67">
        <v>0</v>
      </c>
      <c r="I153" s="63">
        <v>0</v>
      </c>
      <c r="J153" s="66">
        <f>SUM(H153:I153)</f>
        <v>0</v>
      </c>
      <c r="K153" s="101">
        <v>0</v>
      </c>
      <c r="L153" s="64">
        <v>0</v>
      </c>
      <c r="M153" s="64">
        <v>0</v>
      </c>
      <c r="N153" s="64">
        <v>0</v>
      </c>
      <c r="O153" s="64">
        <v>0</v>
      </c>
      <c r="P153" s="63">
        <v>0</v>
      </c>
      <c r="Q153" s="62">
        <f>SUM(K153:P153)</f>
        <v>0</v>
      </c>
      <c r="R153" s="61">
        <f>SUM(J153,Q153)</f>
        <v>0</v>
      </c>
    </row>
    <row r="154" spans="2:18" s="49" customFormat="1" ht="16.5" customHeight="1">
      <c r="B154" s="111"/>
      <c r="C154" s="136"/>
      <c r="D154" s="59" t="s">
        <v>80</v>
      </c>
      <c r="E154" s="58"/>
      <c r="F154" s="58"/>
      <c r="G154" s="57"/>
      <c r="H154" s="56">
        <v>0</v>
      </c>
      <c r="I154" s="52">
        <v>0</v>
      </c>
      <c r="J154" s="55">
        <f>SUM(H154:I154)</f>
        <v>0</v>
      </c>
      <c r="K154" s="135">
        <v>0</v>
      </c>
      <c r="L154" s="53">
        <v>0</v>
      </c>
      <c r="M154" s="53">
        <v>0</v>
      </c>
      <c r="N154" s="53">
        <v>0</v>
      </c>
      <c r="O154" s="53">
        <v>0</v>
      </c>
      <c r="P154" s="52">
        <v>0</v>
      </c>
      <c r="Q154" s="51">
        <f>SUM(K154:P154)</f>
        <v>0</v>
      </c>
      <c r="R154" s="50">
        <f>SUM(J154,Q154)</f>
        <v>0</v>
      </c>
    </row>
    <row r="155" spans="2:18" s="14" customFormat="1" ht="17.100000000000001" customHeight="1">
      <c r="B155" s="72"/>
      <c r="C155" s="86" t="s">
        <v>79</v>
      </c>
      <c r="D155" s="85"/>
      <c r="E155" s="85"/>
      <c r="F155" s="85"/>
      <c r="G155" s="84"/>
      <c r="H155" s="45">
        <f t="shared" ref="H155:R155" si="30">SUM(H156:H158)</f>
        <v>6420882</v>
      </c>
      <c r="I155" s="44">
        <f t="shared" si="30"/>
        <v>12934910</v>
      </c>
      <c r="J155" s="43">
        <f t="shared" si="30"/>
        <v>19355792</v>
      </c>
      <c r="K155" s="42">
        <f t="shared" si="30"/>
        <v>0</v>
      </c>
      <c r="L155" s="41">
        <f t="shared" si="30"/>
        <v>15854806</v>
      </c>
      <c r="M155" s="41">
        <f t="shared" si="30"/>
        <v>22140416</v>
      </c>
      <c r="N155" s="41">
        <f t="shared" si="30"/>
        <v>17066981</v>
      </c>
      <c r="O155" s="41">
        <f t="shared" si="30"/>
        <v>14198752</v>
      </c>
      <c r="P155" s="40">
        <f t="shared" si="30"/>
        <v>8766118</v>
      </c>
      <c r="Q155" s="39">
        <f t="shared" si="30"/>
        <v>78027073</v>
      </c>
      <c r="R155" s="38">
        <f t="shared" si="30"/>
        <v>97382865</v>
      </c>
    </row>
    <row r="156" spans="2:18" s="14" customFormat="1" ht="17.100000000000001" customHeight="1">
      <c r="B156" s="72"/>
      <c r="C156" s="72"/>
      <c r="D156" s="82" t="s">
        <v>78</v>
      </c>
      <c r="E156" s="81"/>
      <c r="F156" s="81"/>
      <c r="G156" s="80"/>
      <c r="H156" s="79">
        <v>5095214</v>
      </c>
      <c r="I156" s="75">
        <v>10265634</v>
      </c>
      <c r="J156" s="78">
        <f>SUM(H156:I156)</f>
        <v>15360848</v>
      </c>
      <c r="K156" s="134">
        <v>0</v>
      </c>
      <c r="L156" s="76">
        <v>13721931</v>
      </c>
      <c r="M156" s="76">
        <v>20588409</v>
      </c>
      <c r="N156" s="76">
        <v>16041086</v>
      </c>
      <c r="O156" s="76">
        <v>13386901</v>
      </c>
      <c r="P156" s="75">
        <v>8225327</v>
      </c>
      <c r="Q156" s="74">
        <f>SUM(K156:P156)</f>
        <v>71963654</v>
      </c>
      <c r="R156" s="73">
        <f>SUM(J156,Q156)</f>
        <v>87324502</v>
      </c>
    </row>
    <row r="157" spans="2:18" s="14" customFormat="1" ht="17.100000000000001" customHeight="1">
      <c r="B157" s="72"/>
      <c r="C157" s="72"/>
      <c r="D157" s="70" t="s">
        <v>77</v>
      </c>
      <c r="E157" s="69"/>
      <c r="F157" s="69"/>
      <c r="G157" s="68"/>
      <c r="H157" s="67">
        <v>532668</v>
      </c>
      <c r="I157" s="63">
        <v>505179</v>
      </c>
      <c r="J157" s="66">
        <f>SUM(H157:I157)</f>
        <v>1037847</v>
      </c>
      <c r="K157" s="101">
        <v>0</v>
      </c>
      <c r="L157" s="64">
        <v>519997</v>
      </c>
      <c r="M157" s="64">
        <v>674402</v>
      </c>
      <c r="N157" s="64">
        <v>477685</v>
      </c>
      <c r="O157" s="64">
        <v>533784</v>
      </c>
      <c r="P157" s="63">
        <v>107091</v>
      </c>
      <c r="Q157" s="62">
        <f>SUM(K157:P157)</f>
        <v>2312959</v>
      </c>
      <c r="R157" s="61">
        <f>SUM(J157,Q157)</f>
        <v>3350806</v>
      </c>
    </row>
    <row r="158" spans="2:18" s="14" customFormat="1" ht="17.100000000000001" customHeight="1">
      <c r="B158" s="72"/>
      <c r="C158" s="72"/>
      <c r="D158" s="133" t="s">
        <v>76</v>
      </c>
      <c r="E158" s="132"/>
      <c r="F158" s="132"/>
      <c r="G158" s="131"/>
      <c r="H158" s="130">
        <v>793000</v>
      </c>
      <c r="I158" s="126">
        <v>2164097</v>
      </c>
      <c r="J158" s="129">
        <f>SUM(H158:I158)</f>
        <v>2957097</v>
      </c>
      <c r="K158" s="128">
        <v>0</v>
      </c>
      <c r="L158" s="127">
        <v>1612878</v>
      </c>
      <c r="M158" s="127">
        <v>877605</v>
      </c>
      <c r="N158" s="127">
        <v>548210</v>
      </c>
      <c r="O158" s="127">
        <v>278067</v>
      </c>
      <c r="P158" s="126">
        <v>433700</v>
      </c>
      <c r="Q158" s="125">
        <f>SUM(K158:P158)</f>
        <v>3750460</v>
      </c>
      <c r="R158" s="124">
        <f>SUM(J158,Q158)</f>
        <v>6707557</v>
      </c>
    </row>
    <row r="159" spans="2:18" s="14" customFormat="1" ht="17.100000000000001" customHeight="1">
      <c r="B159" s="72"/>
      <c r="C159" s="122" t="s">
        <v>75</v>
      </c>
      <c r="D159" s="121"/>
      <c r="E159" s="121"/>
      <c r="F159" s="121"/>
      <c r="G159" s="120"/>
      <c r="H159" s="45">
        <v>1696293</v>
      </c>
      <c r="I159" s="44">
        <v>1620130</v>
      </c>
      <c r="J159" s="43">
        <f>SUM(H159:I159)</f>
        <v>3316423</v>
      </c>
      <c r="K159" s="42">
        <v>0</v>
      </c>
      <c r="L159" s="41">
        <v>23751496</v>
      </c>
      <c r="M159" s="41">
        <v>22830627</v>
      </c>
      <c r="N159" s="41">
        <v>26664930</v>
      </c>
      <c r="O159" s="41">
        <v>21667643</v>
      </c>
      <c r="P159" s="40">
        <v>7458671</v>
      </c>
      <c r="Q159" s="39">
        <f>SUM(K159:P159)</f>
        <v>102373367</v>
      </c>
      <c r="R159" s="38">
        <f>SUM(J159,Q159)</f>
        <v>105689790</v>
      </c>
    </row>
    <row r="160" spans="2:18" s="14" customFormat="1" ht="17.100000000000001" customHeight="1">
      <c r="B160" s="123"/>
      <c r="C160" s="122" t="s">
        <v>74</v>
      </c>
      <c r="D160" s="121"/>
      <c r="E160" s="121"/>
      <c r="F160" s="121"/>
      <c r="G160" s="120"/>
      <c r="H160" s="45">
        <v>4110000</v>
      </c>
      <c r="I160" s="44">
        <v>6120003</v>
      </c>
      <c r="J160" s="43">
        <f>SUM(H160:I160)</f>
        <v>10230003</v>
      </c>
      <c r="K160" s="42">
        <v>0</v>
      </c>
      <c r="L160" s="41">
        <v>46515163</v>
      </c>
      <c r="M160" s="41">
        <v>27195015</v>
      </c>
      <c r="N160" s="41">
        <v>20655958</v>
      </c>
      <c r="O160" s="41">
        <v>13475379</v>
      </c>
      <c r="P160" s="40">
        <v>6065004</v>
      </c>
      <c r="Q160" s="39">
        <f>SUM(K160:P160)</f>
        <v>113906519</v>
      </c>
      <c r="R160" s="38">
        <f>SUM(J160,Q160)</f>
        <v>124136522</v>
      </c>
    </row>
    <row r="161" spans="2:18" s="14" customFormat="1" ht="17.100000000000001" customHeight="1">
      <c r="B161" s="86" t="s">
        <v>73</v>
      </c>
      <c r="C161" s="85"/>
      <c r="D161" s="85"/>
      <c r="E161" s="85"/>
      <c r="F161" s="85"/>
      <c r="G161" s="84"/>
      <c r="H161" s="45">
        <f t="shared" ref="H161:R161" si="31">SUM(H162:H170)</f>
        <v>586593</v>
      </c>
      <c r="I161" s="44">
        <f t="shared" si="31"/>
        <v>939393</v>
      </c>
      <c r="J161" s="43">
        <f t="shared" si="31"/>
        <v>1525986</v>
      </c>
      <c r="K161" s="42">
        <f t="shared" si="31"/>
        <v>0</v>
      </c>
      <c r="L161" s="41">
        <f t="shared" si="31"/>
        <v>162017376</v>
      </c>
      <c r="M161" s="41">
        <f>SUM(M162:M170)</f>
        <v>149823906</v>
      </c>
      <c r="N161" s="41">
        <f t="shared" si="31"/>
        <v>156757577</v>
      </c>
      <c r="O161" s="41">
        <f t="shared" si="31"/>
        <v>119012579</v>
      </c>
      <c r="P161" s="40">
        <f t="shared" si="31"/>
        <v>65973141</v>
      </c>
      <c r="Q161" s="39">
        <f>SUM(Q162:Q170)</f>
        <v>653584579</v>
      </c>
      <c r="R161" s="38">
        <f t="shared" si="31"/>
        <v>655110565</v>
      </c>
    </row>
    <row r="162" spans="2:18" s="14" customFormat="1" ht="17.100000000000001" customHeight="1">
      <c r="B162" s="72"/>
      <c r="C162" s="119" t="s">
        <v>72</v>
      </c>
      <c r="D162" s="118"/>
      <c r="E162" s="118"/>
      <c r="F162" s="118"/>
      <c r="G162" s="117"/>
      <c r="H162" s="79">
        <v>0</v>
      </c>
      <c r="I162" s="75">
        <v>0</v>
      </c>
      <c r="J162" s="78">
        <f t="shared" ref="J162:J170" si="32">SUM(H162:I162)</f>
        <v>0</v>
      </c>
      <c r="K162" s="116"/>
      <c r="L162" s="115">
        <v>6169791</v>
      </c>
      <c r="M162" s="115">
        <v>4533239</v>
      </c>
      <c r="N162" s="115">
        <v>9412723</v>
      </c>
      <c r="O162" s="115">
        <v>13140376</v>
      </c>
      <c r="P162" s="114">
        <v>9975301</v>
      </c>
      <c r="Q162" s="113">
        <f>SUM(K162:P162)</f>
        <v>43231430</v>
      </c>
      <c r="R162" s="112">
        <f>SUM(J162,Q162)</f>
        <v>43231430</v>
      </c>
    </row>
    <row r="163" spans="2:18" s="14" customFormat="1" ht="17.100000000000001" customHeight="1">
      <c r="B163" s="72"/>
      <c r="C163" s="70" t="s">
        <v>71</v>
      </c>
      <c r="D163" s="69"/>
      <c r="E163" s="69"/>
      <c r="F163" s="69"/>
      <c r="G163" s="68"/>
      <c r="H163" s="67">
        <v>0</v>
      </c>
      <c r="I163" s="63">
        <v>0</v>
      </c>
      <c r="J163" s="66">
        <f t="shared" si="32"/>
        <v>0</v>
      </c>
      <c r="K163" s="65"/>
      <c r="L163" s="64">
        <v>0</v>
      </c>
      <c r="M163" s="64">
        <v>0</v>
      </c>
      <c r="N163" s="64">
        <v>0</v>
      </c>
      <c r="O163" s="64">
        <v>0</v>
      </c>
      <c r="P163" s="63">
        <v>0</v>
      </c>
      <c r="Q163" s="62">
        <f t="shared" ref="Q163:Q170" si="33">SUM(K163:P163)</f>
        <v>0</v>
      </c>
      <c r="R163" s="61">
        <f t="shared" ref="R163:R170" si="34">SUM(J163,Q163)</f>
        <v>0</v>
      </c>
    </row>
    <row r="164" spans="2:18" s="49" customFormat="1" ht="17.100000000000001" customHeight="1">
      <c r="B164" s="111"/>
      <c r="C164" s="110" t="s">
        <v>70</v>
      </c>
      <c r="D164" s="109"/>
      <c r="E164" s="109"/>
      <c r="F164" s="109"/>
      <c r="G164" s="108"/>
      <c r="H164" s="107">
        <v>0</v>
      </c>
      <c r="I164" s="104">
        <v>0</v>
      </c>
      <c r="J164" s="106">
        <f>SUM(H164:I164)</f>
        <v>0</v>
      </c>
      <c r="K164" s="65"/>
      <c r="L164" s="105">
        <v>74446481</v>
      </c>
      <c r="M164" s="105">
        <v>52888867</v>
      </c>
      <c r="N164" s="105">
        <v>42196337</v>
      </c>
      <c r="O164" s="105">
        <v>26833625</v>
      </c>
      <c r="P164" s="104">
        <v>13423600</v>
      </c>
      <c r="Q164" s="103">
        <f>SUM(K164:P164)</f>
        <v>209788910</v>
      </c>
      <c r="R164" s="102">
        <f>SUM(J164,Q164)</f>
        <v>209788910</v>
      </c>
    </row>
    <row r="165" spans="2:18" s="14" customFormat="1" ht="17.100000000000001" customHeight="1">
      <c r="B165" s="72"/>
      <c r="C165" s="70" t="s">
        <v>69</v>
      </c>
      <c r="D165" s="69"/>
      <c r="E165" s="69"/>
      <c r="F165" s="69"/>
      <c r="G165" s="68"/>
      <c r="H165" s="67">
        <v>33606</v>
      </c>
      <c r="I165" s="63">
        <v>0</v>
      </c>
      <c r="J165" s="66">
        <f t="shared" si="32"/>
        <v>33606</v>
      </c>
      <c r="K165" s="101">
        <v>0</v>
      </c>
      <c r="L165" s="64">
        <v>14314155</v>
      </c>
      <c r="M165" s="64">
        <v>10445715</v>
      </c>
      <c r="N165" s="64">
        <v>13534190</v>
      </c>
      <c r="O165" s="64">
        <v>7850187</v>
      </c>
      <c r="P165" s="63">
        <v>4143070</v>
      </c>
      <c r="Q165" s="62">
        <f t="shared" si="33"/>
        <v>50287317</v>
      </c>
      <c r="R165" s="61">
        <f t="shared" si="34"/>
        <v>50320923</v>
      </c>
    </row>
    <row r="166" spans="2:18" s="14" customFormat="1" ht="17.100000000000001" customHeight="1">
      <c r="B166" s="72"/>
      <c r="C166" s="70" t="s">
        <v>68</v>
      </c>
      <c r="D166" s="69"/>
      <c r="E166" s="69"/>
      <c r="F166" s="69"/>
      <c r="G166" s="68"/>
      <c r="H166" s="67">
        <v>552987</v>
      </c>
      <c r="I166" s="63">
        <v>939393</v>
      </c>
      <c r="J166" s="66">
        <f t="shared" si="32"/>
        <v>1492380</v>
      </c>
      <c r="K166" s="101">
        <v>0</v>
      </c>
      <c r="L166" s="64">
        <v>10094007</v>
      </c>
      <c r="M166" s="64">
        <v>14285146</v>
      </c>
      <c r="N166" s="64">
        <v>16688790</v>
      </c>
      <c r="O166" s="64">
        <v>19534406</v>
      </c>
      <c r="P166" s="63">
        <v>6929856</v>
      </c>
      <c r="Q166" s="62">
        <f t="shared" si="33"/>
        <v>67532205</v>
      </c>
      <c r="R166" s="61">
        <f t="shared" si="34"/>
        <v>69024585</v>
      </c>
    </row>
    <row r="167" spans="2:18" s="14" customFormat="1" ht="17.100000000000001" customHeight="1">
      <c r="B167" s="72"/>
      <c r="C167" s="70" t="s">
        <v>67</v>
      </c>
      <c r="D167" s="69"/>
      <c r="E167" s="69"/>
      <c r="F167" s="69"/>
      <c r="G167" s="68"/>
      <c r="H167" s="67">
        <v>0</v>
      </c>
      <c r="I167" s="63">
        <v>0</v>
      </c>
      <c r="J167" s="66">
        <f t="shared" si="32"/>
        <v>0</v>
      </c>
      <c r="K167" s="65"/>
      <c r="L167" s="64">
        <v>50148809</v>
      </c>
      <c r="M167" s="64">
        <v>54285265</v>
      </c>
      <c r="N167" s="64">
        <v>56614076</v>
      </c>
      <c r="O167" s="64">
        <v>33269121</v>
      </c>
      <c r="P167" s="63">
        <v>15409497</v>
      </c>
      <c r="Q167" s="62">
        <f t="shared" si="33"/>
        <v>209726768</v>
      </c>
      <c r="R167" s="61">
        <f t="shared" si="34"/>
        <v>209726768</v>
      </c>
    </row>
    <row r="168" spans="2:18" s="14" customFormat="1" ht="17.100000000000001" customHeight="1">
      <c r="B168" s="72"/>
      <c r="C168" s="100" t="s">
        <v>66</v>
      </c>
      <c r="D168" s="98"/>
      <c r="E168" s="98"/>
      <c r="F168" s="98"/>
      <c r="G168" s="97"/>
      <c r="H168" s="67">
        <v>0</v>
      </c>
      <c r="I168" s="63">
        <v>0</v>
      </c>
      <c r="J168" s="66">
        <f t="shared" si="32"/>
        <v>0</v>
      </c>
      <c r="K168" s="65"/>
      <c r="L168" s="64">
        <v>4376411</v>
      </c>
      <c r="M168" s="64">
        <v>6672733</v>
      </c>
      <c r="N168" s="64">
        <v>6497282</v>
      </c>
      <c r="O168" s="64">
        <v>4271886</v>
      </c>
      <c r="P168" s="63">
        <v>2872627</v>
      </c>
      <c r="Q168" s="62">
        <f t="shared" si="33"/>
        <v>24690939</v>
      </c>
      <c r="R168" s="61">
        <f t="shared" si="34"/>
        <v>24690939</v>
      </c>
    </row>
    <row r="169" spans="2:18" s="14" customFormat="1" ht="17.100000000000001" customHeight="1">
      <c r="B169" s="71"/>
      <c r="C169" s="99" t="s">
        <v>65</v>
      </c>
      <c r="D169" s="98"/>
      <c r="E169" s="98"/>
      <c r="F169" s="98"/>
      <c r="G169" s="97"/>
      <c r="H169" s="67">
        <v>0</v>
      </c>
      <c r="I169" s="63">
        <v>0</v>
      </c>
      <c r="J169" s="66">
        <f t="shared" si="32"/>
        <v>0</v>
      </c>
      <c r="K169" s="65"/>
      <c r="L169" s="64">
        <v>0</v>
      </c>
      <c r="M169" s="64">
        <v>0</v>
      </c>
      <c r="N169" s="64">
        <v>1753191</v>
      </c>
      <c r="O169" s="64">
        <v>7289147</v>
      </c>
      <c r="P169" s="63">
        <v>5190509</v>
      </c>
      <c r="Q169" s="62">
        <f>SUM(K169:P169)</f>
        <v>14232847</v>
      </c>
      <c r="R169" s="61">
        <f>SUM(J169,Q169)</f>
        <v>14232847</v>
      </c>
    </row>
    <row r="170" spans="2:18" s="14" customFormat="1" ht="17.100000000000001" customHeight="1">
      <c r="B170" s="96"/>
      <c r="C170" s="95" t="s">
        <v>64</v>
      </c>
      <c r="D170" s="94"/>
      <c r="E170" s="94"/>
      <c r="F170" s="94"/>
      <c r="G170" s="93"/>
      <c r="H170" s="92">
        <v>0</v>
      </c>
      <c r="I170" s="89">
        <v>0</v>
      </c>
      <c r="J170" s="91">
        <f t="shared" si="32"/>
        <v>0</v>
      </c>
      <c r="K170" s="54"/>
      <c r="L170" s="90">
        <v>2467722</v>
      </c>
      <c r="M170" s="90">
        <v>6712941</v>
      </c>
      <c r="N170" s="90">
        <v>10060988</v>
      </c>
      <c r="O170" s="90">
        <v>6823831</v>
      </c>
      <c r="P170" s="89">
        <v>8028681</v>
      </c>
      <c r="Q170" s="88">
        <f t="shared" si="33"/>
        <v>34094163</v>
      </c>
      <c r="R170" s="87">
        <f t="shared" si="34"/>
        <v>34094163</v>
      </c>
    </row>
    <row r="171" spans="2:18" s="14" customFormat="1" ht="17.100000000000001" customHeight="1">
      <c r="B171" s="86" t="s">
        <v>63</v>
      </c>
      <c r="C171" s="85"/>
      <c r="D171" s="85"/>
      <c r="E171" s="85"/>
      <c r="F171" s="85"/>
      <c r="G171" s="84"/>
      <c r="H171" s="45">
        <f>SUM(H172:H175)</f>
        <v>0</v>
      </c>
      <c r="I171" s="44">
        <f>SUM(I172:I175)</f>
        <v>0</v>
      </c>
      <c r="J171" s="43">
        <f>SUM(J172:J175)</f>
        <v>0</v>
      </c>
      <c r="K171" s="83"/>
      <c r="L171" s="41">
        <f t="shared" ref="L171:R171" si="35">SUM(L172:L175)</f>
        <v>8212326</v>
      </c>
      <c r="M171" s="41">
        <f t="shared" si="35"/>
        <v>16939193</v>
      </c>
      <c r="N171" s="41">
        <f t="shared" si="35"/>
        <v>85903804</v>
      </c>
      <c r="O171" s="41">
        <f t="shared" si="35"/>
        <v>330914240</v>
      </c>
      <c r="P171" s="40">
        <f t="shared" si="35"/>
        <v>291992799</v>
      </c>
      <c r="Q171" s="39">
        <f t="shared" si="35"/>
        <v>733962362</v>
      </c>
      <c r="R171" s="38">
        <f t="shared" si="35"/>
        <v>733962362</v>
      </c>
    </row>
    <row r="172" spans="2:18" s="14" customFormat="1" ht="17.100000000000001" customHeight="1">
      <c r="B172" s="72"/>
      <c r="C172" s="82" t="s">
        <v>62</v>
      </c>
      <c r="D172" s="81"/>
      <c r="E172" s="81"/>
      <c r="F172" s="81"/>
      <c r="G172" s="80"/>
      <c r="H172" s="79">
        <v>0</v>
      </c>
      <c r="I172" s="75">
        <v>0</v>
      </c>
      <c r="J172" s="78">
        <f>SUM(H172:I172)</f>
        <v>0</v>
      </c>
      <c r="K172" s="77"/>
      <c r="L172" s="76">
        <v>191835</v>
      </c>
      <c r="M172" s="76">
        <v>621045</v>
      </c>
      <c r="N172" s="76">
        <v>41565746</v>
      </c>
      <c r="O172" s="76">
        <v>153473157</v>
      </c>
      <c r="P172" s="75">
        <v>111862471</v>
      </c>
      <c r="Q172" s="74">
        <f>SUM(K172:P172)</f>
        <v>307714254</v>
      </c>
      <c r="R172" s="73">
        <f>SUM(J172,Q172)</f>
        <v>307714254</v>
      </c>
    </row>
    <row r="173" spans="2:18" s="14" customFormat="1" ht="17.100000000000001" customHeight="1">
      <c r="B173" s="72"/>
      <c r="C173" s="70" t="s">
        <v>61</v>
      </c>
      <c r="D173" s="69"/>
      <c r="E173" s="69"/>
      <c r="F173" s="69"/>
      <c r="G173" s="68"/>
      <c r="H173" s="67">
        <v>0</v>
      </c>
      <c r="I173" s="63">
        <v>0</v>
      </c>
      <c r="J173" s="66">
        <f>SUM(H173:I173)</f>
        <v>0</v>
      </c>
      <c r="K173" s="65"/>
      <c r="L173" s="64">
        <v>8020491</v>
      </c>
      <c r="M173" s="64">
        <v>15259784</v>
      </c>
      <c r="N173" s="64">
        <v>34215141</v>
      </c>
      <c r="O173" s="64">
        <v>53168065</v>
      </c>
      <c r="P173" s="63">
        <v>25341847</v>
      </c>
      <c r="Q173" s="62">
        <f>SUM(K173:P173)</f>
        <v>136005328</v>
      </c>
      <c r="R173" s="61">
        <f>SUM(J173,Q173)</f>
        <v>136005328</v>
      </c>
    </row>
    <row r="174" spans="2:18" s="14" customFormat="1" ht="17.100000000000001" customHeight="1">
      <c r="B174" s="71"/>
      <c r="C174" s="70" t="s">
        <v>60</v>
      </c>
      <c r="D174" s="69"/>
      <c r="E174" s="69"/>
      <c r="F174" s="69"/>
      <c r="G174" s="68"/>
      <c r="H174" s="67">
        <v>0</v>
      </c>
      <c r="I174" s="63">
        <v>0</v>
      </c>
      <c r="J174" s="66">
        <f>SUM(H174:I174)</f>
        <v>0</v>
      </c>
      <c r="K174" s="65"/>
      <c r="L174" s="64">
        <v>0</v>
      </c>
      <c r="M174" s="64">
        <v>0</v>
      </c>
      <c r="N174" s="64">
        <v>908109</v>
      </c>
      <c r="O174" s="64">
        <v>4229152</v>
      </c>
      <c r="P174" s="63">
        <v>5206878</v>
      </c>
      <c r="Q174" s="62">
        <f>SUM(K174:P174)</f>
        <v>10344139</v>
      </c>
      <c r="R174" s="61">
        <f>SUM(J174,Q174)</f>
        <v>10344139</v>
      </c>
    </row>
    <row r="175" spans="2:18" s="49" customFormat="1" ht="17.100000000000001" customHeight="1">
      <c r="B175" s="60"/>
      <c r="C175" s="59" t="s">
        <v>59</v>
      </c>
      <c r="D175" s="58"/>
      <c r="E175" s="58"/>
      <c r="F175" s="58"/>
      <c r="G175" s="57"/>
      <c r="H175" s="56">
        <v>0</v>
      </c>
      <c r="I175" s="52">
        <v>0</v>
      </c>
      <c r="J175" s="55">
        <f>SUM(H175:I175)</f>
        <v>0</v>
      </c>
      <c r="K175" s="54"/>
      <c r="L175" s="53">
        <v>0</v>
      </c>
      <c r="M175" s="53">
        <v>1058364</v>
      </c>
      <c r="N175" s="53">
        <v>9214808</v>
      </c>
      <c r="O175" s="53">
        <v>120043866</v>
      </c>
      <c r="P175" s="52">
        <v>149581603</v>
      </c>
      <c r="Q175" s="51">
        <f>SUM(K175:P175)</f>
        <v>279898641</v>
      </c>
      <c r="R175" s="50">
        <f>SUM(J175,Q175)</f>
        <v>279898641</v>
      </c>
    </row>
    <row r="176" spans="2:18" s="14" customFormat="1" ht="17.100000000000001" customHeight="1">
      <c r="B176" s="48" t="s">
        <v>58</v>
      </c>
      <c r="C176" s="47"/>
      <c r="D176" s="47"/>
      <c r="E176" s="47"/>
      <c r="F176" s="47"/>
      <c r="G176" s="46"/>
      <c r="H176" s="45">
        <f t="shared" ref="H176:R176" si="36">SUM(H140,H161,H171)</f>
        <v>17605345</v>
      </c>
      <c r="I176" s="44">
        <f t="shared" si="36"/>
        <v>34513475</v>
      </c>
      <c r="J176" s="43">
        <f t="shared" si="36"/>
        <v>52118820</v>
      </c>
      <c r="K176" s="42">
        <f t="shared" si="36"/>
        <v>0</v>
      </c>
      <c r="L176" s="41">
        <f t="shared" si="36"/>
        <v>427521227</v>
      </c>
      <c r="M176" s="41">
        <f t="shared" si="36"/>
        <v>385796196</v>
      </c>
      <c r="N176" s="41">
        <f t="shared" si="36"/>
        <v>437907534</v>
      </c>
      <c r="O176" s="41">
        <f t="shared" si="36"/>
        <v>604509927</v>
      </c>
      <c r="P176" s="40">
        <f t="shared" si="36"/>
        <v>438563784</v>
      </c>
      <c r="Q176" s="39">
        <f t="shared" si="36"/>
        <v>2294298668</v>
      </c>
      <c r="R176" s="38">
        <f t="shared" si="36"/>
        <v>2346417488</v>
      </c>
    </row>
  </sheetData>
  <mergeCells count="54">
    <mergeCell ref="I137:R137"/>
    <mergeCell ref="B138:G139"/>
    <mergeCell ref="H138:J138"/>
    <mergeCell ref="K138:Q138"/>
    <mergeCell ref="R138:R139"/>
    <mergeCell ref="B96:G97"/>
    <mergeCell ref="H96:J96"/>
    <mergeCell ref="K96:Q96"/>
    <mergeCell ref="R96:R97"/>
    <mergeCell ref="J79:Q79"/>
    <mergeCell ref="B80:G81"/>
    <mergeCell ref="H80:J80"/>
    <mergeCell ref="K80:P80"/>
    <mergeCell ref="Q80:Q81"/>
    <mergeCell ref="J87:Q87"/>
    <mergeCell ref="B88:G89"/>
    <mergeCell ref="H88:J88"/>
    <mergeCell ref="K88:P88"/>
    <mergeCell ref="Q88:Q89"/>
    <mergeCell ref="I95:R95"/>
    <mergeCell ref="B72:G73"/>
    <mergeCell ref="H72:J72"/>
    <mergeCell ref="K72:P72"/>
    <mergeCell ref="Q72:Q73"/>
    <mergeCell ref="K54:R54"/>
    <mergeCell ref="B55:G56"/>
    <mergeCell ref="H55:J55"/>
    <mergeCell ref="K55:Q55"/>
    <mergeCell ref="R55:R56"/>
    <mergeCell ref="J63:Q63"/>
    <mergeCell ref="B64:G65"/>
    <mergeCell ref="H64:J64"/>
    <mergeCell ref="K64:P64"/>
    <mergeCell ref="Q64:Q65"/>
    <mergeCell ref="J71:Q71"/>
    <mergeCell ref="B33:B42"/>
    <mergeCell ref="C42:G42"/>
    <mergeCell ref="K46:R46"/>
    <mergeCell ref="B47:G48"/>
    <mergeCell ref="H47:J47"/>
    <mergeCell ref="K47:Q47"/>
    <mergeCell ref="R47:R48"/>
    <mergeCell ref="Q12:R12"/>
    <mergeCell ref="B13:B22"/>
    <mergeCell ref="C13:G13"/>
    <mergeCell ref="C22:G22"/>
    <mergeCell ref="B23:B32"/>
    <mergeCell ref="C32:G32"/>
    <mergeCell ref="R6:R7"/>
    <mergeCell ref="J1:O1"/>
    <mergeCell ref="P1:Q1"/>
    <mergeCell ref="H4:I4"/>
    <mergeCell ref="B5:G5"/>
    <mergeCell ref="H5:I5"/>
  </mergeCells>
  <phoneticPr fontId="9"/>
  <pageMargins left="0.35433070866141736" right="0.78740157480314965" top="0.59055118110236227" bottom="0.39370078740157483" header="0.39370078740157483" footer="0.39370078740157483"/>
  <pageSetup paperSize="9" scale="67" fitToHeight="0" orientation="landscape" r:id="rId1"/>
  <headerFooter alignWithMargins="0">
    <oddFooter>&amp;P ページ</oddFooter>
  </headerFooter>
  <rowBreaks count="3" manualBreakCount="3">
    <brk id="44" max="17" man="1"/>
    <brk id="93" max="17" man="1"/>
    <brk id="135" max="1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17</vt:i4>
      </vt:variant>
    </vt:vector>
  </HeadingPairs>
  <TitlesOfParts>
    <vt:vector size="33" baseType="lpstr">
      <vt:lpstr>現状と課題_中核市比較</vt:lpstr>
      <vt:lpstr>現状と課題_日常生活圏域別比較</vt:lpstr>
      <vt:lpstr>保険者機能強化推進交付金等全国集計（中核市）_得点順</vt:lpstr>
      <vt:lpstr>保険者機能強化推進交付金等全国集計（中核市）_中核市順</vt:lpstr>
      <vt:lpstr>t2304</vt:lpstr>
      <vt:lpstr>t2305</vt:lpstr>
      <vt:lpstr>t2306</vt:lpstr>
      <vt:lpstr>t2307</vt:lpstr>
      <vt:lpstr>t2308</vt:lpstr>
      <vt:lpstr>t2309</vt:lpstr>
      <vt:lpstr>t2310</vt:lpstr>
      <vt:lpstr>t2311</vt:lpstr>
      <vt:lpstr>t2312</vt:lpstr>
      <vt:lpstr>t2401</vt:lpstr>
      <vt:lpstr>t2402</vt:lpstr>
      <vt:lpstr>t2403</vt:lpstr>
      <vt:lpstr>'t2304'!Print_Area</vt:lpstr>
      <vt:lpstr>'t2305'!Print_Area</vt:lpstr>
      <vt:lpstr>'t2306'!Print_Area</vt:lpstr>
      <vt:lpstr>'t2307'!Print_Area</vt:lpstr>
      <vt:lpstr>'t2308'!Print_Area</vt:lpstr>
      <vt:lpstr>'t2309'!Print_Area</vt:lpstr>
      <vt:lpstr>'t2310'!Print_Area</vt:lpstr>
      <vt:lpstr>'t2311'!Print_Area</vt:lpstr>
      <vt:lpstr>'t2312'!Print_Area</vt:lpstr>
      <vt:lpstr>'t2401'!Print_Area</vt:lpstr>
      <vt:lpstr>'t2402'!Print_Area</vt:lpstr>
      <vt:lpstr>'t2403'!Print_Area</vt:lpstr>
      <vt:lpstr>現状と課題_中核市比較!Print_Area</vt:lpstr>
      <vt:lpstr>現状と課題_日常生活圏域別比較!Print_Area</vt:lpstr>
      <vt:lpstr>'保険者機能強化推進交付金等全国集計（中核市）_中核市順'!Print_Area</vt:lpstr>
      <vt:lpstr>'保険者機能強化推進交付金等全国集計（中核市）_得点順'!Print_Area</vt:lpstr>
      <vt:lpstr>現状と課題_中核市比較!Print_Titles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2024-05-01T07:22:07Z</dcterms:created>
  <dcterms:modified xsi:type="dcterms:W3CDTF">2024-06-12T06:14:05Z</dcterms:modified>
</cp:coreProperties>
</file>