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9576" firstSheet="2" activeTab="13"/>
  </bookViews>
  <sheets>
    <sheet name="【現状】高知市の現状と課題" sheetId="67" r:id="rId1"/>
    <sheet name="高知市介護保険事業の現状と課題（日常生活圏域別）" sheetId="68" r:id="rId2"/>
    <sheet name="t2204" sheetId="55" r:id="rId3"/>
    <sheet name="t2205" sheetId="58" r:id="rId4"/>
    <sheet name="t2206" sheetId="59" r:id="rId5"/>
    <sheet name="t2207" sheetId="61" r:id="rId6"/>
    <sheet name="t2208" sheetId="62" r:id="rId7"/>
    <sheet name="t2209" sheetId="63" r:id="rId8"/>
    <sheet name="t2210" sheetId="64" r:id="rId9"/>
    <sheet name="t2211" sheetId="65" r:id="rId10"/>
    <sheet name="t2212" sheetId="66" r:id="rId11"/>
    <sheet name="t2301" sheetId="69" r:id="rId12"/>
    <sheet name="t2302" sheetId="70" r:id="rId13"/>
    <sheet name="t2303" sheetId="71" r:id="rId14"/>
  </sheets>
  <externalReferences>
    <externalReference r:id="rId15"/>
  </externalReferences>
  <definedNames>
    <definedName name="_xlnm._FilterDatabase" localSheetId="0" hidden="1">【現状】高知市の現状と課題!$C$4:$AB$33</definedName>
    <definedName name="_xlnm.Print_Area" localSheetId="0">【現状】高知市の現状と課題!$B$1:$X$84</definedName>
    <definedName name="_xlnm.Print_Area" localSheetId="2">'t2204'!$A$1:$V$176</definedName>
    <definedName name="_xlnm.Print_Area" localSheetId="3">'t2205'!$A$1:$V$176</definedName>
    <definedName name="_xlnm.Print_Area" localSheetId="4">'t2206'!$A$1:$V$176</definedName>
    <definedName name="_xlnm.Print_Area" localSheetId="5">'t2207'!$A$1:$V$176</definedName>
    <definedName name="_xlnm.Print_Area" localSheetId="6">'t2208'!$A$1:$V$176</definedName>
    <definedName name="_xlnm.Print_Area" localSheetId="7">'t2209'!$A$1:$V$176</definedName>
    <definedName name="_xlnm.Print_Area" localSheetId="8">'t2210'!$A$1:$V$176</definedName>
    <definedName name="_xlnm.Print_Area" localSheetId="9">'t2211'!$A$1:$V$176</definedName>
    <definedName name="_xlnm.Print_Area" localSheetId="10">'t2212'!$A$1:$V$176</definedName>
    <definedName name="_xlnm.Print_Area" localSheetId="11">'t2301'!$A$1:$V$176</definedName>
    <definedName name="_xlnm.Print_Area" localSheetId="12">'t2302'!$A$1:$V$176</definedName>
    <definedName name="_xlnm.Print_Area" localSheetId="13">'t2303'!$A$1:$V$178</definedName>
    <definedName name="_xlnm.Print_Area" localSheetId="1">'高知市介護保険事業の現状と課題（日常生活圏域別）'!$A$1:$W$74</definedName>
    <definedName name="_xlnm.Print_Titles" localSheetId="0">【現状】高知市の現状と課題!$4:$4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5" i="71" l="1"/>
  <c r="J175" i="71"/>
  <c r="R175" i="71" s="1"/>
  <c r="Q174" i="71"/>
  <c r="J174" i="71"/>
  <c r="R174" i="71" s="1"/>
  <c r="Q173" i="71"/>
  <c r="J173" i="71"/>
  <c r="R172" i="71"/>
  <c r="Q172" i="71"/>
  <c r="J172" i="71"/>
  <c r="Q171" i="71"/>
  <c r="P171" i="71"/>
  <c r="O171" i="71"/>
  <c r="N171" i="71"/>
  <c r="M171" i="71"/>
  <c r="L171" i="71"/>
  <c r="I171" i="71"/>
  <c r="H171" i="71"/>
  <c r="Q170" i="71"/>
  <c r="R170" i="71" s="1"/>
  <c r="J170" i="71"/>
  <c r="Q169" i="71"/>
  <c r="J169" i="71"/>
  <c r="R169" i="71" s="1"/>
  <c r="Q168" i="71"/>
  <c r="J168" i="71"/>
  <c r="R168" i="71" s="1"/>
  <c r="Q167" i="71"/>
  <c r="J167" i="71"/>
  <c r="R167" i="71" s="1"/>
  <c r="Q166" i="71"/>
  <c r="J166" i="71"/>
  <c r="R166" i="71" s="1"/>
  <c r="R165" i="71"/>
  <c r="Q165" i="71"/>
  <c r="J165" i="71"/>
  <c r="Q164" i="71"/>
  <c r="J164" i="71"/>
  <c r="R164" i="71" s="1"/>
  <c r="Q163" i="71"/>
  <c r="J163" i="71"/>
  <c r="R163" i="71" s="1"/>
  <c r="Q162" i="71"/>
  <c r="R162" i="71" s="1"/>
  <c r="J162" i="71"/>
  <c r="P161" i="71"/>
  <c r="O161" i="71"/>
  <c r="N161" i="71"/>
  <c r="M161" i="71"/>
  <c r="L161" i="71"/>
  <c r="K161" i="71"/>
  <c r="J161" i="71"/>
  <c r="I161" i="71"/>
  <c r="H161" i="71"/>
  <c r="Q160" i="71"/>
  <c r="J160" i="71"/>
  <c r="R160" i="71" s="1"/>
  <c r="Q159" i="71"/>
  <c r="J159" i="71"/>
  <c r="R159" i="71" s="1"/>
  <c r="Q158" i="71"/>
  <c r="R158" i="71" s="1"/>
  <c r="J158" i="71"/>
  <c r="Q157" i="71"/>
  <c r="J157" i="71"/>
  <c r="R157" i="71" s="1"/>
  <c r="Q156" i="71"/>
  <c r="J156" i="71"/>
  <c r="P155" i="71"/>
  <c r="O155" i="71"/>
  <c r="N155" i="71"/>
  <c r="M155" i="71"/>
  <c r="L155" i="71"/>
  <c r="K155" i="71"/>
  <c r="I155" i="71"/>
  <c r="H155" i="71"/>
  <c r="Q154" i="71"/>
  <c r="R154" i="71" s="1"/>
  <c r="J154" i="71"/>
  <c r="Q153" i="71"/>
  <c r="J153" i="71"/>
  <c r="R153" i="71" s="1"/>
  <c r="Q152" i="71"/>
  <c r="J152" i="71"/>
  <c r="R152" i="71" s="1"/>
  <c r="Q151" i="71"/>
  <c r="J151" i="71"/>
  <c r="R151" i="71" s="1"/>
  <c r="P150" i="71"/>
  <c r="O150" i="71"/>
  <c r="N150" i="71"/>
  <c r="M150" i="71"/>
  <c r="L150" i="71"/>
  <c r="K150" i="71"/>
  <c r="I150" i="71"/>
  <c r="H150" i="71"/>
  <c r="Q149" i="71"/>
  <c r="J149" i="71"/>
  <c r="R149" i="71" s="1"/>
  <c r="Q148" i="71"/>
  <c r="Q147" i="71" s="1"/>
  <c r="J148" i="71"/>
  <c r="P147" i="71"/>
  <c r="O147" i="71"/>
  <c r="N147" i="71"/>
  <c r="M147" i="71"/>
  <c r="L147" i="71"/>
  <c r="K147" i="71"/>
  <c r="I147" i="71"/>
  <c r="H147" i="71"/>
  <c r="Q146" i="71"/>
  <c r="J146" i="71"/>
  <c r="R146" i="71" s="1"/>
  <c r="Q145" i="71"/>
  <c r="J145" i="71"/>
  <c r="R145" i="71" s="1"/>
  <c r="Q144" i="71"/>
  <c r="Q141" i="71" s="1"/>
  <c r="J144" i="71"/>
  <c r="Q143" i="71"/>
  <c r="J143" i="71"/>
  <c r="R143" i="71" s="1"/>
  <c r="R142" i="71"/>
  <c r="Q142" i="71"/>
  <c r="J142" i="71"/>
  <c r="P141" i="71"/>
  <c r="P140" i="71" s="1"/>
  <c r="P176" i="71" s="1"/>
  <c r="O141" i="71"/>
  <c r="N141" i="71"/>
  <c r="M141" i="71"/>
  <c r="M140" i="71" s="1"/>
  <c r="M176" i="71" s="1"/>
  <c r="L141" i="71"/>
  <c r="L140" i="71" s="1"/>
  <c r="L176" i="71" s="1"/>
  <c r="K141" i="71"/>
  <c r="I141" i="71"/>
  <c r="H141" i="71"/>
  <c r="H140" i="71" s="1"/>
  <c r="H176" i="71" s="1"/>
  <c r="I140" i="71"/>
  <c r="I176" i="71" s="1"/>
  <c r="B138" i="71"/>
  <c r="Q133" i="71"/>
  <c r="J133" i="71"/>
  <c r="R133" i="71" s="1"/>
  <c r="Q132" i="71"/>
  <c r="J132" i="71"/>
  <c r="R132" i="71" s="1"/>
  <c r="Q131" i="71"/>
  <c r="R131" i="71" s="1"/>
  <c r="J131" i="71"/>
  <c r="Q130" i="71"/>
  <c r="J130" i="71"/>
  <c r="R130" i="71" s="1"/>
  <c r="P129" i="71"/>
  <c r="O129" i="71"/>
  <c r="N129" i="71"/>
  <c r="M129" i="71"/>
  <c r="L129" i="71"/>
  <c r="I129" i="71"/>
  <c r="H129" i="71"/>
  <c r="Q128" i="71"/>
  <c r="R128" i="71" s="1"/>
  <c r="J128" i="71"/>
  <c r="Q127" i="71"/>
  <c r="J127" i="71"/>
  <c r="R127" i="71" s="1"/>
  <c r="Q126" i="71"/>
  <c r="J126" i="71"/>
  <c r="Q125" i="71"/>
  <c r="J125" i="71"/>
  <c r="R125" i="71" s="1"/>
  <c r="Q124" i="71"/>
  <c r="J124" i="71"/>
  <c r="R124" i="71" s="1"/>
  <c r="Q123" i="71"/>
  <c r="J123" i="71"/>
  <c r="Q122" i="71"/>
  <c r="J122" i="71"/>
  <c r="R122" i="71" s="1"/>
  <c r="R121" i="71"/>
  <c r="Q121" i="71"/>
  <c r="J121" i="71"/>
  <c r="Q120" i="71"/>
  <c r="J120" i="71"/>
  <c r="P119" i="71"/>
  <c r="O119" i="71"/>
  <c r="N119" i="71"/>
  <c r="M119" i="71"/>
  <c r="L119" i="71"/>
  <c r="K119" i="71"/>
  <c r="I119" i="71"/>
  <c r="H119" i="71"/>
  <c r="Q118" i="71"/>
  <c r="J118" i="71"/>
  <c r="R118" i="71" s="1"/>
  <c r="R117" i="71"/>
  <c r="Q117" i="71"/>
  <c r="J117" i="71"/>
  <c r="Q116" i="71"/>
  <c r="J116" i="71"/>
  <c r="Q115" i="71"/>
  <c r="J115" i="71"/>
  <c r="R115" i="71" s="1"/>
  <c r="Q114" i="71"/>
  <c r="Q113" i="71" s="1"/>
  <c r="J114" i="71"/>
  <c r="R114" i="71" s="1"/>
  <c r="P113" i="71"/>
  <c r="O113" i="71"/>
  <c r="N113" i="71"/>
  <c r="M113" i="71"/>
  <c r="L113" i="71"/>
  <c r="K113" i="71"/>
  <c r="I113" i="71"/>
  <c r="H113" i="71"/>
  <c r="Q112" i="71"/>
  <c r="J112" i="71"/>
  <c r="Q111" i="71"/>
  <c r="Q108" i="71" s="1"/>
  <c r="J111" i="71"/>
  <c r="Q110" i="71"/>
  <c r="J110" i="71"/>
  <c r="R110" i="71" s="1"/>
  <c r="R109" i="71"/>
  <c r="Q109" i="71"/>
  <c r="J109" i="71"/>
  <c r="P108" i="71"/>
  <c r="P98" i="71" s="1"/>
  <c r="P134" i="71" s="1"/>
  <c r="O108" i="71"/>
  <c r="N108" i="71"/>
  <c r="M108" i="71"/>
  <c r="L108" i="71"/>
  <c r="L98" i="71" s="1"/>
  <c r="L134" i="71" s="1"/>
  <c r="K108" i="71"/>
  <c r="I108" i="71"/>
  <c r="H108" i="71"/>
  <c r="Q107" i="71"/>
  <c r="J107" i="71"/>
  <c r="R107" i="71" s="1"/>
  <c r="Q106" i="71"/>
  <c r="Q105" i="71" s="1"/>
  <c r="J106" i="71"/>
  <c r="R106" i="71" s="1"/>
  <c r="P105" i="71"/>
  <c r="O105" i="71"/>
  <c r="N105" i="71"/>
  <c r="M105" i="71"/>
  <c r="L105" i="71"/>
  <c r="K105" i="71"/>
  <c r="I105" i="71"/>
  <c r="H105" i="71"/>
  <c r="Q104" i="71"/>
  <c r="J104" i="71"/>
  <c r="Q103" i="71"/>
  <c r="J103" i="71"/>
  <c r="Q102" i="71"/>
  <c r="J102" i="71"/>
  <c r="R102" i="71" s="1"/>
  <c r="R101" i="71"/>
  <c r="Q101" i="71"/>
  <c r="J101" i="71"/>
  <c r="Q100" i="71"/>
  <c r="J100" i="71"/>
  <c r="P99" i="71"/>
  <c r="O99" i="71"/>
  <c r="N99" i="71"/>
  <c r="N98" i="71" s="1"/>
  <c r="M99" i="71"/>
  <c r="M98" i="71" s="1"/>
  <c r="M134" i="71" s="1"/>
  <c r="L99" i="71"/>
  <c r="K99" i="71"/>
  <c r="I99" i="71"/>
  <c r="H99" i="71"/>
  <c r="H98" i="71" s="1"/>
  <c r="H134" i="71" s="1"/>
  <c r="O98" i="71"/>
  <c r="K98" i="71"/>
  <c r="K134" i="71" s="1"/>
  <c r="B96" i="71"/>
  <c r="O92" i="71"/>
  <c r="N92" i="71"/>
  <c r="M92" i="71"/>
  <c r="L92" i="71"/>
  <c r="K92" i="71"/>
  <c r="J92" i="71"/>
  <c r="I92" i="71"/>
  <c r="H92" i="71"/>
  <c r="P91" i="71"/>
  <c r="Q91" i="71" s="1"/>
  <c r="J91" i="71"/>
  <c r="P90" i="71"/>
  <c r="J90" i="71"/>
  <c r="B88" i="71"/>
  <c r="O84" i="71"/>
  <c r="N84" i="71"/>
  <c r="M84" i="71"/>
  <c r="L84" i="71"/>
  <c r="K84" i="71"/>
  <c r="I84" i="71"/>
  <c r="H84" i="71"/>
  <c r="J84" i="71" s="1"/>
  <c r="Q83" i="71"/>
  <c r="P83" i="71"/>
  <c r="J83" i="71"/>
  <c r="P82" i="71"/>
  <c r="Q82" i="71" s="1"/>
  <c r="J82" i="71"/>
  <c r="B80" i="71"/>
  <c r="O76" i="71"/>
  <c r="N76" i="71"/>
  <c r="M76" i="71"/>
  <c r="L76" i="71"/>
  <c r="K76" i="71"/>
  <c r="I76" i="71"/>
  <c r="H76" i="71"/>
  <c r="P75" i="71"/>
  <c r="J75" i="71"/>
  <c r="Q75" i="71" s="1"/>
  <c r="Q74" i="71"/>
  <c r="P74" i="71"/>
  <c r="J74" i="71"/>
  <c r="B72" i="71"/>
  <c r="O68" i="71"/>
  <c r="N68" i="71"/>
  <c r="M68" i="71"/>
  <c r="L68" i="71"/>
  <c r="K68" i="71"/>
  <c r="I68" i="71"/>
  <c r="H68" i="71"/>
  <c r="P67" i="71"/>
  <c r="J67" i="71"/>
  <c r="P66" i="71"/>
  <c r="J66" i="71"/>
  <c r="Q66" i="71" s="1"/>
  <c r="B64" i="71"/>
  <c r="P59" i="71"/>
  <c r="O59" i="71"/>
  <c r="N59" i="71"/>
  <c r="M59" i="71"/>
  <c r="L59" i="71"/>
  <c r="K59" i="71"/>
  <c r="I59" i="71"/>
  <c r="H59" i="71"/>
  <c r="J59" i="71" s="1"/>
  <c r="R58" i="71"/>
  <c r="Q58" i="71"/>
  <c r="J58" i="71"/>
  <c r="Q57" i="71"/>
  <c r="R57" i="71" s="1"/>
  <c r="J57" i="71"/>
  <c r="B55" i="71"/>
  <c r="P51" i="71"/>
  <c r="O51" i="71"/>
  <c r="N51" i="71"/>
  <c r="M51" i="71"/>
  <c r="L51" i="71"/>
  <c r="K51" i="71"/>
  <c r="I51" i="71"/>
  <c r="H51" i="71"/>
  <c r="Q50" i="71"/>
  <c r="J50" i="71"/>
  <c r="Q49" i="71"/>
  <c r="J49" i="71"/>
  <c r="R49" i="71" s="1"/>
  <c r="B47" i="71"/>
  <c r="P41" i="71"/>
  <c r="O41" i="71"/>
  <c r="N41" i="71"/>
  <c r="M41" i="71"/>
  <c r="L41" i="71"/>
  <c r="I41" i="71"/>
  <c r="H41" i="71"/>
  <c r="P40" i="71"/>
  <c r="O40" i="71"/>
  <c r="N40" i="71"/>
  <c r="M40" i="71"/>
  <c r="L40" i="71"/>
  <c r="J40" i="71"/>
  <c r="I40" i="71"/>
  <c r="H40" i="71"/>
  <c r="P39" i="71"/>
  <c r="O39" i="71"/>
  <c r="N39" i="71"/>
  <c r="M39" i="71"/>
  <c r="L39" i="71"/>
  <c r="I39" i="71"/>
  <c r="H39" i="71"/>
  <c r="P38" i="71"/>
  <c r="O38" i="71"/>
  <c r="N38" i="71"/>
  <c r="M38" i="71"/>
  <c r="L38" i="71"/>
  <c r="I38" i="71"/>
  <c r="J38" i="71" s="1"/>
  <c r="H38" i="71"/>
  <c r="P37" i="71"/>
  <c r="O37" i="71"/>
  <c r="N37" i="71"/>
  <c r="M37" i="71"/>
  <c r="L37" i="71"/>
  <c r="I37" i="71"/>
  <c r="H37" i="71"/>
  <c r="J37" i="71" s="1"/>
  <c r="P36" i="71"/>
  <c r="O36" i="71"/>
  <c r="N36" i="71"/>
  <c r="M36" i="71"/>
  <c r="Q36" i="71" s="1"/>
  <c r="L36" i="71"/>
  <c r="I36" i="71"/>
  <c r="H36" i="71"/>
  <c r="J36" i="71" s="1"/>
  <c r="P35" i="71"/>
  <c r="O35" i="71"/>
  <c r="N35" i="71"/>
  <c r="M35" i="71"/>
  <c r="Q35" i="71" s="1"/>
  <c r="L35" i="71"/>
  <c r="I35" i="71"/>
  <c r="H35" i="71"/>
  <c r="J35" i="71" s="1"/>
  <c r="Q31" i="71"/>
  <c r="J31" i="71"/>
  <c r="Q30" i="71"/>
  <c r="J30" i="71"/>
  <c r="R30" i="71" s="1"/>
  <c r="Q29" i="71"/>
  <c r="J29" i="71"/>
  <c r="R29" i="71" s="1"/>
  <c r="R28" i="71"/>
  <c r="Q28" i="71"/>
  <c r="J28" i="71"/>
  <c r="Q27" i="71"/>
  <c r="J27" i="71"/>
  <c r="R27" i="71" s="1"/>
  <c r="Q26" i="71"/>
  <c r="J26" i="71"/>
  <c r="R26" i="71" s="1"/>
  <c r="R25" i="71"/>
  <c r="Q25" i="71"/>
  <c r="J25" i="71"/>
  <c r="P24" i="71"/>
  <c r="P32" i="71" s="1"/>
  <c r="O24" i="71"/>
  <c r="O32" i="71" s="1"/>
  <c r="N24" i="71"/>
  <c r="N32" i="71" s="1"/>
  <c r="M24" i="71"/>
  <c r="L24" i="71"/>
  <c r="L32" i="71" s="1"/>
  <c r="I24" i="71"/>
  <c r="I32" i="71" s="1"/>
  <c r="H24" i="71"/>
  <c r="Q21" i="71"/>
  <c r="R21" i="71" s="1"/>
  <c r="J21" i="71"/>
  <c r="Q20" i="71"/>
  <c r="J20" i="71"/>
  <c r="R20" i="71" s="1"/>
  <c r="Q19" i="71"/>
  <c r="J19" i="71"/>
  <c r="Q18" i="71"/>
  <c r="J18" i="71"/>
  <c r="R18" i="71" s="1"/>
  <c r="Q17" i="71"/>
  <c r="J17" i="71"/>
  <c r="Q16" i="71"/>
  <c r="J16" i="71"/>
  <c r="R16" i="71" s="1"/>
  <c r="Q15" i="71"/>
  <c r="J15" i="71"/>
  <c r="R15" i="71" s="1"/>
  <c r="P14" i="71"/>
  <c r="P34" i="71" s="1"/>
  <c r="O14" i="71"/>
  <c r="O22" i="71" s="1"/>
  <c r="N14" i="71"/>
  <c r="N34" i="71" s="1"/>
  <c r="M14" i="71"/>
  <c r="M22" i="71" s="1"/>
  <c r="L14" i="71"/>
  <c r="L22" i="71" s="1"/>
  <c r="I14" i="71"/>
  <c r="I34" i="71" s="1"/>
  <c r="I42" i="71" s="1"/>
  <c r="H14" i="71"/>
  <c r="H34" i="71" s="1"/>
  <c r="C13" i="71"/>
  <c r="I9" i="71"/>
  <c r="Q7" i="71"/>
  <c r="L6" i="71"/>
  <c r="B5" i="71"/>
  <c r="A1" i="71"/>
  <c r="P42" i="71" l="1"/>
  <c r="Q41" i="71"/>
  <c r="N134" i="71"/>
  <c r="J105" i="71"/>
  <c r="J113" i="71"/>
  <c r="R129" i="71"/>
  <c r="Q150" i="71"/>
  <c r="Q140" i="71" s="1"/>
  <c r="Q176" i="71" s="1"/>
  <c r="Q161" i="71"/>
  <c r="P22" i="71"/>
  <c r="M34" i="71"/>
  <c r="M42" i="71" s="1"/>
  <c r="Q38" i="71"/>
  <c r="R38" i="71" s="1"/>
  <c r="Q39" i="71"/>
  <c r="Q51" i="71"/>
  <c r="P76" i="71"/>
  <c r="O134" i="71"/>
  <c r="R104" i="71"/>
  <c r="J108" i="71"/>
  <c r="R112" i="71"/>
  <c r="Q129" i="71"/>
  <c r="J141" i="71"/>
  <c r="N140" i="71"/>
  <c r="N176" i="71" s="1"/>
  <c r="J155" i="71"/>
  <c r="R161" i="71"/>
  <c r="P92" i="71"/>
  <c r="I98" i="71"/>
  <c r="I134" i="71" s="1"/>
  <c r="R100" i="71"/>
  <c r="R116" i="71"/>
  <c r="R113" i="71" s="1"/>
  <c r="R120" i="71"/>
  <c r="J171" i="71"/>
  <c r="N42" i="71"/>
  <c r="R17" i="71"/>
  <c r="R19" i="71"/>
  <c r="Q37" i="71"/>
  <c r="R37" i="71" s="1"/>
  <c r="Q59" i="71"/>
  <c r="J68" i="71"/>
  <c r="P84" i="71"/>
  <c r="R103" i="71"/>
  <c r="R111" i="71"/>
  <c r="R108" i="71" s="1"/>
  <c r="Q119" i="71"/>
  <c r="R123" i="71"/>
  <c r="R126" i="71"/>
  <c r="J129" i="71"/>
  <c r="K140" i="71"/>
  <c r="K176" i="71" s="1"/>
  <c r="O140" i="71"/>
  <c r="O176" i="71" s="1"/>
  <c r="R144" i="71"/>
  <c r="J147" i="71"/>
  <c r="Q155" i="71"/>
  <c r="R173" i="71"/>
  <c r="R35" i="71"/>
  <c r="H42" i="71"/>
  <c r="J42" i="71" s="1"/>
  <c r="J34" i="71"/>
  <c r="R31" i="71"/>
  <c r="L34" i="71"/>
  <c r="Q90" i="71"/>
  <c r="Q24" i="71"/>
  <c r="M32" i="71"/>
  <c r="Q32" i="71" s="1"/>
  <c r="R36" i="71"/>
  <c r="H22" i="71"/>
  <c r="J22" i="71" s="1"/>
  <c r="R22" i="71" s="1"/>
  <c r="N22" i="71"/>
  <c r="J24" i="71"/>
  <c r="R24" i="71" s="1"/>
  <c r="H32" i="71"/>
  <c r="J32" i="71" s="1"/>
  <c r="O34" i="71"/>
  <c r="O42" i="71" s="1"/>
  <c r="J39" i="71"/>
  <c r="R39" i="71" s="1"/>
  <c r="Q40" i="71"/>
  <c r="R40" i="71" s="1"/>
  <c r="Q67" i="71"/>
  <c r="J14" i="71"/>
  <c r="R14" i="71" s="1"/>
  <c r="Q22" i="71"/>
  <c r="Q14" i="71"/>
  <c r="I22" i="71"/>
  <c r="J41" i="71"/>
  <c r="R41" i="71" s="1"/>
  <c r="R50" i="71"/>
  <c r="J51" i="71"/>
  <c r="R51" i="71" s="1"/>
  <c r="R59" i="71"/>
  <c r="P68" i="71"/>
  <c r="Q68" i="71" s="1"/>
  <c r="J76" i="71"/>
  <c r="Q84" i="71"/>
  <c r="Q92" i="71"/>
  <c r="R105" i="71"/>
  <c r="R150" i="71"/>
  <c r="R171" i="71"/>
  <c r="J150" i="71"/>
  <c r="Q99" i="71"/>
  <c r="Q98" i="71" s="1"/>
  <c r="R141" i="71"/>
  <c r="J99" i="71"/>
  <c r="J119" i="71"/>
  <c r="R148" i="71"/>
  <c r="R147" i="71" s="1"/>
  <c r="R156" i="71"/>
  <c r="R155" i="71" s="1"/>
  <c r="Q175" i="70"/>
  <c r="J175" i="70"/>
  <c r="R175" i="70" s="1"/>
  <c r="Q174" i="70"/>
  <c r="J174" i="70"/>
  <c r="R174" i="70" s="1"/>
  <c r="Q173" i="70"/>
  <c r="R173" i="70" s="1"/>
  <c r="J173" i="70"/>
  <c r="R172" i="70"/>
  <c r="Q172" i="70"/>
  <c r="J172" i="70"/>
  <c r="Q171" i="70"/>
  <c r="P171" i="70"/>
  <c r="O171" i="70"/>
  <c r="N171" i="70"/>
  <c r="M171" i="70"/>
  <c r="L171" i="70"/>
  <c r="I171" i="70"/>
  <c r="H171" i="70"/>
  <c r="Q170" i="70"/>
  <c r="R170" i="70" s="1"/>
  <c r="J170" i="70"/>
  <c r="R169" i="70"/>
  <c r="Q169" i="70"/>
  <c r="J169" i="70"/>
  <c r="Q168" i="70"/>
  <c r="J168" i="70"/>
  <c r="R168" i="70" s="1"/>
  <c r="Q167" i="70"/>
  <c r="J167" i="70"/>
  <c r="R167" i="70" s="1"/>
  <c r="Q166" i="70"/>
  <c r="R166" i="70" s="1"/>
  <c r="J166" i="70"/>
  <c r="R165" i="70"/>
  <c r="Q165" i="70"/>
  <c r="J165" i="70"/>
  <c r="Q164" i="70"/>
  <c r="Q161" i="70" s="1"/>
  <c r="J164" i="70"/>
  <c r="R164" i="70" s="1"/>
  <c r="Q163" i="70"/>
  <c r="J163" i="70"/>
  <c r="R163" i="70" s="1"/>
  <c r="Q162" i="70"/>
  <c r="R162" i="70" s="1"/>
  <c r="R161" i="70" s="1"/>
  <c r="J162" i="70"/>
  <c r="P161" i="70"/>
  <c r="O161" i="70"/>
  <c r="N161" i="70"/>
  <c r="M161" i="70"/>
  <c r="L161" i="70"/>
  <c r="K161" i="70"/>
  <c r="J161" i="70"/>
  <c r="I161" i="70"/>
  <c r="H161" i="70"/>
  <c r="Q160" i="70"/>
  <c r="J160" i="70"/>
  <c r="R160" i="70" s="1"/>
  <c r="Q159" i="70"/>
  <c r="J159" i="70"/>
  <c r="R159" i="70" s="1"/>
  <c r="Q158" i="70"/>
  <c r="R158" i="70" s="1"/>
  <c r="J158" i="70"/>
  <c r="R157" i="70"/>
  <c r="Q157" i="70"/>
  <c r="J157" i="70"/>
  <c r="Q156" i="70"/>
  <c r="Q155" i="70" s="1"/>
  <c r="J156" i="70"/>
  <c r="R156" i="70" s="1"/>
  <c r="P155" i="70"/>
  <c r="O155" i="70"/>
  <c r="N155" i="70"/>
  <c r="M155" i="70"/>
  <c r="L155" i="70"/>
  <c r="K155" i="70"/>
  <c r="J155" i="70"/>
  <c r="I155" i="70"/>
  <c r="H155" i="70"/>
  <c r="Q154" i="70"/>
  <c r="R154" i="70" s="1"/>
  <c r="J154" i="70"/>
  <c r="R153" i="70"/>
  <c r="Q153" i="70"/>
  <c r="J153" i="70"/>
  <c r="Q152" i="70"/>
  <c r="Q150" i="70" s="1"/>
  <c r="J152" i="70"/>
  <c r="R152" i="70" s="1"/>
  <c r="Q151" i="70"/>
  <c r="J151" i="70"/>
  <c r="J150" i="70" s="1"/>
  <c r="P150" i="70"/>
  <c r="O150" i="70"/>
  <c r="O140" i="70" s="1"/>
  <c r="O176" i="70" s="1"/>
  <c r="N150" i="70"/>
  <c r="M150" i="70"/>
  <c r="L150" i="70"/>
  <c r="K150" i="70"/>
  <c r="K140" i="70" s="1"/>
  <c r="K176" i="70" s="1"/>
  <c r="I150" i="70"/>
  <c r="H150" i="70"/>
  <c r="R149" i="70"/>
  <c r="Q149" i="70"/>
  <c r="J149" i="70"/>
  <c r="Q148" i="70"/>
  <c r="Q147" i="70" s="1"/>
  <c r="J148" i="70"/>
  <c r="R148" i="70" s="1"/>
  <c r="R147" i="70" s="1"/>
  <c r="P147" i="70"/>
  <c r="P140" i="70" s="1"/>
  <c r="P176" i="70" s="1"/>
  <c r="O147" i="70"/>
  <c r="N147" i="70"/>
  <c r="M147" i="70"/>
  <c r="L147" i="70"/>
  <c r="L140" i="70" s="1"/>
  <c r="L176" i="70" s="1"/>
  <c r="K147" i="70"/>
  <c r="J147" i="70"/>
  <c r="I147" i="70"/>
  <c r="H147" i="70"/>
  <c r="H140" i="70" s="1"/>
  <c r="H176" i="70" s="1"/>
  <c r="Q146" i="70"/>
  <c r="R146" i="70" s="1"/>
  <c r="J146" i="70"/>
  <c r="R145" i="70"/>
  <c r="Q145" i="70"/>
  <c r="J145" i="70"/>
  <c r="Q144" i="70"/>
  <c r="Q141" i="70" s="1"/>
  <c r="J144" i="70"/>
  <c r="R144" i="70" s="1"/>
  <c r="Q143" i="70"/>
  <c r="J143" i="70"/>
  <c r="R143" i="70" s="1"/>
  <c r="Q142" i="70"/>
  <c r="R142" i="70" s="1"/>
  <c r="J142" i="70"/>
  <c r="P141" i="70"/>
  <c r="O141" i="70"/>
  <c r="N141" i="70"/>
  <c r="N140" i="70" s="1"/>
  <c r="N176" i="70" s="1"/>
  <c r="M141" i="70"/>
  <c r="L141" i="70"/>
  <c r="K141" i="70"/>
  <c r="J141" i="70"/>
  <c r="R141" i="70" s="1"/>
  <c r="I141" i="70"/>
  <c r="H141" i="70"/>
  <c r="M140" i="70"/>
  <c r="M176" i="70" s="1"/>
  <c r="I140" i="70"/>
  <c r="I176" i="70" s="1"/>
  <c r="B138" i="70"/>
  <c r="R133" i="70"/>
  <c r="Q133" i="70"/>
  <c r="J133" i="70"/>
  <c r="Q132" i="70"/>
  <c r="R132" i="70" s="1"/>
  <c r="J132" i="70"/>
  <c r="Q131" i="70"/>
  <c r="J131" i="70"/>
  <c r="R131" i="70" s="1"/>
  <c r="Q130" i="70"/>
  <c r="Q129" i="70" s="1"/>
  <c r="J130" i="70"/>
  <c r="R130" i="70" s="1"/>
  <c r="P129" i="70"/>
  <c r="O129" i="70"/>
  <c r="N129" i="70"/>
  <c r="M129" i="70"/>
  <c r="L129" i="70"/>
  <c r="I129" i="70"/>
  <c r="H129" i="70"/>
  <c r="Q128" i="70"/>
  <c r="J128" i="70"/>
  <c r="R128" i="70" s="1"/>
  <c r="Q127" i="70"/>
  <c r="J127" i="70"/>
  <c r="R127" i="70" s="1"/>
  <c r="R126" i="70"/>
  <c r="Q126" i="70"/>
  <c r="J126" i="70"/>
  <c r="Q125" i="70"/>
  <c r="R125" i="70" s="1"/>
  <c r="J125" i="70"/>
  <c r="Q124" i="70"/>
  <c r="J124" i="70"/>
  <c r="R124" i="70" s="1"/>
  <c r="Q123" i="70"/>
  <c r="J123" i="70"/>
  <c r="R123" i="70" s="1"/>
  <c r="R122" i="70"/>
  <c r="Q122" i="70"/>
  <c r="J122" i="70"/>
  <c r="Q121" i="70"/>
  <c r="Q119" i="70" s="1"/>
  <c r="J121" i="70"/>
  <c r="Q120" i="70"/>
  <c r="J120" i="70"/>
  <c r="R120" i="70" s="1"/>
  <c r="P119" i="70"/>
  <c r="O119" i="70"/>
  <c r="N119" i="70"/>
  <c r="M119" i="70"/>
  <c r="L119" i="70"/>
  <c r="K119" i="70"/>
  <c r="I119" i="70"/>
  <c r="H119" i="70"/>
  <c r="R118" i="70"/>
  <c r="Q118" i="70"/>
  <c r="J118" i="70"/>
  <c r="Q117" i="70"/>
  <c r="R117" i="70" s="1"/>
  <c r="J117" i="70"/>
  <c r="Q116" i="70"/>
  <c r="J116" i="70"/>
  <c r="R116" i="70" s="1"/>
  <c r="Q115" i="70"/>
  <c r="J115" i="70"/>
  <c r="R115" i="70" s="1"/>
  <c r="R114" i="70"/>
  <c r="Q114" i="70"/>
  <c r="J114" i="70"/>
  <c r="J113" i="70" s="1"/>
  <c r="Q113" i="70"/>
  <c r="P113" i="70"/>
  <c r="O113" i="70"/>
  <c r="N113" i="70"/>
  <c r="M113" i="70"/>
  <c r="L113" i="70"/>
  <c r="K113" i="70"/>
  <c r="I113" i="70"/>
  <c r="H113" i="70"/>
  <c r="Q112" i="70"/>
  <c r="J112" i="70"/>
  <c r="R112" i="70" s="1"/>
  <c r="Q111" i="70"/>
  <c r="J111" i="70"/>
  <c r="R111" i="70" s="1"/>
  <c r="R110" i="70"/>
  <c r="Q110" i="70"/>
  <c r="J110" i="70"/>
  <c r="Q109" i="70"/>
  <c r="R109" i="70" s="1"/>
  <c r="J109" i="70"/>
  <c r="P108" i="70"/>
  <c r="P98" i="70" s="1"/>
  <c r="P134" i="70" s="1"/>
  <c r="O108" i="70"/>
  <c r="N108" i="70"/>
  <c r="M108" i="70"/>
  <c r="L108" i="70"/>
  <c r="L98" i="70" s="1"/>
  <c r="L134" i="70" s="1"/>
  <c r="K108" i="70"/>
  <c r="I108" i="70"/>
  <c r="H108" i="70"/>
  <c r="H98" i="70" s="1"/>
  <c r="H134" i="70" s="1"/>
  <c r="Q107" i="70"/>
  <c r="J107" i="70"/>
  <c r="R107" i="70" s="1"/>
  <c r="R106" i="70"/>
  <c r="Q106" i="70"/>
  <c r="J106" i="70"/>
  <c r="J105" i="70" s="1"/>
  <c r="Q105" i="70"/>
  <c r="P105" i="70"/>
  <c r="O105" i="70"/>
  <c r="N105" i="70"/>
  <c r="M105" i="70"/>
  <c r="L105" i="70"/>
  <c r="K105" i="70"/>
  <c r="I105" i="70"/>
  <c r="H105" i="70"/>
  <c r="Q104" i="70"/>
  <c r="J104" i="70"/>
  <c r="R104" i="70" s="1"/>
  <c r="Q103" i="70"/>
  <c r="J103" i="70"/>
  <c r="R103" i="70" s="1"/>
  <c r="R102" i="70"/>
  <c r="Q102" i="70"/>
  <c r="J102" i="70"/>
  <c r="Q101" i="70"/>
  <c r="Q99" i="70" s="1"/>
  <c r="J101" i="70"/>
  <c r="Q100" i="70"/>
  <c r="J100" i="70"/>
  <c r="R100" i="70" s="1"/>
  <c r="P99" i="70"/>
  <c r="O99" i="70"/>
  <c r="O98" i="70" s="1"/>
  <c r="O134" i="70" s="1"/>
  <c r="N99" i="70"/>
  <c r="M99" i="70"/>
  <c r="M98" i="70" s="1"/>
  <c r="M134" i="70" s="1"/>
  <c r="L99" i="70"/>
  <c r="K99" i="70"/>
  <c r="K98" i="70" s="1"/>
  <c r="K134" i="70" s="1"/>
  <c r="I99" i="70"/>
  <c r="I98" i="70" s="1"/>
  <c r="I134" i="70" s="1"/>
  <c r="H99" i="70"/>
  <c r="N98" i="70"/>
  <c r="N134" i="70" s="1"/>
  <c r="B96" i="70"/>
  <c r="O92" i="70"/>
  <c r="N92" i="70"/>
  <c r="M92" i="70"/>
  <c r="L92" i="70"/>
  <c r="K92" i="70"/>
  <c r="P92" i="70" s="1"/>
  <c r="I92" i="70"/>
  <c r="J92" i="70" s="1"/>
  <c r="Q92" i="70" s="1"/>
  <c r="H92" i="70"/>
  <c r="P91" i="70"/>
  <c r="J91" i="70"/>
  <c r="Q91" i="70" s="1"/>
  <c r="P90" i="70"/>
  <c r="J90" i="70"/>
  <c r="Q90" i="70" s="1"/>
  <c r="B88" i="70"/>
  <c r="O84" i="70"/>
  <c r="N84" i="70"/>
  <c r="M84" i="70"/>
  <c r="L84" i="70"/>
  <c r="P84" i="70" s="1"/>
  <c r="K84" i="70"/>
  <c r="J84" i="70"/>
  <c r="Q84" i="70" s="1"/>
  <c r="I84" i="70"/>
  <c r="H84" i="70"/>
  <c r="P83" i="70"/>
  <c r="Q83" i="70" s="1"/>
  <c r="J83" i="70"/>
  <c r="P82" i="70"/>
  <c r="J82" i="70"/>
  <c r="Q82" i="70" s="1"/>
  <c r="B80" i="70"/>
  <c r="O76" i="70"/>
  <c r="N76" i="70"/>
  <c r="M76" i="70"/>
  <c r="L76" i="70"/>
  <c r="K76" i="70"/>
  <c r="P76" i="70" s="1"/>
  <c r="I76" i="70"/>
  <c r="H76" i="70"/>
  <c r="J76" i="70" s="1"/>
  <c r="Q75" i="70"/>
  <c r="P75" i="70"/>
  <c r="J75" i="70"/>
  <c r="P74" i="70"/>
  <c r="Q74" i="70" s="1"/>
  <c r="J74" i="70"/>
  <c r="B72" i="70"/>
  <c r="O68" i="70"/>
  <c r="N68" i="70"/>
  <c r="M68" i="70"/>
  <c r="L68" i="70"/>
  <c r="P68" i="70" s="1"/>
  <c r="K68" i="70"/>
  <c r="I68" i="70"/>
  <c r="H68" i="70"/>
  <c r="J68" i="70" s="1"/>
  <c r="P67" i="70"/>
  <c r="J67" i="70"/>
  <c r="Q67" i="70" s="1"/>
  <c r="Q66" i="70"/>
  <c r="P66" i="70"/>
  <c r="J66" i="70"/>
  <c r="B64" i="70"/>
  <c r="P59" i="70"/>
  <c r="O59" i="70"/>
  <c r="N59" i="70"/>
  <c r="M59" i="70"/>
  <c r="L59" i="70"/>
  <c r="K59" i="70"/>
  <c r="Q59" i="70" s="1"/>
  <c r="R59" i="70" s="1"/>
  <c r="J59" i="70"/>
  <c r="I59" i="70"/>
  <c r="H59" i="70"/>
  <c r="Q58" i="70"/>
  <c r="R58" i="70" s="1"/>
  <c r="J58" i="70"/>
  <c r="Q57" i="70"/>
  <c r="J57" i="70"/>
  <c r="R57" i="70" s="1"/>
  <c r="B55" i="70"/>
  <c r="P51" i="70"/>
  <c r="O51" i="70"/>
  <c r="N51" i="70"/>
  <c r="M51" i="70"/>
  <c r="L51" i="70"/>
  <c r="Q51" i="70" s="1"/>
  <c r="K51" i="70"/>
  <c r="I51" i="70"/>
  <c r="H51" i="70"/>
  <c r="Q50" i="70"/>
  <c r="J50" i="70"/>
  <c r="R50" i="70" s="1"/>
  <c r="R49" i="70"/>
  <c r="Q49" i="70"/>
  <c r="J49" i="70"/>
  <c r="J51" i="70" s="1"/>
  <c r="R51" i="70" s="1"/>
  <c r="B47" i="70"/>
  <c r="P41" i="70"/>
  <c r="O41" i="70"/>
  <c r="N41" i="70"/>
  <c r="M41" i="70"/>
  <c r="L41" i="70"/>
  <c r="Q41" i="70" s="1"/>
  <c r="I41" i="70"/>
  <c r="H41" i="70"/>
  <c r="J41" i="70" s="1"/>
  <c r="R41" i="70" s="1"/>
  <c r="P40" i="70"/>
  <c r="O40" i="70"/>
  <c r="N40" i="70"/>
  <c r="M40" i="70"/>
  <c r="L40" i="70"/>
  <c r="Q40" i="70" s="1"/>
  <c r="I40" i="70"/>
  <c r="J40" i="70" s="1"/>
  <c r="H40" i="70"/>
  <c r="P39" i="70"/>
  <c r="O39" i="70"/>
  <c r="N39" i="70"/>
  <c r="M39" i="70"/>
  <c r="L39" i="70"/>
  <c r="Q39" i="70" s="1"/>
  <c r="I39" i="70"/>
  <c r="H39" i="70"/>
  <c r="J39" i="70" s="1"/>
  <c r="P38" i="70"/>
  <c r="O38" i="70"/>
  <c r="N38" i="70"/>
  <c r="M38" i="70"/>
  <c r="L38" i="70"/>
  <c r="Q38" i="70" s="1"/>
  <c r="I38" i="70"/>
  <c r="J38" i="70" s="1"/>
  <c r="R38" i="70" s="1"/>
  <c r="H38" i="70"/>
  <c r="P37" i="70"/>
  <c r="O37" i="70"/>
  <c r="N37" i="70"/>
  <c r="M37" i="70"/>
  <c r="L37" i="70"/>
  <c r="Q37" i="70" s="1"/>
  <c r="I37" i="70"/>
  <c r="H37" i="70"/>
  <c r="J37" i="70" s="1"/>
  <c r="R37" i="70" s="1"/>
  <c r="P36" i="70"/>
  <c r="O36" i="70"/>
  <c r="N36" i="70"/>
  <c r="M36" i="70"/>
  <c r="L36" i="70"/>
  <c r="Q36" i="70" s="1"/>
  <c r="I36" i="70"/>
  <c r="J36" i="70" s="1"/>
  <c r="H36" i="70"/>
  <c r="P35" i="70"/>
  <c r="O35" i="70"/>
  <c r="N35" i="70"/>
  <c r="M35" i="70"/>
  <c r="L35" i="70"/>
  <c r="Q35" i="70" s="1"/>
  <c r="I35" i="70"/>
  <c r="H35" i="70"/>
  <c r="J35" i="70" s="1"/>
  <c r="N34" i="70"/>
  <c r="N42" i="70" s="1"/>
  <c r="I34" i="70"/>
  <c r="I42" i="70" s="1"/>
  <c r="P32" i="70"/>
  <c r="N32" i="70"/>
  <c r="L32" i="70"/>
  <c r="I32" i="70"/>
  <c r="R31" i="70"/>
  <c r="Q31" i="70"/>
  <c r="J31" i="70"/>
  <c r="Q30" i="70"/>
  <c r="R30" i="70" s="1"/>
  <c r="J30" i="70"/>
  <c r="Q29" i="70"/>
  <c r="J29" i="70"/>
  <c r="R29" i="70" s="1"/>
  <c r="Q28" i="70"/>
  <c r="J28" i="70"/>
  <c r="R28" i="70" s="1"/>
  <c r="R27" i="70"/>
  <c r="Q27" i="70"/>
  <c r="J27" i="70"/>
  <c r="Q26" i="70"/>
  <c r="R26" i="70" s="1"/>
  <c r="J26" i="70"/>
  <c r="Q25" i="70"/>
  <c r="J25" i="70"/>
  <c r="R25" i="70" s="1"/>
  <c r="P24" i="70"/>
  <c r="O24" i="70"/>
  <c r="O34" i="70" s="1"/>
  <c r="O42" i="70" s="1"/>
  <c r="N24" i="70"/>
  <c r="M24" i="70"/>
  <c r="Q24" i="70" s="1"/>
  <c r="L24" i="70"/>
  <c r="J24" i="70"/>
  <c r="I24" i="70"/>
  <c r="H24" i="70"/>
  <c r="H32" i="70" s="1"/>
  <c r="J32" i="70" s="1"/>
  <c r="O22" i="70"/>
  <c r="M22" i="70"/>
  <c r="H22" i="70"/>
  <c r="Q21" i="70"/>
  <c r="J21" i="70"/>
  <c r="R21" i="70" s="1"/>
  <c r="R20" i="70"/>
  <c r="Q20" i="70"/>
  <c r="J20" i="70"/>
  <c r="Q19" i="70"/>
  <c r="R19" i="70" s="1"/>
  <c r="J19" i="70"/>
  <c r="Q18" i="70"/>
  <c r="J18" i="70"/>
  <c r="R18" i="70" s="1"/>
  <c r="Q17" i="70"/>
  <c r="J17" i="70"/>
  <c r="R17" i="70" s="1"/>
  <c r="R16" i="70"/>
  <c r="Q16" i="70"/>
  <c r="J16" i="70"/>
  <c r="Q15" i="70"/>
  <c r="R15" i="70" s="1"/>
  <c r="J15" i="70"/>
  <c r="P14" i="70"/>
  <c r="P34" i="70" s="1"/>
  <c r="P42" i="70" s="1"/>
  <c r="O14" i="70"/>
  <c r="N14" i="70"/>
  <c r="N22" i="70" s="1"/>
  <c r="M14" i="70"/>
  <c r="M34" i="70" s="1"/>
  <c r="M42" i="70" s="1"/>
  <c r="L14" i="70"/>
  <c r="L34" i="70" s="1"/>
  <c r="I14" i="70"/>
  <c r="I22" i="70" s="1"/>
  <c r="H14" i="70"/>
  <c r="H34" i="70" s="1"/>
  <c r="C13" i="70"/>
  <c r="I9" i="70"/>
  <c r="Q7" i="70"/>
  <c r="L6" i="70"/>
  <c r="B5" i="70"/>
  <c r="A1" i="70"/>
  <c r="J140" i="71" l="1"/>
  <c r="J176" i="71" s="1"/>
  <c r="Q134" i="71"/>
  <c r="Q76" i="71"/>
  <c r="R119" i="71"/>
  <c r="R32" i="71"/>
  <c r="R140" i="71"/>
  <c r="R176" i="71" s="1"/>
  <c r="L42" i="71"/>
  <c r="Q42" i="71" s="1"/>
  <c r="R42" i="71" s="1"/>
  <c r="Q6" i="71" s="1"/>
  <c r="R6" i="71" s="1"/>
  <c r="Q34" i="71"/>
  <c r="R34" i="71" s="1"/>
  <c r="J98" i="71"/>
  <c r="J134" i="71" s="1"/>
  <c r="R99" i="71"/>
  <c r="R98" i="71" s="1"/>
  <c r="L42" i="70"/>
  <c r="Q42" i="70" s="1"/>
  <c r="Q34" i="70"/>
  <c r="Q140" i="70"/>
  <c r="Q176" i="70" s="1"/>
  <c r="R171" i="70"/>
  <c r="Q98" i="70"/>
  <c r="Q134" i="70" s="1"/>
  <c r="R119" i="70"/>
  <c r="J22" i="70"/>
  <c r="Q68" i="70"/>
  <c r="R113" i="70"/>
  <c r="J34" i="70"/>
  <c r="H42" i="70"/>
  <c r="J42" i="70" s="1"/>
  <c r="R42" i="70" s="1"/>
  <c r="Q6" i="70" s="1"/>
  <c r="R6" i="70" s="1"/>
  <c r="R24" i="70"/>
  <c r="R35" i="70"/>
  <c r="R36" i="70"/>
  <c r="R39" i="70"/>
  <c r="R40" i="70"/>
  <c r="Q76" i="70"/>
  <c r="R105" i="70"/>
  <c r="R108" i="70"/>
  <c r="R129" i="70"/>
  <c r="R155" i="70"/>
  <c r="J14" i="70"/>
  <c r="L22" i="70"/>
  <c r="P22" i="70"/>
  <c r="O32" i="70"/>
  <c r="J99" i="70"/>
  <c r="J119" i="70"/>
  <c r="J140" i="70"/>
  <c r="J176" i="70" s="1"/>
  <c r="R151" i="70"/>
  <c r="R150" i="70" s="1"/>
  <c r="R140" i="70" s="1"/>
  <c r="R176" i="70" s="1"/>
  <c r="J171" i="70"/>
  <c r="Q14" i="70"/>
  <c r="M32" i="70"/>
  <c r="Q32" i="70" s="1"/>
  <c r="R32" i="70" s="1"/>
  <c r="R101" i="70"/>
  <c r="Q108" i="70"/>
  <c r="R121" i="70"/>
  <c r="J129" i="70"/>
  <c r="J108" i="70"/>
  <c r="R175" i="69"/>
  <c r="Q175" i="69"/>
  <c r="J175" i="69"/>
  <c r="R174" i="69"/>
  <c r="Q174" i="69"/>
  <c r="J174" i="69"/>
  <c r="Q173" i="69"/>
  <c r="Q171" i="69" s="1"/>
  <c r="J173" i="69"/>
  <c r="R173" i="69" s="1"/>
  <c r="Q172" i="69"/>
  <c r="J172" i="69"/>
  <c r="R172" i="69" s="1"/>
  <c r="P171" i="69"/>
  <c r="O171" i="69"/>
  <c r="N171" i="69"/>
  <c r="M171" i="69"/>
  <c r="L171" i="69"/>
  <c r="J171" i="69"/>
  <c r="I171" i="69"/>
  <c r="H171" i="69"/>
  <c r="Q170" i="69"/>
  <c r="J170" i="69"/>
  <c r="R170" i="69" s="1"/>
  <c r="Q169" i="69"/>
  <c r="J169" i="69"/>
  <c r="R169" i="69" s="1"/>
  <c r="R168" i="69"/>
  <c r="Q168" i="69"/>
  <c r="J168" i="69"/>
  <c r="R167" i="69"/>
  <c r="Q167" i="69"/>
  <c r="J167" i="69"/>
  <c r="Q166" i="69"/>
  <c r="J166" i="69"/>
  <c r="R166" i="69" s="1"/>
  <c r="Q165" i="69"/>
  <c r="J165" i="69"/>
  <c r="R165" i="69" s="1"/>
  <c r="R164" i="69"/>
  <c r="Q164" i="69"/>
  <c r="J164" i="69"/>
  <c r="R163" i="69"/>
  <c r="Q163" i="69"/>
  <c r="J163" i="69"/>
  <c r="Q162" i="69"/>
  <c r="Q161" i="69" s="1"/>
  <c r="J162" i="69"/>
  <c r="J161" i="69" s="1"/>
  <c r="P161" i="69"/>
  <c r="O161" i="69"/>
  <c r="N161" i="69"/>
  <c r="M161" i="69"/>
  <c r="L161" i="69"/>
  <c r="K161" i="69"/>
  <c r="I161" i="69"/>
  <c r="H161" i="69"/>
  <c r="R160" i="69"/>
  <c r="Q160" i="69"/>
  <c r="J160" i="69"/>
  <c r="R159" i="69"/>
  <c r="Q159" i="69"/>
  <c r="J159" i="69"/>
  <c r="Q158" i="69"/>
  <c r="Q155" i="69" s="1"/>
  <c r="J158" i="69"/>
  <c r="R158" i="69" s="1"/>
  <c r="Q157" i="69"/>
  <c r="J157" i="69"/>
  <c r="R157" i="69" s="1"/>
  <c r="R156" i="69"/>
  <c r="Q156" i="69"/>
  <c r="J156" i="69"/>
  <c r="P155" i="69"/>
  <c r="O155" i="69"/>
  <c r="N155" i="69"/>
  <c r="M155" i="69"/>
  <c r="L155" i="69"/>
  <c r="K155" i="69"/>
  <c r="J155" i="69"/>
  <c r="I155" i="69"/>
  <c r="H155" i="69"/>
  <c r="Q154" i="69"/>
  <c r="J154" i="69"/>
  <c r="R154" i="69" s="1"/>
  <c r="Q153" i="69"/>
  <c r="J153" i="69"/>
  <c r="R153" i="69" s="1"/>
  <c r="R152" i="69"/>
  <c r="Q152" i="69"/>
  <c r="J152" i="69"/>
  <c r="R151" i="69"/>
  <c r="Q151" i="69"/>
  <c r="J151" i="69"/>
  <c r="Q150" i="69"/>
  <c r="P150" i="69"/>
  <c r="O150" i="69"/>
  <c r="N150" i="69"/>
  <c r="M150" i="69"/>
  <c r="L150" i="69"/>
  <c r="K150" i="69"/>
  <c r="I150" i="69"/>
  <c r="H150" i="69"/>
  <c r="Q149" i="69"/>
  <c r="J149" i="69"/>
  <c r="R149" i="69" s="1"/>
  <c r="R147" i="69" s="1"/>
  <c r="R148" i="69"/>
  <c r="Q148" i="69"/>
  <c r="J148" i="69"/>
  <c r="Q147" i="69"/>
  <c r="P147" i="69"/>
  <c r="O147" i="69"/>
  <c r="N147" i="69"/>
  <c r="N140" i="69" s="1"/>
  <c r="N176" i="69" s="1"/>
  <c r="M147" i="69"/>
  <c r="M140" i="69" s="1"/>
  <c r="M176" i="69" s="1"/>
  <c r="L147" i="69"/>
  <c r="K147" i="69"/>
  <c r="J147" i="69"/>
  <c r="I147" i="69"/>
  <c r="I140" i="69" s="1"/>
  <c r="I176" i="69" s="1"/>
  <c r="H147" i="69"/>
  <c r="Q146" i="69"/>
  <c r="J146" i="69"/>
  <c r="R146" i="69" s="1"/>
  <c r="Q145" i="69"/>
  <c r="J145" i="69"/>
  <c r="R145" i="69" s="1"/>
  <c r="R144" i="69"/>
  <c r="Q144" i="69"/>
  <c r="J144" i="69"/>
  <c r="R143" i="69"/>
  <c r="Q143" i="69"/>
  <c r="J143" i="69"/>
  <c r="Q142" i="69"/>
  <c r="Q141" i="69" s="1"/>
  <c r="Q140" i="69" s="1"/>
  <c r="Q176" i="69" s="1"/>
  <c r="J142" i="69"/>
  <c r="J141" i="69" s="1"/>
  <c r="P141" i="69"/>
  <c r="P140" i="69" s="1"/>
  <c r="P176" i="69" s="1"/>
  <c r="O141" i="69"/>
  <c r="N141" i="69"/>
  <c r="M141" i="69"/>
  <c r="L141" i="69"/>
  <c r="L140" i="69" s="1"/>
  <c r="L176" i="69" s="1"/>
  <c r="K141" i="69"/>
  <c r="I141" i="69"/>
  <c r="H141" i="69"/>
  <c r="H140" i="69" s="1"/>
  <c r="H176" i="69" s="1"/>
  <c r="O140" i="69"/>
  <c r="O176" i="69" s="1"/>
  <c r="K140" i="69"/>
  <c r="K176" i="69" s="1"/>
  <c r="B138" i="69"/>
  <c r="R133" i="69"/>
  <c r="Q133" i="69"/>
  <c r="J133" i="69"/>
  <c r="Q132" i="69"/>
  <c r="Q129" i="69" s="1"/>
  <c r="J132" i="69"/>
  <c r="R132" i="69" s="1"/>
  <c r="Q131" i="69"/>
  <c r="J131" i="69"/>
  <c r="R131" i="69" s="1"/>
  <c r="R130" i="69"/>
  <c r="Q130" i="69"/>
  <c r="J130" i="69"/>
  <c r="P129" i="69"/>
  <c r="O129" i="69"/>
  <c r="N129" i="69"/>
  <c r="M129" i="69"/>
  <c r="L129" i="69"/>
  <c r="I129" i="69"/>
  <c r="H129" i="69"/>
  <c r="Q128" i="69"/>
  <c r="J128" i="69"/>
  <c r="R128" i="69" s="1"/>
  <c r="R127" i="69"/>
  <c r="Q127" i="69"/>
  <c r="J127" i="69"/>
  <c r="R126" i="69"/>
  <c r="Q126" i="69"/>
  <c r="J126" i="69"/>
  <c r="Q125" i="69"/>
  <c r="J125" i="69"/>
  <c r="R125" i="69" s="1"/>
  <c r="Q124" i="69"/>
  <c r="J124" i="69"/>
  <c r="R124" i="69" s="1"/>
  <c r="R123" i="69"/>
  <c r="Q123" i="69"/>
  <c r="J123" i="69"/>
  <c r="R122" i="69"/>
  <c r="Q122" i="69"/>
  <c r="J122" i="69"/>
  <c r="Q121" i="69"/>
  <c r="J121" i="69"/>
  <c r="R121" i="69" s="1"/>
  <c r="Q120" i="69"/>
  <c r="Q119" i="69" s="1"/>
  <c r="J120" i="69"/>
  <c r="R120" i="69" s="1"/>
  <c r="P119" i="69"/>
  <c r="O119" i="69"/>
  <c r="N119" i="69"/>
  <c r="M119" i="69"/>
  <c r="L119" i="69"/>
  <c r="K119" i="69"/>
  <c r="I119" i="69"/>
  <c r="H119" i="69"/>
  <c r="R118" i="69"/>
  <c r="Q118" i="69"/>
  <c r="J118" i="69"/>
  <c r="Q117" i="69"/>
  <c r="J117" i="69"/>
  <c r="R117" i="69" s="1"/>
  <c r="Q116" i="69"/>
  <c r="J116" i="69"/>
  <c r="R116" i="69" s="1"/>
  <c r="R115" i="69"/>
  <c r="Q115" i="69"/>
  <c r="J115" i="69"/>
  <c r="R114" i="69"/>
  <c r="R113" i="69" s="1"/>
  <c r="Q114" i="69"/>
  <c r="J114" i="69"/>
  <c r="Q113" i="69"/>
  <c r="P113" i="69"/>
  <c r="O113" i="69"/>
  <c r="N113" i="69"/>
  <c r="M113" i="69"/>
  <c r="L113" i="69"/>
  <c r="K113" i="69"/>
  <c r="I113" i="69"/>
  <c r="H113" i="69"/>
  <c r="Q112" i="69"/>
  <c r="J112" i="69"/>
  <c r="R112" i="69" s="1"/>
  <c r="R111" i="69"/>
  <c r="Q111" i="69"/>
  <c r="J111" i="69"/>
  <c r="R110" i="69"/>
  <c r="Q110" i="69"/>
  <c r="J110" i="69"/>
  <c r="Q109" i="69"/>
  <c r="Q108" i="69" s="1"/>
  <c r="J109" i="69"/>
  <c r="J108" i="69" s="1"/>
  <c r="P108" i="69"/>
  <c r="O108" i="69"/>
  <c r="N108" i="69"/>
  <c r="M108" i="69"/>
  <c r="L108" i="69"/>
  <c r="K108" i="69"/>
  <c r="I108" i="69"/>
  <c r="H108" i="69"/>
  <c r="R107" i="69"/>
  <c r="Q107" i="69"/>
  <c r="J107" i="69"/>
  <c r="R106" i="69"/>
  <c r="R105" i="69" s="1"/>
  <c r="Q106" i="69"/>
  <c r="J106" i="69"/>
  <c r="Q105" i="69"/>
  <c r="P105" i="69"/>
  <c r="O105" i="69"/>
  <c r="N105" i="69"/>
  <c r="M105" i="69"/>
  <c r="M98" i="69" s="1"/>
  <c r="M134" i="69" s="1"/>
  <c r="L105" i="69"/>
  <c r="K105" i="69"/>
  <c r="J105" i="69"/>
  <c r="I105" i="69"/>
  <c r="I98" i="69" s="1"/>
  <c r="I134" i="69" s="1"/>
  <c r="H105" i="69"/>
  <c r="H98" i="69" s="1"/>
  <c r="H134" i="69" s="1"/>
  <c r="Q104" i="69"/>
  <c r="J104" i="69"/>
  <c r="R104" i="69" s="1"/>
  <c r="R103" i="69"/>
  <c r="Q103" i="69"/>
  <c r="J103" i="69"/>
  <c r="R102" i="69"/>
  <c r="Q102" i="69"/>
  <c r="J102" i="69"/>
  <c r="Q101" i="69"/>
  <c r="J101" i="69"/>
  <c r="R101" i="69" s="1"/>
  <c r="Q100" i="69"/>
  <c r="Q99" i="69" s="1"/>
  <c r="Q98" i="69" s="1"/>
  <c r="Q134" i="69" s="1"/>
  <c r="J100" i="69"/>
  <c r="R100" i="69" s="1"/>
  <c r="P99" i="69"/>
  <c r="P98" i="69" s="1"/>
  <c r="P134" i="69" s="1"/>
  <c r="O99" i="69"/>
  <c r="O98" i="69" s="1"/>
  <c r="O134" i="69" s="1"/>
  <c r="N99" i="69"/>
  <c r="M99" i="69"/>
  <c r="L99" i="69"/>
  <c r="L98" i="69" s="1"/>
  <c r="L134" i="69" s="1"/>
  <c r="K99" i="69"/>
  <c r="K98" i="69" s="1"/>
  <c r="K134" i="69" s="1"/>
  <c r="I99" i="69"/>
  <c r="H99" i="69"/>
  <c r="N98" i="69"/>
  <c r="N134" i="69" s="1"/>
  <c r="B96" i="69"/>
  <c r="O92" i="69"/>
  <c r="N92" i="69"/>
  <c r="M92" i="69"/>
  <c r="L92" i="69"/>
  <c r="P92" i="69" s="1"/>
  <c r="K92" i="69"/>
  <c r="I92" i="69"/>
  <c r="J92" i="69" s="1"/>
  <c r="H92" i="69"/>
  <c r="P91" i="69"/>
  <c r="J91" i="69"/>
  <c r="Q91" i="69" s="1"/>
  <c r="P90" i="69"/>
  <c r="J90" i="69"/>
  <c r="Q90" i="69" s="1"/>
  <c r="B88" i="69"/>
  <c r="O84" i="69"/>
  <c r="N84" i="69"/>
  <c r="M84" i="69"/>
  <c r="L84" i="69"/>
  <c r="K84" i="69"/>
  <c r="P84" i="69" s="1"/>
  <c r="J84" i="69"/>
  <c r="Q84" i="69" s="1"/>
  <c r="I84" i="69"/>
  <c r="H84" i="69"/>
  <c r="P83" i="69"/>
  <c r="Q83" i="69" s="1"/>
  <c r="J83" i="69"/>
  <c r="P82" i="69"/>
  <c r="J82" i="69"/>
  <c r="Q82" i="69" s="1"/>
  <c r="B80" i="69"/>
  <c r="O76" i="69"/>
  <c r="N76" i="69"/>
  <c r="M76" i="69"/>
  <c r="L76" i="69"/>
  <c r="K76" i="69"/>
  <c r="P76" i="69" s="1"/>
  <c r="J76" i="69"/>
  <c r="I76" i="69"/>
  <c r="H76" i="69"/>
  <c r="Q75" i="69"/>
  <c r="P75" i="69"/>
  <c r="J75" i="69"/>
  <c r="P74" i="69"/>
  <c r="J74" i="69"/>
  <c r="Q74" i="69" s="1"/>
  <c r="B72" i="69"/>
  <c r="O68" i="69"/>
  <c r="N68" i="69"/>
  <c r="M68" i="69"/>
  <c r="L68" i="69"/>
  <c r="P68" i="69" s="1"/>
  <c r="K68" i="69"/>
  <c r="J68" i="69"/>
  <c r="I68" i="69"/>
  <c r="H68" i="69"/>
  <c r="P67" i="69"/>
  <c r="Q67" i="69" s="1"/>
  <c r="J67" i="69"/>
  <c r="P66" i="69"/>
  <c r="J66" i="69"/>
  <c r="Q66" i="69" s="1"/>
  <c r="B64" i="69"/>
  <c r="P59" i="69"/>
  <c r="O59" i="69"/>
  <c r="N59" i="69"/>
  <c r="M59" i="69"/>
  <c r="L59" i="69"/>
  <c r="Q59" i="69" s="1"/>
  <c r="K59" i="69"/>
  <c r="I59" i="69"/>
  <c r="H59" i="69"/>
  <c r="J59" i="69" s="1"/>
  <c r="R59" i="69" s="1"/>
  <c r="Q58" i="69"/>
  <c r="J58" i="69"/>
  <c r="R58" i="69" s="1"/>
  <c r="R57" i="69"/>
  <c r="Q57" i="69"/>
  <c r="J57" i="69"/>
  <c r="B55" i="69"/>
  <c r="P51" i="69"/>
  <c r="O51" i="69"/>
  <c r="N51" i="69"/>
  <c r="M51" i="69"/>
  <c r="L51" i="69"/>
  <c r="K51" i="69"/>
  <c r="Q51" i="69" s="1"/>
  <c r="I51" i="69"/>
  <c r="H51" i="69"/>
  <c r="Q50" i="69"/>
  <c r="R50" i="69" s="1"/>
  <c r="J50" i="69"/>
  <c r="Q49" i="69"/>
  <c r="J49" i="69"/>
  <c r="R49" i="69" s="1"/>
  <c r="B47" i="69"/>
  <c r="P41" i="69"/>
  <c r="O41" i="69"/>
  <c r="N41" i="69"/>
  <c r="M41" i="69"/>
  <c r="L41" i="69"/>
  <c r="Q41" i="69" s="1"/>
  <c r="I41" i="69"/>
  <c r="J41" i="69" s="1"/>
  <c r="H41" i="69"/>
  <c r="P40" i="69"/>
  <c r="O40" i="69"/>
  <c r="N40" i="69"/>
  <c r="M40" i="69"/>
  <c r="L40" i="69"/>
  <c r="Q40" i="69" s="1"/>
  <c r="I40" i="69"/>
  <c r="H40" i="69"/>
  <c r="J40" i="69" s="1"/>
  <c r="P39" i="69"/>
  <c r="O39" i="69"/>
  <c r="N39" i="69"/>
  <c r="M39" i="69"/>
  <c r="L39" i="69"/>
  <c r="Q39" i="69" s="1"/>
  <c r="I39" i="69"/>
  <c r="J39" i="69" s="1"/>
  <c r="H39" i="69"/>
  <c r="P38" i="69"/>
  <c r="O38" i="69"/>
  <c r="N38" i="69"/>
  <c r="M38" i="69"/>
  <c r="L38" i="69"/>
  <c r="Q38" i="69" s="1"/>
  <c r="I38" i="69"/>
  <c r="H38" i="69"/>
  <c r="J38" i="69" s="1"/>
  <c r="R38" i="69" s="1"/>
  <c r="P37" i="69"/>
  <c r="O37" i="69"/>
  <c r="N37" i="69"/>
  <c r="M37" i="69"/>
  <c r="L37" i="69"/>
  <c r="Q37" i="69" s="1"/>
  <c r="I37" i="69"/>
  <c r="J37" i="69" s="1"/>
  <c r="H37" i="69"/>
  <c r="P36" i="69"/>
  <c r="O36" i="69"/>
  <c r="N36" i="69"/>
  <c r="M36" i="69"/>
  <c r="L36" i="69"/>
  <c r="Q36" i="69" s="1"/>
  <c r="I36" i="69"/>
  <c r="H36" i="69"/>
  <c r="J36" i="69" s="1"/>
  <c r="P35" i="69"/>
  <c r="O35" i="69"/>
  <c r="N35" i="69"/>
  <c r="M35" i="69"/>
  <c r="L35" i="69"/>
  <c r="Q35" i="69" s="1"/>
  <c r="I35" i="69"/>
  <c r="J35" i="69" s="1"/>
  <c r="H35" i="69"/>
  <c r="P32" i="69"/>
  <c r="N32" i="69"/>
  <c r="L32" i="69"/>
  <c r="I32" i="69"/>
  <c r="Q31" i="69"/>
  <c r="J31" i="69"/>
  <c r="R31" i="69" s="1"/>
  <c r="Q30" i="69"/>
  <c r="J30" i="69"/>
  <c r="R30" i="69" s="1"/>
  <c r="R29" i="69"/>
  <c r="Q29" i="69"/>
  <c r="J29" i="69"/>
  <c r="Q28" i="69"/>
  <c r="R28" i="69" s="1"/>
  <c r="J28" i="69"/>
  <c r="Q27" i="69"/>
  <c r="J27" i="69"/>
  <c r="R27" i="69" s="1"/>
  <c r="Q26" i="69"/>
  <c r="J26" i="69"/>
  <c r="R26" i="69" s="1"/>
  <c r="R25" i="69"/>
  <c r="Q25" i="69"/>
  <c r="J25" i="69"/>
  <c r="P24" i="69"/>
  <c r="O24" i="69"/>
  <c r="O32" i="69" s="1"/>
  <c r="N24" i="69"/>
  <c r="M24" i="69"/>
  <c r="M32" i="69" s="1"/>
  <c r="L24" i="69"/>
  <c r="I24" i="69"/>
  <c r="H24" i="69"/>
  <c r="H32" i="69" s="1"/>
  <c r="J32" i="69" s="1"/>
  <c r="O22" i="69"/>
  <c r="M22" i="69"/>
  <c r="H22" i="69"/>
  <c r="Q21" i="69"/>
  <c r="R21" i="69" s="1"/>
  <c r="J21" i="69"/>
  <c r="Q20" i="69"/>
  <c r="J20" i="69"/>
  <c r="R20" i="69" s="1"/>
  <c r="Q19" i="69"/>
  <c r="J19" i="69"/>
  <c r="R19" i="69" s="1"/>
  <c r="R18" i="69"/>
  <c r="Q18" i="69"/>
  <c r="J18" i="69"/>
  <c r="Q17" i="69"/>
  <c r="R17" i="69" s="1"/>
  <c r="J17" i="69"/>
  <c r="Q16" i="69"/>
  <c r="J16" i="69"/>
  <c r="R16" i="69" s="1"/>
  <c r="Q15" i="69"/>
  <c r="J15" i="69"/>
  <c r="R15" i="69" s="1"/>
  <c r="P14" i="69"/>
  <c r="P22" i="69" s="1"/>
  <c r="O14" i="69"/>
  <c r="O34" i="69" s="1"/>
  <c r="O42" i="69" s="1"/>
  <c r="N14" i="69"/>
  <c r="N22" i="69" s="1"/>
  <c r="M14" i="69"/>
  <c r="L14" i="69"/>
  <c r="Q14" i="69" s="1"/>
  <c r="I14" i="69"/>
  <c r="I22" i="69" s="1"/>
  <c r="J22" i="69" s="1"/>
  <c r="H14" i="69"/>
  <c r="C13" i="69"/>
  <c r="I9" i="69"/>
  <c r="Q7" i="69"/>
  <c r="L6" i="69"/>
  <c r="B5" i="69"/>
  <c r="A1" i="69"/>
  <c r="R134" i="71" l="1"/>
  <c r="Q22" i="70"/>
  <c r="R22" i="70" s="1"/>
  <c r="J98" i="70"/>
  <c r="J134" i="70" s="1"/>
  <c r="R99" i="70"/>
  <c r="R98" i="70" s="1"/>
  <c r="R134" i="70" s="1"/>
  <c r="R14" i="70"/>
  <c r="R34" i="70"/>
  <c r="R141" i="69"/>
  <c r="Q32" i="69"/>
  <c r="R32" i="69" s="1"/>
  <c r="R35" i="69"/>
  <c r="R39" i="69"/>
  <c r="Q76" i="69"/>
  <c r="R22" i="69"/>
  <c r="Q92" i="69"/>
  <c r="R119" i="69"/>
  <c r="R129" i="69"/>
  <c r="R150" i="69"/>
  <c r="R155" i="69"/>
  <c r="R171" i="69"/>
  <c r="R36" i="69"/>
  <c r="R37" i="69"/>
  <c r="R40" i="69"/>
  <c r="R41" i="69"/>
  <c r="Q68" i="69"/>
  <c r="Q24" i="69"/>
  <c r="L34" i="69"/>
  <c r="P34" i="69"/>
  <c r="P42" i="69" s="1"/>
  <c r="J51" i="69"/>
  <c r="R51" i="69" s="1"/>
  <c r="J14" i="69"/>
  <c r="R14" i="69" s="1"/>
  <c r="L22" i="69"/>
  <c r="Q22" i="69" s="1"/>
  <c r="H34" i="69"/>
  <c r="M34" i="69"/>
  <c r="M42" i="69" s="1"/>
  <c r="J99" i="69"/>
  <c r="J119" i="69"/>
  <c r="I34" i="69"/>
  <c r="I42" i="69" s="1"/>
  <c r="J24" i="69"/>
  <c r="N34" i="69"/>
  <c r="N42" i="69" s="1"/>
  <c r="R109" i="69"/>
  <c r="R108" i="69" s="1"/>
  <c r="J113" i="69"/>
  <c r="J129" i="69"/>
  <c r="R142" i="69"/>
  <c r="J150" i="69"/>
  <c r="J140" i="69" s="1"/>
  <c r="J176" i="69" s="1"/>
  <c r="R162" i="69"/>
  <c r="R161" i="69" s="1"/>
  <c r="I33" i="67"/>
  <c r="H33" i="67"/>
  <c r="F33" i="67"/>
  <c r="R24" i="69" l="1"/>
  <c r="J34" i="69"/>
  <c r="H42" i="69"/>
  <c r="J42" i="69" s="1"/>
  <c r="J98" i="69"/>
  <c r="J134" i="69" s="1"/>
  <c r="R99" i="69"/>
  <c r="R98" i="69" s="1"/>
  <c r="R134" i="69" s="1"/>
  <c r="Q34" i="69"/>
  <c r="L42" i="69"/>
  <c r="Q42" i="69" s="1"/>
  <c r="R140" i="69"/>
  <c r="R176" i="69" s="1"/>
  <c r="Q175" i="66"/>
  <c r="J175" i="66"/>
  <c r="Q174" i="66"/>
  <c r="J174" i="66"/>
  <c r="R174" i="66" s="1"/>
  <c r="Q173" i="66"/>
  <c r="J173" i="66"/>
  <c r="R173" i="66" s="1"/>
  <c r="Q172" i="66"/>
  <c r="Q171" i="66" s="1"/>
  <c r="J172" i="66"/>
  <c r="P171" i="66"/>
  <c r="O171" i="66"/>
  <c r="N171" i="66"/>
  <c r="M171" i="66"/>
  <c r="L171" i="66"/>
  <c r="J171" i="66"/>
  <c r="I171" i="66"/>
  <c r="H171" i="66"/>
  <c r="Q170" i="66"/>
  <c r="J170" i="66"/>
  <c r="R170" i="66" s="1"/>
  <c r="Q169" i="66"/>
  <c r="J169" i="66"/>
  <c r="R169" i="66" s="1"/>
  <c r="R168" i="66"/>
  <c r="Q168" i="66"/>
  <c r="J168" i="66"/>
  <c r="Q167" i="66"/>
  <c r="J167" i="66"/>
  <c r="R167" i="66" s="1"/>
  <c r="Q166" i="66"/>
  <c r="R166" i="66" s="1"/>
  <c r="J166" i="66"/>
  <c r="Q165" i="66"/>
  <c r="J165" i="66"/>
  <c r="Q164" i="66"/>
  <c r="J164" i="66"/>
  <c r="Q163" i="66"/>
  <c r="J163" i="66"/>
  <c r="R163" i="66" s="1"/>
  <c r="Q162" i="66"/>
  <c r="J162" i="66"/>
  <c r="R162" i="66" s="1"/>
  <c r="P161" i="66"/>
  <c r="O161" i="66"/>
  <c r="N161" i="66"/>
  <c r="M161" i="66"/>
  <c r="L161" i="66"/>
  <c r="K161" i="66"/>
  <c r="I161" i="66"/>
  <c r="H161" i="66"/>
  <c r="R160" i="66"/>
  <c r="Q160" i="66"/>
  <c r="J160" i="66"/>
  <c r="Q159" i="66"/>
  <c r="J159" i="66"/>
  <c r="R159" i="66" s="1"/>
  <c r="Q158" i="66"/>
  <c r="J158" i="66"/>
  <c r="Q157" i="66"/>
  <c r="R157" i="66" s="1"/>
  <c r="J157" i="66"/>
  <c r="Q156" i="66"/>
  <c r="J156" i="66"/>
  <c r="R156" i="66" s="1"/>
  <c r="P155" i="66"/>
  <c r="O155" i="66"/>
  <c r="N155" i="66"/>
  <c r="M155" i="66"/>
  <c r="L155" i="66"/>
  <c r="K155" i="66"/>
  <c r="I155" i="66"/>
  <c r="H155" i="66"/>
  <c r="R154" i="66"/>
  <c r="Q154" i="66"/>
  <c r="J154" i="66"/>
  <c r="Q153" i="66"/>
  <c r="J153" i="66"/>
  <c r="Q152" i="66"/>
  <c r="J152" i="66"/>
  <c r="R152" i="66" s="1"/>
  <c r="Q151" i="66"/>
  <c r="Q150" i="66" s="1"/>
  <c r="J151" i="66"/>
  <c r="P150" i="66"/>
  <c r="O150" i="66"/>
  <c r="O140" i="66" s="1"/>
  <c r="O176" i="66" s="1"/>
  <c r="N150" i="66"/>
  <c r="M150" i="66"/>
  <c r="L150" i="66"/>
  <c r="K150" i="66"/>
  <c r="I150" i="66"/>
  <c r="H150" i="66"/>
  <c r="Q149" i="66"/>
  <c r="R149" i="66" s="1"/>
  <c r="J149" i="66"/>
  <c r="J147" i="66" s="1"/>
  <c r="Q148" i="66"/>
  <c r="J148" i="66"/>
  <c r="R148" i="66" s="1"/>
  <c r="P147" i="66"/>
  <c r="P140" i="66" s="1"/>
  <c r="P176" i="66" s="1"/>
  <c r="O147" i="66"/>
  <c r="N147" i="66"/>
  <c r="M147" i="66"/>
  <c r="L147" i="66"/>
  <c r="K147" i="66"/>
  <c r="I147" i="66"/>
  <c r="H147" i="66"/>
  <c r="Q146" i="66"/>
  <c r="J146" i="66"/>
  <c r="R146" i="66" s="1"/>
  <c r="Q145" i="66"/>
  <c r="J145" i="66"/>
  <c r="Q144" i="66"/>
  <c r="J144" i="66"/>
  <c r="R144" i="66" s="1"/>
  <c r="Q143" i="66"/>
  <c r="J143" i="66"/>
  <c r="R143" i="66" s="1"/>
  <c r="Q142" i="66"/>
  <c r="Q141" i="66" s="1"/>
  <c r="J142" i="66"/>
  <c r="P141" i="66"/>
  <c r="O141" i="66"/>
  <c r="N141" i="66"/>
  <c r="M141" i="66"/>
  <c r="L141" i="66"/>
  <c r="K141" i="66"/>
  <c r="I141" i="66"/>
  <c r="I140" i="66" s="1"/>
  <c r="I176" i="66" s="1"/>
  <c r="H141" i="66"/>
  <c r="H140" i="66" s="1"/>
  <c r="H176" i="66" s="1"/>
  <c r="N140" i="66"/>
  <c r="B138" i="66"/>
  <c r="Q133" i="66"/>
  <c r="J133" i="66"/>
  <c r="R133" i="66" s="1"/>
  <c r="Q132" i="66"/>
  <c r="Q129" i="66" s="1"/>
  <c r="J132" i="66"/>
  <c r="Q131" i="66"/>
  <c r="J131" i="66"/>
  <c r="Q130" i="66"/>
  <c r="J130" i="66"/>
  <c r="P129" i="66"/>
  <c r="O129" i="66"/>
  <c r="N129" i="66"/>
  <c r="M129" i="66"/>
  <c r="L129" i="66"/>
  <c r="I129" i="66"/>
  <c r="H129" i="66"/>
  <c r="Q128" i="66"/>
  <c r="R128" i="66" s="1"/>
  <c r="J128" i="66"/>
  <c r="Q127" i="66"/>
  <c r="J127" i="66"/>
  <c r="Q126" i="66"/>
  <c r="J126" i="66"/>
  <c r="R126" i="66" s="1"/>
  <c r="R125" i="66"/>
  <c r="Q125" i="66"/>
  <c r="J125" i="66"/>
  <c r="Q124" i="66"/>
  <c r="J124" i="66"/>
  <c r="Q123" i="66"/>
  <c r="J123" i="66"/>
  <c r="R123" i="66" s="1"/>
  <c r="Q122" i="66"/>
  <c r="J122" i="66"/>
  <c r="Q121" i="66"/>
  <c r="J121" i="66"/>
  <c r="Q120" i="66"/>
  <c r="R120" i="66" s="1"/>
  <c r="J120" i="66"/>
  <c r="P119" i="66"/>
  <c r="O119" i="66"/>
  <c r="N119" i="66"/>
  <c r="M119" i="66"/>
  <c r="L119" i="66"/>
  <c r="K119" i="66"/>
  <c r="I119" i="66"/>
  <c r="H119" i="66"/>
  <c r="Q118" i="66"/>
  <c r="J118" i="66"/>
  <c r="R118" i="66" s="1"/>
  <c r="Q117" i="66"/>
  <c r="J117" i="66"/>
  <c r="R117" i="66" s="1"/>
  <c r="Q116" i="66"/>
  <c r="J116" i="66"/>
  <c r="Q115" i="66"/>
  <c r="J115" i="66"/>
  <c r="R115" i="66" s="1"/>
  <c r="Q114" i="66"/>
  <c r="J114" i="66"/>
  <c r="Q113" i="66"/>
  <c r="P113" i="66"/>
  <c r="O113" i="66"/>
  <c r="N113" i="66"/>
  <c r="M113" i="66"/>
  <c r="L113" i="66"/>
  <c r="K113" i="66"/>
  <c r="I113" i="66"/>
  <c r="H113" i="66"/>
  <c r="Q112" i="66"/>
  <c r="R112" i="66" s="1"/>
  <c r="J112" i="66"/>
  <c r="Q111" i="66"/>
  <c r="J111" i="66"/>
  <c r="R111" i="66" s="1"/>
  <c r="R110" i="66"/>
  <c r="Q110" i="66"/>
  <c r="J110" i="66"/>
  <c r="R109" i="66"/>
  <c r="Q109" i="66"/>
  <c r="Q108" i="66" s="1"/>
  <c r="J109" i="66"/>
  <c r="P108" i="66"/>
  <c r="O108" i="66"/>
  <c r="N108" i="66"/>
  <c r="M108" i="66"/>
  <c r="L108" i="66"/>
  <c r="K108" i="66"/>
  <c r="I108" i="66"/>
  <c r="H108" i="66"/>
  <c r="Q107" i="66"/>
  <c r="J107" i="66"/>
  <c r="R107" i="66" s="1"/>
  <c r="Q106" i="66"/>
  <c r="J106" i="66"/>
  <c r="R106" i="66" s="1"/>
  <c r="Q105" i="66"/>
  <c r="P105" i="66"/>
  <c r="O105" i="66"/>
  <c r="N105" i="66"/>
  <c r="M105" i="66"/>
  <c r="L105" i="66"/>
  <c r="K105" i="66"/>
  <c r="J105" i="66"/>
  <c r="I105" i="66"/>
  <c r="H105" i="66"/>
  <c r="Q104" i="66"/>
  <c r="J104" i="66"/>
  <c r="Q103" i="66"/>
  <c r="J103" i="66"/>
  <c r="Q102" i="66"/>
  <c r="J102" i="66"/>
  <c r="R102" i="66" s="1"/>
  <c r="Q101" i="66"/>
  <c r="J101" i="66"/>
  <c r="R101" i="66" s="1"/>
  <c r="Q100" i="66"/>
  <c r="J100" i="66"/>
  <c r="P99" i="66"/>
  <c r="O99" i="66"/>
  <c r="O98" i="66" s="1"/>
  <c r="O134" i="66" s="1"/>
  <c r="N99" i="66"/>
  <c r="M99" i="66"/>
  <c r="L99" i="66"/>
  <c r="K99" i="66"/>
  <c r="I99" i="66"/>
  <c r="H99" i="66"/>
  <c r="N98" i="66"/>
  <c r="N134" i="66" s="1"/>
  <c r="M98" i="66"/>
  <c r="M134" i="66" s="1"/>
  <c r="B96" i="66"/>
  <c r="O92" i="66"/>
  <c r="N92" i="66"/>
  <c r="M92" i="66"/>
  <c r="L92" i="66"/>
  <c r="K92" i="66"/>
  <c r="P92" i="66" s="1"/>
  <c r="I92" i="66"/>
  <c r="H92" i="66"/>
  <c r="P91" i="66"/>
  <c r="J91" i="66"/>
  <c r="P90" i="66"/>
  <c r="J90" i="66"/>
  <c r="B88" i="66"/>
  <c r="O84" i="66"/>
  <c r="N84" i="66"/>
  <c r="M84" i="66"/>
  <c r="L84" i="66"/>
  <c r="K84" i="66"/>
  <c r="J84" i="66"/>
  <c r="I84" i="66"/>
  <c r="H84" i="66"/>
  <c r="P83" i="66"/>
  <c r="Q83" i="66" s="1"/>
  <c r="J83" i="66"/>
  <c r="P82" i="66"/>
  <c r="J82" i="66"/>
  <c r="Q82" i="66" s="1"/>
  <c r="B80" i="66"/>
  <c r="O76" i="66"/>
  <c r="N76" i="66"/>
  <c r="M76" i="66"/>
  <c r="L76" i="66"/>
  <c r="K76" i="66"/>
  <c r="I76" i="66"/>
  <c r="H76" i="66"/>
  <c r="J76" i="66" s="1"/>
  <c r="P75" i="66"/>
  <c r="J75" i="66"/>
  <c r="P74" i="66"/>
  <c r="J74" i="66"/>
  <c r="Q74" i="66" s="1"/>
  <c r="B72" i="66"/>
  <c r="O68" i="66"/>
  <c r="N68" i="66"/>
  <c r="M68" i="66"/>
  <c r="L68" i="66"/>
  <c r="K68" i="66"/>
  <c r="I68" i="66"/>
  <c r="H68" i="66"/>
  <c r="P67" i="66"/>
  <c r="J67" i="66"/>
  <c r="P66" i="66"/>
  <c r="J66" i="66"/>
  <c r="Q66" i="66" s="1"/>
  <c r="B64" i="66"/>
  <c r="P59" i="66"/>
  <c r="O59" i="66"/>
  <c r="N59" i="66"/>
  <c r="M59" i="66"/>
  <c r="L59" i="66"/>
  <c r="K59" i="66"/>
  <c r="I59" i="66"/>
  <c r="H59" i="66"/>
  <c r="Q58" i="66"/>
  <c r="J58" i="66"/>
  <c r="R58" i="66" s="1"/>
  <c r="Q57" i="66"/>
  <c r="R57" i="66" s="1"/>
  <c r="J57" i="66"/>
  <c r="B55" i="66"/>
  <c r="P51" i="66"/>
  <c r="O51" i="66"/>
  <c r="N51" i="66"/>
  <c r="M51" i="66"/>
  <c r="L51" i="66"/>
  <c r="K51" i="66"/>
  <c r="I51" i="66"/>
  <c r="H51" i="66"/>
  <c r="R50" i="66"/>
  <c r="Q50" i="66"/>
  <c r="J50" i="66"/>
  <c r="Q49" i="66"/>
  <c r="J49" i="66"/>
  <c r="R49" i="66" s="1"/>
  <c r="B47" i="66"/>
  <c r="P41" i="66"/>
  <c r="O41" i="66"/>
  <c r="N41" i="66"/>
  <c r="M41" i="66"/>
  <c r="L41" i="66"/>
  <c r="I41" i="66"/>
  <c r="J41" i="66" s="1"/>
  <c r="H41" i="66"/>
  <c r="P40" i="66"/>
  <c r="O40" i="66"/>
  <c r="N40" i="66"/>
  <c r="M40" i="66"/>
  <c r="L40" i="66"/>
  <c r="I40" i="66"/>
  <c r="J40" i="66" s="1"/>
  <c r="H40" i="66"/>
  <c r="P39" i="66"/>
  <c r="O39" i="66"/>
  <c r="N39" i="66"/>
  <c r="M39" i="66"/>
  <c r="L39" i="66"/>
  <c r="I39" i="66"/>
  <c r="H39" i="66"/>
  <c r="J39" i="66" s="1"/>
  <c r="P38" i="66"/>
  <c r="O38" i="66"/>
  <c r="N38" i="66"/>
  <c r="Q38" i="66" s="1"/>
  <c r="M38" i="66"/>
  <c r="L38" i="66"/>
  <c r="I38" i="66"/>
  <c r="H38" i="66"/>
  <c r="J38" i="66" s="1"/>
  <c r="P37" i="66"/>
  <c r="O37" i="66"/>
  <c r="N37" i="66"/>
  <c r="M37" i="66"/>
  <c r="L37" i="66"/>
  <c r="I37" i="66"/>
  <c r="H37" i="66"/>
  <c r="J37" i="66" s="1"/>
  <c r="P36" i="66"/>
  <c r="O36" i="66"/>
  <c r="N36" i="66"/>
  <c r="M36" i="66"/>
  <c r="L36" i="66"/>
  <c r="I36" i="66"/>
  <c r="H36" i="66"/>
  <c r="J36" i="66" s="1"/>
  <c r="P35" i="66"/>
  <c r="O35" i="66"/>
  <c r="N35" i="66"/>
  <c r="M35" i="66"/>
  <c r="L35" i="66"/>
  <c r="I35" i="66"/>
  <c r="H35" i="66"/>
  <c r="J35" i="66" s="1"/>
  <c r="M32" i="66"/>
  <c r="Q31" i="66"/>
  <c r="J31" i="66"/>
  <c r="R31" i="66" s="1"/>
  <c r="Q30" i="66"/>
  <c r="J30" i="66"/>
  <c r="Q29" i="66"/>
  <c r="J29" i="66"/>
  <c r="Q28" i="66"/>
  <c r="J28" i="66"/>
  <c r="Q27" i="66"/>
  <c r="R27" i="66" s="1"/>
  <c r="J27" i="66"/>
  <c r="Q26" i="66"/>
  <c r="J26" i="66"/>
  <c r="R26" i="66" s="1"/>
  <c r="Q25" i="66"/>
  <c r="J25" i="66"/>
  <c r="P24" i="66"/>
  <c r="P32" i="66" s="1"/>
  <c r="O24" i="66"/>
  <c r="O32" i="66" s="1"/>
  <c r="N24" i="66"/>
  <c r="N32" i="66" s="1"/>
  <c r="M24" i="66"/>
  <c r="L24" i="66"/>
  <c r="L32" i="66" s="1"/>
  <c r="J24" i="66"/>
  <c r="I24" i="66"/>
  <c r="I32" i="66" s="1"/>
  <c r="H24" i="66"/>
  <c r="H32" i="66" s="1"/>
  <c r="O22" i="66"/>
  <c r="N22" i="66"/>
  <c r="Q21" i="66"/>
  <c r="J21" i="66"/>
  <c r="R21" i="66" s="1"/>
  <c r="Q20" i="66"/>
  <c r="J20" i="66"/>
  <c r="R20" i="66" s="1"/>
  <c r="R19" i="66"/>
  <c r="Q19" i="66"/>
  <c r="J19" i="66"/>
  <c r="Q18" i="66"/>
  <c r="J18" i="66"/>
  <c r="R18" i="66" s="1"/>
  <c r="Q17" i="66"/>
  <c r="J17" i="66"/>
  <c r="R17" i="66" s="1"/>
  <c r="Q16" i="66"/>
  <c r="J16" i="66"/>
  <c r="Q15" i="66"/>
  <c r="J15" i="66"/>
  <c r="R15" i="66" s="1"/>
  <c r="P14" i="66"/>
  <c r="O14" i="66"/>
  <c r="N14" i="66"/>
  <c r="N34" i="66" s="1"/>
  <c r="M14" i="66"/>
  <c r="M34" i="66" s="1"/>
  <c r="M42" i="66" s="1"/>
  <c r="L14" i="66"/>
  <c r="L22" i="66" s="1"/>
  <c r="I14" i="66"/>
  <c r="I34" i="66" s="1"/>
  <c r="I42" i="66" s="1"/>
  <c r="H14" i="66"/>
  <c r="H22" i="66" s="1"/>
  <c r="C13" i="66"/>
  <c r="I9" i="66"/>
  <c r="Q7" i="66" s="1"/>
  <c r="L6" i="66"/>
  <c r="B5" i="66"/>
  <c r="A1" i="66"/>
  <c r="R42" i="69" l="1"/>
  <c r="Q6" i="69" s="1"/>
  <c r="R6" i="69" s="1"/>
  <c r="R34" i="69"/>
  <c r="R41" i="66"/>
  <c r="Q32" i="66"/>
  <c r="R40" i="66"/>
  <c r="R105" i="66"/>
  <c r="N42" i="66"/>
  <c r="R25" i="66"/>
  <c r="R28" i="66"/>
  <c r="Q40" i="66"/>
  <c r="Q41" i="66"/>
  <c r="J51" i="66"/>
  <c r="J59" i="66"/>
  <c r="P68" i="66"/>
  <c r="Q75" i="66"/>
  <c r="P98" i="66"/>
  <c r="P134" i="66" s="1"/>
  <c r="R114" i="66"/>
  <c r="R121" i="66"/>
  <c r="K140" i="66"/>
  <c r="K176" i="66" s="1"/>
  <c r="R165" i="66"/>
  <c r="J68" i="66"/>
  <c r="Q68" i="66" s="1"/>
  <c r="J32" i="66"/>
  <c r="R32" i="66" s="1"/>
  <c r="Q36" i="66"/>
  <c r="Q37" i="66"/>
  <c r="R37" i="66" s="1"/>
  <c r="Q51" i="66"/>
  <c r="Q90" i="66"/>
  <c r="H98" i="66"/>
  <c r="H134" i="66" s="1"/>
  <c r="J99" i="66"/>
  <c r="R103" i="66"/>
  <c r="R122" i="66"/>
  <c r="R130" i="66"/>
  <c r="L140" i="66"/>
  <c r="L176" i="66" s="1"/>
  <c r="R151" i="66"/>
  <c r="R150" i="66" s="1"/>
  <c r="Q155" i="66"/>
  <c r="I98" i="66"/>
  <c r="I134" i="66" s="1"/>
  <c r="M140" i="66"/>
  <c r="M176" i="66" s="1"/>
  <c r="R29" i="66"/>
  <c r="Q39" i="66"/>
  <c r="P84" i="66"/>
  <c r="K98" i="66"/>
  <c r="K134" i="66" s="1"/>
  <c r="N176" i="66"/>
  <c r="Q147" i="66"/>
  <c r="P34" i="66"/>
  <c r="P42" i="66" s="1"/>
  <c r="Q59" i="66"/>
  <c r="Q99" i="66"/>
  <c r="Q98" i="66" s="1"/>
  <c r="Q24" i="66"/>
  <c r="I22" i="66"/>
  <c r="J22" i="66" s="1"/>
  <c r="R30" i="66"/>
  <c r="H34" i="66"/>
  <c r="H42" i="66" s="1"/>
  <c r="Q35" i="66"/>
  <c r="R35" i="66" s="1"/>
  <c r="Q67" i="66"/>
  <c r="Q91" i="66"/>
  <c r="L98" i="66"/>
  <c r="L134" i="66" s="1"/>
  <c r="R104" i="66"/>
  <c r="R131" i="66"/>
  <c r="O34" i="66"/>
  <c r="O42" i="66" s="1"/>
  <c r="J14" i="66"/>
  <c r="R16" i="66"/>
  <c r="M22" i="66"/>
  <c r="P76" i="66"/>
  <c r="Q76" i="66" s="1"/>
  <c r="J92" i="66"/>
  <c r="Q92" i="66" s="1"/>
  <c r="J113" i="66"/>
  <c r="J119" i="66"/>
  <c r="R145" i="66"/>
  <c r="J155" i="66"/>
  <c r="R164" i="66"/>
  <c r="R161" i="66" s="1"/>
  <c r="R172" i="66"/>
  <c r="R175" i="66"/>
  <c r="R38" i="66"/>
  <c r="R124" i="66"/>
  <c r="R127" i="66"/>
  <c r="R119" i="66" s="1"/>
  <c r="J141" i="66"/>
  <c r="R141" i="66" s="1"/>
  <c r="R153" i="66"/>
  <c r="R24" i="66"/>
  <c r="Q84" i="66"/>
  <c r="J42" i="66"/>
  <c r="R147" i="66"/>
  <c r="R39" i="66"/>
  <c r="R108" i="66"/>
  <c r="Q140" i="66"/>
  <c r="R36" i="66"/>
  <c r="R51" i="66"/>
  <c r="R59" i="66"/>
  <c r="J98" i="66"/>
  <c r="J129" i="66"/>
  <c r="R142" i="66"/>
  <c r="J150" i="66"/>
  <c r="R158" i="66"/>
  <c r="R155" i="66" s="1"/>
  <c r="Q161" i="66"/>
  <c r="R100" i="66"/>
  <c r="J108" i="66"/>
  <c r="R116" i="66"/>
  <c r="R113" i="66" s="1"/>
  <c r="Q119" i="66"/>
  <c r="Q134" i="66" s="1"/>
  <c r="J161" i="66"/>
  <c r="J34" i="66"/>
  <c r="R132" i="66"/>
  <c r="L34" i="66"/>
  <c r="P22" i="66"/>
  <c r="Q22" i="66" s="1"/>
  <c r="Q14" i="66"/>
  <c r="R14" i="66" s="1"/>
  <c r="Q175" i="65"/>
  <c r="J175" i="65"/>
  <c r="R175" i="65" s="1"/>
  <c r="Q174" i="65"/>
  <c r="J174" i="65"/>
  <c r="R174" i="65" s="1"/>
  <c r="Q173" i="65"/>
  <c r="J173" i="65"/>
  <c r="J171" i="65" s="1"/>
  <c r="Q172" i="65"/>
  <c r="J172" i="65"/>
  <c r="R172" i="65" s="1"/>
  <c r="P171" i="65"/>
  <c r="O171" i="65"/>
  <c r="N171" i="65"/>
  <c r="M171" i="65"/>
  <c r="L171" i="65"/>
  <c r="I171" i="65"/>
  <c r="H171" i="65"/>
  <c r="Q170" i="65"/>
  <c r="R170" i="65" s="1"/>
  <c r="J170" i="65"/>
  <c r="Q169" i="65"/>
  <c r="J169" i="65"/>
  <c r="R169" i="65" s="1"/>
  <c r="Q168" i="65"/>
  <c r="J168" i="65"/>
  <c r="R168" i="65" s="1"/>
  <c r="R167" i="65"/>
  <c r="Q167" i="65"/>
  <c r="J167" i="65"/>
  <c r="Q166" i="65"/>
  <c r="R166" i="65" s="1"/>
  <c r="J166" i="65"/>
  <c r="Q165" i="65"/>
  <c r="J165" i="65"/>
  <c r="R165" i="65" s="1"/>
  <c r="Q164" i="65"/>
  <c r="R164" i="65" s="1"/>
  <c r="J164" i="65"/>
  <c r="Q163" i="65"/>
  <c r="R163" i="65" s="1"/>
  <c r="J163" i="65"/>
  <c r="Q162" i="65"/>
  <c r="J162" i="65"/>
  <c r="P161" i="65"/>
  <c r="O161" i="65"/>
  <c r="N161" i="65"/>
  <c r="M161" i="65"/>
  <c r="L161" i="65"/>
  <c r="K161" i="65"/>
  <c r="I161" i="65"/>
  <c r="H161" i="65"/>
  <c r="Q160" i="65"/>
  <c r="J160" i="65"/>
  <c r="R160" i="65" s="1"/>
  <c r="Q159" i="65"/>
  <c r="J159" i="65"/>
  <c r="R159" i="65" s="1"/>
  <c r="Q158" i="65"/>
  <c r="R158" i="65" s="1"/>
  <c r="J158" i="65"/>
  <c r="Q157" i="65"/>
  <c r="J157" i="65"/>
  <c r="J155" i="65" s="1"/>
  <c r="R156" i="65"/>
  <c r="Q156" i="65"/>
  <c r="J156" i="65"/>
  <c r="P155" i="65"/>
  <c r="O155" i="65"/>
  <c r="N155" i="65"/>
  <c r="M155" i="65"/>
  <c r="L155" i="65"/>
  <c r="K155" i="65"/>
  <c r="K140" i="65" s="1"/>
  <c r="K176" i="65" s="1"/>
  <c r="I155" i="65"/>
  <c r="H155" i="65"/>
  <c r="Q154" i="65"/>
  <c r="R154" i="65" s="1"/>
  <c r="J154" i="65"/>
  <c r="Q153" i="65"/>
  <c r="J153" i="65"/>
  <c r="R153" i="65" s="1"/>
  <c r="Q152" i="65"/>
  <c r="J152" i="65"/>
  <c r="R152" i="65" s="1"/>
  <c r="Q151" i="65"/>
  <c r="J151" i="65"/>
  <c r="P150" i="65"/>
  <c r="O150" i="65"/>
  <c r="N150" i="65"/>
  <c r="M150" i="65"/>
  <c r="L150" i="65"/>
  <c r="K150" i="65"/>
  <c r="I150" i="65"/>
  <c r="H150" i="65"/>
  <c r="Q149" i="65"/>
  <c r="J149" i="65"/>
  <c r="Q148" i="65"/>
  <c r="Q147" i="65" s="1"/>
  <c r="J148" i="65"/>
  <c r="R148" i="65" s="1"/>
  <c r="P147" i="65"/>
  <c r="O147" i="65"/>
  <c r="N147" i="65"/>
  <c r="M147" i="65"/>
  <c r="L147" i="65"/>
  <c r="K147" i="65"/>
  <c r="I147" i="65"/>
  <c r="H147" i="65"/>
  <c r="Q146" i="65"/>
  <c r="J146" i="65"/>
  <c r="Q145" i="65"/>
  <c r="J145" i="65"/>
  <c r="R145" i="65" s="1"/>
  <c r="Q144" i="65"/>
  <c r="J144" i="65"/>
  <c r="R144" i="65" s="1"/>
  <c r="Q143" i="65"/>
  <c r="R143" i="65" s="1"/>
  <c r="J143" i="65"/>
  <c r="J141" i="65" s="1"/>
  <c r="Q142" i="65"/>
  <c r="R142" i="65" s="1"/>
  <c r="J142" i="65"/>
  <c r="P141" i="65"/>
  <c r="P140" i="65" s="1"/>
  <c r="P176" i="65" s="1"/>
  <c r="O141" i="65"/>
  <c r="O140" i="65" s="1"/>
  <c r="N141" i="65"/>
  <c r="N140" i="65" s="1"/>
  <c r="N176" i="65" s="1"/>
  <c r="M141" i="65"/>
  <c r="M140" i="65" s="1"/>
  <c r="M176" i="65" s="1"/>
  <c r="L141" i="65"/>
  <c r="L140" i="65" s="1"/>
  <c r="L176" i="65" s="1"/>
  <c r="K141" i="65"/>
  <c r="I141" i="65"/>
  <c r="H141" i="65"/>
  <c r="B138" i="65"/>
  <c r="Q133" i="65"/>
  <c r="R133" i="65" s="1"/>
  <c r="J133" i="65"/>
  <c r="Q132" i="65"/>
  <c r="R132" i="65" s="1"/>
  <c r="J132" i="65"/>
  <c r="Q131" i="65"/>
  <c r="J131" i="65"/>
  <c r="R131" i="65" s="1"/>
  <c r="Q130" i="65"/>
  <c r="J130" i="65"/>
  <c r="R130" i="65" s="1"/>
  <c r="P129" i="65"/>
  <c r="O129" i="65"/>
  <c r="N129" i="65"/>
  <c r="M129" i="65"/>
  <c r="L129" i="65"/>
  <c r="I129" i="65"/>
  <c r="H129" i="65"/>
  <c r="Q128" i="65"/>
  <c r="J128" i="65"/>
  <c r="Q127" i="65"/>
  <c r="J127" i="65"/>
  <c r="R127" i="65" s="1"/>
  <c r="Q126" i="65"/>
  <c r="J126" i="65"/>
  <c r="R126" i="65" s="1"/>
  <c r="Q125" i="65"/>
  <c r="R125" i="65" s="1"/>
  <c r="J125" i="65"/>
  <c r="Q124" i="65"/>
  <c r="J124" i="65"/>
  <c r="Q123" i="65"/>
  <c r="J123" i="65"/>
  <c r="R123" i="65" s="1"/>
  <c r="Q122" i="65"/>
  <c r="J122" i="65"/>
  <c r="R122" i="65" s="1"/>
  <c r="Q121" i="65"/>
  <c r="R121" i="65" s="1"/>
  <c r="J121" i="65"/>
  <c r="Q120" i="65"/>
  <c r="J120" i="65"/>
  <c r="R120" i="65" s="1"/>
  <c r="P119" i="65"/>
  <c r="O119" i="65"/>
  <c r="N119" i="65"/>
  <c r="M119" i="65"/>
  <c r="L119" i="65"/>
  <c r="K119" i="65"/>
  <c r="I119" i="65"/>
  <c r="H119" i="65"/>
  <c r="Q118" i="65"/>
  <c r="J118" i="65"/>
  <c r="R118" i="65" s="1"/>
  <c r="Q117" i="65"/>
  <c r="R117" i="65" s="1"/>
  <c r="J117" i="65"/>
  <c r="Q116" i="65"/>
  <c r="J116" i="65"/>
  <c r="R116" i="65" s="1"/>
  <c r="Q115" i="65"/>
  <c r="J115" i="65"/>
  <c r="R115" i="65" s="1"/>
  <c r="Q114" i="65"/>
  <c r="Q113" i="65" s="1"/>
  <c r="J114" i="65"/>
  <c r="R114" i="65" s="1"/>
  <c r="P113" i="65"/>
  <c r="O113" i="65"/>
  <c r="N113" i="65"/>
  <c r="M113" i="65"/>
  <c r="L113" i="65"/>
  <c r="K113" i="65"/>
  <c r="I113" i="65"/>
  <c r="H113" i="65"/>
  <c r="Q112" i="65"/>
  <c r="J112" i="65"/>
  <c r="R112" i="65" s="1"/>
  <c r="Q111" i="65"/>
  <c r="J111" i="65"/>
  <c r="R111" i="65" s="1"/>
  <c r="Q110" i="65"/>
  <c r="J110" i="65"/>
  <c r="R110" i="65" s="1"/>
  <c r="Q109" i="65"/>
  <c r="R109" i="65" s="1"/>
  <c r="J109" i="65"/>
  <c r="P108" i="65"/>
  <c r="O108" i="65"/>
  <c r="N108" i="65"/>
  <c r="M108" i="65"/>
  <c r="L108" i="65"/>
  <c r="K108" i="65"/>
  <c r="K98" i="65" s="1"/>
  <c r="K134" i="65" s="1"/>
  <c r="I108" i="65"/>
  <c r="H108" i="65"/>
  <c r="Q107" i="65"/>
  <c r="J107" i="65"/>
  <c r="R107" i="65" s="1"/>
  <c r="Q106" i="65"/>
  <c r="Q105" i="65" s="1"/>
  <c r="J106" i="65"/>
  <c r="R106" i="65" s="1"/>
  <c r="R105" i="65" s="1"/>
  <c r="P105" i="65"/>
  <c r="O105" i="65"/>
  <c r="N105" i="65"/>
  <c r="M105" i="65"/>
  <c r="L105" i="65"/>
  <c r="K105" i="65"/>
  <c r="I105" i="65"/>
  <c r="I98" i="65" s="1"/>
  <c r="I134" i="65" s="1"/>
  <c r="H105" i="65"/>
  <c r="Q104" i="65"/>
  <c r="J104" i="65"/>
  <c r="R103" i="65"/>
  <c r="Q103" i="65"/>
  <c r="J103" i="65"/>
  <c r="Q102" i="65"/>
  <c r="J102" i="65"/>
  <c r="R102" i="65" s="1"/>
  <c r="Q101" i="65"/>
  <c r="R101" i="65" s="1"/>
  <c r="J101" i="65"/>
  <c r="Q100" i="65"/>
  <c r="J100" i="65"/>
  <c r="P99" i="65"/>
  <c r="O99" i="65"/>
  <c r="O98" i="65" s="1"/>
  <c r="N99" i="65"/>
  <c r="M99" i="65"/>
  <c r="L99" i="65"/>
  <c r="L98" i="65" s="1"/>
  <c r="L134" i="65" s="1"/>
  <c r="K99" i="65"/>
  <c r="I99" i="65"/>
  <c r="H99" i="65"/>
  <c r="B96" i="65"/>
  <c r="O92" i="65"/>
  <c r="N92" i="65"/>
  <c r="M92" i="65"/>
  <c r="L92" i="65"/>
  <c r="K92" i="65"/>
  <c r="I92" i="65"/>
  <c r="H92" i="65"/>
  <c r="P91" i="65"/>
  <c r="J91" i="65"/>
  <c r="Q90" i="65"/>
  <c r="P90" i="65"/>
  <c r="J90" i="65"/>
  <c r="B88" i="65"/>
  <c r="O84" i="65"/>
  <c r="N84" i="65"/>
  <c r="M84" i="65"/>
  <c r="L84" i="65"/>
  <c r="K84" i="65"/>
  <c r="P84" i="65" s="1"/>
  <c r="I84" i="65"/>
  <c r="H84" i="65"/>
  <c r="J84" i="65" s="1"/>
  <c r="P83" i="65"/>
  <c r="J83" i="65"/>
  <c r="P82" i="65"/>
  <c r="J82" i="65"/>
  <c r="B80" i="65"/>
  <c r="O76" i="65"/>
  <c r="N76" i="65"/>
  <c r="M76" i="65"/>
  <c r="L76" i="65"/>
  <c r="K76" i="65"/>
  <c r="I76" i="65"/>
  <c r="H76" i="65"/>
  <c r="Q75" i="65"/>
  <c r="P75" i="65"/>
  <c r="J75" i="65"/>
  <c r="P74" i="65"/>
  <c r="Q74" i="65" s="1"/>
  <c r="J74" i="65"/>
  <c r="B72" i="65"/>
  <c r="O68" i="65"/>
  <c r="N68" i="65"/>
  <c r="P68" i="65" s="1"/>
  <c r="M68" i="65"/>
  <c r="L68" i="65"/>
  <c r="K68" i="65"/>
  <c r="I68" i="65"/>
  <c r="H68" i="65"/>
  <c r="J68" i="65" s="1"/>
  <c r="P67" i="65"/>
  <c r="J67" i="65"/>
  <c r="Q67" i="65" s="1"/>
  <c r="P66" i="65"/>
  <c r="J66" i="65"/>
  <c r="Q66" i="65" s="1"/>
  <c r="B64" i="65"/>
  <c r="P59" i="65"/>
  <c r="O59" i="65"/>
  <c r="N59" i="65"/>
  <c r="M59" i="65"/>
  <c r="L59" i="65"/>
  <c r="K59" i="65"/>
  <c r="I59" i="65"/>
  <c r="H59" i="65"/>
  <c r="J59" i="65" s="1"/>
  <c r="Q58" i="65"/>
  <c r="R58" i="65" s="1"/>
  <c r="J58" i="65"/>
  <c r="Q57" i="65"/>
  <c r="J57" i="65"/>
  <c r="B55" i="65"/>
  <c r="P51" i="65"/>
  <c r="O51" i="65"/>
  <c r="N51" i="65"/>
  <c r="M51" i="65"/>
  <c r="L51" i="65"/>
  <c r="K51" i="65"/>
  <c r="Q51" i="65" s="1"/>
  <c r="I51" i="65"/>
  <c r="H51" i="65"/>
  <c r="Q50" i="65"/>
  <c r="J50" i="65"/>
  <c r="R50" i="65" s="1"/>
  <c r="Q49" i="65"/>
  <c r="R49" i="65" s="1"/>
  <c r="J49" i="65"/>
  <c r="B47" i="65"/>
  <c r="P41" i="65"/>
  <c r="O41" i="65"/>
  <c r="N41" i="65"/>
  <c r="M41" i="65"/>
  <c r="L41" i="65"/>
  <c r="I41" i="65"/>
  <c r="H41" i="65"/>
  <c r="Q40" i="65"/>
  <c r="P40" i="65"/>
  <c r="O40" i="65"/>
  <c r="N40" i="65"/>
  <c r="M40" i="65"/>
  <c r="L40" i="65"/>
  <c r="I40" i="65"/>
  <c r="J40" i="65" s="1"/>
  <c r="H40" i="65"/>
  <c r="P39" i="65"/>
  <c r="O39" i="65"/>
  <c r="N39" i="65"/>
  <c r="M39" i="65"/>
  <c r="L39" i="65"/>
  <c r="I39" i="65"/>
  <c r="J39" i="65" s="1"/>
  <c r="H39" i="65"/>
  <c r="P38" i="65"/>
  <c r="O38" i="65"/>
  <c r="N38" i="65"/>
  <c r="M38" i="65"/>
  <c r="L38" i="65"/>
  <c r="I38" i="65"/>
  <c r="H38" i="65"/>
  <c r="P37" i="65"/>
  <c r="O37" i="65"/>
  <c r="N37" i="65"/>
  <c r="M37" i="65"/>
  <c r="L37" i="65"/>
  <c r="I37" i="65"/>
  <c r="H37" i="65"/>
  <c r="P36" i="65"/>
  <c r="O36" i="65"/>
  <c r="Q36" i="65" s="1"/>
  <c r="N36" i="65"/>
  <c r="M36" i="65"/>
  <c r="L36" i="65"/>
  <c r="I36" i="65"/>
  <c r="J36" i="65" s="1"/>
  <c r="H36" i="65"/>
  <c r="P35" i="65"/>
  <c r="O35" i="65"/>
  <c r="N35" i="65"/>
  <c r="M35" i="65"/>
  <c r="L35" i="65"/>
  <c r="I35" i="65"/>
  <c r="H35" i="65"/>
  <c r="J35" i="65" s="1"/>
  <c r="M32" i="65"/>
  <c r="Q31" i="65"/>
  <c r="R31" i="65" s="1"/>
  <c r="J31" i="65"/>
  <c r="Q30" i="65"/>
  <c r="R30" i="65" s="1"/>
  <c r="J30" i="65"/>
  <c r="Q29" i="65"/>
  <c r="J29" i="65"/>
  <c r="Q28" i="65"/>
  <c r="J28" i="65"/>
  <c r="R28" i="65" s="1"/>
  <c r="Q27" i="65"/>
  <c r="R27" i="65" s="1"/>
  <c r="J27" i="65"/>
  <c r="Q26" i="65"/>
  <c r="R26" i="65" s="1"/>
  <c r="J26" i="65"/>
  <c r="Q25" i="65"/>
  <c r="J25" i="65"/>
  <c r="P24" i="65"/>
  <c r="P32" i="65" s="1"/>
  <c r="O24" i="65"/>
  <c r="O32" i="65" s="1"/>
  <c r="N24" i="65"/>
  <c r="N32" i="65" s="1"/>
  <c r="M24" i="65"/>
  <c r="L24" i="65"/>
  <c r="L32" i="65" s="1"/>
  <c r="I24" i="65"/>
  <c r="I32" i="65" s="1"/>
  <c r="H24" i="65"/>
  <c r="J24" i="65" s="1"/>
  <c r="N22" i="65"/>
  <c r="Q21" i="65"/>
  <c r="J21" i="65"/>
  <c r="R21" i="65" s="1"/>
  <c r="Q20" i="65"/>
  <c r="R20" i="65" s="1"/>
  <c r="J20" i="65"/>
  <c r="Q19" i="65"/>
  <c r="R19" i="65" s="1"/>
  <c r="J19" i="65"/>
  <c r="Q18" i="65"/>
  <c r="J18" i="65"/>
  <c r="R18" i="65" s="1"/>
  <c r="Q17" i="65"/>
  <c r="J17" i="65"/>
  <c r="Q16" i="65"/>
  <c r="J16" i="65"/>
  <c r="R16" i="65" s="1"/>
  <c r="Q15" i="65"/>
  <c r="J15" i="65"/>
  <c r="P14" i="65"/>
  <c r="O14" i="65"/>
  <c r="O22" i="65" s="1"/>
  <c r="N14" i="65"/>
  <c r="M14" i="65"/>
  <c r="M34" i="65" s="1"/>
  <c r="M42" i="65" s="1"/>
  <c r="L14" i="65"/>
  <c r="L22" i="65" s="1"/>
  <c r="I14" i="65"/>
  <c r="I34" i="65" s="1"/>
  <c r="I42" i="65" s="1"/>
  <c r="H14" i="65"/>
  <c r="C13" i="65"/>
  <c r="I9" i="65"/>
  <c r="Q7" i="65" s="1"/>
  <c r="L6" i="65"/>
  <c r="B5" i="65"/>
  <c r="A1" i="65"/>
  <c r="R129" i="66" l="1"/>
  <c r="R171" i="66"/>
  <c r="J140" i="66"/>
  <c r="J176" i="66" s="1"/>
  <c r="R99" i="66"/>
  <c r="R98" i="66" s="1"/>
  <c r="R134" i="66" s="1"/>
  <c r="R22" i="66"/>
  <c r="Q34" i="66"/>
  <c r="R34" i="66" s="1"/>
  <c r="L42" i="66"/>
  <c r="Q42" i="66" s="1"/>
  <c r="R42" i="66" s="1"/>
  <c r="Q6" i="66" s="1"/>
  <c r="R6" i="66" s="1"/>
  <c r="J134" i="66"/>
  <c r="R140" i="66"/>
  <c r="R176" i="66" s="1"/>
  <c r="Q176" i="66"/>
  <c r="M22" i="65"/>
  <c r="Q37" i="65"/>
  <c r="J41" i="65"/>
  <c r="J51" i="65"/>
  <c r="R51" i="65" s="1"/>
  <c r="J76" i="65"/>
  <c r="Q82" i="65"/>
  <c r="Q91" i="65"/>
  <c r="M98" i="65"/>
  <c r="M134" i="65" s="1"/>
  <c r="Q129" i="65"/>
  <c r="R173" i="65"/>
  <c r="R171" i="65" s="1"/>
  <c r="I22" i="65"/>
  <c r="J161" i="65"/>
  <c r="R40" i="65"/>
  <c r="R17" i="65"/>
  <c r="R25" i="65"/>
  <c r="J37" i="65"/>
  <c r="R37" i="65" s="1"/>
  <c r="J38" i="65"/>
  <c r="Q68" i="65"/>
  <c r="O134" i="65"/>
  <c r="O176" i="65"/>
  <c r="J147" i="65"/>
  <c r="R162" i="65"/>
  <c r="R161" i="65" s="1"/>
  <c r="H32" i="65"/>
  <c r="R36" i="65"/>
  <c r="Q38" i="65"/>
  <c r="Q39" i="65"/>
  <c r="R39" i="65" s="1"/>
  <c r="Q83" i="65"/>
  <c r="J92" i="65"/>
  <c r="Q92" i="65" s="1"/>
  <c r="P98" i="65"/>
  <c r="P134" i="65" s="1"/>
  <c r="P34" i="65"/>
  <c r="P42" i="65" s="1"/>
  <c r="R29" i="65"/>
  <c r="P92" i="65"/>
  <c r="H98" i="65"/>
  <c r="H134" i="65" s="1"/>
  <c r="J99" i="65"/>
  <c r="Q119" i="65"/>
  <c r="R124" i="65"/>
  <c r="R119" i="65" s="1"/>
  <c r="H140" i="65"/>
  <c r="H176" i="65" s="1"/>
  <c r="J150" i="65"/>
  <c r="Q32" i="65"/>
  <c r="N34" i="65"/>
  <c r="N42" i="65" s="1"/>
  <c r="Q35" i="65"/>
  <c r="R35" i="65" s="1"/>
  <c r="Q59" i="65"/>
  <c r="R59" i="65" s="1"/>
  <c r="Q99" i="65"/>
  <c r="N98" i="65"/>
  <c r="N134" i="65" s="1"/>
  <c r="J108" i="65"/>
  <c r="I140" i="65"/>
  <c r="I176" i="65" s="1"/>
  <c r="Q150" i="65"/>
  <c r="Q24" i="65"/>
  <c r="R24" i="65" s="1"/>
  <c r="H34" i="65"/>
  <c r="H42" i="65" s="1"/>
  <c r="J42" i="65" s="1"/>
  <c r="R15" i="65"/>
  <c r="H22" i="65"/>
  <c r="J22" i="65" s="1"/>
  <c r="Q41" i="65"/>
  <c r="R57" i="65"/>
  <c r="P76" i="65"/>
  <c r="R104" i="65"/>
  <c r="R128" i="65"/>
  <c r="Q141" i="65"/>
  <c r="Q140" i="65" s="1"/>
  <c r="R151" i="65"/>
  <c r="R150" i="65" s="1"/>
  <c r="Q155" i="65"/>
  <c r="Q171" i="65"/>
  <c r="R113" i="65"/>
  <c r="R129" i="65"/>
  <c r="R99" i="65"/>
  <c r="R98" i="65" s="1"/>
  <c r="J32" i="65"/>
  <c r="R32" i="65" s="1"/>
  <c r="J34" i="65"/>
  <c r="Q84" i="65"/>
  <c r="R108" i="65"/>
  <c r="R141" i="65"/>
  <c r="J140" i="65"/>
  <c r="J176" i="65" s="1"/>
  <c r="J105" i="65"/>
  <c r="Q108" i="65"/>
  <c r="Q98" i="65" s="1"/>
  <c r="Q134" i="65" s="1"/>
  <c r="J113" i="65"/>
  <c r="J98" i="65" s="1"/>
  <c r="J134" i="65" s="1"/>
  <c r="J129" i="65"/>
  <c r="Q161" i="65"/>
  <c r="R146" i="65"/>
  <c r="L34" i="65"/>
  <c r="R100" i="65"/>
  <c r="Q14" i="65"/>
  <c r="O34" i="65"/>
  <c r="O42" i="65" s="1"/>
  <c r="P22" i="65"/>
  <c r="Q22" i="65" s="1"/>
  <c r="R22" i="65" s="1"/>
  <c r="J119" i="65"/>
  <c r="R149" i="65"/>
  <c r="R147" i="65" s="1"/>
  <c r="R157" i="65"/>
  <c r="R155" i="65" s="1"/>
  <c r="J14" i="65"/>
  <c r="Q175" i="64"/>
  <c r="J175" i="64"/>
  <c r="Q174" i="64"/>
  <c r="J174" i="64"/>
  <c r="R174" i="64" s="1"/>
  <c r="R173" i="64"/>
  <c r="Q173" i="64"/>
  <c r="J173" i="64"/>
  <c r="Q172" i="64"/>
  <c r="Q171" i="64" s="1"/>
  <c r="J172" i="64"/>
  <c r="P171" i="64"/>
  <c r="O171" i="64"/>
  <c r="N171" i="64"/>
  <c r="M171" i="64"/>
  <c r="L171" i="64"/>
  <c r="I171" i="64"/>
  <c r="H171" i="64"/>
  <c r="R170" i="64"/>
  <c r="Q170" i="64"/>
  <c r="J170" i="64"/>
  <c r="Q169" i="64"/>
  <c r="J169" i="64"/>
  <c r="Q168" i="64"/>
  <c r="J168" i="64"/>
  <c r="R168" i="64" s="1"/>
  <c r="Q167" i="64"/>
  <c r="J167" i="64"/>
  <c r="Q166" i="64"/>
  <c r="J166" i="64"/>
  <c r="R166" i="64" s="1"/>
  <c r="Q165" i="64"/>
  <c r="R165" i="64" s="1"/>
  <c r="J165" i="64"/>
  <c r="Q164" i="64"/>
  <c r="J164" i="64"/>
  <c r="Q163" i="64"/>
  <c r="J163" i="64"/>
  <c r="R163" i="64" s="1"/>
  <c r="Q162" i="64"/>
  <c r="Q161" i="64" s="1"/>
  <c r="J162" i="64"/>
  <c r="R162" i="64" s="1"/>
  <c r="P161" i="64"/>
  <c r="O161" i="64"/>
  <c r="N161" i="64"/>
  <c r="M161" i="64"/>
  <c r="L161" i="64"/>
  <c r="K161" i="64"/>
  <c r="I161" i="64"/>
  <c r="H161" i="64"/>
  <c r="R160" i="64"/>
  <c r="Q160" i="64"/>
  <c r="J160" i="64"/>
  <c r="Q159" i="64"/>
  <c r="J159" i="64"/>
  <c r="R159" i="64" s="1"/>
  <c r="R158" i="64"/>
  <c r="Q158" i="64"/>
  <c r="J158" i="64"/>
  <c r="Q157" i="64"/>
  <c r="R157" i="64" s="1"/>
  <c r="J157" i="64"/>
  <c r="Q156" i="64"/>
  <c r="J156" i="64"/>
  <c r="P155" i="64"/>
  <c r="O155" i="64"/>
  <c r="N155" i="64"/>
  <c r="M155" i="64"/>
  <c r="L155" i="64"/>
  <c r="K155" i="64"/>
  <c r="I155" i="64"/>
  <c r="H155" i="64"/>
  <c r="R154" i="64"/>
  <c r="Q154" i="64"/>
  <c r="J154" i="64"/>
  <c r="Q153" i="64"/>
  <c r="R153" i="64" s="1"/>
  <c r="J153" i="64"/>
  <c r="J150" i="64" s="1"/>
  <c r="Q152" i="64"/>
  <c r="J152" i="64"/>
  <c r="R152" i="64" s="1"/>
  <c r="Q151" i="64"/>
  <c r="J151" i="64"/>
  <c r="P150" i="64"/>
  <c r="O150" i="64"/>
  <c r="N150" i="64"/>
  <c r="N140" i="64" s="1"/>
  <c r="N176" i="64" s="1"/>
  <c r="M150" i="64"/>
  <c r="L150" i="64"/>
  <c r="K150" i="64"/>
  <c r="I150" i="64"/>
  <c r="H150" i="64"/>
  <c r="Q149" i="64"/>
  <c r="R149" i="64" s="1"/>
  <c r="J149" i="64"/>
  <c r="Q148" i="64"/>
  <c r="Q147" i="64" s="1"/>
  <c r="J148" i="64"/>
  <c r="P147" i="64"/>
  <c r="P140" i="64" s="1"/>
  <c r="P176" i="64" s="1"/>
  <c r="O147" i="64"/>
  <c r="N147" i="64"/>
  <c r="M147" i="64"/>
  <c r="L147" i="64"/>
  <c r="K147" i="64"/>
  <c r="I147" i="64"/>
  <c r="H147" i="64"/>
  <c r="R146" i="64"/>
  <c r="Q146" i="64"/>
  <c r="J146" i="64"/>
  <c r="Q145" i="64"/>
  <c r="J145" i="64"/>
  <c r="Q144" i="64"/>
  <c r="J144" i="64"/>
  <c r="R144" i="64" s="1"/>
  <c r="Q143" i="64"/>
  <c r="J143" i="64"/>
  <c r="Q142" i="64"/>
  <c r="J142" i="64"/>
  <c r="J141" i="64" s="1"/>
  <c r="P141" i="64"/>
  <c r="O141" i="64"/>
  <c r="N141" i="64"/>
  <c r="M141" i="64"/>
  <c r="L141" i="64"/>
  <c r="L140" i="64" s="1"/>
  <c r="L176" i="64" s="1"/>
  <c r="K141" i="64"/>
  <c r="K140" i="64" s="1"/>
  <c r="I141" i="64"/>
  <c r="H141" i="64"/>
  <c r="H140" i="64" s="1"/>
  <c r="H176" i="64" s="1"/>
  <c r="B138" i="64"/>
  <c r="Q133" i="64"/>
  <c r="J133" i="64"/>
  <c r="R133" i="64" s="1"/>
  <c r="R132" i="64"/>
  <c r="Q132" i="64"/>
  <c r="J132" i="64"/>
  <c r="Q131" i="64"/>
  <c r="J131" i="64"/>
  <c r="J129" i="64" s="1"/>
  <c r="Q130" i="64"/>
  <c r="J130" i="64"/>
  <c r="Q129" i="64"/>
  <c r="P129" i="64"/>
  <c r="O129" i="64"/>
  <c r="N129" i="64"/>
  <c r="M129" i="64"/>
  <c r="L129" i="64"/>
  <c r="I129" i="64"/>
  <c r="H129" i="64"/>
  <c r="Q128" i="64"/>
  <c r="R128" i="64" s="1"/>
  <c r="J128" i="64"/>
  <c r="Q127" i="64"/>
  <c r="J127" i="64"/>
  <c r="R127" i="64" s="1"/>
  <c r="Q126" i="64"/>
  <c r="R126" i="64" s="1"/>
  <c r="J126" i="64"/>
  <c r="Q125" i="64"/>
  <c r="J125" i="64"/>
  <c r="R125" i="64" s="1"/>
  <c r="Q124" i="64"/>
  <c r="R124" i="64" s="1"/>
  <c r="J124" i="64"/>
  <c r="Q123" i="64"/>
  <c r="J123" i="64"/>
  <c r="R123" i="64" s="1"/>
  <c r="Q122" i="64"/>
  <c r="J122" i="64"/>
  <c r="R122" i="64" s="1"/>
  <c r="R121" i="64"/>
  <c r="Q121" i="64"/>
  <c r="J121" i="64"/>
  <c r="Q120" i="64"/>
  <c r="J120" i="64"/>
  <c r="P119" i="64"/>
  <c r="O119" i="64"/>
  <c r="N119" i="64"/>
  <c r="M119" i="64"/>
  <c r="L119" i="64"/>
  <c r="K119" i="64"/>
  <c r="I119" i="64"/>
  <c r="H119" i="64"/>
  <c r="Q118" i="64"/>
  <c r="R118" i="64" s="1"/>
  <c r="J118" i="64"/>
  <c r="Q117" i="64"/>
  <c r="R117" i="64" s="1"/>
  <c r="J117" i="64"/>
  <c r="Q116" i="64"/>
  <c r="J116" i="64"/>
  <c r="R115" i="64"/>
  <c r="Q115" i="64"/>
  <c r="J115" i="64"/>
  <c r="Q114" i="64"/>
  <c r="J114" i="64"/>
  <c r="R114" i="64" s="1"/>
  <c r="P113" i="64"/>
  <c r="O113" i="64"/>
  <c r="N113" i="64"/>
  <c r="M113" i="64"/>
  <c r="L113" i="64"/>
  <c r="K113" i="64"/>
  <c r="I113" i="64"/>
  <c r="H113" i="64"/>
  <c r="Q112" i="64"/>
  <c r="R112" i="64" s="1"/>
  <c r="J112" i="64"/>
  <c r="Q111" i="64"/>
  <c r="Q108" i="64" s="1"/>
  <c r="J111" i="64"/>
  <c r="Q110" i="64"/>
  <c r="J110" i="64"/>
  <c r="R109" i="64"/>
  <c r="Q109" i="64"/>
  <c r="J109" i="64"/>
  <c r="P108" i="64"/>
  <c r="O108" i="64"/>
  <c r="N108" i="64"/>
  <c r="M108" i="64"/>
  <c r="L108" i="64"/>
  <c r="K108" i="64"/>
  <c r="I108" i="64"/>
  <c r="H108" i="64"/>
  <c r="R107" i="64"/>
  <c r="Q107" i="64"/>
  <c r="J107" i="64"/>
  <c r="Q106" i="64"/>
  <c r="Q105" i="64" s="1"/>
  <c r="J106" i="64"/>
  <c r="R106" i="64" s="1"/>
  <c r="R105" i="64" s="1"/>
  <c r="P105" i="64"/>
  <c r="O105" i="64"/>
  <c r="N105" i="64"/>
  <c r="M105" i="64"/>
  <c r="L105" i="64"/>
  <c r="K105" i="64"/>
  <c r="J105" i="64"/>
  <c r="I105" i="64"/>
  <c r="H105" i="64"/>
  <c r="Q104" i="64"/>
  <c r="J104" i="64"/>
  <c r="Q103" i="64"/>
  <c r="J103" i="64"/>
  <c r="Q102" i="64"/>
  <c r="J102" i="64"/>
  <c r="Q101" i="64"/>
  <c r="J101" i="64"/>
  <c r="R101" i="64" s="1"/>
  <c r="Q100" i="64"/>
  <c r="J100" i="64"/>
  <c r="P99" i="64"/>
  <c r="O99" i="64"/>
  <c r="O98" i="64" s="1"/>
  <c r="O134" i="64" s="1"/>
  <c r="N99" i="64"/>
  <c r="M99" i="64"/>
  <c r="L99" i="64"/>
  <c r="K99" i="64"/>
  <c r="I99" i="64"/>
  <c r="H99" i="64"/>
  <c r="M98" i="64"/>
  <c r="M134" i="64" s="1"/>
  <c r="K98" i="64"/>
  <c r="K134" i="64" s="1"/>
  <c r="B96" i="64"/>
  <c r="O92" i="64"/>
  <c r="N92" i="64"/>
  <c r="M92" i="64"/>
  <c r="L92" i="64"/>
  <c r="K92" i="64"/>
  <c r="P92" i="64" s="1"/>
  <c r="J92" i="64"/>
  <c r="I92" i="64"/>
  <c r="H92" i="64"/>
  <c r="P91" i="64"/>
  <c r="J91" i="64"/>
  <c r="P90" i="64"/>
  <c r="J90" i="64"/>
  <c r="B88" i="64"/>
  <c r="O84" i="64"/>
  <c r="N84" i="64"/>
  <c r="M84" i="64"/>
  <c r="L84" i="64"/>
  <c r="K84" i="64"/>
  <c r="I84" i="64"/>
  <c r="J84" i="64" s="1"/>
  <c r="H84" i="64"/>
  <c r="P83" i="64"/>
  <c r="Q83" i="64" s="1"/>
  <c r="J83" i="64"/>
  <c r="P82" i="64"/>
  <c r="Q82" i="64" s="1"/>
  <c r="J82" i="64"/>
  <c r="B80" i="64"/>
  <c r="O76" i="64"/>
  <c r="N76" i="64"/>
  <c r="M76" i="64"/>
  <c r="L76" i="64"/>
  <c r="P76" i="64" s="1"/>
  <c r="K76" i="64"/>
  <c r="I76" i="64"/>
  <c r="H76" i="64"/>
  <c r="J76" i="64" s="1"/>
  <c r="Q76" i="64" s="1"/>
  <c r="P75" i="64"/>
  <c r="J75" i="64"/>
  <c r="P74" i="64"/>
  <c r="Q74" i="64" s="1"/>
  <c r="J74" i="64"/>
  <c r="B72" i="64"/>
  <c r="O68" i="64"/>
  <c r="N68" i="64"/>
  <c r="M68" i="64"/>
  <c r="L68" i="64"/>
  <c r="K68" i="64"/>
  <c r="P68" i="64" s="1"/>
  <c r="I68" i="64"/>
  <c r="J68" i="64" s="1"/>
  <c r="H68" i="64"/>
  <c r="P67" i="64"/>
  <c r="J67" i="64"/>
  <c r="P66" i="64"/>
  <c r="J66" i="64"/>
  <c r="B64" i="64"/>
  <c r="P59" i="64"/>
  <c r="O59" i="64"/>
  <c r="N59" i="64"/>
  <c r="M59" i="64"/>
  <c r="L59" i="64"/>
  <c r="K59" i="64"/>
  <c r="I59" i="64"/>
  <c r="H59" i="64"/>
  <c r="Q58" i="64"/>
  <c r="R58" i="64" s="1"/>
  <c r="J58" i="64"/>
  <c r="Q57" i="64"/>
  <c r="R57" i="64" s="1"/>
  <c r="J57" i="64"/>
  <c r="B55" i="64"/>
  <c r="P51" i="64"/>
  <c r="O51" i="64"/>
  <c r="N51" i="64"/>
  <c r="Q51" i="64" s="1"/>
  <c r="M51" i="64"/>
  <c r="L51" i="64"/>
  <c r="K51" i="64"/>
  <c r="I51" i="64"/>
  <c r="H51" i="64"/>
  <c r="Q50" i="64"/>
  <c r="J50" i="64"/>
  <c r="R50" i="64" s="1"/>
  <c r="Q49" i="64"/>
  <c r="J49" i="64"/>
  <c r="R49" i="64" s="1"/>
  <c r="B47" i="64"/>
  <c r="P41" i="64"/>
  <c r="O41" i="64"/>
  <c r="N41" i="64"/>
  <c r="M41" i="64"/>
  <c r="L41" i="64"/>
  <c r="I41" i="64"/>
  <c r="H41" i="64"/>
  <c r="J41" i="64" s="1"/>
  <c r="P40" i="64"/>
  <c r="O40" i="64"/>
  <c r="N40" i="64"/>
  <c r="M40" i="64"/>
  <c r="L40" i="64"/>
  <c r="Q40" i="64" s="1"/>
  <c r="I40" i="64"/>
  <c r="H40" i="64"/>
  <c r="J40" i="64" s="1"/>
  <c r="R40" i="64" s="1"/>
  <c r="P39" i="64"/>
  <c r="O39" i="64"/>
  <c r="N39" i="64"/>
  <c r="M39" i="64"/>
  <c r="Q39" i="64" s="1"/>
  <c r="L39" i="64"/>
  <c r="I39" i="64"/>
  <c r="H39" i="64"/>
  <c r="J39" i="64" s="1"/>
  <c r="P38" i="64"/>
  <c r="O38" i="64"/>
  <c r="N38" i="64"/>
  <c r="M38" i="64"/>
  <c r="Q38" i="64" s="1"/>
  <c r="L38" i="64"/>
  <c r="I38" i="64"/>
  <c r="H38" i="64"/>
  <c r="J38" i="64" s="1"/>
  <c r="P37" i="64"/>
  <c r="O37" i="64"/>
  <c r="N37" i="64"/>
  <c r="M37" i="64"/>
  <c r="Q37" i="64" s="1"/>
  <c r="L37" i="64"/>
  <c r="I37" i="64"/>
  <c r="H37" i="64"/>
  <c r="J37" i="64" s="1"/>
  <c r="R37" i="64" s="1"/>
  <c r="P36" i="64"/>
  <c r="O36" i="64"/>
  <c r="N36" i="64"/>
  <c r="M36" i="64"/>
  <c r="L36" i="64"/>
  <c r="I36" i="64"/>
  <c r="H36" i="64"/>
  <c r="J36" i="64" s="1"/>
  <c r="P35" i="64"/>
  <c r="O35" i="64"/>
  <c r="N35" i="64"/>
  <c r="Q35" i="64" s="1"/>
  <c r="M35" i="64"/>
  <c r="L35" i="64"/>
  <c r="I35" i="64"/>
  <c r="H35" i="64"/>
  <c r="J35" i="64" s="1"/>
  <c r="N32" i="64"/>
  <c r="M32" i="64"/>
  <c r="Q31" i="64"/>
  <c r="J31" i="64"/>
  <c r="R31" i="64" s="1"/>
  <c r="R30" i="64"/>
  <c r="Q30" i="64"/>
  <c r="J30" i="64"/>
  <c r="Q29" i="64"/>
  <c r="J29" i="64"/>
  <c r="Q28" i="64"/>
  <c r="J28" i="64"/>
  <c r="R28" i="64" s="1"/>
  <c r="Q27" i="64"/>
  <c r="J27" i="64"/>
  <c r="R27" i="64" s="1"/>
  <c r="Q26" i="64"/>
  <c r="J26" i="64"/>
  <c r="R26" i="64" s="1"/>
  <c r="Q25" i="64"/>
  <c r="R25" i="64" s="1"/>
  <c r="J25" i="64"/>
  <c r="P24" i="64"/>
  <c r="O24" i="64"/>
  <c r="O32" i="64" s="1"/>
  <c r="N24" i="64"/>
  <c r="M24" i="64"/>
  <c r="L24" i="64"/>
  <c r="L32" i="64" s="1"/>
  <c r="I24" i="64"/>
  <c r="I32" i="64" s="1"/>
  <c r="H24" i="64"/>
  <c r="J24" i="64" s="1"/>
  <c r="L22" i="64"/>
  <c r="Q21" i="64"/>
  <c r="J21" i="64"/>
  <c r="Q20" i="64"/>
  <c r="J20" i="64"/>
  <c r="R20" i="64" s="1"/>
  <c r="Q19" i="64"/>
  <c r="J19" i="64"/>
  <c r="R19" i="64" s="1"/>
  <c r="Q18" i="64"/>
  <c r="R18" i="64" s="1"/>
  <c r="J18" i="64"/>
  <c r="Q17" i="64"/>
  <c r="J17" i="64"/>
  <c r="R17" i="64" s="1"/>
  <c r="Q16" i="64"/>
  <c r="J16" i="64"/>
  <c r="R16" i="64" s="1"/>
  <c r="Q15" i="64"/>
  <c r="R15" i="64" s="1"/>
  <c r="J15" i="64"/>
  <c r="P14" i="64"/>
  <c r="P22" i="64" s="1"/>
  <c r="O14" i="64"/>
  <c r="O22" i="64" s="1"/>
  <c r="N14" i="64"/>
  <c r="N34" i="64" s="1"/>
  <c r="N42" i="64" s="1"/>
  <c r="M14" i="64"/>
  <c r="M22" i="64" s="1"/>
  <c r="L14" i="64"/>
  <c r="I14" i="64"/>
  <c r="H14" i="64"/>
  <c r="H22" i="64" s="1"/>
  <c r="C13" i="64"/>
  <c r="I9" i="64"/>
  <c r="Q7" i="64"/>
  <c r="L6" i="64"/>
  <c r="B5" i="64"/>
  <c r="A1" i="64"/>
  <c r="R140" i="65" l="1"/>
  <c r="R41" i="65"/>
  <c r="R38" i="65"/>
  <c r="R134" i="65"/>
  <c r="Q76" i="65"/>
  <c r="R176" i="65"/>
  <c r="Q34" i="65"/>
  <c r="R34" i="65" s="1"/>
  <c r="L42" i="65"/>
  <c r="Q42" i="65" s="1"/>
  <c r="R42" i="65" s="1"/>
  <c r="Q6" i="65" s="1"/>
  <c r="R6" i="65" s="1"/>
  <c r="R14" i="65"/>
  <c r="Q176" i="65"/>
  <c r="R38" i="64"/>
  <c r="Q41" i="64"/>
  <c r="R41" i="64" s="1"/>
  <c r="J113" i="64"/>
  <c r="Q141" i="64"/>
  <c r="R21" i="64"/>
  <c r="H34" i="64"/>
  <c r="H42" i="64" s="1"/>
  <c r="J42" i="64" s="1"/>
  <c r="J59" i="64"/>
  <c r="R59" i="64" s="1"/>
  <c r="Q75" i="64"/>
  <c r="Q90" i="64"/>
  <c r="J99" i="64"/>
  <c r="R110" i="64"/>
  <c r="R130" i="64"/>
  <c r="K176" i="64"/>
  <c r="R142" i="64"/>
  <c r="R102" i="64"/>
  <c r="O34" i="64"/>
  <c r="O42" i="64" s="1"/>
  <c r="Q66" i="64"/>
  <c r="R111" i="64"/>
  <c r="R143" i="64"/>
  <c r="O140" i="64"/>
  <c r="O176" i="64" s="1"/>
  <c r="R151" i="64"/>
  <c r="I34" i="64"/>
  <c r="R35" i="64"/>
  <c r="I98" i="64"/>
  <c r="I134" i="64" s="1"/>
  <c r="R29" i="64"/>
  <c r="I22" i="64"/>
  <c r="J22" i="64" s="1"/>
  <c r="R22" i="64" s="1"/>
  <c r="Q59" i="64"/>
  <c r="P84" i="64"/>
  <c r="Q84" i="64" s="1"/>
  <c r="N98" i="64"/>
  <c r="N134" i="64" s="1"/>
  <c r="R39" i="64"/>
  <c r="Q67" i="64"/>
  <c r="Q91" i="64"/>
  <c r="R104" i="64"/>
  <c r="R120" i="64"/>
  <c r="R131" i="64"/>
  <c r="Q155" i="64"/>
  <c r="Q140" i="64" s="1"/>
  <c r="Q176" i="64" s="1"/>
  <c r="R169" i="64"/>
  <c r="Q99" i="64"/>
  <c r="J119" i="64"/>
  <c r="M140" i="64"/>
  <c r="M176" i="64" s="1"/>
  <c r="N22" i="64"/>
  <c r="P34" i="64"/>
  <c r="P42" i="64" s="1"/>
  <c r="L98" i="64"/>
  <c r="L134" i="64" s="1"/>
  <c r="H98" i="64"/>
  <c r="H134" i="64" s="1"/>
  <c r="P98" i="64"/>
  <c r="P134" i="64" s="1"/>
  <c r="Q113" i="64"/>
  <c r="I140" i="64"/>
  <c r="I176" i="64" s="1"/>
  <c r="J147" i="64"/>
  <c r="J140" i="64" s="1"/>
  <c r="Q150" i="64"/>
  <c r="J155" i="64"/>
  <c r="J14" i="64"/>
  <c r="H32" i="64"/>
  <c r="J32" i="64" s="1"/>
  <c r="Q36" i="64"/>
  <c r="R36" i="64" s="1"/>
  <c r="R167" i="64"/>
  <c r="R175" i="64"/>
  <c r="Q92" i="64"/>
  <c r="R164" i="64"/>
  <c r="R161" i="64" s="1"/>
  <c r="I42" i="64"/>
  <c r="Q22" i="64"/>
  <c r="R119" i="64"/>
  <c r="Q68" i="64"/>
  <c r="R108" i="64"/>
  <c r="R141" i="64"/>
  <c r="Q32" i="64"/>
  <c r="R99" i="64"/>
  <c r="R129" i="64"/>
  <c r="R150" i="64"/>
  <c r="L34" i="64"/>
  <c r="J51" i="64"/>
  <c r="R51" i="64" s="1"/>
  <c r="R100" i="64"/>
  <c r="J108" i="64"/>
  <c r="J98" i="64" s="1"/>
  <c r="J134" i="64" s="1"/>
  <c r="R116" i="64"/>
  <c r="R113" i="64" s="1"/>
  <c r="Q119" i="64"/>
  <c r="R145" i="64"/>
  <c r="J161" i="64"/>
  <c r="R172" i="64"/>
  <c r="R171" i="64" s="1"/>
  <c r="M34" i="64"/>
  <c r="M42" i="64" s="1"/>
  <c r="R103" i="64"/>
  <c r="R148" i="64"/>
  <c r="R147" i="64" s="1"/>
  <c r="R156" i="64"/>
  <c r="R155" i="64" s="1"/>
  <c r="P32" i="64"/>
  <c r="Q14" i="64"/>
  <c r="R14" i="64" s="1"/>
  <c r="Q24" i="64"/>
  <c r="R24" i="64" s="1"/>
  <c r="J171" i="64"/>
  <c r="Q175" i="63"/>
  <c r="J175" i="63"/>
  <c r="R175" i="63" s="1"/>
  <c r="Q174" i="63"/>
  <c r="J174" i="63"/>
  <c r="R174" i="63" s="1"/>
  <c r="Q173" i="63"/>
  <c r="J173" i="63"/>
  <c r="R173" i="63" s="1"/>
  <c r="Q172" i="63"/>
  <c r="Q171" i="63" s="1"/>
  <c r="J172" i="63"/>
  <c r="P171" i="63"/>
  <c r="O171" i="63"/>
  <c r="N171" i="63"/>
  <c r="M171" i="63"/>
  <c r="L171" i="63"/>
  <c r="I171" i="63"/>
  <c r="H171" i="63"/>
  <c r="Q170" i="63"/>
  <c r="J170" i="63"/>
  <c r="R170" i="63" s="1"/>
  <c r="Q169" i="63"/>
  <c r="J169" i="63"/>
  <c r="Q168" i="63"/>
  <c r="J168" i="63"/>
  <c r="R168" i="63" s="1"/>
  <c r="Q167" i="63"/>
  <c r="J167" i="63"/>
  <c r="Q166" i="63"/>
  <c r="J166" i="63"/>
  <c r="R166" i="63" s="1"/>
  <c r="Q165" i="63"/>
  <c r="J165" i="63"/>
  <c r="Q164" i="63"/>
  <c r="J164" i="63"/>
  <c r="Q163" i="63"/>
  <c r="J163" i="63"/>
  <c r="Q162" i="63"/>
  <c r="J162" i="63"/>
  <c r="R162" i="63" s="1"/>
  <c r="P161" i="63"/>
  <c r="O161" i="63"/>
  <c r="N161" i="63"/>
  <c r="M161" i="63"/>
  <c r="L161" i="63"/>
  <c r="K161" i="63"/>
  <c r="I161" i="63"/>
  <c r="H161" i="63"/>
  <c r="Q160" i="63"/>
  <c r="J160" i="63"/>
  <c r="R160" i="63" s="1"/>
  <c r="Q159" i="63"/>
  <c r="J159" i="63"/>
  <c r="R159" i="63" s="1"/>
  <c r="Q158" i="63"/>
  <c r="J158" i="63"/>
  <c r="R158" i="63" s="1"/>
  <c r="Q157" i="63"/>
  <c r="J157" i="63"/>
  <c r="Q156" i="63"/>
  <c r="Q155" i="63" s="1"/>
  <c r="J156" i="63"/>
  <c r="J155" i="63" s="1"/>
  <c r="P155" i="63"/>
  <c r="O155" i="63"/>
  <c r="N155" i="63"/>
  <c r="M155" i="63"/>
  <c r="L155" i="63"/>
  <c r="K155" i="63"/>
  <c r="I155" i="63"/>
  <c r="H155" i="63"/>
  <c r="Q154" i="63"/>
  <c r="J154" i="63"/>
  <c r="R154" i="63" s="1"/>
  <c r="Q153" i="63"/>
  <c r="J153" i="63"/>
  <c r="J150" i="63" s="1"/>
  <c r="R152" i="63"/>
  <c r="Q152" i="63"/>
  <c r="Q150" i="63" s="1"/>
  <c r="J152" i="63"/>
  <c r="Q151" i="63"/>
  <c r="J151" i="63"/>
  <c r="R151" i="63" s="1"/>
  <c r="P150" i="63"/>
  <c r="O150" i="63"/>
  <c r="N150" i="63"/>
  <c r="M150" i="63"/>
  <c r="L150" i="63"/>
  <c r="K150" i="63"/>
  <c r="I150" i="63"/>
  <c r="H150" i="63"/>
  <c r="Q149" i="63"/>
  <c r="J149" i="63"/>
  <c r="Q148" i="63"/>
  <c r="Q147" i="63" s="1"/>
  <c r="J148" i="63"/>
  <c r="J147" i="63" s="1"/>
  <c r="P147" i="63"/>
  <c r="O147" i="63"/>
  <c r="N147" i="63"/>
  <c r="M147" i="63"/>
  <c r="L147" i="63"/>
  <c r="K147" i="63"/>
  <c r="I147" i="63"/>
  <c r="I140" i="63" s="1"/>
  <c r="H147" i="63"/>
  <c r="Q146" i="63"/>
  <c r="J146" i="63"/>
  <c r="R146" i="63" s="1"/>
  <c r="Q145" i="63"/>
  <c r="J145" i="63"/>
  <c r="R144" i="63"/>
  <c r="Q144" i="63"/>
  <c r="J144" i="63"/>
  <c r="Q143" i="63"/>
  <c r="J143" i="63"/>
  <c r="R143" i="63" s="1"/>
  <c r="Q142" i="63"/>
  <c r="J142" i="63"/>
  <c r="P141" i="63"/>
  <c r="O141" i="63"/>
  <c r="N141" i="63"/>
  <c r="N140" i="63" s="1"/>
  <c r="N176" i="63" s="1"/>
  <c r="M141" i="63"/>
  <c r="L141" i="63"/>
  <c r="K141" i="63"/>
  <c r="I141" i="63"/>
  <c r="H141" i="63"/>
  <c r="B138" i="63"/>
  <c r="Q133" i="63"/>
  <c r="J133" i="63"/>
  <c r="Q132" i="63"/>
  <c r="J132" i="63"/>
  <c r="R132" i="63" s="1"/>
  <c r="Q131" i="63"/>
  <c r="J131" i="63"/>
  <c r="R131" i="63" s="1"/>
  <c r="Q130" i="63"/>
  <c r="J130" i="63"/>
  <c r="R130" i="63" s="1"/>
  <c r="Q129" i="63"/>
  <c r="P129" i="63"/>
  <c r="O129" i="63"/>
  <c r="N129" i="63"/>
  <c r="M129" i="63"/>
  <c r="L129" i="63"/>
  <c r="I129" i="63"/>
  <c r="H129" i="63"/>
  <c r="Q128" i="63"/>
  <c r="J128" i="63"/>
  <c r="Q127" i="63"/>
  <c r="J127" i="63"/>
  <c r="R127" i="63" s="1"/>
  <c r="Q126" i="63"/>
  <c r="J126" i="63"/>
  <c r="Q125" i="63"/>
  <c r="J125" i="63"/>
  <c r="R125" i="63" s="1"/>
  <c r="Q124" i="63"/>
  <c r="J124" i="63"/>
  <c r="R124" i="63" s="1"/>
  <c r="Q123" i="63"/>
  <c r="J123" i="63"/>
  <c r="R123" i="63" s="1"/>
  <c r="Q122" i="63"/>
  <c r="J122" i="63"/>
  <c r="Q121" i="63"/>
  <c r="J121" i="63"/>
  <c r="R121" i="63" s="1"/>
  <c r="Q120" i="63"/>
  <c r="J120" i="63"/>
  <c r="R120" i="63" s="1"/>
  <c r="P119" i="63"/>
  <c r="O119" i="63"/>
  <c r="N119" i="63"/>
  <c r="M119" i="63"/>
  <c r="L119" i="63"/>
  <c r="K119" i="63"/>
  <c r="I119" i="63"/>
  <c r="H119" i="63"/>
  <c r="Q118" i="63"/>
  <c r="J118" i="63"/>
  <c r="R117" i="63"/>
  <c r="Q117" i="63"/>
  <c r="J117" i="63"/>
  <c r="Q116" i="63"/>
  <c r="J116" i="63"/>
  <c r="R116" i="63" s="1"/>
  <c r="Q115" i="63"/>
  <c r="J115" i="63"/>
  <c r="R115" i="63" s="1"/>
  <c r="Q114" i="63"/>
  <c r="J114" i="63"/>
  <c r="P113" i="63"/>
  <c r="O113" i="63"/>
  <c r="N113" i="63"/>
  <c r="M113" i="63"/>
  <c r="L113" i="63"/>
  <c r="K113" i="63"/>
  <c r="I113" i="63"/>
  <c r="H113" i="63"/>
  <c r="Q112" i="63"/>
  <c r="J112" i="63"/>
  <c r="R112" i="63" s="1"/>
  <c r="Q111" i="63"/>
  <c r="J111" i="63"/>
  <c r="R111" i="63" s="1"/>
  <c r="Q110" i="63"/>
  <c r="Q108" i="63" s="1"/>
  <c r="J110" i="63"/>
  <c r="R110" i="63" s="1"/>
  <c r="R109" i="63"/>
  <c r="Q109" i="63"/>
  <c r="J109" i="63"/>
  <c r="J108" i="63" s="1"/>
  <c r="P108" i="63"/>
  <c r="O108" i="63"/>
  <c r="N108" i="63"/>
  <c r="M108" i="63"/>
  <c r="L108" i="63"/>
  <c r="K108" i="63"/>
  <c r="I108" i="63"/>
  <c r="H108" i="63"/>
  <c r="Q107" i="63"/>
  <c r="J107" i="63"/>
  <c r="R107" i="63" s="1"/>
  <c r="Q106" i="63"/>
  <c r="J106" i="63"/>
  <c r="P105" i="63"/>
  <c r="O105" i="63"/>
  <c r="N105" i="63"/>
  <c r="M105" i="63"/>
  <c r="L105" i="63"/>
  <c r="K105" i="63"/>
  <c r="I105" i="63"/>
  <c r="H105" i="63"/>
  <c r="Q104" i="63"/>
  <c r="J104" i="63"/>
  <c r="R104" i="63" s="1"/>
  <c r="Q103" i="63"/>
  <c r="J103" i="63"/>
  <c r="R103" i="63" s="1"/>
  <c r="Q102" i="63"/>
  <c r="J102" i="63"/>
  <c r="R102" i="63" s="1"/>
  <c r="R101" i="63"/>
  <c r="Q101" i="63"/>
  <c r="J101" i="63"/>
  <c r="Q100" i="63"/>
  <c r="J100" i="63"/>
  <c r="R100" i="63" s="1"/>
  <c r="P99" i="63"/>
  <c r="O99" i="63"/>
  <c r="N99" i="63"/>
  <c r="M99" i="63"/>
  <c r="L99" i="63"/>
  <c r="K99" i="63"/>
  <c r="I99" i="63"/>
  <c r="H99" i="63"/>
  <c r="P98" i="63"/>
  <c r="P134" i="63" s="1"/>
  <c r="M98" i="63"/>
  <c r="M134" i="63" s="1"/>
  <c r="H98" i="63"/>
  <c r="B96" i="63"/>
  <c r="O92" i="63"/>
  <c r="N92" i="63"/>
  <c r="M92" i="63"/>
  <c r="L92" i="63"/>
  <c r="K92" i="63"/>
  <c r="P92" i="63" s="1"/>
  <c r="I92" i="63"/>
  <c r="H92" i="63"/>
  <c r="P91" i="63"/>
  <c r="J91" i="63"/>
  <c r="P90" i="63"/>
  <c r="J90" i="63"/>
  <c r="B88" i="63"/>
  <c r="O84" i="63"/>
  <c r="N84" i="63"/>
  <c r="M84" i="63"/>
  <c r="L84" i="63"/>
  <c r="K84" i="63"/>
  <c r="I84" i="63"/>
  <c r="J84" i="63" s="1"/>
  <c r="H84" i="63"/>
  <c r="P83" i="63"/>
  <c r="J83" i="63"/>
  <c r="Q83" i="63" s="1"/>
  <c r="Q82" i="63"/>
  <c r="P82" i="63"/>
  <c r="J82" i="63"/>
  <c r="B80" i="63"/>
  <c r="O76" i="63"/>
  <c r="N76" i="63"/>
  <c r="M76" i="63"/>
  <c r="L76" i="63"/>
  <c r="P76" i="63" s="1"/>
  <c r="K76" i="63"/>
  <c r="J76" i="63"/>
  <c r="I76" i="63"/>
  <c r="H76" i="63"/>
  <c r="P75" i="63"/>
  <c r="J75" i="63"/>
  <c r="Q75" i="63" s="1"/>
  <c r="P74" i="63"/>
  <c r="J74" i="63"/>
  <c r="Q74" i="63" s="1"/>
  <c r="B72" i="63"/>
  <c r="O68" i="63"/>
  <c r="N68" i="63"/>
  <c r="M68" i="63"/>
  <c r="L68" i="63"/>
  <c r="K68" i="63"/>
  <c r="I68" i="63"/>
  <c r="H68" i="63"/>
  <c r="P67" i="63"/>
  <c r="J67" i="63"/>
  <c r="P66" i="63"/>
  <c r="J66" i="63"/>
  <c r="Q66" i="63" s="1"/>
  <c r="B64" i="63"/>
  <c r="P59" i="63"/>
  <c r="O59" i="63"/>
  <c r="N59" i="63"/>
  <c r="M59" i="63"/>
  <c r="L59" i="63"/>
  <c r="K59" i="63"/>
  <c r="I59" i="63"/>
  <c r="H59" i="63"/>
  <c r="Q58" i="63"/>
  <c r="J58" i="63"/>
  <c r="R58" i="63" s="1"/>
  <c r="Q57" i="63"/>
  <c r="J57" i="63"/>
  <c r="B55" i="63"/>
  <c r="P51" i="63"/>
  <c r="O51" i="63"/>
  <c r="N51" i="63"/>
  <c r="M51" i="63"/>
  <c r="L51" i="63"/>
  <c r="K51" i="63"/>
  <c r="I51" i="63"/>
  <c r="H51" i="63"/>
  <c r="Q50" i="63"/>
  <c r="J50" i="63"/>
  <c r="R50" i="63" s="1"/>
  <c r="Q49" i="63"/>
  <c r="J49" i="63"/>
  <c r="R49" i="63" s="1"/>
  <c r="B47" i="63"/>
  <c r="P41" i="63"/>
  <c r="O41" i="63"/>
  <c r="N41" i="63"/>
  <c r="M41" i="63"/>
  <c r="L41" i="63"/>
  <c r="I41" i="63"/>
  <c r="H41" i="63"/>
  <c r="J41" i="63" s="1"/>
  <c r="P40" i="63"/>
  <c r="O40" i="63"/>
  <c r="N40" i="63"/>
  <c r="M40" i="63"/>
  <c r="L40" i="63"/>
  <c r="I40" i="63"/>
  <c r="H40" i="63"/>
  <c r="J40" i="63" s="1"/>
  <c r="Q39" i="63"/>
  <c r="P39" i="63"/>
  <c r="O39" i="63"/>
  <c r="N39" i="63"/>
  <c r="M39" i="63"/>
  <c r="L39" i="63"/>
  <c r="I39" i="63"/>
  <c r="H39" i="63"/>
  <c r="J39" i="63" s="1"/>
  <c r="Q38" i="63"/>
  <c r="P38" i="63"/>
  <c r="O38" i="63"/>
  <c r="N38" i="63"/>
  <c r="M38" i="63"/>
  <c r="L38" i="63"/>
  <c r="I38" i="63"/>
  <c r="H38" i="63"/>
  <c r="J38" i="63" s="1"/>
  <c r="R38" i="63" s="1"/>
  <c r="P37" i="63"/>
  <c r="O37" i="63"/>
  <c r="N37" i="63"/>
  <c r="M37" i="63"/>
  <c r="L37" i="63"/>
  <c r="I37" i="63"/>
  <c r="H37" i="63"/>
  <c r="J37" i="63" s="1"/>
  <c r="P36" i="63"/>
  <c r="O36" i="63"/>
  <c r="N36" i="63"/>
  <c r="M36" i="63"/>
  <c r="L36" i="63"/>
  <c r="I36" i="63"/>
  <c r="H36" i="63"/>
  <c r="J36" i="63" s="1"/>
  <c r="P35" i="63"/>
  <c r="O35" i="63"/>
  <c r="N35" i="63"/>
  <c r="M35" i="63"/>
  <c r="L35" i="63"/>
  <c r="Q35" i="63" s="1"/>
  <c r="I35" i="63"/>
  <c r="H35" i="63"/>
  <c r="J35" i="63" s="1"/>
  <c r="Q31" i="63"/>
  <c r="J31" i="63"/>
  <c r="R31" i="63" s="1"/>
  <c r="Q30" i="63"/>
  <c r="R30" i="63" s="1"/>
  <c r="J30" i="63"/>
  <c r="Q29" i="63"/>
  <c r="J29" i="63"/>
  <c r="Q28" i="63"/>
  <c r="J28" i="63"/>
  <c r="R28" i="63" s="1"/>
  <c r="Q27" i="63"/>
  <c r="J27" i="63"/>
  <c r="R27" i="63" s="1"/>
  <c r="R26" i="63"/>
  <c r="Q26" i="63"/>
  <c r="J26" i="63"/>
  <c r="Q25" i="63"/>
  <c r="R25" i="63" s="1"/>
  <c r="J25" i="63"/>
  <c r="P24" i="63"/>
  <c r="P32" i="63" s="1"/>
  <c r="O24" i="63"/>
  <c r="O32" i="63" s="1"/>
  <c r="N24" i="63"/>
  <c r="N32" i="63" s="1"/>
  <c r="M24" i="63"/>
  <c r="M32" i="63" s="1"/>
  <c r="L24" i="63"/>
  <c r="L32" i="63" s="1"/>
  <c r="I24" i="63"/>
  <c r="I32" i="63" s="1"/>
  <c r="H24" i="63"/>
  <c r="J24" i="63" s="1"/>
  <c r="L22" i="63"/>
  <c r="Q21" i="63"/>
  <c r="J21" i="63"/>
  <c r="R21" i="63" s="1"/>
  <c r="Q20" i="63"/>
  <c r="J20" i="63"/>
  <c r="Q19" i="63"/>
  <c r="J19" i="63"/>
  <c r="R19" i="63" s="1"/>
  <c r="Q18" i="63"/>
  <c r="J18" i="63"/>
  <c r="R17" i="63"/>
  <c r="Q17" i="63"/>
  <c r="J17" i="63"/>
  <c r="Q16" i="63"/>
  <c r="J16" i="63"/>
  <c r="Q15" i="63"/>
  <c r="J15" i="63"/>
  <c r="R15" i="63" s="1"/>
  <c r="P14" i="63"/>
  <c r="P34" i="63" s="1"/>
  <c r="P42" i="63" s="1"/>
  <c r="O14" i="63"/>
  <c r="O34" i="63" s="1"/>
  <c r="O42" i="63" s="1"/>
  <c r="N14" i="63"/>
  <c r="M14" i="63"/>
  <c r="M22" i="63" s="1"/>
  <c r="L14" i="63"/>
  <c r="I14" i="63"/>
  <c r="I34" i="63" s="1"/>
  <c r="I42" i="63" s="1"/>
  <c r="H14" i="63"/>
  <c r="H34" i="63" s="1"/>
  <c r="C13" i="63"/>
  <c r="I9" i="63"/>
  <c r="Q7" i="63" s="1"/>
  <c r="L6" i="63"/>
  <c r="B5" i="63"/>
  <c r="A1" i="63"/>
  <c r="J34" i="64" l="1"/>
  <c r="R32" i="64"/>
  <c r="Q98" i="64"/>
  <c r="Q134" i="64" s="1"/>
  <c r="J176" i="64"/>
  <c r="R98" i="64"/>
  <c r="R134" i="64" s="1"/>
  <c r="R140" i="64"/>
  <c r="R176" i="64" s="1"/>
  <c r="Q34" i="64"/>
  <c r="R34" i="64" s="1"/>
  <c r="L42" i="64"/>
  <c r="Q42" i="64" s="1"/>
  <c r="R42" i="64" s="1"/>
  <c r="Q6" i="64" s="1"/>
  <c r="R6" i="64" s="1"/>
  <c r="J92" i="63"/>
  <c r="Q92" i="63" s="1"/>
  <c r="H134" i="63"/>
  <c r="R106" i="63"/>
  <c r="R105" i="63" s="1"/>
  <c r="R122" i="63"/>
  <c r="I176" i="63"/>
  <c r="R164" i="63"/>
  <c r="R161" i="63" s="1"/>
  <c r="R35" i="63"/>
  <c r="J68" i="63"/>
  <c r="K98" i="63"/>
  <c r="K134" i="63" s="1"/>
  <c r="L140" i="63"/>
  <c r="L176" i="63" s="1"/>
  <c r="R18" i="63"/>
  <c r="Q36" i="63"/>
  <c r="R36" i="63" s="1"/>
  <c r="Q51" i="63"/>
  <c r="P68" i="63"/>
  <c r="Q105" i="63"/>
  <c r="R118" i="63"/>
  <c r="J141" i="63"/>
  <c r="Q141" i="63"/>
  <c r="R149" i="63"/>
  <c r="R153" i="63"/>
  <c r="R150" i="63" s="1"/>
  <c r="R157" i="63"/>
  <c r="R165" i="63"/>
  <c r="R39" i="63"/>
  <c r="R57" i="63"/>
  <c r="R16" i="63"/>
  <c r="O22" i="63"/>
  <c r="H32" i="63"/>
  <c r="Q37" i="63"/>
  <c r="R37" i="63" s="1"/>
  <c r="Q40" i="63"/>
  <c r="R40" i="63" s="1"/>
  <c r="J59" i="63"/>
  <c r="R59" i="63" s="1"/>
  <c r="Q90" i="63"/>
  <c r="I98" i="63"/>
  <c r="I134" i="63" s="1"/>
  <c r="O98" i="63"/>
  <c r="O134" i="63" s="1"/>
  <c r="R126" i="63"/>
  <c r="H140" i="63"/>
  <c r="H176" i="63" s="1"/>
  <c r="P140" i="63"/>
  <c r="P176" i="63" s="1"/>
  <c r="R169" i="63"/>
  <c r="I22" i="63"/>
  <c r="J14" i="63"/>
  <c r="Q41" i="63"/>
  <c r="J99" i="63"/>
  <c r="Q99" i="63"/>
  <c r="Q98" i="63" s="1"/>
  <c r="Q134" i="63" s="1"/>
  <c r="N98" i="63"/>
  <c r="N134" i="63" s="1"/>
  <c r="Q113" i="63"/>
  <c r="K140" i="63"/>
  <c r="K176" i="63" s="1"/>
  <c r="O140" i="63"/>
  <c r="O176" i="63" s="1"/>
  <c r="N34" i="63"/>
  <c r="N42" i="63" s="1"/>
  <c r="R20" i="63"/>
  <c r="J32" i="63"/>
  <c r="R29" i="63"/>
  <c r="Q59" i="63"/>
  <c r="P84" i="63"/>
  <c r="Q84" i="63" s="1"/>
  <c r="Q91" i="63"/>
  <c r="R163" i="63"/>
  <c r="R167" i="63"/>
  <c r="Q67" i="63"/>
  <c r="L98" i="63"/>
  <c r="L134" i="63" s="1"/>
  <c r="R114" i="63"/>
  <c r="R113" i="63" s="1"/>
  <c r="R128" i="63"/>
  <c r="R133" i="63"/>
  <c r="R129" i="63" s="1"/>
  <c r="M140" i="63"/>
  <c r="M176" i="63" s="1"/>
  <c r="Q161" i="63"/>
  <c r="R41" i="63"/>
  <c r="R141" i="63"/>
  <c r="J140" i="63"/>
  <c r="Q140" i="63"/>
  <c r="Q176" i="63" s="1"/>
  <c r="R119" i="63"/>
  <c r="Q32" i="63"/>
  <c r="Q76" i="63"/>
  <c r="H42" i="63"/>
  <c r="J42" i="63" s="1"/>
  <c r="J34" i="63"/>
  <c r="R108" i="63"/>
  <c r="N22" i="63"/>
  <c r="J105" i="63"/>
  <c r="J113" i="63"/>
  <c r="J98" i="63" s="1"/>
  <c r="J134" i="63" s="1"/>
  <c r="J129" i="63"/>
  <c r="R142" i="63"/>
  <c r="L34" i="63"/>
  <c r="J51" i="63"/>
  <c r="R51" i="63" s="1"/>
  <c r="Q119" i="63"/>
  <c r="R145" i="63"/>
  <c r="J161" i="63"/>
  <c r="R172" i="63"/>
  <c r="R171" i="63" s="1"/>
  <c r="P22" i="63"/>
  <c r="M34" i="63"/>
  <c r="M42" i="63" s="1"/>
  <c r="J119" i="63"/>
  <c r="R148" i="63"/>
  <c r="R147" i="63" s="1"/>
  <c r="R156" i="63"/>
  <c r="H22" i="63"/>
  <c r="Q14" i="63"/>
  <c r="R14" i="63" s="1"/>
  <c r="Q24" i="63"/>
  <c r="R24" i="63" s="1"/>
  <c r="J171" i="63"/>
  <c r="Q175" i="62"/>
  <c r="J175" i="62"/>
  <c r="Q174" i="62"/>
  <c r="J174" i="62"/>
  <c r="R174" i="62" s="1"/>
  <c r="Q173" i="62"/>
  <c r="J173" i="62"/>
  <c r="R173" i="62" s="1"/>
  <c r="Q172" i="62"/>
  <c r="Q171" i="62" s="1"/>
  <c r="J172" i="62"/>
  <c r="P171" i="62"/>
  <c r="O171" i="62"/>
  <c r="N171" i="62"/>
  <c r="M171" i="62"/>
  <c r="L171" i="62"/>
  <c r="J171" i="62"/>
  <c r="I171" i="62"/>
  <c r="H171" i="62"/>
  <c r="Q170" i="62"/>
  <c r="J170" i="62"/>
  <c r="R170" i="62" s="1"/>
  <c r="Q169" i="62"/>
  <c r="J169" i="62"/>
  <c r="R169" i="62" s="1"/>
  <c r="R168" i="62"/>
  <c r="Q168" i="62"/>
  <c r="J168" i="62"/>
  <c r="Q167" i="62"/>
  <c r="J167" i="62"/>
  <c r="R167" i="62" s="1"/>
  <c r="Q166" i="62"/>
  <c r="R166" i="62" s="1"/>
  <c r="J166" i="62"/>
  <c r="Q165" i="62"/>
  <c r="J165" i="62"/>
  <c r="Q164" i="62"/>
  <c r="J164" i="62"/>
  <c r="Q163" i="62"/>
  <c r="J163" i="62"/>
  <c r="R163" i="62" s="1"/>
  <c r="Q162" i="62"/>
  <c r="J162" i="62"/>
  <c r="R162" i="62" s="1"/>
  <c r="P161" i="62"/>
  <c r="O161" i="62"/>
  <c r="N161" i="62"/>
  <c r="M161" i="62"/>
  <c r="L161" i="62"/>
  <c r="K161" i="62"/>
  <c r="I161" i="62"/>
  <c r="H161" i="62"/>
  <c r="R160" i="62"/>
  <c r="Q160" i="62"/>
  <c r="J160" i="62"/>
  <c r="Q159" i="62"/>
  <c r="J159" i="62"/>
  <c r="R159" i="62" s="1"/>
  <c r="Q158" i="62"/>
  <c r="J158" i="62"/>
  <c r="Q157" i="62"/>
  <c r="R157" i="62" s="1"/>
  <c r="J157" i="62"/>
  <c r="J155" i="62" s="1"/>
  <c r="Q156" i="62"/>
  <c r="J156" i="62"/>
  <c r="R156" i="62" s="1"/>
  <c r="P155" i="62"/>
  <c r="O155" i="62"/>
  <c r="N155" i="62"/>
  <c r="M155" i="62"/>
  <c r="L155" i="62"/>
  <c r="K155" i="62"/>
  <c r="I155" i="62"/>
  <c r="H155" i="62"/>
  <c r="R154" i="62"/>
  <c r="Q154" i="62"/>
  <c r="J154" i="62"/>
  <c r="Q153" i="62"/>
  <c r="J153" i="62"/>
  <c r="J150" i="62" s="1"/>
  <c r="Q152" i="62"/>
  <c r="R152" i="62" s="1"/>
  <c r="J152" i="62"/>
  <c r="Q151" i="62"/>
  <c r="Q150" i="62" s="1"/>
  <c r="J151" i="62"/>
  <c r="P150" i="62"/>
  <c r="O150" i="62"/>
  <c r="O140" i="62" s="1"/>
  <c r="O176" i="62" s="1"/>
  <c r="N150" i="62"/>
  <c r="M150" i="62"/>
  <c r="L150" i="62"/>
  <c r="K150" i="62"/>
  <c r="I150" i="62"/>
  <c r="H150" i="62"/>
  <c r="Q149" i="62"/>
  <c r="R149" i="62" s="1"/>
  <c r="J149" i="62"/>
  <c r="J147" i="62" s="1"/>
  <c r="Q148" i="62"/>
  <c r="Q147" i="62" s="1"/>
  <c r="J148" i="62"/>
  <c r="R148" i="62" s="1"/>
  <c r="P147" i="62"/>
  <c r="P140" i="62" s="1"/>
  <c r="P176" i="62" s="1"/>
  <c r="O147" i="62"/>
  <c r="N147" i="62"/>
  <c r="M147" i="62"/>
  <c r="L147" i="62"/>
  <c r="K147" i="62"/>
  <c r="I147" i="62"/>
  <c r="H147" i="62"/>
  <c r="Q146" i="62"/>
  <c r="J146" i="62"/>
  <c r="R146" i="62" s="1"/>
  <c r="Q145" i="62"/>
  <c r="J145" i="62"/>
  <c r="Q144" i="62"/>
  <c r="J144" i="62"/>
  <c r="R144" i="62" s="1"/>
  <c r="Q143" i="62"/>
  <c r="J143" i="62"/>
  <c r="R143" i="62" s="1"/>
  <c r="Q142" i="62"/>
  <c r="R142" i="62" s="1"/>
  <c r="J142" i="62"/>
  <c r="P141" i="62"/>
  <c r="O141" i="62"/>
  <c r="N141" i="62"/>
  <c r="M141" i="62"/>
  <c r="L141" i="62"/>
  <c r="K141" i="62"/>
  <c r="I141" i="62"/>
  <c r="I140" i="62" s="1"/>
  <c r="I176" i="62" s="1"/>
  <c r="H141" i="62"/>
  <c r="H140" i="62" s="1"/>
  <c r="H176" i="62" s="1"/>
  <c r="N140" i="62"/>
  <c r="B138" i="62"/>
  <c r="Q133" i="62"/>
  <c r="J133" i="62"/>
  <c r="R133" i="62" s="1"/>
  <c r="Q132" i="62"/>
  <c r="Q129" i="62" s="1"/>
  <c r="J132" i="62"/>
  <c r="Q131" i="62"/>
  <c r="J131" i="62"/>
  <c r="Q130" i="62"/>
  <c r="J130" i="62"/>
  <c r="P129" i="62"/>
  <c r="O129" i="62"/>
  <c r="N129" i="62"/>
  <c r="M129" i="62"/>
  <c r="L129" i="62"/>
  <c r="I129" i="62"/>
  <c r="H129" i="62"/>
  <c r="Q128" i="62"/>
  <c r="R128" i="62" s="1"/>
  <c r="J128" i="62"/>
  <c r="Q127" i="62"/>
  <c r="J127" i="62"/>
  <c r="Q126" i="62"/>
  <c r="J126" i="62"/>
  <c r="R126" i="62" s="1"/>
  <c r="R125" i="62"/>
  <c r="Q125" i="62"/>
  <c r="J125" i="62"/>
  <c r="Q124" i="62"/>
  <c r="J124" i="62"/>
  <c r="R124" i="62" s="1"/>
  <c r="Q123" i="62"/>
  <c r="J123" i="62"/>
  <c r="R123" i="62" s="1"/>
  <c r="Q122" i="62"/>
  <c r="J122" i="62"/>
  <c r="Q121" i="62"/>
  <c r="J121" i="62"/>
  <c r="Q120" i="62"/>
  <c r="R120" i="62" s="1"/>
  <c r="J120" i="62"/>
  <c r="P119" i="62"/>
  <c r="O119" i="62"/>
  <c r="N119" i="62"/>
  <c r="M119" i="62"/>
  <c r="L119" i="62"/>
  <c r="K119" i="62"/>
  <c r="I119" i="62"/>
  <c r="H119" i="62"/>
  <c r="Q118" i="62"/>
  <c r="J118" i="62"/>
  <c r="R118" i="62" s="1"/>
  <c r="Q117" i="62"/>
  <c r="J117" i="62"/>
  <c r="R117" i="62" s="1"/>
  <c r="Q116" i="62"/>
  <c r="Q113" i="62" s="1"/>
  <c r="J116" i="62"/>
  <c r="Q115" i="62"/>
  <c r="J115" i="62"/>
  <c r="R115" i="62" s="1"/>
  <c r="Q114" i="62"/>
  <c r="J114" i="62"/>
  <c r="P113" i="62"/>
  <c r="O113" i="62"/>
  <c r="N113" i="62"/>
  <c r="M113" i="62"/>
  <c r="L113" i="62"/>
  <c r="K113" i="62"/>
  <c r="I113" i="62"/>
  <c r="H113" i="62"/>
  <c r="Q112" i="62"/>
  <c r="R112" i="62" s="1"/>
  <c r="J112" i="62"/>
  <c r="Q111" i="62"/>
  <c r="J111" i="62"/>
  <c r="R111" i="62" s="1"/>
  <c r="R110" i="62"/>
  <c r="Q110" i="62"/>
  <c r="J110" i="62"/>
  <c r="Q109" i="62"/>
  <c r="Q108" i="62" s="1"/>
  <c r="J109" i="62"/>
  <c r="P108" i="62"/>
  <c r="O108" i="62"/>
  <c r="N108" i="62"/>
  <c r="M108" i="62"/>
  <c r="L108" i="62"/>
  <c r="K108" i="62"/>
  <c r="I108" i="62"/>
  <c r="H108" i="62"/>
  <c r="Q107" i="62"/>
  <c r="J107" i="62"/>
  <c r="R107" i="62" s="1"/>
  <c r="Q106" i="62"/>
  <c r="J106" i="62"/>
  <c r="R106" i="62" s="1"/>
  <c r="Q105" i="62"/>
  <c r="P105" i="62"/>
  <c r="O105" i="62"/>
  <c r="N105" i="62"/>
  <c r="M105" i="62"/>
  <c r="L105" i="62"/>
  <c r="K105" i="62"/>
  <c r="I105" i="62"/>
  <c r="H105" i="62"/>
  <c r="Q104" i="62"/>
  <c r="J104" i="62"/>
  <c r="Q103" i="62"/>
  <c r="J103" i="62"/>
  <c r="Q102" i="62"/>
  <c r="J102" i="62"/>
  <c r="R102" i="62" s="1"/>
  <c r="Q101" i="62"/>
  <c r="J101" i="62"/>
  <c r="R101" i="62" s="1"/>
  <c r="Q100" i="62"/>
  <c r="J100" i="62"/>
  <c r="P99" i="62"/>
  <c r="O99" i="62"/>
  <c r="O98" i="62" s="1"/>
  <c r="O134" i="62" s="1"/>
  <c r="N99" i="62"/>
  <c r="N98" i="62" s="1"/>
  <c r="N134" i="62" s="1"/>
  <c r="M99" i="62"/>
  <c r="L99" i="62"/>
  <c r="K99" i="62"/>
  <c r="I99" i="62"/>
  <c r="H99" i="62"/>
  <c r="M98" i="62"/>
  <c r="M134" i="62" s="1"/>
  <c r="B96" i="62"/>
  <c r="O92" i="62"/>
  <c r="N92" i="62"/>
  <c r="M92" i="62"/>
  <c r="L92" i="62"/>
  <c r="K92" i="62"/>
  <c r="P92" i="62" s="1"/>
  <c r="I92" i="62"/>
  <c r="J92" i="62" s="1"/>
  <c r="H92" i="62"/>
  <c r="P91" i="62"/>
  <c r="Q91" i="62" s="1"/>
  <c r="J91" i="62"/>
  <c r="P90" i="62"/>
  <c r="J90" i="62"/>
  <c r="B88" i="62"/>
  <c r="O84" i="62"/>
  <c r="N84" i="62"/>
  <c r="M84" i="62"/>
  <c r="L84" i="62"/>
  <c r="K84" i="62"/>
  <c r="J84" i="62"/>
  <c r="I84" i="62"/>
  <c r="H84" i="62"/>
  <c r="P83" i="62"/>
  <c r="Q83" i="62" s="1"/>
  <c r="J83" i="62"/>
  <c r="P82" i="62"/>
  <c r="J82" i="62"/>
  <c r="Q82" i="62" s="1"/>
  <c r="B80" i="62"/>
  <c r="O76" i="62"/>
  <c r="N76" i="62"/>
  <c r="M76" i="62"/>
  <c r="L76" i="62"/>
  <c r="K76" i="62"/>
  <c r="I76" i="62"/>
  <c r="H76" i="62"/>
  <c r="J76" i="62" s="1"/>
  <c r="P75" i="62"/>
  <c r="J75" i="62"/>
  <c r="Q75" i="62" s="1"/>
  <c r="P74" i="62"/>
  <c r="Q74" i="62" s="1"/>
  <c r="J74" i="62"/>
  <c r="B72" i="62"/>
  <c r="O68" i="62"/>
  <c r="N68" i="62"/>
  <c r="M68" i="62"/>
  <c r="L68" i="62"/>
  <c r="K68" i="62"/>
  <c r="P68" i="62" s="1"/>
  <c r="I68" i="62"/>
  <c r="J68" i="62" s="1"/>
  <c r="H68" i="62"/>
  <c r="P67" i="62"/>
  <c r="J67" i="62"/>
  <c r="Q66" i="62"/>
  <c r="P66" i="62"/>
  <c r="J66" i="62"/>
  <c r="B64" i="62"/>
  <c r="P59" i="62"/>
  <c r="O59" i="62"/>
  <c r="N59" i="62"/>
  <c r="M59" i="62"/>
  <c r="L59" i="62"/>
  <c r="K59" i="62"/>
  <c r="I59" i="62"/>
  <c r="H59" i="62"/>
  <c r="J59" i="62" s="1"/>
  <c r="Q58" i="62"/>
  <c r="J58" i="62"/>
  <c r="Q57" i="62"/>
  <c r="J57" i="62"/>
  <c r="B55" i="62"/>
  <c r="P51" i="62"/>
  <c r="O51" i="62"/>
  <c r="N51" i="62"/>
  <c r="M51" i="62"/>
  <c r="L51" i="62"/>
  <c r="K51" i="62"/>
  <c r="I51" i="62"/>
  <c r="H51" i="62"/>
  <c r="Q50" i="62"/>
  <c r="J50" i="62"/>
  <c r="R50" i="62" s="1"/>
  <c r="Q49" i="62"/>
  <c r="R49" i="62" s="1"/>
  <c r="J49" i="62"/>
  <c r="B47" i="62"/>
  <c r="P41" i="62"/>
  <c r="O41" i="62"/>
  <c r="N41" i="62"/>
  <c r="M41" i="62"/>
  <c r="L41" i="62"/>
  <c r="I41" i="62"/>
  <c r="H41" i="62"/>
  <c r="J41" i="62" s="1"/>
  <c r="P40" i="62"/>
  <c r="O40" i="62"/>
  <c r="N40" i="62"/>
  <c r="M40" i="62"/>
  <c r="L40" i="62"/>
  <c r="I40" i="62"/>
  <c r="H40" i="62"/>
  <c r="J40" i="62" s="1"/>
  <c r="P39" i="62"/>
  <c r="O39" i="62"/>
  <c r="N39" i="62"/>
  <c r="M39" i="62"/>
  <c r="L39" i="62"/>
  <c r="I39" i="62"/>
  <c r="H39" i="62"/>
  <c r="P38" i="62"/>
  <c r="O38" i="62"/>
  <c r="N38" i="62"/>
  <c r="M38" i="62"/>
  <c r="Q38" i="62" s="1"/>
  <c r="L38" i="62"/>
  <c r="I38" i="62"/>
  <c r="J38" i="62" s="1"/>
  <c r="H38" i="62"/>
  <c r="P37" i="62"/>
  <c r="O37" i="62"/>
  <c r="N37" i="62"/>
  <c r="M37" i="62"/>
  <c r="L37" i="62"/>
  <c r="Q37" i="62" s="1"/>
  <c r="I37" i="62"/>
  <c r="J37" i="62" s="1"/>
  <c r="R37" i="62" s="1"/>
  <c r="H37" i="62"/>
  <c r="P36" i="62"/>
  <c r="O36" i="62"/>
  <c r="N36" i="62"/>
  <c r="M36" i="62"/>
  <c r="L36" i="62"/>
  <c r="Q36" i="62" s="1"/>
  <c r="I36" i="62"/>
  <c r="J36" i="62" s="1"/>
  <c r="R36" i="62" s="1"/>
  <c r="H36" i="62"/>
  <c r="P35" i="62"/>
  <c r="O35" i="62"/>
  <c r="N35" i="62"/>
  <c r="M35" i="62"/>
  <c r="L35" i="62"/>
  <c r="I35" i="62"/>
  <c r="H35" i="62"/>
  <c r="J35" i="62" s="1"/>
  <c r="M32" i="62"/>
  <c r="L32" i="62"/>
  <c r="Q31" i="62"/>
  <c r="J31" i="62"/>
  <c r="R31" i="62" s="1"/>
  <c r="Q30" i="62"/>
  <c r="R30" i="62" s="1"/>
  <c r="J30" i="62"/>
  <c r="Q29" i="62"/>
  <c r="J29" i="62"/>
  <c r="Q28" i="62"/>
  <c r="J28" i="62"/>
  <c r="R28" i="62" s="1"/>
  <c r="Q27" i="62"/>
  <c r="J27" i="62"/>
  <c r="R27" i="62" s="1"/>
  <c r="Q26" i="62"/>
  <c r="J26" i="62"/>
  <c r="R26" i="62" s="1"/>
  <c r="Q25" i="62"/>
  <c r="J25" i="62"/>
  <c r="R25" i="62" s="1"/>
  <c r="P24" i="62"/>
  <c r="O24" i="62"/>
  <c r="O32" i="62" s="1"/>
  <c r="N24" i="62"/>
  <c r="N32" i="62" s="1"/>
  <c r="M24" i="62"/>
  <c r="L24" i="62"/>
  <c r="Q24" i="62" s="1"/>
  <c r="J24" i="62"/>
  <c r="I24" i="62"/>
  <c r="I32" i="62" s="1"/>
  <c r="H24" i="62"/>
  <c r="H32" i="62" s="1"/>
  <c r="N22" i="62"/>
  <c r="Q21" i="62"/>
  <c r="J21" i="62"/>
  <c r="R21" i="62" s="1"/>
  <c r="Q20" i="62"/>
  <c r="R20" i="62" s="1"/>
  <c r="J20" i="62"/>
  <c r="R19" i="62"/>
  <c r="Q19" i="62"/>
  <c r="J19" i="62"/>
  <c r="Q18" i="62"/>
  <c r="J18" i="62"/>
  <c r="R18" i="62" s="1"/>
  <c r="Q17" i="62"/>
  <c r="R17" i="62" s="1"/>
  <c r="J17" i="62"/>
  <c r="R16" i="62"/>
  <c r="Q16" i="62"/>
  <c r="J16" i="62"/>
  <c r="Q15" i="62"/>
  <c r="J15" i="62"/>
  <c r="P14" i="62"/>
  <c r="P22" i="62" s="1"/>
  <c r="O14" i="62"/>
  <c r="O34" i="62" s="1"/>
  <c r="O42" i="62" s="1"/>
  <c r="N14" i="62"/>
  <c r="M14" i="62"/>
  <c r="M34" i="62" s="1"/>
  <c r="L14" i="62"/>
  <c r="L22" i="62" s="1"/>
  <c r="I14" i="62"/>
  <c r="I34" i="62" s="1"/>
  <c r="I42" i="62" s="1"/>
  <c r="H14" i="62"/>
  <c r="H22" i="62" s="1"/>
  <c r="C13" i="62"/>
  <c r="I9" i="62"/>
  <c r="Q7" i="62" s="1"/>
  <c r="L6" i="62"/>
  <c r="B5" i="62"/>
  <c r="A1" i="62"/>
  <c r="J176" i="63" l="1"/>
  <c r="R32" i="63"/>
  <c r="R99" i="63"/>
  <c r="J22" i="63"/>
  <c r="Q22" i="63"/>
  <c r="R22" i="63" s="1"/>
  <c r="Q68" i="63"/>
  <c r="R98" i="63"/>
  <c r="R134" i="63" s="1"/>
  <c r="R155" i="63"/>
  <c r="R140" i="63" s="1"/>
  <c r="R176" i="63" s="1"/>
  <c r="Q34" i="63"/>
  <c r="R34" i="63" s="1"/>
  <c r="L42" i="63"/>
  <c r="Q42" i="63" s="1"/>
  <c r="R42" i="63" s="1"/>
  <c r="Q6" i="63" s="1"/>
  <c r="R6" i="63" s="1"/>
  <c r="R15" i="62"/>
  <c r="R29" i="62"/>
  <c r="R109" i="62"/>
  <c r="R108" i="62" s="1"/>
  <c r="J14" i="62"/>
  <c r="I22" i="62"/>
  <c r="J22" i="62" s="1"/>
  <c r="Q51" i="62"/>
  <c r="P98" i="62"/>
  <c r="P134" i="62" s="1"/>
  <c r="R114" i="62"/>
  <c r="R121" i="62"/>
  <c r="K140" i="62"/>
  <c r="K176" i="62" s="1"/>
  <c r="R165" i="62"/>
  <c r="J105" i="62"/>
  <c r="M22" i="62"/>
  <c r="Q22" i="62" s="1"/>
  <c r="R22" i="62" s="1"/>
  <c r="H34" i="62"/>
  <c r="H42" i="62" s="1"/>
  <c r="J42" i="62" s="1"/>
  <c r="Q39" i="62"/>
  <c r="Q59" i="62"/>
  <c r="Q90" i="62"/>
  <c r="H98" i="62"/>
  <c r="H134" i="62" s="1"/>
  <c r="J99" i="62"/>
  <c r="R103" i="62"/>
  <c r="R122" i="62"/>
  <c r="R119" i="62" s="1"/>
  <c r="J129" i="62"/>
  <c r="L140" i="62"/>
  <c r="L176" i="62" s="1"/>
  <c r="R151" i="62"/>
  <c r="Q155" i="62"/>
  <c r="Q35" i="62"/>
  <c r="R35" i="62" s="1"/>
  <c r="M140" i="62"/>
  <c r="M176" i="62" s="1"/>
  <c r="Q99" i="62"/>
  <c r="Q98" i="62" s="1"/>
  <c r="N34" i="62"/>
  <c r="N42" i="62" s="1"/>
  <c r="O22" i="62"/>
  <c r="P34" i="62"/>
  <c r="P42" i="62" s="1"/>
  <c r="J39" i="62"/>
  <c r="J51" i="62"/>
  <c r="R57" i="62"/>
  <c r="Q67" i="62"/>
  <c r="P84" i="62"/>
  <c r="Q84" i="62" s="1"/>
  <c r="K98" i="62"/>
  <c r="K134" i="62" s="1"/>
  <c r="N176" i="62"/>
  <c r="Q92" i="62"/>
  <c r="M42" i="62"/>
  <c r="I98" i="62"/>
  <c r="I134" i="62" s="1"/>
  <c r="R38" i="62"/>
  <c r="L98" i="62"/>
  <c r="L134" i="62" s="1"/>
  <c r="R104" i="62"/>
  <c r="R131" i="62"/>
  <c r="R147" i="62"/>
  <c r="R105" i="62"/>
  <c r="J32" i="62"/>
  <c r="Q40" i="62"/>
  <c r="R40" i="62" s="1"/>
  <c r="Q41" i="62"/>
  <c r="R41" i="62" s="1"/>
  <c r="R58" i="62"/>
  <c r="P76" i="62"/>
  <c r="Q76" i="62" s="1"/>
  <c r="J113" i="62"/>
  <c r="J119" i="62"/>
  <c r="R145" i="62"/>
  <c r="R164" i="62"/>
  <c r="R161" i="62" s="1"/>
  <c r="R172" i="62"/>
  <c r="R175" i="62"/>
  <c r="R127" i="62"/>
  <c r="J141" i="62"/>
  <c r="R24" i="62"/>
  <c r="Q68" i="62"/>
  <c r="J140" i="62"/>
  <c r="R59" i="62"/>
  <c r="R39" i="62"/>
  <c r="R51" i="62"/>
  <c r="R158" i="62"/>
  <c r="R155" i="62" s="1"/>
  <c r="L34" i="62"/>
  <c r="R116" i="62"/>
  <c r="R113" i="62" s="1"/>
  <c r="Q119" i="62"/>
  <c r="J34" i="62"/>
  <c r="R100" i="62"/>
  <c r="J108" i="62"/>
  <c r="J98" i="62" s="1"/>
  <c r="J134" i="62" s="1"/>
  <c r="R153" i="62"/>
  <c r="R150" i="62" s="1"/>
  <c r="J161" i="62"/>
  <c r="R130" i="62"/>
  <c r="Q161" i="62"/>
  <c r="P32" i="62"/>
  <c r="Q32" i="62" s="1"/>
  <c r="R32" i="62" s="1"/>
  <c r="Q141" i="62"/>
  <c r="Q140" i="62" s="1"/>
  <c r="Q14" i="62"/>
  <c r="R14" i="62" s="1"/>
  <c r="R132" i="62"/>
  <c r="Q175" i="61"/>
  <c r="J175" i="61"/>
  <c r="R175" i="61" s="1"/>
  <c r="Q174" i="61"/>
  <c r="J174" i="61"/>
  <c r="R174" i="61" s="1"/>
  <c r="Q173" i="61"/>
  <c r="J173" i="61"/>
  <c r="J171" i="61" s="1"/>
  <c r="R172" i="61"/>
  <c r="Q172" i="61"/>
  <c r="J172" i="61"/>
  <c r="P171" i="61"/>
  <c r="O171" i="61"/>
  <c r="N171" i="61"/>
  <c r="M171" i="61"/>
  <c r="L171" i="61"/>
  <c r="I171" i="61"/>
  <c r="H171" i="61"/>
  <c r="Q170" i="61"/>
  <c r="J170" i="61"/>
  <c r="R170" i="61" s="1"/>
  <c r="Q169" i="61"/>
  <c r="J169" i="61"/>
  <c r="R169" i="61" s="1"/>
  <c r="Q168" i="61"/>
  <c r="J168" i="61"/>
  <c r="R168" i="61" s="1"/>
  <c r="Q167" i="61"/>
  <c r="J167" i="61"/>
  <c r="R167" i="61" s="1"/>
  <c r="Q166" i="61"/>
  <c r="J166" i="61"/>
  <c r="R166" i="61" s="1"/>
  <c r="Q165" i="61"/>
  <c r="J165" i="61"/>
  <c r="R164" i="61"/>
  <c r="Q164" i="61"/>
  <c r="J164" i="61"/>
  <c r="Q163" i="61"/>
  <c r="J163" i="61"/>
  <c r="Q162" i="61"/>
  <c r="J162" i="61"/>
  <c r="R162" i="61" s="1"/>
  <c r="P161" i="61"/>
  <c r="O161" i="61"/>
  <c r="N161" i="61"/>
  <c r="M161" i="61"/>
  <c r="L161" i="61"/>
  <c r="K161" i="61"/>
  <c r="I161" i="61"/>
  <c r="H161" i="61"/>
  <c r="Q160" i="61"/>
  <c r="J160" i="61"/>
  <c r="R160" i="61" s="1"/>
  <c r="Q159" i="61"/>
  <c r="J159" i="61"/>
  <c r="R159" i="61" s="1"/>
  <c r="Q158" i="61"/>
  <c r="R158" i="61" s="1"/>
  <c r="J158" i="61"/>
  <c r="Q157" i="61"/>
  <c r="J157" i="61"/>
  <c r="R156" i="61"/>
  <c r="Q156" i="61"/>
  <c r="J156" i="61"/>
  <c r="P155" i="61"/>
  <c r="O155" i="61"/>
  <c r="N155" i="61"/>
  <c r="M155" i="61"/>
  <c r="L155" i="61"/>
  <c r="K155" i="61"/>
  <c r="I155" i="61"/>
  <c r="H155" i="61"/>
  <c r="Q154" i="61"/>
  <c r="J154" i="61"/>
  <c r="R154" i="61" s="1"/>
  <c r="Q153" i="61"/>
  <c r="J153" i="61"/>
  <c r="R153" i="61" s="1"/>
  <c r="Q152" i="61"/>
  <c r="J152" i="61"/>
  <c r="Q151" i="61"/>
  <c r="J151" i="61"/>
  <c r="R151" i="61" s="1"/>
  <c r="P150" i="61"/>
  <c r="O150" i="61"/>
  <c r="N150" i="61"/>
  <c r="M150" i="61"/>
  <c r="L150" i="61"/>
  <c r="L140" i="61" s="1"/>
  <c r="L176" i="61" s="1"/>
  <c r="K150" i="61"/>
  <c r="I150" i="61"/>
  <c r="H150" i="61"/>
  <c r="Q149" i="61"/>
  <c r="R149" i="61" s="1"/>
  <c r="J149" i="61"/>
  <c r="Q148" i="61"/>
  <c r="Q147" i="61" s="1"/>
  <c r="J148" i="61"/>
  <c r="J147" i="61" s="1"/>
  <c r="P147" i="61"/>
  <c r="O147" i="61"/>
  <c r="N147" i="61"/>
  <c r="M147" i="61"/>
  <c r="L147" i="61"/>
  <c r="K147" i="61"/>
  <c r="I147" i="61"/>
  <c r="H147" i="61"/>
  <c r="H140" i="61" s="1"/>
  <c r="H176" i="61" s="1"/>
  <c r="Q146" i="61"/>
  <c r="J146" i="61"/>
  <c r="R146" i="61" s="1"/>
  <c r="Q145" i="61"/>
  <c r="R145" i="61" s="1"/>
  <c r="J145" i="61"/>
  <c r="Q144" i="61"/>
  <c r="J144" i="61"/>
  <c r="R144" i="61" s="1"/>
  <c r="Q143" i="61"/>
  <c r="Q141" i="61" s="1"/>
  <c r="J143" i="61"/>
  <c r="Q142" i="61"/>
  <c r="J142" i="61"/>
  <c r="R142" i="61" s="1"/>
  <c r="P141" i="61"/>
  <c r="O141" i="61"/>
  <c r="O140" i="61" s="1"/>
  <c r="N141" i="61"/>
  <c r="N140" i="61" s="1"/>
  <c r="N176" i="61" s="1"/>
  <c r="M141" i="61"/>
  <c r="M140" i="61" s="1"/>
  <c r="M176" i="61" s="1"/>
  <c r="L141" i="61"/>
  <c r="K141" i="61"/>
  <c r="I141" i="61"/>
  <c r="H141" i="61"/>
  <c r="P140" i="61"/>
  <c r="P176" i="61" s="1"/>
  <c r="B138" i="61"/>
  <c r="Q133" i="61"/>
  <c r="J133" i="61"/>
  <c r="Q132" i="61"/>
  <c r="J132" i="61"/>
  <c r="R132" i="61" s="1"/>
  <c r="Q131" i="61"/>
  <c r="J131" i="61"/>
  <c r="Q130" i="61"/>
  <c r="Q129" i="61" s="1"/>
  <c r="J130" i="61"/>
  <c r="P129" i="61"/>
  <c r="O129" i="61"/>
  <c r="N129" i="61"/>
  <c r="M129" i="61"/>
  <c r="L129" i="61"/>
  <c r="I129" i="61"/>
  <c r="H129" i="61"/>
  <c r="Q128" i="61"/>
  <c r="J128" i="61"/>
  <c r="Q127" i="61"/>
  <c r="J127" i="61"/>
  <c r="R127" i="61" s="1"/>
  <c r="Q126" i="61"/>
  <c r="J126" i="61"/>
  <c r="R126" i="61" s="1"/>
  <c r="Q125" i="61"/>
  <c r="J125" i="61"/>
  <c r="R124" i="61"/>
  <c r="Q124" i="61"/>
  <c r="J124" i="61"/>
  <c r="Q123" i="61"/>
  <c r="J123" i="61"/>
  <c r="R123" i="61" s="1"/>
  <c r="Q122" i="61"/>
  <c r="J122" i="61"/>
  <c r="R122" i="61" s="1"/>
  <c r="Q121" i="61"/>
  <c r="R121" i="61" s="1"/>
  <c r="J121" i="61"/>
  <c r="Q120" i="61"/>
  <c r="J120" i="61"/>
  <c r="P119" i="61"/>
  <c r="O119" i="61"/>
  <c r="N119" i="61"/>
  <c r="M119" i="61"/>
  <c r="L119" i="61"/>
  <c r="K119" i="61"/>
  <c r="I119" i="61"/>
  <c r="H119" i="61"/>
  <c r="Q118" i="61"/>
  <c r="J118" i="61"/>
  <c r="R118" i="61" s="1"/>
  <c r="Q117" i="61"/>
  <c r="J117" i="61"/>
  <c r="R117" i="61" s="1"/>
  <c r="Q116" i="61"/>
  <c r="J116" i="61"/>
  <c r="R116" i="61" s="1"/>
  <c r="Q115" i="61"/>
  <c r="J115" i="61"/>
  <c r="R115" i="61" s="1"/>
  <c r="Q114" i="61"/>
  <c r="Q113" i="61" s="1"/>
  <c r="J114" i="61"/>
  <c r="P113" i="61"/>
  <c r="O113" i="61"/>
  <c r="N113" i="61"/>
  <c r="M113" i="61"/>
  <c r="L113" i="61"/>
  <c r="K113" i="61"/>
  <c r="I113" i="61"/>
  <c r="I98" i="61" s="1"/>
  <c r="I134" i="61" s="1"/>
  <c r="H113" i="61"/>
  <c r="Q112" i="61"/>
  <c r="R112" i="61" s="1"/>
  <c r="J112" i="61"/>
  <c r="Q111" i="61"/>
  <c r="J111" i="61"/>
  <c r="R111" i="61" s="1"/>
  <c r="Q110" i="61"/>
  <c r="J110" i="61"/>
  <c r="R110" i="61" s="1"/>
  <c r="Q109" i="61"/>
  <c r="J109" i="61"/>
  <c r="R109" i="61" s="1"/>
  <c r="P108" i="61"/>
  <c r="O108" i="61"/>
  <c r="N108" i="61"/>
  <c r="M108" i="61"/>
  <c r="L108" i="61"/>
  <c r="K108" i="61"/>
  <c r="K98" i="61" s="1"/>
  <c r="K134" i="61" s="1"/>
  <c r="I108" i="61"/>
  <c r="H108" i="61"/>
  <c r="Q107" i="61"/>
  <c r="J107" i="61"/>
  <c r="R107" i="61" s="1"/>
  <c r="Q106" i="61"/>
  <c r="Q105" i="61" s="1"/>
  <c r="J106" i="61"/>
  <c r="R106" i="61" s="1"/>
  <c r="R105" i="61" s="1"/>
  <c r="P105" i="61"/>
  <c r="O105" i="61"/>
  <c r="N105" i="61"/>
  <c r="M105" i="61"/>
  <c r="L105" i="61"/>
  <c r="K105" i="61"/>
  <c r="I105" i="61"/>
  <c r="H105" i="61"/>
  <c r="Q104" i="61"/>
  <c r="J104" i="61"/>
  <c r="R104" i="61" s="1"/>
  <c r="Q103" i="61"/>
  <c r="R103" i="61" s="1"/>
  <c r="J103" i="61"/>
  <c r="Q102" i="61"/>
  <c r="J102" i="61"/>
  <c r="R102" i="61" s="1"/>
  <c r="Q101" i="61"/>
  <c r="J101" i="61"/>
  <c r="R100" i="61"/>
  <c r="Q100" i="61"/>
  <c r="J100" i="61"/>
  <c r="P99" i="61"/>
  <c r="O99" i="61"/>
  <c r="O98" i="61" s="1"/>
  <c r="O134" i="61" s="1"/>
  <c r="N99" i="61"/>
  <c r="N98" i="61" s="1"/>
  <c r="M99" i="61"/>
  <c r="M98" i="61" s="1"/>
  <c r="M134" i="61" s="1"/>
  <c r="L99" i="61"/>
  <c r="L98" i="61" s="1"/>
  <c r="L134" i="61" s="1"/>
  <c r="K99" i="61"/>
  <c r="I99" i="61"/>
  <c r="H99" i="61"/>
  <c r="H98" i="61" s="1"/>
  <c r="B96" i="61"/>
  <c r="O92" i="61"/>
  <c r="N92" i="61"/>
  <c r="M92" i="61"/>
  <c r="L92" i="61"/>
  <c r="K92" i="61"/>
  <c r="I92" i="61"/>
  <c r="H92" i="61"/>
  <c r="J92" i="61" s="1"/>
  <c r="P91" i="61"/>
  <c r="J91" i="61"/>
  <c r="Q91" i="61" s="1"/>
  <c r="Q90" i="61"/>
  <c r="P90" i="61"/>
  <c r="J90" i="61"/>
  <c r="B88" i="61"/>
  <c r="O84" i="61"/>
  <c r="N84" i="61"/>
  <c r="M84" i="61"/>
  <c r="L84" i="61"/>
  <c r="K84" i="61"/>
  <c r="P84" i="61" s="1"/>
  <c r="I84" i="61"/>
  <c r="H84" i="61"/>
  <c r="J84" i="61" s="1"/>
  <c r="P83" i="61"/>
  <c r="J83" i="61"/>
  <c r="P82" i="61"/>
  <c r="Q82" i="61" s="1"/>
  <c r="J82" i="61"/>
  <c r="B80" i="61"/>
  <c r="O76" i="61"/>
  <c r="N76" i="61"/>
  <c r="M76" i="61"/>
  <c r="L76" i="61"/>
  <c r="K76" i="61"/>
  <c r="I76" i="61"/>
  <c r="H76" i="61"/>
  <c r="P75" i="61"/>
  <c r="J75" i="61"/>
  <c r="Q75" i="61" s="1"/>
  <c r="P74" i="61"/>
  <c r="J74" i="61"/>
  <c r="Q74" i="61" s="1"/>
  <c r="B72" i="61"/>
  <c r="O68" i="61"/>
  <c r="N68" i="61"/>
  <c r="M68" i="61"/>
  <c r="L68" i="61"/>
  <c r="K68" i="61"/>
  <c r="I68" i="61"/>
  <c r="H68" i="61"/>
  <c r="J68" i="61" s="1"/>
  <c r="P67" i="61"/>
  <c r="Q67" i="61" s="1"/>
  <c r="J67" i="61"/>
  <c r="P66" i="61"/>
  <c r="J66" i="61"/>
  <c r="Q66" i="61" s="1"/>
  <c r="B64" i="61"/>
  <c r="P59" i="61"/>
  <c r="O59" i="61"/>
  <c r="N59" i="61"/>
  <c r="M59" i="61"/>
  <c r="L59" i="61"/>
  <c r="K59" i="61"/>
  <c r="Q59" i="61" s="1"/>
  <c r="I59" i="61"/>
  <c r="H59" i="61"/>
  <c r="Q58" i="61"/>
  <c r="J58" i="61"/>
  <c r="R58" i="61" s="1"/>
  <c r="Q57" i="61"/>
  <c r="J57" i="61"/>
  <c r="R57" i="61" s="1"/>
  <c r="B55" i="61"/>
  <c r="P51" i="61"/>
  <c r="O51" i="61"/>
  <c r="N51" i="61"/>
  <c r="M51" i="61"/>
  <c r="L51" i="61"/>
  <c r="K51" i="61"/>
  <c r="I51" i="61"/>
  <c r="H51" i="61"/>
  <c r="Q50" i="61"/>
  <c r="J50" i="61"/>
  <c r="Q49" i="61"/>
  <c r="J49" i="61"/>
  <c r="R49" i="61" s="1"/>
  <c r="B47" i="61"/>
  <c r="P41" i="61"/>
  <c r="O41" i="61"/>
  <c r="N41" i="61"/>
  <c r="M41" i="61"/>
  <c r="L41" i="61"/>
  <c r="I41" i="61"/>
  <c r="H41" i="61"/>
  <c r="J41" i="61" s="1"/>
  <c r="P40" i="61"/>
  <c r="O40" i="61"/>
  <c r="N40" i="61"/>
  <c r="Q40" i="61" s="1"/>
  <c r="M40" i="61"/>
  <c r="L40" i="61"/>
  <c r="I40" i="61"/>
  <c r="H40" i="61"/>
  <c r="J40" i="61" s="1"/>
  <c r="P39" i="61"/>
  <c r="O39" i="61"/>
  <c r="N39" i="61"/>
  <c r="Q39" i="61" s="1"/>
  <c r="M39" i="61"/>
  <c r="L39" i="61"/>
  <c r="I39" i="61"/>
  <c r="H39" i="61"/>
  <c r="J39" i="61" s="1"/>
  <c r="P38" i="61"/>
  <c r="O38" i="61"/>
  <c r="N38" i="61"/>
  <c r="M38" i="61"/>
  <c r="L38" i="61"/>
  <c r="I38" i="61"/>
  <c r="H38" i="61"/>
  <c r="J38" i="61" s="1"/>
  <c r="P37" i="61"/>
  <c r="O37" i="61"/>
  <c r="N37" i="61"/>
  <c r="M37" i="61"/>
  <c r="L37" i="61"/>
  <c r="I37" i="61"/>
  <c r="H37" i="61"/>
  <c r="J37" i="61" s="1"/>
  <c r="P36" i="61"/>
  <c r="O36" i="61"/>
  <c r="N36" i="61"/>
  <c r="Q36" i="61" s="1"/>
  <c r="M36" i="61"/>
  <c r="L36" i="61"/>
  <c r="I36" i="61"/>
  <c r="H36" i="61"/>
  <c r="J36" i="61" s="1"/>
  <c r="P35" i="61"/>
  <c r="O35" i="61"/>
  <c r="N35" i="61"/>
  <c r="Q35" i="61" s="1"/>
  <c r="M35" i="61"/>
  <c r="L35" i="61"/>
  <c r="I35" i="61"/>
  <c r="H35" i="61"/>
  <c r="J35" i="61" s="1"/>
  <c r="R35" i="61" s="1"/>
  <c r="O32" i="61"/>
  <c r="M32" i="61"/>
  <c r="Q31" i="61"/>
  <c r="J31" i="61"/>
  <c r="R31" i="61" s="1"/>
  <c r="Q30" i="61"/>
  <c r="J30" i="61"/>
  <c r="R30" i="61" s="1"/>
  <c r="Q29" i="61"/>
  <c r="J29" i="61"/>
  <c r="Q28" i="61"/>
  <c r="J28" i="61"/>
  <c r="R28" i="61" s="1"/>
  <c r="Q27" i="61"/>
  <c r="J27" i="61"/>
  <c r="Q26" i="61"/>
  <c r="J26" i="61"/>
  <c r="R26" i="61" s="1"/>
  <c r="Q25" i="61"/>
  <c r="R25" i="61" s="1"/>
  <c r="J25" i="61"/>
  <c r="P24" i="61"/>
  <c r="P32" i="61" s="1"/>
  <c r="O24" i="61"/>
  <c r="N24" i="61"/>
  <c r="N32" i="61" s="1"/>
  <c r="M24" i="61"/>
  <c r="L24" i="61"/>
  <c r="L32" i="61" s="1"/>
  <c r="I24" i="61"/>
  <c r="I32" i="61" s="1"/>
  <c r="H24" i="61"/>
  <c r="H32" i="61" s="1"/>
  <c r="J32" i="61" s="1"/>
  <c r="I22" i="61"/>
  <c r="Q21" i="61"/>
  <c r="J21" i="61"/>
  <c r="R21" i="61" s="1"/>
  <c r="Q20" i="61"/>
  <c r="J20" i="61"/>
  <c r="Q19" i="61"/>
  <c r="J19" i="61"/>
  <c r="R19" i="61" s="1"/>
  <c r="Q18" i="61"/>
  <c r="J18" i="61"/>
  <c r="Q17" i="61"/>
  <c r="J17" i="61"/>
  <c r="R17" i="61" s="1"/>
  <c r="Q16" i="61"/>
  <c r="J16" i="61"/>
  <c r="Q15" i="61"/>
  <c r="J15" i="61"/>
  <c r="R15" i="61" s="1"/>
  <c r="P14" i="61"/>
  <c r="P34" i="61" s="1"/>
  <c r="P42" i="61" s="1"/>
  <c r="O14" i="61"/>
  <c r="N14" i="61"/>
  <c r="N34" i="61" s="1"/>
  <c r="M14" i="61"/>
  <c r="M22" i="61" s="1"/>
  <c r="L14" i="61"/>
  <c r="L22" i="61" s="1"/>
  <c r="I14" i="61"/>
  <c r="H14" i="61"/>
  <c r="H34" i="61" s="1"/>
  <c r="C13" i="61"/>
  <c r="I9" i="61"/>
  <c r="Q7" i="61" s="1"/>
  <c r="L6" i="61"/>
  <c r="B5" i="61"/>
  <c r="A1" i="61"/>
  <c r="R171" i="62" l="1"/>
  <c r="Q176" i="62"/>
  <c r="R99" i="62"/>
  <c r="Q134" i="62"/>
  <c r="Q34" i="62"/>
  <c r="R34" i="62" s="1"/>
  <c r="L42" i="62"/>
  <c r="Q42" i="62" s="1"/>
  <c r="R42" i="62" s="1"/>
  <c r="Q6" i="62" s="1"/>
  <c r="R6" i="62" s="1"/>
  <c r="R129" i="62"/>
  <c r="R98" i="62"/>
  <c r="R134" i="62" s="1"/>
  <c r="J176" i="62"/>
  <c r="R141" i="62"/>
  <c r="R140" i="62" s="1"/>
  <c r="R39" i="61"/>
  <c r="N42" i="61"/>
  <c r="J99" i="61"/>
  <c r="R130" i="61"/>
  <c r="P68" i="61"/>
  <c r="O34" i="61"/>
  <c r="O42" i="61" s="1"/>
  <c r="R27" i="61"/>
  <c r="M34" i="61"/>
  <c r="M42" i="61" s="1"/>
  <c r="Q51" i="61"/>
  <c r="J76" i="61"/>
  <c r="O176" i="61"/>
  <c r="K140" i="61"/>
  <c r="K176" i="61" s="1"/>
  <c r="R148" i="61"/>
  <c r="R147" i="61" s="1"/>
  <c r="R157" i="61"/>
  <c r="R155" i="61" s="1"/>
  <c r="R165" i="61"/>
  <c r="Q32" i="61"/>
  <c r="N134" i="61"/>
  <c r="Q108" i="61"/>
  <c r="R131" i="61"/>
  <c r="R37" i="61"/>
  <c r="R40" i="61"/>
  <c r="Q83" i="61"/>
  <c r="J119" i="61"/>
  <c r="R120" i="61"/>
  <c r="R163" i="61"/>
  <c r="R161" i="61" s="1"/>
  <c r="N22" i="61"/>
  <c r="P76" i="61"/>
  <c r="P98" i="61"/>
  <c r="P134" i="61" s="1"/>
  <c r="I140" i="61"/>
  <c r="I176" i="61" s="1"/>
  <c r="R18" i="61"/>
  <c r="R36" i="61"/>
  <c r="I34" i="61"/>
  <c r="I42" i="61" s="1"/>
  <c r="P22" i="61"/>
  <c r="Q38" i="61"/>
  <c r="R38" i="61" s="1"/>
  <c r="R50" i="61"/>
  <c r="J59" i="61"/>
  <c r="R59" i="61" s="1"/>
  <c r="P92" i="61"/>
  <c r="Q92" i="61" s="1"/>
  <c r="H134" i="61"/>
  <c r="Q150" i="61"/>
  <c r="J155" i="61"/>
  <c r="R16" i="61"/>
  <c r="R20" i="61"/>
  <c r="J24" i="61"/>
  <c r="R29" i="61"/>
  <c r="Q37" i="61"/>
  <c r="Q41" i="61"/>
  <c r="R41" i="61" s="1"/>
  <c r="Q99" i="61"/>
  <c r="R114" i="61"/>
  <c r="R125" i="61"/>
  <c r="R128" i="61"/>
  <c r="R133" i="61"/>
  <c r="J141" i="61"/>
  <c r="R141" i="61" s="1"/>
  <c r="R152" i="61"/>
  <c r="Q155" i="61"/>
  <c r="Q161" i="61"/>
  <c r="Q171" i="61"/>
  <c r="R99" i="61"/>
  <c r="R119" i="61"/>
  <c r="Q68" i="61"/>
  <c r="R150" i="61"/>
  <c r="H42" i="61"/>
  <c r="J42" i="61" s="1"/>
  <c r="R32" i="61"/>
  <c r="Q84" i="61"/>
  <c r="R108" i="61"/>
  <c r="Q22" i="61"/>
  <c r="Q98" i="61"/>
  <c r="R113" i="61"/>
  <c r="Q140" i="61"/>
  <c r="J105" i="61"/>
  <c r="J113" i="61"/>
  <c r="J129" i="61"/>
  <c r="J150" i="61"/>
  <c r="O22" i="61"/>
  <c r="L34" i="61"/>
  <c r="J51" i="61"/>
  <c r="R51" i="61" s="1"/>
  <c r="J108" i="61"/>
  <c r="Q119" i="61"/>
  <c r="J161" i="61"/>
  <c r="H22" i="61"/>
  <c r="J22" i="61" s="1"/>
  <c r="R143" i="61"/>
  <c r="Q14" i="61"/>
  <c r="R101" i="61"/>
  <c r="R173" i="61"/>
  <c r="R171" i="61" s="1"/>
  <c r="J14" i="61"/>
  <c r="R14" i="61" s="1"/>
  <c r="Q24" i="61"/>
  <c r="R24" i="61" s="1"/>
  <c r="Q175" i="59"/>
  <c r="J175" i="59"/>
  <c r="Q174" i="59"/>
  <c r="J174" i="59"/>
  <c r="R174" i="59" s="1"/>
  <c r="Q173" i="59"/>
  <c r="J173" i="59"/>
  <c r="Q172" i="59"/>
  <c r="Q171" i="59" s="1"/>
  <c r="J172" i="59"/>
  <c r="P171" i="59"/>
  <c r="O171" i="59"/>
  <c r="N171" i="59"/>
  <c r="M171" i="59"/>
  <c r="L171" i="59"/>
  <c r="I171" i="59"/>
  <c r="H171" i="59"/>
  <c r="Q170" i="59"/>
  <c r="R170" i="59" s="1"/>
  <c r="J170" i="59"/>
  <c r="Q169" i="59"/>
  <c r="J169" i="59"/>
  <c r="R169" i="59" s="1"/>
  <c r="R168" i="59"/>
  <c r="Q168" i="59"/>
  <c r="J168" i="59"/>
  <c r="R167" i="59"/>
  <c r="Q167" i="59"/>
  <c r="J167" i="59"/>
  <c r="Q166" i="59"/>
  <c r="J166" i="59"/>
  <c r="R166" i="59" s="1"/>
  <c r="Q165" i="59"/>
  <c r="J165" i="59"/>
  <c r="R165" i="59" s="1"/>
  <c r="Q164" i="59"/>
  <c r="J164" i="59"/>
  <c r="Q163" i="59"/>
  <c r="J163" i="59"/>
  <c r="Q162" i="59"/>
  <c r="R162" i="59" s="1"/>
  <c r="J162" i="59"/>
  <c r="P161" i="59"/>
  <c r="O161" i="59"/>
  <c r="N161" i="59"/>
  <c r="M161" i="59"/>
  <c r="L161" i="59"/>
  <c r="K161" i="59"/>
  <c r="I161" i="59"/>
  <c r="H161" i="59"/>
  <c r="R160" i="59"/>
  <c r="Q160" i="59"/>
  <c r="J160" i="59"/>
  <c r="Q159" i="59"/>
  <c r="J159" i="59"/>
  <c r="R159" i="59" s="1"/>
  <c r="Q158" i="59"/>
  <c r="J158" i="59"/>
  <c r="R158" i="59" s="1"/>
  <c r="Q157" i="59"/>
  <c r="J157" i="59"/>
  <c r="Q156" i="59"/>
  <c r="J156" i="59"/>
  <c r="P155" i="59"/>
  <c r="O155" i="59"/>
  <c r="N155" i="59"/>
  <c r="M155" i="59"/>
  <c r="L155" i="59"/>
  <c r="K155" i="59"/>
  <c r="I155" i="59"/>
  <c r="H155" i="59"/>
  <c r="Q154" i="59"/>
  <c r="R154" i="59" s="1"/>
  <c r="J154" i="59"/>
  <c r="Q153" i="59"/>
  <c r="J153" i="59"/>
  <c r="R153" i="59" s="1"/>
  <c r="R152" i="59"/>
  <c r="Q152" i="59"/>
  <c r="J152" i="59"/>
  <c r="Q151" i="59"/>
  <c r="R151" i="59" s="1"/>
  <c r="J151" i="59"/>
  <c r="P150" i="59"/>
  <c r="O150" i="59"/>
  <c r="O140" i="59" s="1"/>
  <c r="O176" i="59" s="1"/>
  <c r="N150" i="59"/>
  <c r="M150" i="59"/>
  <c r="L150" i="59"/>
  <c r="K150" i="59"/>
  <c r="I150" i="59"/>
  <c r="H150" i="59"/>
  <c r="Q149" i="59"/>
  <c r="Q147" i="59" s="1"/>
  <c r="J149" i="59"/>
  <c r="Q148" i="59"/>
  <c r="J148" i="59"/>
  <c r="P147" i="59"/>
  <c r="P140" i="59" s="1"/>
  <c r="P176" i="59" s="1"/>
  <c r="O147" i="59"/>
  <c r="N147" i="59"/>
  <c r="M147" i="59"/>
  <c r="L147" i="59"/>
  <c r="K147" i="59"/>
  <c r="I147" i="59"/>
  <c r="H147" i="59"/>
  <c r="Q146" i="59"/>
  <c r="R146" i="59" s="1"/>
  <c r="J146" i="59"/>
  <c r="Q145" i="59"/>
  <c r="J145" i="59"/>
  <c r="R145" i="59" s="1"/>
  <c r="R144" i="59"/>
  <c r="Q144" i="59"/>
  <c r="J144" i="59"/>
  <c r="Q143" i="59"/>
  <c r="R143" i="59" s="1"/>
  <c r="J143" i="59"/>
  <c r="Q142" i="59"/>
  <c r="Q141" i="59" s="1"/>
  <c r="J142" i="59"/>
  <c r="R142" i="59" s="1"/>
  <c r="P141" i="59"/>
  <c r="O141" i="59"/>
  <c r="N141" i="59"/>
  <c r="M141" i="59"/>
  <c r="L141" i="59"/>
  <c r="K141" i="59"/>
  <c r="I141" i="59"/>
  <c r="H141" i="59"/>
  <c r="H140" i="59" s="1"/>
  <c r="H176" i="59" s="1"/>
  <c r="B138" i="59"/>
  <c r="Q133" i="59"/>
  <c r="J133" i="59"/>
  <c r="R133" i="59" s="1"/>
  <c r="R132" i="59"/>
  <c r="Q132" i="59"/>
  <c r="J132" i="59"/>
  <c r="Q131" i="59"/>
  <c r="J131" i="59"/>
  <c r="R131" i="59" s="1"/>
  <c r="Q130" i="59"/>
  <c r="J130" i="59"/>
  <c r="P129" i="59"/>
  <c r="O129" i="59"/>
  <c r="N129" i="59"/>
  <c r="M129" i="59"/>
  <c r="L129" i="59"/>
  <c r="I129" i="59"/>
  <c r="H129" i="59"/>
  <c r="Q128" i="59"/>
  <c r="J128" i="59"/>
  <c r="R128" i="59" s="1"/>
  <c r="Q127" i="59"/>
  <c r="J127" i="59"/>
  <c r="Q126" i="59"/>
  <c r="J126" i="59"/>
  <c r="R126" i="59" s="1"/>
  <c r="Q125" i="59"/>
  <c r="J125" i="59"/>
  <c r="Q124" i="59"/>
  <c r="J124" i="59"/>
  <c r="R123" i="59"/>
  <c r="Q123" i="59"/>
  <c r="J123" i="59"/>
  <c r="R122" i="59"/>
  <c r="Q122" i="59"/>
  <c r="J122" i="59"/>
  <c r="R121" i="59"/>
  <c r="Q121" i="59"/>
  <c r="J121" i="59"/>
  <c r="Q120" i="59"/>
  <c r="J120" i="59"/>
  <c r="R120" i="59" s="1"/>
  <c r="P119" i="59"/>
  <c r="O119" i="59"/>
  <c r="N119" i="59"/>
  <c r="M119" i="59"/>
  <c r="L119" i="59"/>
  <c r="K119" i="59"/>
  <c r="I119" i="59"/>
  <c r="H119" i="59"/>
  <c r="R118" i="59"/>
  <c r="Q118" i="59"/>
  <c r="J118" i="59"/>
  <c r="Q117" i="59"/>
  <c r="R117" i="59" s="1"/>
  <c r="J117" i="59"/>
  <c r="Q116" i="59"/>
  <c r="J116" i="59"/>
  <c r="Q115" i="59"/>
  <c r="R115" i="59" s="1"/>
  <c r="J115" i="59"/>
  <c r="Q114" i="59"/>
  <c r="J114" i="59"/>
  <c r="R114" i="59" s="1"/>
  <c r="P113" i="59"/>
  <c r="O113" i="59"/>
  <c r="N113" i="59"/>
  <c r="M113" i="59"/>
  <c r="L113" i="59"/>
  <c r="K113" i="59"/>
  <c r="J113" i="59"/>
  <c r="I113" i="59"/>
  <c r="H113" i="59"/>
  <c r="Q112" i="59"/>
  <c r="J112" i="59"/>
  <c r="R112" i="59" s="1"/>
  <c r="Q111" i="59"/>
  <c r="J111" i="59"/>
  <c r="Q110" i="59"/>
  <c r="Q108" i="59" s="1"/>
  <c r="J110" i="59"/>
  <c r="R110" i="59" s="1"/>
  <c r="Q109" i="59"/>
  <c r="R109" i="59" s="1"/>
  <c r="J109" i="59"/>
  <c r="P108" i="59"/>
  <c r="O108" i="59"/>
  <c r="N108" i="59"/>
  <c r="M108" i="59"/>
  <c r="L108" i="59"/>
  <c r="K108" i="59"/>
  <c r="I108" i="59"/>
  <c r="H108" i="59"/>
  <c r="Q107" i="59"/>
  <c r="J107" i="59"/>
  <c r="Q106" i="59"/>
  <c r="Q105" i="59" s="1"/>
  <c r="J106" i="59"/>
  <c r="R106" i="59" s="1"/>
  <c r="P105" i="59"/>
  <c r="O105" i="59"/>
  <c r="N105" i="59"/>
  <c r="M105" i="59"/>
  <c r="L105" i="59"/>
  <c r="K105" i="59"/>
  <c r="J105" i="59"/>
  <c r="I105" i="59"/>
  <c r="H105" i="59"/>
  <c r="Q104" i="59"/>
  <c r="J104" i="59"/>
  <c r="R104" i="59" s="1"/>
  <c r="Q103" i="59"/>
  <c r="J103" i="59"/>
  <c r="R102" i="59"/>
  <c r="Q102" i="59"/>
  <c r="J102" i="59"/>
  <c r="Q101" i="59"/>
  <c r="J101" i="59"/>
  <c r="Q100" i="59"/>
  <c r="Q99" i="59" s="1"/>
  <c r="J100" i="59"/>
  <c r="P99" i="59"/>
  <c r="O99" i="59"/>
  <c r="O98" i="59" s="1"/>
  <c r="O134" i="59" s="1"/>
  <c r="N99" i="59"/>
  <c r="M99" i="59"/>
  <c r="L99" i="59"/>
  <c r="K99" i="59"/>
  <c r="I99" i="59"/>
  <c r="H99" i="59"/>
  <c r="H98" i="59" s="1"/>
  <c r="H134" i="59" s="1"/>
  <c r="N98" i="59"/>
  <c r="N134" i="59" s="1"/>
  <c r="B96" i="59"/>
  <c r="O92" i="59"/>
  <c r="N92" i="59"/>
  <c r="M92" i="59"/>
  <c r="L92" i="59"/>
  <c r="P92" i="59" s="1"/>
  <c r="K92" i="59"/>
  <c r="I92" i="59"/>
  <c r="H92" i="59"/>
  <c r="J92" i="59" s="1"/>
  <c r="P91" i="59"/>
  <c r="J91" i="59"/>
  <c r="Q91" i="59" s="1"/>
  <c r="P90" i="59"/>
  <c r="J90" i="59"/>
  <c r="Q90" i="59" s="1"/>
  <c r="B88" i="59"/>
  <c r="O84" i="59"/>
  <c r="N84" i="59"/>
  <c r="M84" i="59"/>
  <c r="L84" i="59"/>
  <c r="K84" i="59"/>
  <c r="I84" i="59"/>
  <c r="H84" i="59"/>
  <c r="J84" i="59" s="1"/>
  <c r="P83" i="59"/>
  <c r="J83" i="59"/>
  <c r="Q83" i="59" s="1"/>
  <c r="P82" i="59"/>
  <c r="J82" i="59"/>
  <c r="B80" i="59"/>
  <c r="O76" i="59"/>
  <c r="N76" i="59"/>
  <c r="M76" i="59"/>
  <c r="L76" i="59"/>
  <c r="K76" i="59"/>
  <c r="P76" i="59" s="1"/>
  <c r="J76" i="59"/>
  <c r="I76" i="59"/>
  <c r="H76" i="59"/>
  <c r="P75" i="59"/>
  <c r="J75" i="59"/>
  <c r="Q75" i="59" s="1"/>
  <c r="P74" i="59"/>
  <c r="J74" i="59"/>
  <c r="Q74" i="59" s="1"/>
  <c r="B72" i="59"/>
  <c r="O68" i="59"/>
  <c r="N68" i="59"/>
  <c r="M68" i="59"/>
  <c r="L68" i="59"/>
  <c r="K68" i="59"/>
  <c r="I68" i="59"/>
  <c r="H68" i="59"/>
  <c r="P67" i="59"/>
  <c r="J67" i="59"/>
  <c r="Q67" i="59" s="1"/>
  <c r="P66" i="59"/>
  <c r="J66" i="59"/>
  <c r="Q66" i="59" s="1"/>
  <c r="B64" i="59"/>
  <c r="P59" i="59"/>
  <c r="O59" i="59"/>
  <c r="N59" i="59"/>
  <c r="M59" i="59"/>
  <c r="L59" i="59"/>
  <c r="K59" i="59"/>
  <c r="I59" i="59"/>
  <c r="H59" i="59"/>
  <c r="J59" i="59" s="1"/>
  <c r="R58" i="59"/>
  <c r="Q58" i="59"/>
  <c r="J58" i="59"/>
  <c r="Q57" i="59"/>
  <c r="J57" i="59"/>
  <c r="R57" i="59" s="1"/>
  <c r="B55" i="59"/>
  <c r="P51" i="59"/>
  <c r="O51" i="59"/>
  <c r="N51" i="59"/>
  <c r="M51" i="59"/>
  <c r="L51" i="59"/>
  <c r="K51" i="59"/>
  <c r="Q51" i="59" s="1"/>
  <c r="I51" i="59"/>
  <c r="H51" i="59"/>
  <c r="Q50" i="59"/>
  <c r="J50" i="59"/>
  <c r="Q49" i="59"/>
  <c r="R49" i="59" s="1"/>
  <c r="J49" i="59"/>
  <c r="B47" i="59"/>
  <c r="P41" i="59"/>
  <c r="O41" i="59"/>
  <c r="N41" i="59"/>
  <c r="M41" i="59"/>
  <c r="L41" i="59"/>
  <c r="I41" i="59"/>
  <c r="H41" i="59"/>
  <c r="P40" i="59"/>
  <c r="O40" i="59"/>
  <c r="N40" i="59"/>
  <c r="M40" i="59"/>
  <c r="L40" i="59"/>
  <c r="I40" i="59"/>
  <c r="H40" i="59"/>
  <c r="P39" i="59"/>
  <c r="O39" i="59"/>
  <c r="N39" i="59"/>
  <c r="M39" i="59"/>
  <c r="L39" i="59"/>
  <c r="Q39" i="59" s="1"/>
  <c r="I39" i="59"/>
  <c r="H39" i="59"/>
  <c r="P38" i="59"/>
  <c r="O38" i="59"/>
  <c r="N38" i="59"/>
  <c r="M38" i="59"/>
  <c r="L38" i="59"/>
  <c r="J38" i="59"/>
  <c r="I38" i="59"/>
  <c r="H38" i="59"/>
  <c r="P37" i="59"/>
  <c r="O37" i="59"/>
  <c r="N37" i="59"/>
  <c r="M37" i="59"/>
  <c r="L37" i="59"/>
  <c r="Q37" i="59" s="1"/>
  <c r="I37" i="59"/>
  <c r="H37" i="59"/>
  <c r="P36" i="59"/>
  <c r="O36" i="59"/>
  <c r="N36" i="59"/>
  <c r="Q36" i="59" s="1"/>
  <c r="M36" i="59"/>
  <c r="L36" i="59"/>
  <c r="I36" i="59"/>
  <c r="H36" i="59"/>
  <c r="P35" i="59"/>
  <c r="O35" i="59"/>
  <c r="N35" i="59"/>
  <c r="M35" i="59"/>
  <c r="Q35" i="59" s="1"/>
  <c r="L35" i="59"/>
  <c r="I35" i="59"/>
  <c r="H35" i="59"/>
  <c r="M32" i="59"/>
  <c r="H32" i="59"/>
  <c r="Q31" i="59"/>
  <c r="J31" i="59"/>
  <c r="R31" i="59" s="1"/>
  <c r="R30" i="59"/>
  <c r="Q30" i="59"/>
  <c r="J30" i="59"/>
  <c r="Q29" i="59"/>
  <c r="J29" i="59"/>
  <c r="Q28" i="59"/>
  <c r="J28" i="59"/>
  <c r="R28" i="59" s="1"/>
  <c r="R27" i="59"/>
  <c r="Q27" i="59"/>
  <c r="J27" i="59"/>
  <c r="Q26" i="59"/>
  <c r="J26" i="59"/>
  <c r="R26" i="59" s="1"/>
  <c r="Q25" i="59"/>
  <c r="J25" i="59"/>
  <c r="P24" i="59"/>
  <c r="P32" i="59" s="1"/>
  <c r="O24" i="59"/>
  <c r="O32" i="59" s="1"/>
  <c r="N24" i="59"/>
  <c r="N32" i="59" s="1"/>
  <c r="M24" i="59"/>
  <c r="L24" i="59"/>
  <c r="L32" i="59" s="1"/>
  <c r="J24" i="59"/>
  <c r="I24" i="59"/>
  <c r="I32" i="59" s="1"/>
  <c r="H24" i="59"/>
  <c r="N22" i="59"/>
  <c r="Q21" i="59"/>
  <c r="J21" i="59"/>
  <c r="R20" i="59"/>
  <c r="Q20" i="59"/>
  <c r="J20" i="59"/>
  <c r="Q19" i="59"/>
  <c r="J19" i="59"/>
  <c r="Q18" i="59"/>
  <c r="J18" i="59"/>
  <c r="Q17" i="59"/>
  <c r="J17" i="59"/>
  <c r="R17" i="59" s="1"/>
  <c r="Q16" i="59"/>
  <c r="J16" i="59"/>
  <c r="R16" i="59" s="1"/>
  <c r="R15" i="59"/>
  <c r="Q15" i="59"/>
  <c r="J15" i="59"/>
  <c r="P14" i="59"/>
  <c r="O14" i="59"/>
  <c r="N14" i="59"/>
  <c r="N34" i="59" s="1"/>
  <c r="N42" i="59" s="1"/>
  <c r="M14" i="59"/>
  <c r="M22" i="59" s="1"/>
  <c r="L14" i="59"/>
  <c r="L22" i="59" s="1"/>
  <c r="I14" i="59"/>
  <c r="I22" i="59" s="1"/>
  <c r="H14" i="59"/>
  <c r="H34" i="59" s="1"/>
  <c r="C13" i="59"/>
  <c r="I9" i="59"/>
  <c r="Q7" i="59" s="1"/>
  <c r="L6" i="59"/>
  <c r="B5" i="59"/>
  <c r="A1" i="59"/>
  <c r="Q175" i="58"/>
  <c r="J175" i="58"/>
  <c r="R175" i="58" s="1"/>
  <c r="Q174" i="58"/>
  <c r="J174" i="58"/>
  <c r="R174" i="58" s="1"/>
  <c r="Q173" i="58"/>
  <c r="R173" i="58" s="1"/>
  <c r="J173" i="58"/>
  <c r="Q172" i="58"/>
  <c r="J172" i="58"/>
  <c r="R172" i="58" s="1"/>
  <c r="P171" i="58"/>
  <c r="O171" i="58"/>
  <c r="N171" i="58"/>
  <c r="M171" i="58"/>
  <c r="L171" i="58"/>
  <c r="I171" i="58"/>
  <c r="H171" i="58"/>
  <c r="Q170" i="58"/>
  <c r="J170" i="58"/>
  <c r="R170" i="58" s="1"/>
  <c r="Q169" i="58"/>
  <c r="J169" i="58"/>
  <c r="R169" i="58" s="1"/>
  <c r="Q168" i="58"/>
  <c r="J168" i="58"/>
  <c r="R168" i="58" s="1"/>
  <c r="Q167" i="58"/>
  <c r="J167" i="58"/>
  <c r="R167" i="58" s="1"/>
  <c r="Q166" i="58"/>
  <c r="J166" i="58"/>
  <c r="R166" i="58" s="1"/>
  <c r="Q165" i="58"/>
  <c r="J165" i="58"/>
  <c r="R165" i="58" s="1"/>
  <c r="Q164" i="58"/>
  <c r="J164" i="58"/>
  <c r="R164" i="58" s="1"/>
  <c r="R163" i="58"/>
  <c r="Q163" i="58"/>
  <c r="Q161" i="58" s="1"/>
  <c r="J163" i="58"/>
  <c r="Q162" i="58"/>
  <c r="J162" i="58"/>
  <c r="R162" i="58" s="1"/>
  <c r="P161" i="58"/>
  <c r="O161" i="58"/>
  <c r="N161" i="58"/>
  <c r="M161" i="58"/>
  <c r="L161" i="58"/>
  <c r="K161" i="58"/>
  <c r="I161" i="58"/>
  <c r="H161" i="58"/>
  <c r="Q160" i="58"/>
  <c r="J160" i="58"/>
  <c r="R160" i="58" s="1"/>
  <c r="Q159" i="58"/>
  <c r="R159" i="58" s="1"/>
  <c r="J159" i="58"/>
  <c r="Q158" i="58"/>
  <c r="J158" i="58"/>
  <c r="R158" i="58" s="1"/>
  <c r="Q157" i="58"/>
  <c r="J157" i="58"/>
  <c r="R157" i="58" s="1"/>
  <c r="Q156" i="58"/>
  <c r="J156" i="58"/>
  <c r="R156" i="58" s="1"/>
  <c r="P155" i="58"/>
  <c r="O155" i="58"/>
  <c r="N155" i="58"/>
  <c r="M155" i="58"/>
  <c r="L155" i="58"/>
  <c r="K155" i="58"/>
  <c r="I155" i="58"/>
  <c r="H155" i="58"/>
  <c r="Q154" i="58"/>
  <c r="R154" i="58" s="1"/>
  <c r="J154" i="58"/>
  <c r="Q153" i="58"/>
  <c r="J153" i="58"/>
  <c r="R153" i="58" s="1"/>
  <c r="Q152" i="58"/>
  <c r="R152" i="58" s="1"/>
  <c r="J152" i="58"/>
  <c r="Q151" i="58"/>
  <c r="R151" i="58" s="1"/>
  <c r="J151" i="58"/>
  <c r="P150" i="58"/>
  <c r="O150" i="58"/>
  <c r="N150" i="58"/>
  <c r="M150" i="58"/>
  <c r="L150" i="58"/>
  <c r="K150" i="58"/>
  <c r="I150" i="58"/>
  <c r="H150" i="58"/>
  <c r="R149" i="58"/>
  <c r="Q149" i="58"/>
  <c r="J149" i="58"/>
  <c r="J147" i="58" s="1"/>
  <c r="Q148" i="58"/>
  <c r="J148" i="58"/>
  <c r="R148" i="58" s="1"/>
  <c r="Q147" i="58"/>
  <c r="P147" i="58"/>
  <c r="O147" i="58"/>
  <c r="N147" i="58"/>
  <c r="N140" i="58" s="1"/>
  <c r="N176" i="58" s="1"/>
  <c r="M147" i="58"/>
  <c r="L147" i="58"/>
  <c r="K147" i="58"/>
  <c r="I147" i="58"/>
  <c r="H147" i="58"/>
  <c r="Q146" i="58"/>
  <c r="R146" i="58" s="1"/>
  <c r="J146" i="58"/>
  <c r="Q145" i="58"/>
  <c r="J145" i="58"/>
  <c r="Q144" i="58"/>
  <c r="R144" i="58" s="1"/>
  <c r="J144" i="58"/>
  <c r="Q143" i="58"/>
  <c r="R143" i="58" s="1"/>
  <c r="J143" i="58"/>
  <c r="Q142" i="58"/>
  <c r="J142" i="58"/>
  <c r="P141" i="58"/>
  <c r="O141" i="58"/>
  <c r="O140" i="58" s="1"/>
  <c r="O176" i="58" s="1"/>
  <c r="N141" i="58"/>
  <c r="M141" i="58"/>
  <c r="M140" i="58" s="1"/>
  <c r="M176" i="58" s="1"/>
  <c r="L141" i="58"/>
  <c r="L140" i="58" s="1"/>
  <c r="L176" i="58" s="1"/>
  <c r="K141" i="58"/>
  <c r="I141" i="58"/>
  <c r="H141" i="58"/>
  <c r="B138" i="58"/>
  <c r="R133" i="58"/>
  <c r="Q133" i="58"/>
  <c r="J133" i="58"/>
  <c r="Q132" i="58"/>
  <c r="J132" i="58"/>
  <c r="R132" i="58" s="1"/>
  <c r="R131" i="58"/>
  <c r="Q131" i="58"/>
  <c r="J131" i="58"/>
  <c r="Q130" i="58"/>
  <c r="J130" i="58"/>
  <c r="P129" i="58"/>
  <c r="O129" i="58"/>
  <c r="N129" i="58"/>
  <c r="M129" i="58"/>
  <c r="L129" i="58"/>
  <c r="I129" i="58"/>
  <c r="H129" i="58"/>
  <c r="Q128" i="58"/>
  <c r="R128" i="58" s="1"/>
  <c r="J128" i="58"/>
  <c r="Q127" i="58"/>
  <c r="J127" i="58"/>
  <c r="R127" i="58" s="1"/>
  <c r="Q126" i="58"/>
  <c r="J126" i="58"/>
  <c r="R126" i="58" s="1"/>
  <c r="Q125" i="58"/>
  <c r="R125" i="58" s="1"/>
  <c r="J125" i="58"/>
  <c r="Q124" i="58"/>
  <c r="J124" i="58"/>
  <c r="R124" i="58" s="1"/>
  <c r="Q123" i="58"/>
  <c r="J123" i="58"/>
  <c r="R123" i="58" s="1"/>
  <c r="Q122" i="58"/>
  <c r="R122" i="58" s="1"/>
  <c r="J122" i="58"/>
  <c r="Q121" i="58"/>
  <c r="J121" i="58"/>
  <c r="R121" i="58" s="1"/>
  <c r="Q120" i="58"/>
  <c r="J120" i="58"/>
  <c r="J119" i="58" s="1"/>
  <c r="P119" i="58"/>
  <c r="O119" i="58"/>
  <c r="N119" i="58"/>
  <c r="M119" i="58"/>
  <c r="L119" i="58"/>
  <c r="K119" i="58"/>
  <c r="I119" i="58"/>
  <c r="H119" i="58"/>
  <c r="Q118" i="58"/>
  <c r="R118" i="58" s="1"/>
  <c r="J118" i="58"/>
  <c r="Q117" i="58"/>
  <c r="R117" i="58" s="1"/>
  <c r="J117" i="58"/>
  <c r="Q116" i="58"/>
  <c r="J116" i="58"/>
  <c r="R116" i="58" s="1"/>
  <c r="Q115" i="58"/>
  <c r="R115" i="58" s="1"/>
  <c r="R113" i="58" s="1"/>
  <c r="J115" i="58"/>
  <c r="Q114" i="58"/>
  <c r="R114" i="58" s="1"/>
  <c r="J114" i="58"/>
  <c r="P113" i="58"/>
  <c r="O113" i="58"/>
  <c r="N113" i="58"/>
  <c r="M113" i="58"/>
  <c r="L113" i="58"/>
  <c r="K113" i="58"/>
  <c r="I113" i="58"/>
  <c r="H113" i="58"/>
  <c r="R112" i="58"/>
  <c r="Q112" i="58"/>
  <c r="J112" i="58"/>
  <c r="Q111" i="58"/>
  <c r="J111" i="58"/>
  <c r="R111" i="58" s="1"/>
  <c r="R110" i="58"/>
  <c r="Q110" i="58"/>
  <c r="J110" i="58"/>
  <c r="R109" i="58"/>
  <c r="R108" i="58" s="1"/>
  <c r="Q109" i="58"/>
  <c r="J109" i="58"/>
  <c r="P108" i="58"/>
  <c r="O108" i="58"/>
  <c r="N108" i="58"/>
  <c r="N98" i="58" s="1"/>
  <c r="N134" i="58" s="1"/>
  <c r="M108" i="58"/>
  <c r="L108" i="58"/>
  <c r="L98" i="58" s="1"/>
  <c r="L134" i="58" s="1"/>
  <c r="K108" i="58"/>
  <c r="I108" i="58"/>
  <c r="H108" i="58"/>
  <c r="Q107" i="58"/>
  <c r="J107" i="58"/>
  <c r="Q106" i="58"/>
  <c r="Q105" i="58" s="1"/>
  <c r="J106" i="58"/>
  <c r="R106" i="58" s="1"/>
  <c r="P105" i="58"/>
  <c r="O105" i="58"/>
  <c r="N105" i="58"/>
  <c r="M105" i="58"/>
  <c r="L105" i="58"/>
  <c r="K105" i="58"/>
  <c r="I105" i="58"/>
  <c r="H105" i="58"/>
  <c r="R104" i="58"/>
  <c r="Q104" i="58"/>
  <c r="J104" i="58"/>
  <c r="Q103" i="58"/>
  <c r="J103" i="58"/>
  <c r="Q102" i="58"/>
  <c r="Q99" i="58" s="1"/>
  <c r="J102" i="58"/>
  <c r="R101" i="58"/>
  <c r="Q101" i="58"/>
  <c r="J101" i="58"/>
  <c r="Q100" i="58"/>
  <c r="J100" i="58"/>
  <c r="J99" i="58" s="1"/>
  <c r="P99" i="58"/>
  <c r="O99" i="58"/>
  <c r="N99" i="58"/>
  <c r="M99" i="58"/>
  <c r="L99" i="58"/>
  <c r="K99" i="58"/>
  <c r="I99" i="58"/>
  <c r="H99" i="58"/>
  <c r="M98" i="58"/>
  <c r="M134" i="58" s="1"/>
  <c r="B96" i="58"/>
  <c r="O92" i="58"/>
  <c r="N92" i="58"/>
  <c r="M92" i="58"/>
  <c r="L92" i="58"/>
  <c r="K92" i="58"/>
  <c r="P92" i="58" s="1"/>
  <c r="I92" i="58"/>
  <c r="H92" i="58"/>
  <c r="J92" i="58" s="1"/>
  <c r="P91" i="58"/>
  <c r="J91" i="58"/>
  <c r="Q91" i="58" s="1"/>
  <c r="P90" i="58"/>
  <c r="J90" i="58"/>
  <c r="Q90" i="58" s="1"/>
  <c r="B88" i="58"/>
  <c r="O84" i="58"/>
  <c r="N84" i="58"/>
  <c r="M84" i="58"/>
  <c r="L84" i="58"/>
  <c r="K84" i="58"/>
  <c r="P84" i="58" s="1"/>
  <c r="I84" i="58"/>
  <c r="J84" i="58" s="1"/>
  <c r="Q84" i="58" s="1"/>
  <c r="H84" i="58"/>
  <c r="Q83" i="58"/>
  <c r="P83" i="58"/>
  <c r="J83" i="58"/>
  <c r="P82" i="58"/>
  <c r="J82" i="58"/>
  <c r="B80" i="58"/>
  <c r="O76" i="58"/>
  <c r="N76" i="58"/>
  <c r="M76" i="58"/>
  <c r="L76" i="58"/>
  <c r="K76" i="58"/>
  <c r="J76" i="58"/>
  <c r="I76" i="58"/>
  <c r="H76" i="58"/>
  <c r="Q75" i="58"/>
  <c r="P75" i="58"/>
  <c r="J75" i="58"/>
  <c r="P74" i="58"/>
  <c r="J74" i="58"/>
  <c r="Q74" i="58" s="1"/>
  <c r="B72" i="58"/>
  <c r="O68" i="58"/>
  <c r="N68" i="58"/>
  <c r="M68" i="58"/>
  <c r="L68" i="58"/>
  <c r="K68" i="58"/>
  <c r="I68" i="58"/>
  <c r="H68" i="58"/>
  <c r="J68" i="58" s="1"/>
  <c r="P67" i="58"/>
  <c r="J67" i="58"/>
  <c r="Q67" i="58" s="1"/>
  <c r="Q66" i="58"/>
  <c r="P66" i="58"/>
  <c r="J66" i="58"/>
  <c r="B64" i="58"/>
  <c r="P59" i="58"/>
  <c r="O59" i="58"/>
  <c r="N59" i="58"/>
  <c r="M59" i="58"/>
  <c r="L59" i="58"/>
  <c r="K59" i="58"/>
  <c r="J59" i="58"/>
  <c r="I59" i="58"/>
  <c r="H59" i="58"/>
  <c r="Q58" i="58"/>
  <c r="J58" i="58"/>
  <c r="Q57" i="58"/>
  <c r="R57" i="58" s="1"/>
  <c r="J57" i="58"/>
  <c r="B55" i="58"/>
  <c r="P51" i="58"/>
  <c r="O51" i="58"/>
  <c r="N51" i="58"/>
  <c r="M51" i="58"/>
  <c r="L51" i="58"/>
  <c r="K51" i="58"/>
  <c r="Q51" i="58" s="1"/>
  <c r="I51" i="58"/>
  <c r="H51" i="58"/>
  <c r="Q50" i="58"/>
  <c r="J50" i="58"/>
  <c r="R50" i="58" s="1"/>
  <c r="Q49" i="58"/>
  <c r="J49" i="58"/>
  <c r="B47" i="58"/>
  <c r="P41" i="58"/>
  <c r="O41" i="58"/>
  <c r="N41" i="58"/>
  <c r="M41" i="58"/>
  <c r="L41" i="58"/>
  <c r="I41" i="58"/>
  <c r="H41" i="58"/>
  <c r="J41" i="58" s="1"/>
  <c r="P40" i="58"/>
  <c r="O40" i="58"/>
  <c r="N40" i="58"/>
  <c r="M40" i="58"/>
  <c r="L40" i="58"/>
  <c r="I40" i="58"/>
  <c r="H40" i="58"/>
  <c r="J40" i="58" s="1"/>
  <c r="P39" i="58"/>
  <c r="O39" i="58"/>
  <c r="N39" i="58"/>
  <c r="M39" i="58"/>
  <c r="L39" i="58"/>
  <c r="I39" i="58"/>
  <c r="H39" i="58"/>
  <c r="J39" i="58" s="1"/>
  <c r="Q38" i="58"/>
  <c r="P38" i="58"/>
  <c r="O38" i="58"/>
  <c r="N38" i="58"/>
  <c r="M38" i="58"/>
  <c r="L38" i="58"/>
  <c r="I38" i="58"/>
  <c r="H38" i="58"/>
  <c r="J38" i="58" s="1"/>
  <c r="P37" i="58"/>
  <c r="O37" i="58"/>
  <c r="N37" i="58"/>
  <c r="M37" i="58"/>
  <c r="L37" i="58"/>
  <c r="J37" i="58"/>
  <c r="I37" i="58"/>
  <c r="H37" i="58"/>
  <c r="P36" i="58"/>
  <c r="O36" i="58"/>
  <c r="N36" i="58"/>
  <c r="M36" i="58"/>
  <c r="L36" i="58"/>
  <c r="I36" i="58"/>
  <c r="H36" i="58"/>
  <c r="J36" i="58" s="1"/>
  <c r="P35" i="58"/>
  <c r="O35" i="58"/>
  <c r="N35" i="58"/>
  <c r="M35" i="58"/>
  <c r="L35" i="58"/>
  <c r="I35" i="58"/>
  <c r="H35" i="58"/>
  <c r="O34" i="58"/>
  <c r="O42" i="58" s="1"/>
  <c r="H34" i="58"/>
  <c r="O32" i="58"/>
  <c r="L32" i="58"/>
  <c r="Q31" i="58"/>
  <c r="J31" i="58"/>
  <c r="Q30" i="58"/>
  <c r="J30" i="58"/>
  <c r="R29" i="58"/>
  <c r="Q29" i="58"/>
  <c r="J29" i="58"/>
  <c r="Q28" i="58"/>
  <c r="J28" i="58"/>
  <c r="Q27" i="58"/>
  <c r="R27" i="58" s="1"/>
  <c r="J27" i="58"/>
  <c r="R26" i="58"/>
  <c r="Q26" i="58"/>
  <c r="J26" i="58"/>
  <c r="Q25" i="58"/>
  <c r="J25" i="58"/>
  <c r="P24" i="58"/>
  <c r="P32" i="58" s="1"/>
  <c r="O24" i="58"/>
  <c r="N24" i="58"/>
  <c r="N32" i="58" s="1"/>
  <c r="M24" i="58"/>
  <c r="M32" i="58" s="1"/>
  <c r="L24" i="58"/>
  <c r="I24" i="58"/>
  <c r="I32" i="58" s="1"/>
  <c r="H24" i="58"/>
  <c r="H32" i="58" s="1"/>
  <c r="P22" i="58"/>
  <c r="M22" i="58"/>
  <c r="Q21" i="58"/>
  <c r="J21" i="58"/>
  <c r="Q20" i="58"/>
  <c r="J20" i="58"/>
  <c r="R20" i="58" s="1"/>
  <c r="R19" i="58"/>
  <c r="Q19" i="58"/>
  <c r="J19" i="58"/>
  <c r="Q18" i="58"/>
  <c r="J18" i="58"/>
  <c r="Q17" i="58"/>
  <c r="J17" i="58"/>
  <c r="R17" i="58" s="1"/>
  <c r="Q16" i="58"/>
  <c r="J16" i="58"/>
  <c r="Q15" i="58"/>
  <c r="J15" i="58"/>
  <c r="P14" i="58"/>
  <c r="O14" i="58"/>
  <c r="O22" i="58" s="1"/>
  <c r="N14" i="58"/>
  <c r="N22" i="58" s="1"/>
  <c r="M14" i="58"/>
  <c r="M34" i="58" s="1"/>
  <c r="M42" i="58" s="1"/>
  <c r="L14" i="58"/>
  <c r="L22" i="58" s="1"/>
  <c r="I14" i="58"/>
  <c r="I22" i="58" s="1"/>
  <c r="H14" i="58"/>
  <c r="H22" i="58" s="1"/>
  <c r="C13" i="58"/>
  <c r="I9" i="58"/>
  <c r="Q7" i="58" s="1"/>
  <c r="L6" i="58"/>
  <c r="B5" i="58"/>
  <c r="A1" i="58"/>
  <c r="R176" i="62" l="1"/>
  <c r="J98" i="61"/>
  <c r="J134" i="61" s="1"/>
  <c r="R129" i="61"/>
  <c r="Q76" i="61"/>
  <c r="Q176" i="61"/>
  <c r="J140" i="61"/>
  <c r="J176" i="61" s="1"/>
  <c r="J34" i="61"/>
  <c r="R34" i="61" s="1"/>
  <c r="R22" i="61"/>
  <c r="Q34" i="61"/>
  <c r="L42" i="61"/>
  <c r="Q42" i="61" s="1"/>
  <c r="R42" i="61" s="1"/>
  <c r="Q6" i="61" s="1"/>
  <c r="R6" i="61" s="1"/>
  <c r="R140" i="61"/>
  <c r="R176" i="61" s="1"/>
  <c r="Q134" i="61"/>
  <c r="R98" i="61"/>
  <c r="R134" i="61" s="1"/>
  <c r="R25" i="59"/>
  <c r="Q38" i="59"/>
  <c r="Q40" i="59"/>
  <c r="P98" i="59"/>
  <c r="P134" i="59" s="1"/>
  <c r="R103" i="59"/>
  <c r="J129" i="59"/>
  <c r="N140" i="59"/>
  <c r="N176" i="59" s="1"/>
  <c r="Q150" i="59"/>
  <c r="Q155" i="59"/>
  <c r="Q161" i="59"/>
  <c r="R29" i="59"/>
  <c r="P68" i="59"/>
  <c r="J99" i="59"/>
  <c r="M98" i="59"/>
  <c r="M134" i="59" s="1"/>
  <c r="R107" i="59"/>
  <c r="R105" i="59" s="1"/>
  <c r="R111" i="59"/>
  <c r="R125" i="59"/>
  <c r="L140" i="59"/>
  <c r="L176" i="59" s="1"/>
  <c r="R173" i="59"/>
  <c r="M140" i="59"/>
  <c r="M176" i="59" s="1"/>
  <c r="J150" i="59"/>
  <c r="P34" i="59"/>
  <c r="P42" i="59" s="1"/>
  <c r="R21" i="59"/>
  <c r="Q32" i="59"/>
  <c r="J41" i="59"/>
  <c r="J51" i="59"/>
  <c r="R51" i="59" s="1"/>
  <c r="K98" i="59"/>
  <c r="K134" i="59" s="1"/>
  <c r="J155" i="59"/>
  <c r="J161" i="59"/>
  <c r="O34" i="59"/>
  <c r="O42" i="59" s="1"/>
  <c r="R18" i="59"/>
  <c r="I34" i="59"/>
  <c r="I42" i="59" s="1"/>
  <c r="J39" i="59"/>
  <c r="R39" i="59" s="1"/>
  <c r="J40" i="59"/>
  <c r="R40" i="59" s="1"/>
  <c r="P84" i="59"/>
  <c r="Q84" i="59" s="1"/>
  <c r="L98" i="59"/>
  <c r="L134" i="59" s="1"/>
  <c r="R101" i="59"/>
  <c r="J108" i="59"/>
  <c r="J98" i="59" s="1"/>
  <c r="R116" i="59"/>
  <c r="R113" i="59" s="1"/>
  <c r="Q119" i="59"/>
  <c r="I140" i="59"/>
  <c r="I176" i="59" s="1"/>
  <c r="J147" i="59"/>
  <c r="J140" i="59" s="1"/>
  <c r="J176" i="59" s="1"/>
  <c r="Q59" i="59"/>
  <c r="H22" i="59"/>
  <c r="J22" i="59" s="1"/>
  <c r="J37" i="59"/>
  <c r="R37" i="59" s="1"/>
  <c r="Q41" i="59"/>
  <c r="Q82" i="59"/>
  <c r="I98" i="59"/>
  <c r="I134" i="59" s="1"/>
  <c r="Q113" i="59"/>
  <c r="Q98" i="59" s="1"/>
  <c r="Q134" i="59" s="1"/>
  <c r="R127" i="59"/>
  <c r="Q129" i="59"/>
  <c r="K140" i="59"/>
  <c r="K176" i="59" s="1"/>
  <c r="R157" i="59"/>
  <c r="R163" i="59"/>
  <c r="R161" i="59" s="1"/>
  <c r="J171" i="59"/>
  <c r="R19" i="59"/>
  <c r="J35" i="59"/>
  <c r="R35" i="59" s="1"/>
  <c r="J36" i="59"/>
  <c r="R36" i="59" s="1"/>
  <c r="R50" i="59"/>
  <c r="J68" i="59"/>
  <c r="Q76" i="59"/>
  <c r="R124" i="59"/>
  <c r="R119" i="59" s="1"/>
  <c r="J141" i="59"/>
  <c r="R149" i="59"/>
  <c r="R164" i="59"/>
  <c r="R172" i="59"/>
  <c r="R150" i="58"/>
  <c r="P68" i="58"/>
  <c r="Q92" i="58"/>
  <c r="Q141" i="58"/>
  <c r="J161" i="58"/>
  <c r="J14" i="58"/>
  <c r="R16" i="58"/>
  <c r="R30" i="58"/>
  <c r="I34" i="58"/>
  <c r="I42" i="58" s="1"/>
  <c r="Q59" i="58"/>
  <c r="R130" i="58"/>
  <c r="R129" i="58" s="1"/>
  <c r="K140" i="58"/>
  <c r="K176" i="58" s="1"/>
  <c r="J155" i="58"/>
  <c r="J140" i="58" s="1"/>
  <c r="J176" i="58" s="1"/>
  <c r="Q24" i="58"/>
  <c r="P34" i="58"/>
  <c r="P42" i="58" s="1"/>
  <c r="R38" i="58"/>
  <c r="J51" i="58"/>
  <c r="P98" i="58"/>
  <c r="P134" i="58" s="1"/>
  <c r="Q150" i="58"/>
  <c r="Q171" i="58"/>
  <c r="R102" i="58"/>
  <c r="J108" i="58"/>
  <c r="Q113" i="58"/>
  <c r="Q119" i="58"/>
  <c r="N34" i="58"/>
  <c r="N42" i="58" s="1"/>
  <c r="R25" i="58"/>
  <c r="R28" i="58"/>
  <c r="R31" i="58"/>
  <c r="J35" i="58"/>
  <c r="R49" i="58"/>
  <c r="R58" i="58"/>
  <c r="Q82" i="58"/>
  <c r="H98" i="58"/>
  <c r="H134" i="58" s="1"/>
  <c r="R103" i="58"/>
  <c r="Q108" i="58"/>
  <c r="Q98" i="58" s="1"/>
  <c r="Q134" i="58" s="1"/>
  <c r="R120" i="58"/>
  <c r="R119" i="58" s="1"/>
  <c r="H140" i="58"/>
  <c r="H176" i="58" s="1"/>
  <c r="P140" i="58"/>
  <c r="P176" i="58" s="1"/>
  <c r="Q40" i="58"/>
  <c r="R40" i="58" s="1"/>
  <c r="J105" i="58"/>
  <c r="R171" i="58"/>
  <c r="J24" i="58"/>
  <c r="R24" i="58" s="1"/>
  <c r="Q41" i="58"/>
  <c r="R41" i="58" s="1"/>
  <c r="Q76" i="58"/>
  <c r="R18" i="58"/>
  <c r="R21" i="58"/>
  <c r="Q36" i="58"/>
  <c r="R36" i="58" s="1"/>
  <c r="Q37" i="58"/>
  <c r="R37" i="58" s="1"/>
  <c r="Q39" i="58"/>
  <c r="R39" i="58" s="1"/>
  <c r="P76" i="58"/>
  <c r="K98" i="58"/>
  <c r="K134" i="58" s="1"/>
  <c r="R147" i="58"/>
  <c r="Q155" i="58"/>
  <c r="I98" i="58"/>
  <c r="I134" i="58" s="1"/>
  <c r="R15" i="58"/>
  <c r="Q35" i="58"/>
  <c r="O98" i="58"/>
  <c r="O134" i="58" s="1"/>
  <c r="R107" i="58"/>
  <c r="R105" i="58" s="1"/>
  <c r="J113" i="58"/>
  <c r="J98" i="58" s="1"/>
  <c r="Q129" i="58"/>
  <c r="J141" i="58"/>
  <c r="R145" i="58"/>
  <c r="J150" i="58"/>
  <c r="J171" i="58"/>
  <c r="Q22" i="58"/>
  <c r="H42" i="58"/>
  <c r="I140" i="58"/>
  <c r="I176" i="58" s="1"/>
  <c r="R155" i="58"/>
  <c r="H42" i="59"/>
  <c r="J42" i="59" s="1"/>
  <c r="J34" i="59"/>
  <c r="R108" i="59"/>
  <c r="R38" i="59"/>
  <c r="Q68" i="59"/>
  <c r="R141" i="59"/>
  <c r="Q140" i="59"/>
  <c r="Q176" i="59" s="1"/>
  <c r="R150" i="59"/>
  <c r="Q92" i="59"/>
  <c r="J32" i="59"/>
  <c r="R32" i="59" s="1"/>
  <c r="R59" i="59"/>
  <c r="R99" i="59"/>
  <c r="R98" i="59" s="1"/>
  <c r="O22" i="59"/>
  <c r="L34" i="59"/>
  <c r="R100" i="59"/>
  <c r="P22" i="59"/>
  <c r="M34" i="59"/>
  <c r="M42" i="59" s="1"/>
  <c r="J119" i="59"/>
  <c r="R130" i="59"/>
  <c r="R129" i="59" s="1"/>
  <c r="R148" i="59"/>
  <c r="R147" i="59" s="1"/>
  <c r="R156" i="59"/>
  <c r="R175" i="59"/>
  <c r="R171" i="59" s="1"/>
  <c r="Q14" i="59"/>
  <c r="Q24" i="59"/>
  <c r="R24" i="59" s="1"/>
  <c r="J14" i="59"/>
  <c r="R14" i="59" s="1"/>
  <c r="J32" i="58"/>
  <c r="R51" i="58"/>
  <c r="R99" i="58"/>
  <c r="R98" i="58" s="1"/>
  <c r="Q32" i="58"/>
  <c r="J22" i="58"/>
  <c r="R22" i="58" s="1"/>
  <c r="Q68" i="58"/>
  <c r="R141" i="58"/>
  <c r="R161" i="58"/>
  <c r="J42" i="58"/>
  <c r="R59" i="58"/>
  <c r="J34" i="58"/>
  <c r="J129" i="58"/>
  <c r="R142" i="58"/>
  <c r="L34" i="58"/>
  <c r="R100" i="58"/>
  <c r="Q14" i="58"/>
  <c r="R14" i="58" s="1"/>
  <c r="Q175" i="55"/>
  <c r="J175" i="55"/>
  <c r="R175" i="55" s="1"/>
  <c r="Q174" i="55"/>
  <c r="J174" i="55"/>
  <c r="R174" i="55" s="1"/>
  <c r="R173" i="55"/>
  <c r="Q173" i="55"/>
  <c r="J173" i="55"/>
  <c r="Q172" i="55"/>
  <c r="J172" i="55"/>
  <c r="P171" i="55"/>
  <c r="O171" i="55"/>
  <c r="N171" i="55"/>
  <c r="M171" i="55"/>
  <c r="L171" i="55"/>
  <c r="I171" i="55"/>
  <c r="H171" i="55"/>
  <c r="Q170" i="55"/>
  <c r="R170" i="55" s="1"/>
  <c r="J170" i="55"/>
  <c r="Q169" i="55"/>
  <c r="J169" i="55"/>
  <c r="Q168" i="55"/>
  <c r="J168" i="55"/>
  <c r="R168" i="55" s="1"/>
  <c r="Q167" i="55"/>
  <c r="J167" i="55"/>
  <c r="R167" i="55" s="1"/>
  <c r="Q166" i="55"/>
  <c r="J166" i="55"/>
  <c r="R166" i="55" s="1"/>
  <c r="Q165" i="55"/>
  <c r="R165" i="55" s="1"/>
  <c r="J165" i="55"/>
  <c r="Q164" i="55"/>
  <c r="J164" i="55"/>
  <c r="R164" i="55" s="1"/>
  <c r="Q163" i="55"/>
  <c r="J163" i="55"/>
  <c r="Q162" i="55"/>
  <c r="Q161" i="55" s="1"/>
  <c r="J162" i="55"/>
  <c r="P161" i="55"/>
  <c r="O161" i="55"/>
  <c r="N161" i="55"/>
  <c r="M161" i="55"/>
  <c r="L161" i="55"/>
  <c r="K161" i="55"/>
  <c r="I161" i="55"/>
  <c r="H161" i="55"/>
  <c r="Q160" i="55"/>
  <c r="J160" i="55"/>
  <c r="R160" i="55" s="1"/>
  <c r="Q159" i="55"/>
  <c r="J159" i="55"/>
  <c r="R159" i="55" s="1"/>
  <c r="R158" i="55"/>
  <c r="Q158" i="55"/>
  <c r="J158" i="55"/>
  <c r="Q157" i="55"/>
  <c r="J157" i="55"/>
  <c r="Q156" i="55"/>
  <c r="J156" i="55"/>
  <c r="J155" i="55" s="1"/>
  <c r="Q155" i="55"/>
  <c r="P155" i="55"/>
  <c r="P140" i="55" s="1"/>
  <c r="P176" i="55" s="1"/>
  <c r="O155" i="55"/>
  <c r="N155" i="55"/>
  <c r="M155" i="55"/>
  <c r="L155" i="55"/>
  <c r="K155" i="55"/>
  <c r="I155" i="55"/>
  <c r="H155" i="55"/>
  <c r="R154" i="55"/>
  <c r="Q154" i="55"/>
  <c r="J154" i="55"/>
  <c r="Q153" i="55"/>
  <c r="J153" i="55"/>
  <c r="Q152" i="55"/>
  <c r="J152" i="55"/>
  <c r="Q151" i="55"/>
  <c r="J151" i="55"/>
  <c r="R151" i="55" s="1"/>
  <c r="P150" i="55"/>
  <c r="O150" i="55"/>
  <c r="N150" i="55"/>
  <c r="M150" i="55"/>
  <c r="L150" i="55"/>
  <c r="K150" i="55"/>
  <c r="I150" i="55"/>
  <c r="H150" i="55"/>
  <c r="Q149" i="55"/>
  <c r="J149" i="55"/>
  <c r="Q148" i="55"/>
  <c r="J148" i="55"/>
  <c r="J147" i="55" s="1"/>
  <c r="Q147" i="55"/>
  <c r="P147" i="55"/>
  <c r="O147" i="55"/>
  <c r="O140" i="55" s="1"/>
  <c r="O176" i="55" s="1"/>
  <c r="N147" i="55"/>
  <c r="M147" i="55"/>
  <c r="L147" i="55"/>
  <c r="K147" i="55"/>
  <c r="I147" i="55"/>
  <c r="H147" i="55"/>
  <c r="Q146" i="55"/>
  <c r="R146" i="55" s="1"/>
  <c r="J146" i="55"/>
  <c r="Q145" i="55"/>
  <c r="J145" i="55"/>
  <c r="Q144" i="55"/>
  <c r="J144" i="55"/>
  <c r="R144" i="55" s="1"/>
  <c r="Q143" i="55"/>
  <c r="J143" i="55"/>
  <c r="R143" i="55" s="1"/>
  <c r="R142" i="55"/>
  <c r="Q142" i="55"/>
  <c r="J142" i="55"/>
  <c r="P141" i="55"/>
  <c r="O141" i="55"/>
  <c r="N141" i="55"/>
  <c r="N140" i="55" s="1"/>
  <c r="N176" i="55" s="1"/>
  <c r="M141" i="55"/>
  <c r="M140" i="55" s="1"/>
  <c r="L141" i="55"/>
  <c r="K141" i="55"/>
  <c r="K140" i="55" s="1"/>
  <c r="K176" i="55" s="1"/>
  <c r="I141" i="55"/>
  <c r="H141" i="55"/>
  <c r="L140" i="55"/>
  <c r="L176" i="55" s="1"/>
  <c r="H140" i="55"/>
  <c r="H176" i="55" s="1"/>
  <c r="B138" i="55"/>
  <c r="Q133" i="55"/>
  <c r="J133" i="55"/>
  <c r="Q132" i="55"/>
  <c r="J132" i="55"/>
  <c r="R132" i="55" s="1"/>
  <c r="Q131" i="55"/>
  <c r="J131" i="55"/>
  <c r="Q130" i="55"/>
  <c r="Q129" i="55" s="1"/>
  <c r="J130" i="55"/>
  <c r="R130" i="55" s="1"/>
  <c r="P129" i="55"/>
  <c r="O129" i="55"/>
  <c r="N129" i="55"/>
  <c r="M129" i="55"/>
  <c r="L129" i="55"/>
  <c r="I129" i="55"/>
  <c r="H129" i="55"/>
  <c r="Q128" i="55"/>
  <c r="R128" i="55" s="1"/>
  <c r="J128" i="55"/>
  <c r="Q127" i="55"/>
  <c r="J127" i="55"/>
  <c r="R127" i="55" s="1"/>
  <c r="Q126" i="55"/>
  <c r="J126" i="55"/>
  <c r="R126" i="55" s="1"/>
  <c r="Q125" i="55"/>
  <c r="J125" i="55"/>
  <c r="R125" i="55" s="1"/>
  <c r="Q124" i="55"/>
  <c r="J124" i="55"/>
  <c r="R124" i="55" s="1"/>
  <c r="Q123" i="55"/>
  <c r="J123" i="55"/>
  <c r="R123" i="55" s="1"/>
  <c r="Q122" i="55"/>
  <c r="J122" i="55"/>
  <c r="Q121" i="55"/>
  <c r="J121" i="55"/>
  <c r="R121" i="55" s="1"/>
  <c r="Q120" i="55"/>
  <c r="R120" i="55" s="1"/>
  <c r="J120" i="55"/>
  <c r="P119" i="55"/>
  <c r="O119" i="55"/>
  <c r="N119" i="55"/>
  <c r="M119" i="55"/>
  <c r="L119" i="55"/>
  <c r="K119" i="55"/>
  <c r="I119" i="55"/>
  <c r="H119" i="55"/>
  <c r="Q118" i="55"/>
  <c r="R118" i="55" s="1"/>
  <c r="J118" i="55"/>
  <c r="Q117" i="55"/>
  <c r="J117" i="55"/>
  <c r="R117" i="55" s="1"/>
  <c r="Q116" i="55"/>
  <c r="J116" i="55"/>
  <c r="Q115" i="55"/>
  <c r="J115" i="55"/>
  <c r="R115" i="55" s="1"/>
  <c r="Q114" i="55"/>
  <c r="J114" i="55"/>
  <c r="R114" i="55" s="1"/>
  <c r="P113" i="55"/>
  <c r="O113" i="55"/>
  <c r="N113" i="55"/>
  <c r="M113" i="55"/>
  <c r="L113" i="55"/>
  <c r="K113" i="55"/>
  <c r="K98" i="55" s="1"/>
  <c r="K134" i="55" s="1"/>
  <c r="I113" i="55"/>
  <c r="H113" i="55"/>
  <c r="Q112" i="55"/>
  <c r="J112" i="55"/>
  <c r="R112" i="55" s="1"/>
  <c r="Q111" i="55"/>
  <c r="J111" i="55"/>
  <c r="R111" i="55" s="1"/>
  <c r="R110" i="55"/>
  <c r="Q110" i="55"/>
  <c r="J110" i="55"/>
  <c r="Q109" i="55"/>
  <c r="J109" i="55"/>
  <c r="R109" i="55" s="1"/>
  <c r="Q108" i="55"/>
  <c r="P108" i="55"/>
  <c r="P98" i="55" s="1"/>
  <c r="P134" i="55" s="1"/>
  <c r="O108" i="55"/>
  <c r="O98" i="55" s="1"/>
  <c r="O134" i="55" s="1"/>
  <c r="N108" i="55"/>
  <c r="M108" i="55"/>
  <c r="L108" i="55"/>
  <c r="K108" i="55"/>
  <c r="I108" i="55"/>
  <c r="H108" i="55"/>
  <c r="Q107" i="55"/>
  <c r="Q105" i="55" s="1"/>
  <c r="J107" i="55"/>
  <c r="R107" i="55" s="1"/>
  <c r="Q106" i="55"/>
  <c r="J106" i="55"/>
  <c r="R106" i="55" s="1"/>
  <c r="P105" i="55"/>
  <c r="O105" i="55"/>
  <c r="N105" i="55"/>
  <c r="M105" i="55"/>
  <c r="M98" i="55" s="1"/>
  <c r="M134" i="55" s="1"/>
  <c r="L105" i="55"/>
  <c r="K105" i="55"/>
  <c r="I105" i="55"/>
  <c r="H105" i="55"/>
  <c r="Q104" i="55"/>
  <c r="J104" i="55"/>
  <c r="R104" i="55" s="1"/>
  <c r="Q103" i="55"/>
  <c r="J103" i="55"/>
  <c r="Q102" i="55"/>
  <c r="J102" i="55"/>
  <c r="R102" i="55" s="1"/>
  <c r="Q101" i="55"/>
  <c r="R101" i="55" s="1"/>
  <c r="J101" i="55"/>
  <c r="Q100" i="55"/>
  <c r="J100" i="55"/>
  <c r="J99" i="55" s="1"/>
  <c r="P99" i="55"/>
  <c r="O99" i="55"/>
  <c r="N99" i="55"/>
  <c r="M99" i="55"/>
  <c r="L99" i="55"/>
  <c r="K99" i="55"/>
  <c r="I99" i="55"/>
  <c r="I98" i="55" s="1"/>
  <c r="H99" i="55"/>
  <c r="H98" i="55" s="1"/>
  <c r="H134" i="55" s="1"/>
  <c r="N98" i="55"/>
  <c r="N134" i="55" s="1"/>
  <c r="B96" i="55"/>
  <c r="O92" i="55"/>
  <c r="N92" i="55"/>
  <c r="M92" i="55"/>
  <c r="L92" i="55"/>
  <c r="K92" i="55"/>
  <c r="I92" i="55"/>
  <c r="H92" i="55"/>
  <c r="J92" i="55" s="1"/>
  <c r="Q91" i="55"/>
  <c r="P91" i="55"/>
  <c r="J91" i="55"/>
  <c r="P90" i="55"/>
  <c r="J90" i="55"/>
  <c r="B88" i="55"/>
  <c r="O84" i="55"/>
  <c r="N84" i="55"/>
  <c r="M84" i="55"/>
  <c r="L84" i="55"/>
  <c r="K84" i="55"/>
  <c r="I84" i="55"/>
  <c r="H84" i="55"/>
  <c r="J84" i="55" s="1"/>
  <c r="P83" i="55"/>
  <c r="J83" i="55"/>
  <c r="Q83" i="55" s="1"/>
  <c r="P82" i="55"/>
  <c r="J82" i="55"/>
  <c r="Q82" i="55" s="1"/>
  <c r="B80" i="55"/>
  <c r="O76" i="55"/>
  <c r="N76" i="55"/>
  <c r="M76" i="55"/>
  <c r="L76" i="55"/>
  <c r="K76" i="55"/>
  <c r="P76" i="55" s="1"/>
  <c r="I76" i="55"/>
  <c r="H76" i="55"/>
  <c r="J76" i="55" s="1"/>
  <c r="P75" i="55"/>
  <c r="J75" i="55"/>
  <c r="Q75" i="55" s="1"/>
  <c r="P74" i="55"/>
  <c r="J74" i="55"/>
  <c r="Q74" i="55" s="1"/>
  <c r="B72" i="55"/>
  <c r="O68" i="55"/>
  <c r="N68" i="55"/>
  <c r="M68" i="55"/>
  <c r="L68" i="55"/>
  <c r="K68" i="55"/>
  <c r="I68" i="55"/>
  <c r="J68" i="55" s="1"/>
  <c r="H68" i="55"/>
  <c r="P67" i="55"/>
  <c r="J67" i="55"/>
  <c r="Q67" i="55" s="1"/>
  <c r="P66" i="55"/>
  <c r="J66" i="55"/>
  <c r="Q66" i="55" s="1"/>
  <c r="B64" i="55"/>
  <c r="P59" i="55"/>
  <c r="O59" i="55"/>
  <c r="N59" i="55"/>
  <c r="M59" i="55"/>
  <c r="L59" i="55"/>
  <c r="K59" i="55"/>
  <c r="I59" i="55"/>
  <c r="H59" i="55"/>
  <c r="Q58" i="55"/>
  <c r="R58" i="55" s="1"/>
  <c r="J58" i="55"/>
  <c r="Q57" i="55"/>
  <c r="J57" i="55"/>
  <c r="R57" i="55" s="1"/>
  <c r="B55" i="55"/>
  <c r="P51" i="55"/>
  <c r="O51" i="55"/>
  <c r="N51" i="55"/>
  <c r="M51" i="55"/>
  <c r="L51" i="55"/>
  <c r="Q51" i="55" s="1"/>
  <c r="K51" i="55"/>
  <c r="I51" i="55"/>
  <c r="H51" i="55"/>
  <c r="Q50" i="55"/>
  <c r="J50" i="55"/>
  <c r="R50" i="55" s="1"/>
  <c r="Q49" i="55"/>
  <c r="J49" i="55"/>
  <c r="B47" i="55"/>
  <c r="P41" i="55"/>
  <c r="O41" i="55"/>
  <c r="N41" i="55"/>
  <c r="M41" i="55"/>
  <c r="L41" i="55"/>
  <c r="I41" i="55"/>
  <c r="H41" i="55"/>
  <c r="P40" i="55"/>
  <c r="O40" i="55"/>
  <c r="N40" i="55"/>
  <c r="M40" i="55"/>
  <c r="L40" i="55"/>
  <c r="Q40" i="55" s="1"/>
  <c r="J40" i="55"/>
  <c r="R40" i="55" s="1"/>
  <c r="I40" i="55"/>
  <c r="H40" i="55"/>
  <c r="P39" i="55"/>
  <c r="O39" i="55"/>
  <c r="N39" i="55"/>
  <c r="M39" i="55"/>
  <c r="L39" i="55"/>
  <c r="Q39" i="55" s="1"/>
  <c r="I39" i="55"/>
  <c r="H39" i="55"/>
  <c r="P38" i="55"/>
  <c r="O38" i="55"/>
  <c r="N38" i="55"/>
  <c r="M38" i="55"/>
  <c r="L38" i="55"/>
  <c r="J38" i="55"/>
  <c r="I38" i="55"/>
  <c r="H38" i="55"/>
  <c r="P37" i="55"/>
  <c r="O37" i="55"/>
  <c r="N37" i="55"/>
  <c r="M37" i="55"/>
  <c r="L37" i="55"/>
  <c r="I37" i="55"/>
  <c r="H37" i="55"/>
  <c r="P36" i="55"/>
  <c r="O36" i="55"/>
  <c r="N36" i="55"/>
  <c r="M36" i="55"/>
  <c r="L36" i="55"/>
  <c r="I36" i="55"/>
  <c r="J36" i="55" s="1"/>
  <c r="H36" i="55"/>
  <c r="P35" i="55"/>
  <c r="O35" i="55"/>
  <c r="N35" i="55"/>
  <c r="M35" i="55"/>
  <c r="L35" i="55"/>
  <c r="Q35" i="55" s="1"/>
  <c r="I35" i="55"/>
  <c r="H35" i="55"/>
  <c r="Q31" i="55"/>
  <c r="J31" i="55"/>
  <c r="R31" i="55" s="1"/>
  <c r="Q30" i="55"/>
  <c r="J30" i="55"/>
  <c r="R30" i="55" s="1"/>
  <c r="Q29" i="55"/>
  <c r="J29" i="55"/>
  <c r="R29" i="55" s="1"/>
  <c r="Q28" i="55"/>
  <c r="J28" i="55"/>
  <c r="R28" i="55" s="1"/>
  <c r="Q27" i="55"/>
  <c r="J27" i="55"/>
  <c r="Q26" i="55"/>
  <c r="J26" i="55"/>
  <c r="R26" i="55" s="1"/>
  <c r="Q25" i="55"/>
  <c r="J25" i="55"/>
  <c r="P24" i="55"/>
  <c r="P32" i="55" s="1"/>
  <c r="O24" i="55"/>
  <c r="O32" i="55" s="1"/>
  <c r="N24" i="55"/>
  <c r="N32" i="55" s="1"/>
  <c r="M24" i="55"/>
  <c r="M32" i="55" s="1"/>
  <c r="L24" i="55"/>
  <c r="L32" i="55" s="1"/>
  <c r="I24" i="55"/>
  <c r="I32" i="55" s="1"/>
  <c r="H24" i="55"/>
  <c r="O22" i="55"/>
  <c r="N22" i="55"/>
  <c r="Q21" i="55"/>
  <c r="J21" i="55"/>
  <c r="R21" i="55" s="1"/>
  <c r="Q20" i="55"/>
  <c r="J20" i="55"/>
  <c r="R20" i="55" s="1"/>
  <c r="Q19" i="55"/>
  <c r="J19" i="55"/>
  <c r="R19" i="55" s="1"/>
  <c r="Q18" i="55"/>
  <c r="R18" i="55" s="1"/>
  <c r="J18" i="55"/>
  <c r="Q17" i="55"/>
  <c r="J17" i="55"/>
  <c r="Q16" i="55"/>
  <c r="J16" i="55"/>
  <c r="Q15" i="55"/>
  <c r="R15" i="55" s="1"/>
  <c r="J15" i="55"/>
  <c r="P14" i="55"/>
  <c r="P22" i="55" s="1"/>
  <c r="O14" i="55"/>
  <c r="O34" i="55" s="1"/>
  <c r="O42" i="55" s="1"/>
  <c r="N14" i="55"/>
  <c r="N34" i="55" s="1"/>
  <c r="N42" i="55" s="1"/>
  <c r="M14" i="55"/>
  <c r="M22" i="55" s="1"/>
  <c r="L14" i="55"/>
  <c r="L34" i="55" s="1"/>
  <c r="I14" i="55"/>
  <c r="I34" i="55" s="1"/>
  <c r="I42" i="55" s="1"/>
  <c r="H14" i="55"/>
  <c r="H34" i="55" s="1"/>
  <c r="C13" i="55"/>
  <c r="I9" i="55"/>
  <c r="Q7" i="55"/>
  <c r="L6" i="55"/>
  <c r="B5" i="55"/>
  <c r="A1" i="55"/>
  <c r="R155" i="59" l="1"/>
  <c r="R140" i="59" s="1"/>
  <c r="R176" i="59" s="1"/>
  <c r="Q22" i="59"/>
  <c r="R22" i="59" s="1"/>
  <c r="R41" i="59"/>
  <c r="Q140" i="58"/>
  <c r="Q176" i="58" s="1"/>
  <c r="R134" i="58"/>
  <c r="R32" i="58"/>
  <c r="R140" i="58"/>
  <c r="R176" i="58" s="1"/>
  <c r="R35" i="58"/>
  <c r="R134" i="59"/>
  <c r="Q34" i="59"/>
  <c r="L42" i="59"/>
  <c r="Q42" i="59" s="1"/>
  <c r="R42" i="59" s="1"/>
  <c r="Q6" i="59" s="1"/>
  <c r="R6" i="59" s="1"/>
  <c r="J134" i="59"/>
  <c r="R34" i="59"/>
  <c r="Q34" i="58"/>
  <c r="R34" i="58" s="1"/>
  <c r="L42" i="58"/>
  <c r="Q42" i="58" s="1"/>
  <c r="R42" i="58" s="1"/>
  <c r="Q6" i="58" s="1"/>
  <c r="R6" i="58" s="1"/>
  <c r="J134" i="58"/>
  <c r="L22" i="55"/>
  <c r="J35" i="55"/>
  <c r="R35" i="55" s="1"/>
  <c r="J37" i="55"/>
  <c r="R103" i="55"/>
  <c r="J113" i="55"/>
  <c r="R122" i="55"/>
  <c r="R133" i="55"/>
  <c r="R129" i="55" s="1"/>
  <c r="I140" i="55"/>
  <c r="I176" i="55" s="1"/>
  <c r="Q41" i="55"/>
  <c r="I134" i="55"/>
  <c r="Q99" i="55"/>
  <c r="J129" i="55"/>
  <c r="J150" i="55"/>
  <c r="J140" i="55" s="1"/>
  <c r="R162" i="55"/>
  <c r="R169" i="55"/>
  <c r="R161" i="55" s="1"/>
  <c r="R16" i="55"/>
  <c r="J24" i="55"/>
  <c r="R25" i="55"/>
  <c r="Q36" i="55"/>
  <c r="Q37" i="55"/>
  <c r="J59" i="55"/>
  <c r="R59" i="55" s="1"/>
  <c r="P68" i="55"/>
  <c r="R116" i="55"/>
  <c r="R113" i="55" s="1"/>
  <c r="J119" i="55"/>
  <c r="M176" i="55"/>
  <c r="R152" i="55"/>
  <c r="R163" i="55"/>
  <c r="R38" i="55"/>
  <c r="L98" i="55"/>
  <c r="L134" i="55" s="1"/>
  <c r="Q113" i="55"/>
  <c r="R119" i="55"/>
  <c r="R131" i="55"/>
  <c r="Q150" i="55"/>
  <c r="R17" i="55"/>
  <c r="Q59" i="55"/>
  <c r="Q90" i="55"/>
  <c r="P92" i="55"/>
  <c r="Q92" i="55" s="1"/>
  <c r="Q38" i="55"/>
  <c r="R153" i="55"/>
  <c r="R150" i="55" s="1"/>
  <c r="R157" i="55"/>
  <c r="Q171" i="55"/>
  <c r="R27" i="55"/>
  <c r="P34" i="55"/>
  <c r="P42" i="55" s="1"/>
  <c r="J39" i="55"/>
  <c r="R39" i="55" s="1"/>
  <c r="J41" i="55"/>
  <c r="R41" i="55" s="1"/>
  <c r="R49" i="55"/>
  <c r="P84" i="55"/>
  <c r="Q84" i="55" s="1"/>
  <c r="J105" i="55"/>
  <c r="J141" i="55"/>
  <c r="Q141" i="55"/>
  <c r="R141" i="55" s="1"/>
  <c r="R149" i="55"/>
  <c r="L42" i="55"/>
  <c r="Q32" i="55"/>
  <c r="R105" i="55"/>
  <c r="Q140" i="55"/>
  <c r="Q176" i="55" s="1"/>
  <c r="Q22" i="55"/>
  <c r="R37" i="55"/>
  <c r="Q76" i="55"/>
  <c r="H42" i="55"/>
  <c r="J42" i="55" s="1"/>
  <c r="J34" i="55"/>
  <c r="R99" i="55"/>
  <c r="R108" i="55"/>
  <c r="R36" i="55"/>
  <c r="Q68" i="55"/>
  <c r="Q98" i="55"/>
  <c r="Q134" i="55" s="1"/>
  <c r="J51" i="55"/>
  <c r="R51" i="55" s="1"/>
  <c r="R100" i="55"/>
  <c r="J108" i="55"/>
  <c r="Q119" i="55"/>
  <c r="R145" i="55"/>
  <c r="J161" i="55"/>
  <c r="R172" i="55"/>
  <c r="R171" i="55" s="1"/>
  <c r="M34" i="55"/>
  <c r="M42" i="55" s="1"/>
  <c r="R148" i="55"/>
  <c r="R147" i="55" s="1"/>
  <c r="R156" i="55"/>
  <c r="R155" i="55" s="1"/>
  <c r="H22" i="55"/>
  <c r="Q14" i="55"/>
  <c r="I22" i="55"/>
  <c r="H32" i="55"/>
  <c r="J32" i="55" s="1"/>
  <c r="Q24" i="55"/>
  <c r="R24" i="55" s="1"/>
  <c r="J14" i="55"/>
  <c r="J171" i="55"/>
  <c r="R32" i="55" l="1"/>
  <c r="R98" i="55"/>
  <c r="R134" i="55" s="1"/>
  <c r="J98" i="55"/>
  <c r="J134" i="55" s="1"/>
  <c r="J176" i="55"/>
  <c r="R140" i="55"/>
  <c r="R176" i="55" s="1"/>
  <c r="Q42" i="55"/>
  <c r="R42" i="55" s="1"/>
  <c r="Q6" i="55" s="1"/>
  <c r="R6" i="55" s="1"/>
  <c r="R14" i="55"/>
  <c r="J22" i="55"/>
  <c r="R22" i="55" s="1"/>
  <c r="Q34" i="55"/>
  <c r="R34" i="55" s="1"/>
</calcChain>
</file>

<file path=xl/sharedStrings.xml><?xml version="1.0" encoding="utf-8"?>
<sst xmlns="http://schemas.openxmlformats.org/spreadsheetml/2006/main" count="4074" uniqueCount="294">
  <si>
    <t>指標</t>
    <rPh sb="0" eb="2">
      <t>シヒョウ</t>
    </rPh>
    <phoneticPr fontId="9"/>
  </si>
  <si>
    <t>高知市</t>
  </si>
  <si>
    <t>全国</t>
  </si>
  <si>
    <t>高知県</t>
  </si>
  <si>
    <t>高知市の
中核市中順位</t>
    <rPh sb="0" eb="3">
      <t>コウチシ</t>
    </rPh>
    <rPh sb="5" eb="8">
      <t>チュウカクシ</t>
    </rPh>
    <rPh sb="8" eb="9">
      <t>チュウ</t>
    </rPh>
    <rPh sb="9" eb="11">
      <t>ジュンイ</t>
    </rPh>
    <phoneticPr fontId="9"/>
  </si>
  <si>
    <t>人口・世帯</t>
    <rPh sb="0" eb="2">
      <t>ジンコウ</t>
    </rPh>
    <rPh sb="3" eb="5">
      <t>セタイ</t>
    </rPh>
    <phoneticPr fontId="9"/>
  </si>
  <si>
    <t>総人口</t>
  </si>
  <si>
    <t>（人）</t>
  </si>
  <si>
    <t>高齢化率</t>
  </si>
  <si>
    <t>（%）</t>
  </si>
  <si>
    <t>高齢者数</t>
  </si>
  <si>
    <t>A3-a</t>
  </si>
  <si>
    <t>前期高齢者割合</t>
  </si>
  <si>
    <t>後期高齢者割合</t>
  </si>
  <si>
    <t>A6-a</t>
  </si>
  <si>
    <t>高齢者を含む世帯の割合</t>
  </si>
  <si>
    <t>高齢者を含む世帯数</t>
  </si>
  <si>
    <t>（世帯）</t>
  </si>
  <si>
    <t>A7-a</t>
  </si>
  <si>
    <t>高齢独居世帯の割合</t>
  </si>
  <si>
    <t>高齢独居世帯数</t>
  </si>
  <si>
    <t>-</t>
  </si>
  <si>
    <t>A8-a</t>
  </si>
  <si>
    <t>高齢夫婦世帯の割合</t>
  </si>
  <si>
    <t>高齢夫婦世帯数</t>
  </si>
  <si>
    <t>認定率</t>
    <rPh sb="0" eb="2">
      <t>ニンテイ</t>
    </rPh>
    <rPh sb="2" eb="3">
      <t>リツ</t>
    </rPh>
    <phoneticPr fontId="9"/>
  </si>
  <si>
    <t>調整済み認定率（要支援1）　※第１号被保険者のみ</t>
  </si>
  <si>
    <t>調整済み認定率（要支援2）　※第１号被保険者のみ</t>
  </si>
  <si>
    <t>調整済み認定率（要介護1）　※第１号被保険者のみ</t>
  </si>
  <si>
    <t>調整済み認定率（要介護2）　※第１号被保険者のみ</t>
  </si>
  <si>
    <t>調整済み認定率（要介護3）　※第１号被保険者のみ</t>
  </si>
  <si>
    <t>調整済み認定率（要介護4）　※第１号被保険者のみ</t>
  </si>
  <si>
    <t>調整済み認定率（要介護5）　※第１号被保険者のみ</t>
  </si>
  <si>
    <t>合計調整済み認定率　※第１号被保険者のみ</t>
  </si>
  <si>
    <t>受給率</t>
    <rPh sb="0" eb="2">
      <t>ジュキュウ</t>
    </rPh>
    <rPh sb="2" eb="3">
      <t>リツ</t>
    </rPh>
    <phoneticPr fontId="9"/>
  </si>
  <si>
    <t>受給率（施設系サービス）</t>
  </si>
  <si>
    <t>受給率（居住系サービス）</t>
  </si>
  <si>
    <t>受給率（在宅サービス）</t>
  </si>
  <si>
    <t>1人あたり給付月額</t>
    <rPh sb="0" eb="2">
      <t>ヒトリ</t>
    </rPh>
    <rPh sb="5" eb="7">
      <t>キュウフ</t>
    </rPh>
    <rPh sb="7" eb="9">
      <t>ゲツガク</t>
    </rPh>
    <phoneticPr fontId="9"/>
  </si>
  <si>
    <t>第１号被保険者１人あたり保険給付月額</t>
  </si>
  <si>
    <t>（円）</t>
    <rPh sb="1" eb="2">
      <t>エン</t>
    </rPh>
    <phoneticPr fontId="9"/>
  </si>
  <si>
    <t>調整済み第1号被保険者1人あたり給付月額（在宅サービス）</t>
  </si>
  <si>
    <t>（円）</t>
  </si>
  <si>
    <t>調整済み第1号被保険者1人あたり給付月額（施設および居住系サービス）</t>
  </si>
  <si>
    <t>定員</t>
    <rPh sb="0" eb="2">
      <t>テイイン</t>
    </rPh>
    <phoneticPr fontId="9"/>
  </si>
  <si>
    <t>　居住系サービス：認知症対応型共同生活介護，特定施設入居者生活介護，地域密着型特定施設入居者生活介護</t>
    <rPh sb="1" eb="3">
      <t>キョジュウ</t>
    </rPh>
    <rPh sb="3" eb="4">
      <t>ケイ</t>
    </rPh>
    <phoneticPr fontId="9"/>
  </si>
  <si>
    <t>　在宅サービス：上記の施設，居住系サービスを除いた介護保険サービス　</t>
    <rPh sb="1" eb="3">
      <t>ザイタク</t>
    </rPh>
    <rPh sb="8" eb="10">
      <t>ジョウキ</t>
    </rPh>
    <rPh sb="11" eb="13">
      <t>シセツ</t>
    </rPh>
    <rPh sb="14" eb="16">
      <t>キョジュウ</t>
    </rPh>
    <rPh sb="16" eb="17">
      <t>ケイ</t>
    </rPh>
    <rPh sb="22" eb="23">
      <t>ノゾ</t>
    </rPh>
    <rPh sb="25" eb="27">
      <t>カイゴ</t>
    </rPh>
    <rPh sb="27" eb="29">
      <t>ホケン</t>
    </rPh>
    <phoneticPr fontId="9"/>
  </si>
  <si>
    <t>◆高知市介護保険事業の現状と課題</t>
    <rPh sb="1" eb="4">
      <t>コウチシ</t>
    </rPh>
    <rPh sb="4" eb="6">
      <t>カイゴ</t>
    </rPh>
    <rPh sb="6" eb="8">
      <t>ホケン</t>
    </rPh>
    <rPh sb="8" eb="10">
      <t>ジギョウ</t>
    </rPh>
    <rPh sb="11" eb="13">
      <t>ゲンジョウ</t>
    </rPh>
    <rPh sb="14" eb="16">
      <t>カダイ</t>
    </rPh>
    <phoneticPr fontId="9"/>
  </si>
  <si>
    <t>介護サービス情報公表システムおよび厚生労働省「介護保険事業状況報告」月報
令和元年（2019年）</t>
    <rPh sb="37" eb="39">
      <t>レイワ</t>
    </rPh>
    <rPh sb="39" eb="41">
      <t>ガンネン</t>
    </rPh>
    <rPh sb="46" eb="47">
      <t>ネン</t>
    </rPh>
    <phoneticPr fontId="9"/>
  </si>
  <si>
    <t>＊施設サービス：介護老人福祉施設，地域密着型介護老人福祉施設，介護老人保健施設，介護療養型医療施設，介護医療院</t>
    <rPh sb="1" eb="3">
      <t>シセツ</t>
    </rPh>
    <rPh sb="50" eb="52">
      <t>カイゴ</t>
    </rPh>
    <rPh sb="52" eb="54">
      <t>イリョウ</t>
    </rPh>
    <rPh sb="54" eb="55">
      <t>イン</t>
    </rPh>
    <phoneticPr fontId="9"/>
  </si>
  <si>
    <t>　通所系サービス：上記在宅サービスのうち，通所介護，通所リハビリテーション，地域密着型通所介護，認知症対応型通所介護，小規模多機能型居宅介護（宿泊＋通い），看護小規模多機能型居宅介護（宿泊＋通い）</t>
    <rPh sb="1" eb="3">
      <t>ツウショ</t>
    </rPh>
    <rPh sb="3" eb="4">
      <t>ケイ</t>
    </rPh>
    <rPh sb="9" eb="11">
      <t>ジョウキ</t>
    </rPh>
    <rPh sb="11" eb="13">
      <t>ザイタク</t>
    </rPh>
    <rPh sb="21" eb="23">
      <t>ツウショ</t>
    </rPh>
    <rPh sb="23" eb="25">
      <t>カイゴ</t>
    </rPh>
    <rPh sb="26" eb="28">
      <t>ツウショ</t>
    </rPh>
    <rPh sb="38" eb="40">
      <t>チイキ</t>
    </rPh>
    <rPh sb="40" eb="43">
      <t>ミッチャクガタ</t>
    </rPh>
    <rPh sb="43" eb="45">
      <t>ツウショ</t>
    </rPh>
    <rPh sb="45" eb="47">
      <t>カイゴ</t>
    </rPh>
    <rPh sb="48" eb="51">
      <t>ニンチショウ</t>
    </rPh>
    <rPh sb="51" eb="54">
      <t>タイオウガタ</t>
    </rPh>
    <rPh sb="54" eb="56">
      <t>ツウショ</t>
    </rPh>
    <rPh sb="56" eb="58">
      <t>カイゴ</t>
    </rPh>
    <rPh sb="59" eb="62">
      <t>ショウキボ</t>
    </rPh>
    <rPh sb="62" eb="66">
      <t>タキノウガタ</t>
    </rPh>
    <rPh sb="66" eb="68">
      <t>キョタク</t>
    </rPh>
    <rPh sb="68" eb="70">
      <t>カイゴ</t>
    </rPh>
    <rPh sb="71" eb="73">
      <t>シュクハク</t>
    </rPh>
    <rPh sb="74" eb="75">
      <t>カヨ</t>
    </rPh>
    <rPh sb="78" eb="80">
      <t>カンゴ</t>
    </rPh>
    <rPh sb="80" eb="83">
      <t>ショウキボ</t>
    </rPh>
    <rPh sb="83" eb="87">
      <t>タキノウガタ</t>
    </rPh>
    <rPh sb="87" eb="89">
      <t>キョタク</t>
    </rPh>
    <rPh sb="89" eb="91">
      <t>カイゴ</t>
    </rPh>
    <rPh sb="92" eb="94">
      <t>シュクハク</t>
    </rPh>
    <rPh sb="95" eb="96">
      <t>カヨ</t>
    </rPh>
    <phoneticPr fontId="9"/>
  </si>
  <si>
    <t>令和２年度（2020年）</t>
    <rPh sb="0" eb="2">
      <t>レイワ</t>
    </rPh>
    <rPh sb="3" eb="5">
      <t>ネンド</t>
    </rPh>
    <rPh sb="4" eb="5">
      <t>ド</t>
    </rPh>
    <rPh sb="10" eb="11">
      <t>ネン</t>
    </rPh>
    <phoneticPr fontId="9"/>
  </si>
  <si>
    <t>令和２年（2020年）</t>
    <rPh sb="0" eb="2">
      <t>レイワ</t>
    </rPh>
    <rPh sb="3" eb="4">
      <t>ネン</t>
    </rPh>
    <phoneticPr fontId="9"/>
  </si>
  <si>
    <t>中核市
平均</t>
    <rPh sb="0" eb="3">
      <t>チュウカクシ</t>
    </rPh>
    <rPh sb="4" eb="6">
      <t>ヘイキン</t>
    </rPh>
    <phoneticPr fontId="9"/>
  </si>
  <si>
    <t>介護サービス情報公表システムおよび厚生労働省「介護保険事業状況報告」月報
令和２年（2020年）</t>
    <rPh sb="37" eb="39">
      <t>レイワ</t>
    </rPh>
    <rPh sb="40" eb="41">
      <t>ネン</t>
    </rPh>
    <rPh sb="46" eb="47">
      <t>ネン</t>
    </rPh>
    <phoneticPr fontId="9"/>
  </si>
  <si>
    <t>　　総　数</t>
    <rPh sb="2" eb="3">
      <t>フサ</t>
    </rPh>
    <rPh sb="4" eb="5">
      <t>カズ</t>
    </rPh>
    <phoneticPr fontId="30"/>
  </si>
  <si>
    <t>合計</t>
    <rPh sb="0" eb="2">
      <t>ゴウケイ</t>
    </rPh>
    <phoneticPr fontId="30"/>
  </si>
  <si>
    <t>計</t>
    <rPh sb="0" eb="1">
      <t>ケイ</t>
    </rPh>
    <phoneticPr fontId="8"/>
  </si>
  <si>
    <t>要介護５</t>
    <rPh sb="0" eb="1">
      <t>ヨウ</t>
    </rPh>
    <rPh sb="1" eb="3">
      <t>カイゴ</t>
    </rPh>
    <phoneticPr fontId="30"/>
  </si>
  <si>
    <t>要介護４</t>
    <rPh sb="0" eb="1">
      <t>ヨウ</t>
    </rPh>
    <rPh sb="1" eb="3">
      <t>カイゴ</t>
    </rPh>
    <phoneticPr fontId="30"/>
  </si>
  <si>
    <t>要介護３</t>
    <rPh sb="0" eb="1">
      <t>ヨウ</t>
    </rPh>
    <rPh sb="1" eb="3">
      <t>カイゴ</t>
    </rPh>
    <phoneticPr fontId="30"/>
  </si>
  <si>
    <t>要介護２</t>
    <rPh sb="0" eb="1">
      <t>ヨウ</t>
    </rPh>
    <rPh sb="1" eb="3">
      <t>カイゴ</t>
    </rPh>
    <phoneticPr fontId="30"/>
  </si>
  <si>
    <t>要介護１</t>
    <rPh sb="0" eb="1">
      <t>ヨウ</t>
    </rPh>
    <rPh sb="1" eb="3">
      <t>カイゴ</t>
    </rPh>
    <phoneticPr fontId="30"/>
  </si>
  <si>
    <t>経過的要介護</t>
    <rPh sb="0" eb="3">
      <t>ケイカテキ</t>
    </rPh>
    <rPh sb="3" eb="4">
      <t>ヨウ</t>
    </rPh>
    <rPh sb="4" eb="6">
      <t>カイゴ</t>
    </rPh>
    <phoneticPr fontId="30"/>
  </si>
  <si>
    <t>要支援２</t>
    <rPh sb="0" eb="1">
      <t>ヨウ</t>
    </rPh>
    <rPh sb="1" eb="3">
      <t>シエン</t>
    </rPh>
    <phoneticPr fontId="30"/>
  </si>
  <si>
    <t>要支援１</t>
    <rPh sb="0" eb="1">
      <t>ヨウ</t>
    </rPh>
    <rPh sb="1" eb="3">
      <t>シエン</t>
    </rPh>
    <phoneticPr fontId="30"/>
  </si>
  <si>
    <t>　　合　　　　　計</t>
    <rPh sb="2" eb="3">
      <t>ゴウ</t>
    </rPh>
    <rPh sb="8" eb="9">
      <t>ケイ</t>
    </rPh>
    <phoneticPr fontId="8"/>
  </si>
  <si>
    <t>介護医療院</t>
    <rPh sb="0" eb="2">
      <t>カイゴ</t>
    </rPh>
    <rPh sb="2" eb="4">
      <t>イリョウ</t>
    </rPh>
    <rPh sb="4" eb="5">
      <t>イン</t>
    </rPh>
    <phoneticPr fontId="8"/>
  </si>
  <si>
    <t>介護療養型医療施設</t>
    <rPh sb="0" eb="2">
      <t>カイゴ</t>
    </rPh>
    <rPh sb="2" eb="5">
      <t>リョウヨウガタ</t>
    </rPh>
    <rPh sb="5" eb="7">
      <t>イリョウ</t>
    </rPh>
    <rPh sb="7" eb="9">
      <t>シセツ</t>
    </rPh>
    <phoneticPr fontId="8"/>
  </si>
  <si>
    <t>介護老人保健施設</t>
    <rPh sb="0" eb="2">
      <t>カイゴ</t>
    </rPh>
    <rPh sb="2" eb="4">
      <t>ロウジン</t>
    </rPh>
    <rPh sb="4" eb="6">
      <t>ホケン</t>
    </rPh>
    <rPh sb="6" eb="8">
      <t>シセツ</t>
    </rPh>
    <phoneticPr fontId="8"/>
  </si>
  <si>
    <t>介護老人福祉施設</t>
    <rPh sb="0" eb="2">
      <t>カイゴ</t>
    </rPh>
    <rPh sb="2" eb="4">
      <t>ロウジン</t>
    </rPh>
    <rPh sb="4" eb="6">
      <t>フクシ</t>
    </rPh>
    <rPh sb="6" eb="8">
      <t>シセツ</t>
    </rPh>
    <phoneticPr fontId="8"/>
  </si>
  <si>
    <t>施設サービス</t>
    <rPh sb="0" eb="2">
      <t>シセツ</t>
    </rPh>
    <phoneticPr fontId="8"/>
  </si>
  <si>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8"/>
  </si>
  <si>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8">
      <t>セイカツ</t>
    </rPh>
    <rPh sb="18" eb="20">
      <t>カイゴ</t>
    </rPh>
    <phoneticPr fontId="8"/>
  </si>
  <si>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8"/>
  </si>
  <si>
    <t>認知症対応型共同生活介護</t>
    <rPh sb="0" eb="2">
      <t>ニンチ</t>
    </rPh>
    <rPh sb="2" eb="3">
      <t>ショウ</t>
    </rPh>
    <rPh sb="3" eb="5">
      <t>タイオウ</t>
    </rPh>
    <rPh sb="5" eb="6">
      <t>ガタ</t>
    </rPh>
    <rPh sb="6" eb="8">
      <t>キョウドウ</t>
    </rPh>
    <rPh sb="8" eb="10">
      <t>セイカツ</t>
    </rPh>
    <rPh sb="10" eb="12">
      <t>カイゴ</t>
    </rPh>
    <phoneticPr fontId="8"/>
  </si>
  <si>
    <t>小規模多機能型居宅介護</t>
    <rPh sb="0" eb="3">
      <t>ショウキボ</t>
    </rPh>
    <rPh sb="3" eb="4">
      <t>タ</t>
    </rPh>
    <rPh sb="4" eb="6">
      <t>キノウ</t>
    </rPh>
    <rPh sb="6" eb="7">
      <t>ガタ</t>
    </rPh>
    <rPh sb="7" eb="9">
      <t>キョタク</t>
    </rPh>
    <rPh sb="9" eb="11">
      <t>カイゴ</t>
    </rPh>
    <phoneticPr fontId="8"/>
  </si>
  <si>
    <t>認知症対応型通所介護</t>
    <rPh sb="0" eb="2">
      <t>ニンチ</t>
    </rPh>
    <rPh sb="2" eb="3">
      <t>ショウ</t>
    </rPh>
    <rPh sb="3" eb="5">
      <t>タイオウ</t>
    </rPh>
    <rPh sb="5" eb="6">
      <t>ガタ</t>
    </rPh>
    <rPh sb="6" eb="8">
      <t>ツウショ</t>
    </rPh>
    <rPh sb="8" eb="10">
      <t>カイゴ</t>
    </rPh>
    <phoneticPr fontId="8"/>
  </si>
  <si>
    <t>地域密着型通所介護</t>
    <rPh sb="0" eb="2">
      <t>チイキ</t>
    </rPh>
    <rPh sb="2" eb="5">
      <t>ミッチャクガタ</t>
    </rPh>
    <rPh sb="5" eb="7">
      <t>ツウショ</t>
    </rPh>
    <rPh sb="7" eb="9">
      <t>カイゴ</t>
    </rPh>
    <phoneticPr fontId="8"/>
  </si>
  <si>
    <t>夜間対応型訪問介護</t>
    <rPh sb="0" eb="2">
      <t>ヤカン</t>
    </rPh>
    <rPh sb="2" eb="4">
      <t>タイオウ</t>
    </rPh>
    <rPh sb="4" eb="5">
      <t>ガタ</t>
    </rPh>
    <rPh sb="5" eb="7">
      <t>ホウモン</t>
    </rPh>
    <rPh sb="7" eb="9">
      <t>カイゴ</t>
    </rPh>
    <phoneticPr fontId="8"/>
  </si>
  <si>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8"/>
  </si>
  <si>
    <t>地域密着型（介護予防）サービス</t>
    <rPh sb="0" eb="2">
      <t>チイキ</t>
    </rPh>
    <rPh sb="2" eb="4">
      <t>ミッチャク</t>
    </rPh>
    <rPh sb="4" eb="5">
      <t>ガタ</t>
    </rPh>
    <rPh sb="6" eb="8">
      <t>カイゴ</t>
    </rPh>
    <rPh sb="8" eb="10">
      <t>ヨボウ</t>
    </rPh>
    <phoneticPr fontId="8"/>
  </si>
  <si>
    <t>介護予防支援・居宅介護支援</t>
    <rPh sb="0" eb="2">
      <t>カイゴ</t>
    </rPh>
    <rPh sb="2" eb="4">
      <t>ヨボウ</t>
    </rPh>
    <rPh sb="4" eb="6">
      <t>シエン</t>
    </rPh>
    <rPh sb="7" eb="9">
      <t>キョタク</t>
    </rPh>
    <rPh sb="9" eb="11">
      <t>カイゴ</t>
    </rPh>
    <rPh sb="11" eb="13">
      <t>シエン</t>
    </rPh>
    <phoneticPr fontId="8"/>
  </si>
  <si>
    <t>特定施設入居者生活介護</t>
    <rPh sb="0" eb="2">
      <t>トクテイ</t>
    </rPh>
    <rPh sb="2" eb="4">
      <t>シセツ</t>
    </rPh>
    <rPh sb="4" eb="7">
      <t>ニュウキョシャ</t>
    </rPh>
    <rPh sb="7" eb="9">
      <t>セイカツ</t>
    </rPh>
    <rPh sb="9" eb="11">
      <t>カイゴ</t>
    </rPh>
    <phoneticPr fontId="8"/>
  </si>
  <si>
    <t>住宅改修費</t>
    <rPh sb="0" eb="2">
      <t>ジュウタク</t>
    </rPh>
    <rPh sb="2" eb="4">
      <t>カイシュウ</t>
    </rPh>
    <rPh sb="4" eb="5">
      <t>ヒ</t>
    </rPh>
    <phoneticPr fontId="8"/>
  </si>
  <si>
    <t>福祉用具購入費</t>
    <rPh sb="0" eb="2">
      <t>フクシ</t>
    </rPh>
    <rPh sb="2" eb="4">
      <t>ヨウグ</t>
    </rPh>
    <rPh sb="4" eb="6">
      <t>コウニュウ</t>
    </rPh>
    <rPh sb="6" eb="7">
      <t>ヒ</t>
    </rPh>
    <phoneticPr fontId="8"/>
  </si>
  <si>
    <t>福祉用具貸与</t>
    <rPh sb="0" eb="2">
      <t>フクシ</t>
    </rPh>
    <rPh sb="2" eb="4">
      <t>ヨウグ</t>
    </rPh>
    <rPh sb="4" eb="6">
      <t>タイヨ</t>
    </rPh>
    <phoneticPr fontId="8"/>
  </si>
  <si>
    <t>福祉用具・住宅改修サービス</t>
    <rPh sb="0" eb="2">
      <t>フクシ</t>
    </rPh>
    <rPh sb="2" eb="4">
      <t>ヨウグ</t>
    </rPh>
    <rPh sb="5" eb="7">
      <t>ジュウタク</t>
    </rPh>
    <rPh sb="7" eb="9">
      <t>カイシュウ</t>
    </rPh>
    <phoneticPr fontId="8"/>
  </si>
  <si>
    <t>短期入所療養介護（介護医療院）</t>
    <rPh sb="0" eb="2">
      <t>タンキ</t>
    </rPh>
    <rPh sb="2" eb="4">
      <t>ニュウショ</t>
    </rPh>
    <rPh sb="4" eb="6">
      <t>リョウヨウ</t>
    </rPh>
    <rPh sb="6" eb="8">
      <t>カイゴ</t>
    </rPh>
    <rPh sb="9" eb="11">
      <t>カイゴ</t>
    </rPh>
    <rPh sb="11" eb="13">
      <t>イリョウ</t>
    </rPh>
    <rPh sb="13" eb="14">
      <t>イン</t>
    </rPh>
    <phoneticPr fontId="8"/>
  </si>
  <si>
    <t>短期入所療養介護（療養型）</t>
    <rPh sb="0" eb="2">
      <t>タンキ</t>
    </rPh>
    <rPh sb="2" eb="4">
      <t>ニュウショ</t>
    </rPh>
    <rPh sb="4" eb="6">
      <t>リョウヨウ</t>
    </rPh>
    <rPh sb="6" eb="8">
      <t>カイゴ</t>
    </rPh>
    <rPh sb="9" eb="11">
      <t>リョウヨウ</t>
    </rPh>
    <rPh sb="11" eb="12">
      <t>ガタ</t>
    </rPh>
    <phoneticPr fontId="8"/>
  </si>
  <si>
    <t>短期入所療養介護（老健）</t>
    <rPh sb="0" eb="2">
      <t>タンキ</t>
    </rPh>
    <rPh sb="2" eb="4">
      <t>ニュウショ</t>
    </rPh>
    <rPh sb="4" eb="6">
      <t>リョウヨウ</t>
    </rPh>
    <rPh sb="6" eb="8">
      <t>カイゴ</t>
    </rPh>
    <rPh sb="9" eb="11">
      <t>ロウケン</t>
    </rPh>
    <phoneticPr fontId="8"/>
  </si>
  <si>
    <t>短期入所生活介護</t>
    <rPh sb="0" eb="2">
      <t>タンキ</t>
    </rPh>
    <rPh sb="2" eb="4">
      <t>ニュウショ</t>
    </rPh>
    <rPh sb="4" eb="6">
      <t>セイカツ</t>
    </rPh>
    <rPh sb="6" eb="8">
      <t>カイゴ</t>
    </rPh>
    <phoneticPr fontId="8"/>
  </si>
  <si>
    <t>短期入所サービス</t>
    <rPh sb="0" eb="2">
      <t>タンキ</t>
    </rPh>
    <rPh sb="2" eb="4">
      <t>ニュウショ</t>
    </rPh>
    <phoneticPr fontId="8"/>
  </si>
  <si>
    <t>通所リハビリテーション</t>
    <rPh sb="0" eb="2">
      <t>ツウショ</t>
    </rPh>
    <phoneticPr fontId="8"/>
  </si>
  <si>
    <t>通所介護</t>
    <rPh sb="0" eb="2">
      <t>ツウショ</t>
    </rPh>
    <rPh sb="2" eb="4">
      <t>カイゴ</t>
    </rPh>
    <phoneticPr fontId="8"/>
  </si>
  <si>
    <t>通所サービス</t>
    <rPh sb="0" eb="2">
      <t>ツウショ</t>
    </rPh>
    <phoneticPr fontId="8"/>
  </si>
  <si>
    <t>居宅療養管理指導</t>
    <rPh sb="0" eb="2">
      <t>キョタク</t>
    </rPh>
    <rPh sb="2" eb="4">
      <t>リョウヨウ</t>
    </rPh>
    <rPh sb="4" eb="6">
      <t>カンリ</t>
    </rPh>
    <rPh sb="6" eb="8">
      <t>シドウ</t>
    </rPh>
    <phoneticPr fontId="8"/>
  </si>
  <si>
    <t>訪問リハビリテーション</t>
    <rPh sb="0" eb="2">
      <t>ホウモン</t>
    </rPh>
    <phoneticPr fontId="8"/>
  </si>
  <si>
    <t>訪問看護</t>
    <rPh sb="0" eb="2">
      <t>ホウモン</t>
    </rPh>
    <rPh sb="2" eb="4">
      <t>カンゴ</t>
    </rPh>
    <phoneticPr fontId="8"/>
  </si>
  <si>
    <t>訪問入浴介護</t>
    <rPh sb="0" eb="2">
      <t>ホウモン</t>
    </rPh>
    <rPh sb="2" eb="4">
      <t>ニュウヨク</t>
    </rPh>
    <rPh sb="4" eb="6">
      <t>カイゴ</t>
    </rPh>
    <phoneticPr fontId="8"/>
  </si>
  <si>
    <t>訪問介護</t>
    <rPh sb="0" eb="2">
      <t>ホウモン</t>
    </rPh>
    <rPh sb="2" eb="4">
      <t>カイゴ</t>
    </rPh>
    <phoneticPr fontId="8"/>
  </si>
  <si>
    <t>訪問サービス</t>
    <rPh sb="0" eb="2">
      <t>ホウモン</t>
    </rPh>
    <phoneticPr fontId="8"/>
  </si>
  <si>
    <t>居宅（介護予防）サービス</t>
    <rPh sb="0" eb="2">
      <t>キョタク</t>
    </rPh>
    <rPh sb="3" eb="5">
      <t>カイゴ</t>
    </rPh>
    <rPh sb="5" eb="7">
      <t>ヨボウ</t>
    </rPh>
    <phoneticPr fontId="8"/>
  </si>
  <si>
    <t>介護給付</t>
    <rPh sb="0" eb="2">
      <t>カイゴ</t>
    </rPh>
    <rPh sb="2" eb="4">
      <t>キュウフ</t>
    </rPh>
    <phoneticPr fontId="8"/>
  </si>
  <si>
    <t>予防給付</t>
    <rPh sb="0" eb="2">
      <t>ヨボウ</t>
    </rPh>
    <rPh sb="2" eb="4">
      <t>キュウフ</t>
    </rPh>
    <phoneticPr fontId="8"/>
  </si>
  <si>
    <t>現物給付は前々月サービス分，償還給付は前月支出決定分（単位：円）</t>
    <rPh sb="27" eb="29">
      <t>タンイ</t>
    </rPh>
    <rPh sb="30" eb="31">
      <t>エン</t>
    </rPh>
    <phoneticPr fontId="30"/>
  </si>
  <si>
    <t>○保険給付決定状況（支給額）</t>
    <rPh sb="1" eb="3">
      <t>ホケン</t>
    </rPh>
    <rPh sb="3" eb="5">
      <t>キュウフ</t>
    </rPh>
    <rPh sb="5" eb="7">
      <t>ケッテイ</t>
    </rPh>
    <rPh sb="7" eb="9">
      <t>ジョウキョウ</t>
    </rPh>
    <rPh sb="10" eb="13">
      <t>シキュウガク</t>
    </rPh>
    <phoneticPr fontId="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</si>
  <si>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8"/>
  </si>
  <si>
    <t>現物給付は前々月サービス分，償還給付は前月支出決定分（単位：件）</t>
    <rPh sb="27" eb="29">
      <t>タンイ</t>
    </rPh>
    <rPh sb="30" eb="31">
      <t>ケン</t>
    </rPh>
    <phoneticPr fontId="30"/>
  </si>
  <si>
    <t>○保険給付決定状況（件数）</t>
    <rPh sb="1" eb="3">
      <t>ホケン</t>
    </rPh>
    <rPh sb="3" eb="5">
      <t>キュウフ</t>
    </rPh>
    <rPh sb="5" eb="7">
      <t>ケッテイ</t>
    </rPh>
    <rPh sb="7" eb="9">
      <t>ジョウキョウ</t>
    </rPh>
    <rPh sb="10" eb="12">
      <t>ケンスウ</t>
    </rPh>
    <phoneticPr fontId="8"/>
  </si>
  <si>
    <t>第２号被保険者</t>
    <rPh sb="0" eb="1">
      <t>ダイ</t>
    </rPh>
    <rPh sb="2" eb="3">
      <t>ゴウ</t>
    </rPh>
    <rPh sb="3" eb="7">
      <t>ヒホケンシャ</t>
    </rPh>
    <phoneticPr fontId="30"/>
  </si>
  <si>
    <t>第１号被保険者</t>
    <rPh sb="0" eb="1">
      <t>ダイ</t>
    </rPh>
    <rPh sb="2" eb="3">
      <t>ゴウ</t>
    </rPh>
    <rPh sb="3" eb="7">
      <t>ヒホケンシャ</t>
    </rPh>
    <phoneticPr fontId="30"/>
  </si>
  <si>
    <t>現物給付は前々月サービス分，償還給付は前月支出決定分（単位：人）</t>
    <rPh sb="27" eb="29">
      <t>タンイ</t>
    </rPh>
    <rPh sb="30" eb="31">
      <t>ニン</t>
    </rPh>
    <phoneticPr fontId="30"/>
  </si>
  <si>
    <t>　・介護医療院</t>
    <rPh sb="2" eb="4">
      <t>カイゴ</t>
    </rPh>
    <rPh sb="4" eb="6">
      <t>イリョウ</t>
    </rPh>
    <rPh sb="6" eb="7">
      <t>イン</t>
    </rPh>
    <phoneticPr fontId="30"/>
  </si>
  <si>
    <t>　・介護療養型医療施設（療養型病床群）</t>
    <rPh sb="2" eb="4">
      <t>カイゴ</t>
    </rPh>
    <rPh sb="4" eb="6">
      <t>リョウヨウ</t>
    </rPh>
    <rPh sb="6" eb="7">
      <t>ガタ</t>
    </rPh>
    <rPh sb="7" eb="9">
      <t>イリョウ</t>
    </rPh>
    <rPh sb="9" eb="11">
      <t>シセツ</t>
    </rPh>
    <phoneticPr fontId="30"/>
  </si>
  <si>
    <t>　・介護老人保健施設（老人保健施設）</t>
    <rPh sb="2" eb="4">
      <t>カイゴ</t>
    </rPh>
    <rPh sb="4" eb="6">
      <t>ロウジン</t>
    </rPh>
    <rPh sb="6" eb="8">
      <t>ホケン</t>
    </rPh>
    <rPh sb="8" eb="10">
      <t>シセツ</t>
    </rPh>
    <phoneticPr fontId="30"/>
  </si>
  <si>
    <t>　・介護老人福祉施設（特別養護老人ホーム）</t>
    <rPh sb="2" eb="4">
      <t>カイゴ</t>
    </rPh>
    <rPh sb="4" eb="6">
      <t>ロウジン</t>
    </rPh>
    <rPh sb="6" eb="8">
      <t>フクシ</t>
    </rPh>
    <rPh sb="8" eb="10">
      <t>シセツ</t>
    </rPh>
    <rPh sb="11" eb="13">
      <t>トクベツ</t>
    </rPh>
    <rPh sb="13" eb="15">
      <t>ヨウゴ</t>
    </rPh>
    <rPh sb="15" eb="17">
      <t>ロウジン</t>
    </rPh>
    <phoneticPr fontId="30"/>
  </si>
  <si>
    <t>○施設介護サービス受給者数</t>
    <rPh sb="1" eb="3">
      <t>シセツ</t>
    </rPh>
    <rPh sb="3" eb="5">
      <t>カイゴ</t>
    </rPh>
    <rPh sb="9" eb="12">
      <t>ジュキュウシャ</t>
    </rPh>
    <rPh sb="12" eb="13">
      <t>スウ</t>
    </rPh>
    <phoneticPr fontId="30"/>
  </si>
  <si>
    <t>○地域密着型（介護予防）サービス受給者数</t>
    <rPh sb="1" eb="3">
      <t>チイキ</t>
    </rPh>
    <rPh sb="3" eb="5">
      <t>ミッチャク</t>
    </rPh>
    <rPh sb="5" eb="6">
      <t>ガタ</t>
    </rPh>
    <rPh sb="7" eb="9">
      <t>カイゴ</t>
    </rPh>
    <rPh sb="9" eb="11">
      <t>ヨボウ</t>
    </rPh>
    <rPh sb="16" eb="19">
      <t>ジュキュウシャ</t>
    </rPh>
    <rPh sb="19" eb="20">
      <t>スウ</t>
    </rPh>
    <phoneticPr fontId="30"/>
  </si>
  <si>
    <t>○居宅介護（介護予防）サービス受給者数</t>
    <rPh sb="1" eb="3">
      <t>キョタク</t>
    </rPh>
    <rPh sb="3" eb="5">
      <t>カイゴ</t>
    </rPh>
    <rPh sb="6" eb="8">
      <t>カイゴ</t>
    </rPh>
    <rPh sb="8" eb="10">
      <t>ヨボウ</t>
    </rPh>
    <rPh sb="15" eb="18">
      <t>ジュキュウシャ</t>
    </rPh>
    <rPh sb="18" eb="19">
      <t>スウ</t>
    </rPh>
    <phoneticPr fontId="30"/>
  </si>
  <si>
    <t>総　　数</t>
    <rPh sb="0" eb="1">
      <t>フサ</t>
    </rPh>
    <rPh sb="3" eb="4">
      <t>カズ</t>
    </rPh>
    <phoneticPr fontId="8"/>
  </si>
  <si>
    <t>９０歳以上</t>
    <rPh sb="2" eb="3">
      <t>サイ</t>
    </rPh>
    <rPh sb="3" eb="5">
      <t>イジョウ</t>
    </rPh>
    <phoneticPr fontId="30"/>
  </si>
  <si>
    <t>８５歳以上９０歳未満</t>
    <rPh sb="2" eb="3">
      <t>サイ</t>
    </rPh>
    <rPh sb="3" eb="5">
      <t>イジョウ</t>
    </rPh>
    <rPh sb="7" eb="8">
      <t>サイ</t>
    </rPh>
    <rPh sb="8" eb="10">
      <t>ミマン</t>
    </rPh>
    <phoneticPr fontId="30"/>
  </si>
  <si>
    <t>８０歳以上８５歳未満</t>
    <rPh sb="2" eb="3">
      <t>サイ</t>
    </rPh>
    <rPh sb="3" eb="5">
      <t>イジョウ</t>
    </rPh>
    <rPh sb="7" eb="8">
      <t>サイ</t>
    </rPh>
    <rPh sb="8" eb="10">
      <t>ミマン</t>
    </rPh>
    <phoneticPr fontId="30"/>
  </si>
  <si>
    <t>７５歳以上８０歳未満</t>
    <rPh sb="2" eb="3">
      <t>サイ</t>
    </rPh>
    <rPh sb="3" eb="5">
      <t>イジョウ</t>
    </rPh>
    <rPh sb="7" eb="8">
      <t>サイ</t>
    </rPh>
    <rPh sb="8" eb="10">
      <t>ミマン</t>
    </rPh>
    <phoneticPr fontId="30"/>
  </si>
  <si>
    <t>７０歳以上７５歳未満</t>
    <rPh sb="2" eb="3">
      <t>サイ</t>
    </rPh>
    <rPh sb="3" eb="5">
      <t>イジョウ</t>
    </rPh>
    <rPh sb="7" eb="8">
      <t>サイ</t>
    </rPh>
    <rPh sb="8" eb="10">
      <t>ミマン</t>
    </rPh>
    <phoneticPr fontId="30"/>
  </si>
  <si>
    <t>６５歳以上７０歳未満</t>
    <rPh sb="2" eb="3">
      <t>サイ</t>
    </rPh>
    <rPh sb="3" eb="5">
      <t>イジョウ</t>
    </rPh>
    <rPh sb="7" eb="8">
      <t>サイ</t>
    </rPh>
    <rPh sb="8" eb="10">
      <t>ミマン</t>
    </rPh>
    <phoneticPr fontId="30"/>
  </si>
  <si>
    <t>女</t>
    <rPh sb="0" eb="1">
      <t>オンナ</t>
    </rPh>
    <phoneticPr fontId="8"/>
  </si>
  <si>
    <t>男</t>
    <rPh sb="0" eb="1">
      <t>オトコ</t>
    </rPh>
    <phoneticPr fontId="8"/>
  </si>
  <si>
    <t>非該当</t>
    <rPh sb="0" eb="3">
      <t>ヒガイトウ</t>
    </rPh>
    <phoneticPr fontId="8"/>
  </si>
  <si>
    <t>（単位：人）</t>
    <rPh sb="1" eb="3">
      <t>タンイ</t>
    </rPh>
    <rPh sb="4" eb="5">
      <t>ニン</t>
    </rPh>
    <phoneticPr fontId="30"/>
  </si>
  <si>
    <t>○要介護（要支援）認定者数</t>
    <rPh sb="1" eb="2">
      <t>ヨウ</t>
    </rPh>
    <rPh sb="2" eb="4">
      <t>カイゴ</t>
    </rPh>
    <rPh sb="5" eb="6">
      <t>ヨウ</t>
    </rPh>
    <rPh sb="6" eb="8">
      <t>シエン</t>
    </rPh>
    <rPh sb="9" eb="12">
      <t>ニンテイシャ</t>
    </rPh>
    <rPh sb="12" eb="13">
      <t>スウ</t>
    </rPh>
    <phoneticPr fontId="30"/>
  </si>
  <si>
    <t>　　計</t>
    <rPh sb="2" eb="3">
      <t>ケイ</t>
    </rPh>
    <phoneticPr fontId="30"/>
  </si>
  <si>
    <t>＊後期：75歳以上</t>
    <rPh sb="1" eb="3">
      <t>コウキ</t>
    </rPh>
    <rPh sb="6" eb="9">
      <t>サイイジョウ</t>
    </rPh>
    <phoneticPr fontId="8"/>
  </si>
  <si>
    <t>８５歳以上</t>
    <rPh sb="2" eb="3">
      <t>サイ</t>
    </rPh>
    <rPh sb="3" eb="5">
      <t>イジョウ</t>
    </rPh>
    <phoneticPr fontId="30"/>
  </si>
  <si>
    <t>＊前期：65歳以上75歳未満</t>
    <rPh sb="1" eb="3">
      <t>ゼンキ</t>
    </rPh>
    <rPh sb="6" eb="9">
      <t>サイイジョウ</t>
    </rPh>
    <rPh sb="11" eb="12">
      <t>サイ</t>
    </rPh>
    <rPh sb="12" eb="14">
      <t>ミマン</t>
    </rPh>
    <phoneticPr fontId="8"/>
  </si>
  <si>
    <t>７５歳以上８５歳未満</t>
    <rPh sb="2" eb="3">
      <t>サイ</t>
    </rPh>
    <rPh sb="3" eb="5">
      <t>イジョウ</t>
    </rPh>
    <rPh sb="7" eb="8">
      <t>サイ</t>
    </rPh>
    <rPh sb="8" eb="10">
      <t>ミマン</t>
    </rPh>
    <phoneticPr fontId="30"/>
  </si>
  <si>
    <t>後期-前期=</t>
    <rPh sb="0" eb="2">
      <t>コウキ</t>
    </rPh>
    <rPh sb="3" eb="4">
      <t>マエ</t>
    </rPh>
    <rPh sb="4" eb="5">
      <t>キ</t>
    </rPh>
    <phoneticPr fontId="8"/>
  </si>
  <si>
    <t>６５歳以上７５歳未満</t>
    <rPh sb="2" eb="3">
      <t>サイ</t>
    </rPh>
    <rPh sb="3" eb="5">
      <t>イジョウ</t>
    </rPh>
    <rPh sb="7" eb="8">
      <t>サイ</t>
    </rPh>
    <rPh sb="8" eb="10">
      <t>ミマン</t>
    </rPh>
    <phoneticPr fontId="30"/>
  </si>
  <si>
    <t>○認定率</t>
    <rPh sb="1" eb="3">
      <t>ニンテイ</t>
    </rPh>
    <rPh sb="3" eb="4">
      <t>リツ</t>
    </rPh>
    <phoneticPr fontId="8"/>
  </si>
  <si>
    <t>第１号被保険者数</t>
    <rPh sb="0" eb="1">
      <t>ダイ</t>
    </rPh>
    <rPh sb="2" eb="3">
      <t>ゴウ</t>
    </rPh>
    <rPh sb="3" eb="7">
      <t>ヒホケンシャ</t>
    </rPh>
    <rPh sb="7" eb="8">
      <t>スウ</t>
    </rPh>
    <phoneticPr fontId="8"/>
  </si>
  <si>
    <t>○第１号被保険者数</t>
    <rPh sb="1" eb="2">
      <t>ダイ</t>
    </rPh>
    <rPh sb="3" eb="4">
      <t>ゴウ</t>
    </rPh>
    <rPh sb="4" eb="8">
      <t>ヒホケンシャ</t>
    </rPh>
    <rPh sb="8" eb="9">
      <t>スウ</t>
    </rPh>
    <phoneticPr fontId="8"/>
  </si>
  <si>
    <t>更新</t>
    <rPh sb="0" eb="2">
      <t>コウシン</t>
    </rPh>
    <phoneticPr fontId="8"/>
  </si>
  <si>
    <t>※速報値であり，今後，値が変更となることがあります。</t>
    <rPh sb="1" eb="3">
      <t>ソクホウ</t>
    </rPh>
    <rPh sb="3" eb="4">
      <t>アタイ</t>
    </rPh>
    <rPh sb="8" eb="10">
      <t>コンゴ</t>
    </rPh>
    <rPh sb="11" eb="12">
      <t>アタイ</t>
    </rPh>
    <rPh sb="13" eb="15">
      <t>ヘンコウ</t>
    </rPh>
    <phoneticPr fontId="8"/>
  </si>
  <si>
    <t>　</t>
    <phoneticPr fontId="8"/>
  </si>
  <si>
    <t>　</t>
    <phoneticPr fontId="8"/>
  </si>
  <si>
    <t>　</t>
    <phoneticPr fontId="8"/>
  </si>
  <si>
    <t>　</t>
    <phoneticPr fontId="8"/>
  </si>
  <si>
    <t>　</t>
    <phoneticPr fontId="8"/>
  </si>
  <si>
    <t>　</t>
    <phoneticPr fontId="8"/>
  </si>
  <si>
    <t>令和３年度（2021年）</t>
    <rPh sb="0" eb="2">
      <t>レイワ</t>
    </rPh>
    <rPh sb="3" eb="5">
      <t>ネンド</t>
    </rPh>
    <rPh sb="4" eb="5">
      <t>ド</t>
    </rPh>
    <rPh sb="10" eb="11">
      <t>ネン</t>
    </rPh>
    <phoneticPr fontId="9"/>
  </si>
  <si>
    <t>令和３年（202１年）</t>
    <rPh sb="0" eb="2">
      <t>レイワ</t>
    </rPh>
    <rPh sb="3" eb="4">
      <t>ネン</t>
    </rPh>
    <phoneticPr fontId="9"/>
  </si>
  <si>
    <t>●高知市・中核市：令和元年６月28日付岐阜市の中核市照会結果より（平成31年（2019年）４月１日現在）
※中核市計58市
●全国・高知県：総務省「国勢調査」
平成27年(2015年)</t>
    <rPh sb="1" eb="4">
      <t>コウチシ</t>
    </rPh>
    <rPh sb="5" eb="8">
      <t>チュウカクシ</t>
    </rPh>
    <rPh sb="9" eb="11">
      <t>レイワ</t>
    </rPh>
    <rPh sb="11" eb="13">
      <t>ガンネン</t>
    </rPh>
    <rPh sb="14" eb="15">
      <t>ガツ</t>
    </rPh>
    <rPh sb="17" eb="18">
      <t>ニチ</t>
    </rPh>
    <rPh sb="18" eb="19">
      <t>ツ</t>
    </rPh>
    <rPh sb="19" eb="22">
      <t>ギフシ</t>
    </rPh>
    <rPh sb="23" eb="26">
      <t>チュウカクシ</t>
    </rPh>
    <rPh sb="26" eb="28">
      <t>ショウカイ</t>
    </rPh>
    <rPh sb="28" eb="30">
      <t>ケッカ</t>
    </rPh>
    <rPh sb="48" eb="49">
      <t>ニチ</t>
    </rPh>
    <rPh sb="49" eb="51">
      <t>ゲンザイ</t>
    </rPh>
    <rPh sb="54" eb="57">
      <t>チュウカクシ</t>
    </rPh>
    <rPh sb="57" eb="58">
      <t>ケイ</t>
    </rPh>
    <rPh sb="60" eb="61">
      <t>シ</t>
    </rPh>
    <rPh sb="63" eb="65">
      <t>ゼンコク</t>
    </rPh>
    <rPh sb="66" eb="69">
      <t>コウチケン</t>
    </rPh>
    <phoneticPr fontId="9"/>
  </si>
  <si>
    <t>総務省「国勢調査」
平成27年(2017年)</t>
  </si>
  <si>
    <t>厚生労働省「介護保険事業状況報告」年報（令和2,3年度のみ「介護保険事業状況報告」月報）
令和３年(2021年)</t>
    <rPh sb="0" eb="2">
      <t>コウセイ</t>
    </rPh>
    <rPh sb="2" eb="5">
      <t>ロウドウショウ</t>
    </rPh>
    <rPh sb="6" eb="8">
      <t>カイゴ</t>
    </rPh>
    <rPh sb="8" eb="10">
      <t>ホケン</t>
    </rPh>
    <rPh sb="10" eb="12">
      <t>ジギョウ</t>
    </rPh>
    <rPh sb="12" eb="14">
      <t>ジョウキョウ</t>
    </rPh>
    <rPh sb="14" eb="16">
      <t>ホウコク</t>
    </rPh>
    <rPh sb="17" eb="19">
      <t>ネンポウ</t>
    </rPh>
    <rPh sb="20" eb="22">
      <t>レイワ</t>
    </rPh>
    <rPh sb="25" eb="27">
      <t>ネンド</t>
    </rPh>
    <rPh sb="30" eb="32">
      <t>カイゴ</t>
    </rPh>
    <rPh sb="32" eb="34">
      <t>ホケン</t>
    </rPh>
    <rPh sb="34" eb="36">
      <t>ジギョウ</t>
    </rPh>
    <rPh sb="36" eb="38">
      <t>ジョウキョウ</t>
    </rPh>
    <rPh sb="38" eb="40">
      <t>ホウコク</t>
    </rPh>
    <rPh sb="41" eb="43">
      <t>ゲッポウ</t>
    </rPh>
    <phoneticPr fontId="9"/>
  </si>
  <si>
    <t>厚生労働省「介護保険事業状況報告」年報（令和2,3年度のみ「介護保険事業状況報告」月報）
令和２年(2020年)</t>
    <rPh sb="0" eb="2">
      <t>コウセイ</t>
    </rPh>
    <rPh sb="2" eb="5">
      <t>ロウドウショウ</t>
    </rPh>
    <rPh sb="6" eb="8">
      <t>カイゴ</t>
    </rPh>
    <rPh sb="8" eb="10">
      <t>ホケン</t>
    </rPh>
    <rPh sb="10" eb="12">
      <t>ジギョウ</t>
    </rPh>
    <rPh sb="12" eb="14">
      <t>ジョウキョウ</t>
    </rPh>
    <rPh sb="14" eb="16">
      <t>ホウコク</t>
    </rPh>
    <rPh sb="17" eb="19">
      <t>ネンポウ</t>
    </rPh>
    <rPh sb="20" eb="22">
      <t>レイワ</t>
    </rPh>
    <rPh sb="25" eb="27">
      <t>ネンド</t>
    </rPh>
    <rPh sb="30" eb="32">
      <t>カイゴ</t>
    </rPh>
    <rPh sb="32" eb="34">
      <t>ホケン</t>
    </rPh>
    <rPh sb="34" eb="36">
      <t>ジギョウ</t>
    </rPh>
    <rPh sb="36" eb="38">
      <t>ジョウキョウ</t>
    </rPh>
    <rPh sb="38" eb="40">
      <t>ホウコク</t>
    </rPh>
    <rPh sb="41" eb="43">
      <t>ゲッポウ</t>
    </rPh>
    <phoneticPr fontId="9"/>
  </si>
  <si>
    <t>厚生労働省「介護保険事業状況報告」年報（令和2,3年度のみ「介護保険事業状況報告」月報）
令和元年(2019年)</t>
    <rPh sb="0" eb="2">
      <t>コウセイ</t>
    </rPh>
    <rPh sb="2" eb="5">
      <t>ロウドウショウ</t>
    </rPh>
    <rPh sb="6" eb="8">
      <t>カイゴ</t>
    </rPh>
    <rPh sb="8" eb="10">
      <t>ホケン</t>
    </rPh>
    <rPh sb="10" eb="12">
      <t>ジギョウ</t>
    </rPh>
    <rPh sb="12" eb="14">
      <t>ジョウキョウ</t>
    </rPh>
    <rPh sb="14" eb="16">
      <t>ホウコク</t>
    </rPh>
    <rPh sb="17" eb="19">
      <t>ネンポウ</t>
    </rPh>
    <rPh sb="20" eb="22">
      <t>レイワ</t>
    </rPh>
    <rPh sb="25" eb="27">
      <t>ネンド</t>
    </rPh>
    <rPh sb="30" eb="32">
      <t>カイゴ</t>
    </rPh>
    <rPh sb="32" eb="34">
      <t>ホケン</t>
    </rPh>
    <rPh sb="34" eb="36">
      <t>ジギョウ</t>
    </rPh>
    <rPh sb="36" eb="38">
      <t>ジョウキョウ</t>
    </rPh>
    <rPh sb="38" eb="40">
      <t>ホウコク</t>
    </rPh>
    <rPh sb="41" eb="43">
      <t>ゲッポウ</t>
    </rPh>
    <rPh sb="47" eb="49">
      <t>ガンネン</t>
    </rPh>
    <phoneticPr fontId="9"/>
  </si>
  <si>
    <t xml:space="preserve">厚生労働省「介護保険事業状況報告」月報（令和３年９月）および介護保険事業計画報告値 </t>
    <rPh sb="20" eb="22">
      <t>レイワ</t>
    </rPh>
    <phoneticPr fontId="9"/>
  </si>
  <si>
    <t xml:space="preserve">厚生労働省「介護保険事業状況報告」月報（令和３年２月）および介護保険事業計画報告値 </t>
    <rPh sb="20" eb="22">
      <t>レイワ</t>
    </rPh>
    <phoneticPr fontId="9"/>
  </si>
  <si>
    <t xml:space="preserve">厚生労働省「介護保険事業状況報告」年報（令和元年（2019年））および介護保険事業計画報告値 </t>
    <rPh sb="17" eb="18">
      <t>ネン</t>
    </rPh>
    <rPh sb="20" eb="22">
      <t>レイワ</t>
    </rPh>
    <rPh sb="22" eb="24">
      <t>ガンネン</t>
    </rPh>
    <rPh sb="23" eb="24">
      <t>ネン</t>
    </rPh>
    <rPh sb="29" eb="30">
      <t>ネン</t>
    </rPh>
    <phoneticPr fontId="9"/>
  </si>
  <si>
    <t>「介護保険総合データベース」および総務省「住民基本台帳人口・世帯数」令和元年(2019年)
＊調整済み指標とは
給付費の多寡に影響を及ぼす「第1号被保険者の性・年齢構成」と「地域区分別単価」の影響を除外した給付月額。</t>
    <rPh sb="48" eb="50">
      <t>チョウセイ</t>
    </rPh>
    <rPh sb="50" eb="51">
      <t>ズ</t>
    </rPh>
    <rPh sb="52" eb="54">
      <t>シヒョウ</t>
    </rPh>
    <rPh sb="104" eb="106">
      <t>キュウフ</t>
    </rPh>
    <rPh sb="106" eb="108">
      <t>ゲツガク</t>
    </rPh>
    <phoneticPr fontId="9"/>
  </si>
  <si>
    <t>◆高知市介護保険事業の現状と課題（日常生活圏域別）</t>
    <rPh sb="1" eb="4">
      <t>コウチシ</t>
    </rPh>
    <rPh sb="4" eb="6">
      <t>カイゴ</t>
    </rPh>
    <rPh sb="6" eb="8">
      <t>ホケン</t>
    </rPh>
    <rPh sb="8" eb="10">
      <t>ジギョウ</t>
    </rPh>
    <rPh sb="11" eb="13">
      <t>ゲンジョウ</t>
    </rPh>
    <rPh sb="14" eb="16">
      <t>カダイ</t>
    </rPh>
    <rPh sb="17" eb="19">
      <t>ニチジョウ</t>
    </rPh>
    <rPh sb="19" eb="21">
      <t>セイカツ</t>
    </rPh>
    <rPh sb="21" eb="23">
      <t>ケンイキ</t>
    </rPh>
    <rPh sb="23" eb="24">
      <t>ベツ</t>
    </rPh>
    <phoneticPr fontId="8"/>
  </si>
  <si>
    <t>指標</t>
    <rPh sb="0" eb="2">
      <t>シヒョウ</t>
    </rPh>
    <phoneticPr fontId="8"/>
  </si>
  <si>
    <t>令和５年（2023年）</t>
    <rPh sb="0" eb="2">
      <t>レイワ</t>
    </rPh>
    <rPh sb="3" eb="4">
      <t>ネン</t>
    </rPh>
    <phoneticPr fontId="8"/>
  </si>
  <si>
    <t>令和４年（2022年）</t>
    <rPh sb="0" eb="2">
      <t>レイワ</t>
    </rPh>
    <rPh sb="3" eb="4">
      <t>ネン</t>
    </rPh>
    <phoneticPr fontId="8"/>
  </si>
  <si>
    <t>令和３年（202１年）</t>
    <rPh sb="0" eb="2">
      <t>レイワ</t>
    </rPh>
    <rPh sb="3" eb="4">
      <t>ネン</t>
    </rPh>
    <phoneticPr fontId="8"/>
  </si>
  <si>
    <t>令和５年度（2023年10月１日時点）</t>
    <rPh sb="0" eb="2">
      <t>レイワ</t>
    </rPh>
    <rPh sb="3" eb="5">
      <t>ネンド</t>
    </rPh>
    <rPh sb="4" eb="5">
      <t>ド</t>
    </rPh>
    <rPh sb="10" eb="11">
      <t>ネン</t>
    </rPh>
    <rPh sb="13" eb="14">
      <t>ガツ</t>
    </rPh>
    <rPh sb="15" eb="16">
      <t>ニチ</t>
    </rPh>
    <rPh sb="16" eb="18">
      <t>ジテン</t>
    </rPh>
    <phoneticPr fontId="8"/>
  </si>
  <si>
    <t>令和４年度（2022年10月１日時点）</t>
    <rPh sb="0" eb="2">
      <t>レイワ</t>
    </rPh>
    <rPh sb="3" eb="5">
      <t>ネンド</t>
    </rPh>
    <rPh sb="4" eb="5">
      <t>ド</t>
    </rPh>
    <rPh sb="10" eb="11">
      <t>ネン</t>
    </rPh>
    <rPh sb="13" eb="14">
      <t>ガツ</t>
    </rPh>
    <rPh sb="15" eb="16">
      <t>ニチ</t>
    </rPh>
    <rPh sb="16" eb="18">
      <t>ジテン</t>
    </rPh>
    <phoneticPr fontId="8"/>
  </si>
  <si>
    <t>令和３年度（2021年10月１日時点）</t>
    <rPh sb="0" eb="2">
      <t>レイワ</t>
    </rPh>
    <rPh sb="3" eb="5">
      <t>ネンド</t>
    </rPh>
    <rPh sb="4" eb="5">
      <t>ド</t>
    </rPh>
    <rPh sb="10" eb="11">
      <t>ネン</t>
    </rPh>
    <rPh sb="13" eb="14">
      <t>ガツ</t>
    </rPh>
    <rPh sb="15" eb="16">
      <t>ニチ</t>
    </rPh>
    <rPh sb="16" eb="18">
      <t>ジテン</t>
    </rPh>
    <phoneticPr fontId="8"/>
  </si>
  <si>
    <t>東部
ブロック</t>
    <rPh sb="0" eb="1">
      <t>ヒガシ</t>
    </rPh>
    <rPh sb="1" eb="2">
      <t>ブ</t>
    </rPh>
    <phoneticPr fontId="8"/>
  </si>
  <si>
    <t>西部
ブロック</t>
    <rPh sb="0" eb="1">
      <t>ニシ</t>
    </rPh>
    <rPh sb="1" eb="2">
      <t>ブ</t>
    </rPh>
    <phoneticPr fontId="8"/>
  </si>
  <si>
    <t>南部
ブロック</t>
    <rPh sb="0" eb="2">
      <t>ナンブ</t>
    </rPh>
    <phoneticPr fontId="8"/>
  </si>
  <si>
    <t>北部
ブロック</t>
    <rPh sb="0" eb="2">
      <t>ホクブ</t>
    </rPh>
    <phoneticPr fontId="8"/>
  </si>
  <si>
    <t>合計</t>
    <rPh sb="0" eb="2">
      <t>ゴウケイ</t>
    </rPh>
    <phoneticPr fontId="8"/>
  </si>
  <si>
    <t>人口</t>
    <rPh sb="0" eb="2">
      <t>ジンコウ</t>
    </rPh>
    <phoneticPr fontId="8"/>
  </si>
  <si>
    <t>●事業状況報告月報（2021年10月１日時点）,高知市ホームページ　高知市の統計より（http://cms4.city.kochi.kochi.jp/soshiki/7/toukei1.htm )</t>
    <rPh sb="1" eb="3">
      <t>ジギョウ</t>
    </rPh>
    <rPh sb="3" eb="5">
      <t>ジョウキョウ</t>
    </rPh>
    <rPh sb="5" eb="7">
      <t>ホウコク</t>
    </rPh>
    <rPh sb="7" eb="9">
      <t>ゲッポウ</t>
    </rPh>
    <rPh sb="14" eb="15">
      <t>ネン</t>
    </rPh>
    <rPh sb="17" eb="18">
      <t>ガツ</t>
    </rPh>
    <rPh sb="19" eb="20">
      <t>ニチ</t>
    </rPh>
    <rPh sb="20" eb="22">
      <t>ジテン</t>
    </rPh>
    <rPh sb="24" eb="27">
      <t>コウチシ</t>
    </rPh>
    <rPh sb="34" eb="37">
      <t>コウチシ</t>
    </rPh>
    <rPh sb="38" eb="40">
      <t>トウケイ</t>
    </rPh>
    <phoneticPr fontId="8"/>
  </si>
  <si>
    <t>認定者数</t>
    <rPh sb="0" eb="2">
      <t>ニンテイ</t>
    </rPh>
    <rPh sb="2" eb="3">
      <t>シャ</t>
    </rPh>
    <rPh sb="3" eb="4">
      <t>スウ</t>
    </rPh>
    <phoneticPr fontId="8"/>
  </si>
  <si>
    <t>認定者数（要支援1）　※第１号被保険者のみ</t>
  </si>
  <si>
    <t>認定者数（要支援2）　※第１号被保険者のみ</t>
  </si>
  <si>
    <t>認定者数（要介護1）　※第１号被保険者のみ</t>
  </si>
  <si>
    <t>認定者数（要介護2）　※第１号被保険者のみ</t>
  </si>
  <si>
    <t>認定者数（要介護3）　※第１号被保険者のみ</t>
  </si>
  <si>
    <t>認定者数（要介護4）　※第１号被保険者のみ</t>
  </si>
  <si>
    <t>認定者数（要介護5）　※第１号被保険者のみ</t>
  </si>
  <si>
    <t>認定率</t>
    <rPh sb="0" eb="2">
      <t>ニンテイ</t>
    </rPh>
    <rPh sb="2" eb="3">
      <t>リツ</t>
    </rPh>
    <phoneticPr fontId="8"/>
  </si>
  <si>
    <t>認定率（要支援1）　※第１号被保険者のみ</t>
  </si>
  <si>
    <t>認定率（要支援2）　※第１号被保険者のみ</t>
  </si>
  <si>
    <t>認定率（要介護1）　※第１号被保険者のみ</t>
  </si>
  <si>
    <t>認定率（要介護2）　※第１号被保険者のみ</t>
  </si>
  <si>
    <t>認定率（要介護3）　※第１号被保険者のみ</t>
  </si>
  <si>
    <t>認定率（要介護4）　※第１号被保険者のみ</t>
  </si>
  <si>
    <t>合計認定率　　※第１号被保険者のみ</t>
    <rPh sb="0" eb="2">
      <t>ゴウケイ</t>
    </rPh>
    <rPh sb="2" eb="5">
      <t>ニンテイリツ</t>
    </rPh>
    <phoneticPr fontId="8"/>
  </si>
  <si>
    <t>※市内大街26の地域を,東・西・南・北の４つのブロックへ分類。</t>
    <rPh sb="1" eb="3">
      <t>シナイ</t>
    </rPh>
    <rPh sb="3" eb="4">
      <t>ダイ</t>
    </rPh>
    <rPh sb="4" eb="5">
      <t>マチ</t>
    </rPh>
    <rPh sb="8" eb="10">
      <t>チイキ</t>
    </rPh>
    <rPh sb="12" eb="13">
      <t>ヒガシ</t>
    </rPh>
    <rPh sb="14" eb="15">
      <t>ニシ</t>
    </rPh>
    <rPh sb="16" eb="17">
      <t>ミナミ</t>
    </rPh>
    <rPh sb="18" eb="19">
      <t>キタ</t>
    </rPh>
    <rPh sb="28" eb="30">
      <t>ブンルイ</t>
    </rPh>
    <phoneticPr fontId="8"/>
  </si>
  <si>
    <t>東部ブロック：下知,三里，五台山，高須，大津，介良</t>
    <rPh sb="0" eb="2">
      <t>トウブ</t>
    </rPh>
    <phoneticPr fontId="8"/>
  </si>
  <si>
    <t>西部ブロック：旭街，初月，朝倉，鴨田，鏡</t>
    <rPh sb="0" eb="2">
      <t>セイブ</t>
    </rPh>
    <phoneticPr fontId="8"/>
  </si>
  <si>
    <t>南部ブロック：潮江，長浜，御畳瀬，浦戸，春野）</t>
    <rPh sb="0" eb="2">
      <t>ナンブ</t>
    </rPh>
    <phoneticPr fontId="8"/>
  </si>
  <si>
    <t>北部ブロック：上街，高知街，南街，北街，江ノ口，小高坂，布師田，一宮，秦，土佐山）</t>
    <rPh sb="0" eb="1">
      <t>キタ</t>
    </rPh>
    <rPh sb="1" eb="2">
      <t>ブ</t>
    </rPh>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</si>
  <si>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</si>
  <si>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</si>
  <si>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</si>
  <si>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</si>
  <si>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</si>
  <si>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</si>
  <si>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</si>
  <si>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</si>
  <si>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</si>
  <si>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</si>
  <si>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</si>
  <si>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</si>
  <si>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</si>
  <si>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</si>
  <si>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</si>
  <si>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</si>
  <si>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</si>
  <si>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</si>
  <si>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</si>
  <si>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</si>
  <si>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</si>
  <si>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</si>
  <si>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</si>
  <si>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</si>
  <si>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</si>
  <si>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</si>
  <si>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</si>
  <si>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</si>
  <si>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</si>
  <si>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</si>
  <si>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令和４年度（2022年）</t>
    <rPh sb="0" eb="2">
      <t>レイワ</t>
    </rPh>
    <rPh sb="3" eb="5">
      <t>ネンド</t>
    </rPh>
    <rPh sb="4" eb="5">
      <t>ド</t>
    </rPh>
    <rPh sb="10" eb="11">
      <t>ネン</t>
    </rPh>
    <phoneticPr fontId="9"/>
  </si>
  <si>
    <t>令和４年（2022年）</t>
    <rPh sb="0" eb="2">
      <t>レイワ</t>
    </rPh>
    <rPh sb="3" eb="4">
      <t>ネン</t>
    </rPh>
    <phoneticPr fontId="9"/>
  </si>
  <si>
    <t>R01年（2019年）</t>
    <phoneticPr fontId="9"/>
  </si>
  <si>
    <r>
      <t xml:space="preserve">出典（地域包括ケア「見える化」システム）
</t>
    </r>
    <r>
      <rPr>
        <sz val="9"/>
        <rFont val="メイリオ"/>
        <family val="3"/>
        <charset val="128"/>
      </rPr>
      <t>※数値については，分析時（R5.1）に地域包括ケア「見える化」システムより抽出される各年度の最新の数値
※中核市については，分析時に地域包括ケア「見える化」システムから抽出される61市（豊橋市を除く）の数値</t>
    </r>
    <rPh sb="0" eb="2">
      <t>シュッテン</t>
    </rPh>
    <rPh sb="3" eb="5">
      <t>チイキ</t>
    </rPh>
    <rPh sb="5" eb="7">
      <t>ホウカツ</t>
    </rPh>
    <rPh sb="10" eb="11">
      <t>ミ</t>
    </rPh>
    <rPh sb="13" eb="14">
      <t>カ</t>
    </rPh>
    <phoneticPr fontId="9"/>
  </si>
  <si>
    <t>A2</t>
    <phoneticPr fontId="9"/>
  </si>
  <si>
    <t>-</t>
    <phoneticPr fontId="9"/>
  </si>
  <si>
    <t>-</t>
    <phoneticPr fontId="9"/>
  </si>
  <si>
    <t>●高知市・中核市：中核市市政情報等から抽出
（令和４年（2022年）３月31日又は４月１日現在）
※中核市計62市のうち62市から算出
●全国・高知県：総務省「国勢調査」
令和２年(2020年)</t>
    <rPh sb="1" eb="4">
      <t>コウチシ</t>
    </rPh>
    <rPh sb="5" eb="8">
      <t>チュウカクシ</t>
    </rPh>
    <rPh sb="9" eb="12">
      <t>チュウカクシ</t>
    </rPh>
    <rPh sb="12" eb="14">
      <t>シセイ</t>
    </rPh>
    <rPh sb="14" eb="16">
      <t>ジョウホウ</t>
    </rPh>
    <rPh sb="16" eb="17">
      <t>トウ</t>
    </rPh>
    <rPh sb="19" eb="21">
      <t>チュウシュツ</t>
    </rPh>
    <rPh sb="23" eb="25">
      <t>レイワ</t>
    </rPh>
    <rPh sb="26" eb="27">
      <t>ネン</t>
    </rPh>
    <rPh sb="27" eb="28">
      <t>ヘイネン</t>
    </rPh>
    <rPh sb="39" eb="40">
      <t>マタ</t>
    </rPh>
    <rPh sb="44" eb="45">
      <t>ニチ</t>
    </rPh>
    <rPh sb="45" eb="47">
      <t>ゲンザイ</t>
    </rPh>
    <rPh sb="50" eb="53">
      <t>チュウカクシ</t>
    </rPh>
    <rPh sb="53" eb="54">
      <t>ケイ</t>
    </rPh>
    <rPh sb="56" eb="57">
      <t>シ</t>
    </rPh>
    <rPh sb="62" eb="63">
      <t>シ</t>
    </rPh>
    <rPh sb="65" eb="67">
      <t>サンシュツ</t>
    </rPh>
    <rPh sb="69" eb="71">
      <t>ゼンコク</t>
    </rPh>
    <rPh sb="72" eb="75">
      <t>コウチケン</t>
    </rPh>
    <rPh sb="86" eb="88">
      <t>レイワ</t>
    </rPh>
    <phoneticPr fontId="9"/>
  </si>
  <si>
    <t>●高知市・中核市：中核市市政情報等から抽出
（令和３年（2021年）３月31日又は４月１日現在）
※中核市計62市のうち62市から算出
（ただしA３-aについては大分市を除く61市から算出）
●全国・高知県：総務省「国勢調査」
令和２年(2020年)</t>
    <rPh sb="1" eb="3">
      <t>コウチ</t>
    </rPh>
    <rPh sb="3" eb="4">
      <t>シ</t>
    </rPh>
    <rPh sb="5" eb="8">
      <t>チュウカクシ</t>
    </rPh>
    <rPh sb="9" eb="12">
      <t>チュウカクシ</t>
    </rPh>
    <rPh sb="12" eb="14">
      <t>シセイ</t>
    </rPh>
    <rPh sb="14" eb="16">
      <t>ジョウホウ</t>
    </rPh>
    <rPh sb="16" eb="17">
      <t>トウ</t>
    </rPh>
    <rPh sb="19" eb="21">
      <t>チュウシュツ</t>
    </rPh>
    <rPh sb="23" eb="25">
      <t>レイワ</t>
    </rPh>
    <rPh sb="26" eb="27">
      <t>ネン</t>
    </rPh>
    <rPh sb="32" eb="33">
      <t>ネン</t>
    </rPh>
    <rPh sb="35" eb="36">
      <t>ガツ</t>
    </rPh>
    <rPh sb="38" eb="39">
      <t>ニチ</t>
    </rPh>
    <rPh sb="39" eb="40">
      <t>マタ</t>
    </rPh>
    <rPh sb="42" eb="43">
      <t>ガツ</t>
    </rPh>
    <rPh sb="44" eb="47">
      <t>ニチゲンザイ</t>
    </rPh>
    <rPh sb="50" eb="53">
      <t>チュウカクシ</t>
    </rPh>
    <rPh sb="53" eb="54">
      <t>ケイ</t>
    </rPh>
    <rPh sb="56" eb="57">
      <t>シ</t>
    </rPh>
    <rPh sb="62" eb="63">
      <t>シ</t>
    </rPh>
    <rPh sb="65" eb="67">
      <t>サンシュツ</t>
    </rPh>
    <rPh sb="81" eb="84">
      <t>オオイタシ</t>
    </rPh>
    <rPh sb="85" eb="86">
      <t>ノゾ</t>
    </rPh>
    <rPh sb="89" eb="90">
      <t>シ</t>
    </rPh>
    <rPh sb="92" eb="94">
      <t>サンシュツ</t>
    </rPh>
    <rPh sb="97" eb="99">
      <t>ゼンコク</t>
    </rPh>
    <rPh sb="100" eb="103">
      <t>コウチケン</t>
    </rPh>
    <rPh sb="114" eb="116">
      <t>レイワ</t>
    </rPh>
    <phoneticPr fontId="9"/>
  </si>
  <si>
    <t>●高知市・中核市：中核市市政情報等から抽出
（令和２年（2020年）３月31日又は４月１日現在）
※中核市計60市のうち郡山市を除く59市から算出
●全国・高知県：総務省「国勢調査」
令和２年(2020年)</t>
    <rPh sb="1" eb="4">
      <t>コウチシ</t>
    </rPh>
    <rPh sb="5" eb="8">
      <t>チュウカクシ</t>
    </rPh>
    <rPh sb="9" eb="12">
      <t>チュウカクシ</t>
    </rPh>
    <rPh sb="12" eb="14">
      <t>シセイ</t>
    </rPh>
    <rPh sb="14" eb="16">
      <t>ジョウホウ</t>
    </rPh>
    <rPh sb="16" eb="17">
      <t>トウ</t>
    </rPh>
    <rPh sb="19" eb="21">
      <t>チュウシュツ</t>
    </rPh>
    <rPh sb="23" eb="25">
      <t>レイワ</t>
    </rPh>
    <rPh sb="26" eb="27">
      <t>ネン</t>
    </rPh>
    <rPh sb="27" eb="28">
      <t>ヘイネン</t>
    </rPh>
    <rPh sb="39" eb="40">
      <t>マタ</t>
    </rPh>
    <rPh sb="44" eb="45">
      <t>ニチ</t>
    </rPh>
    <rPh sb="45" eb="47">
      <t>ゲンザイ</t>
    </rPh>
    <rPh sb="50" eb="53">
      <t>チュウカクシ</t>
    </rPh>
    <rPh sb="53" eb="54">
      <t>ケイ</t>
    </rPh>
    <rPh sb="56" eb="57">
      <t>シ</t>
    </rPh>
    <rPh sb="64" eb="65">
      <t>ノゾ</t>
    </rPh>
    <rPh sb="68" eb="69">
      <t>シ</t>
    </rPh>
    <rPh sb="71" eb="73">
      <t>サンシュツ</t>
    </rPh>
    <rPh sb="75" eb="77">
      <t>ゼンコク</t>
    </rPh>
    <rPh sb="78" eb="81">
      <t>コウチケン</t>
    </rPh>
    <rPh sb="92" eb="94">
      <t>レイワ</t>
    </rPh>
    <phoneticPr fontId="9"/>
  </si>
  <si>
    <t>総務省「国勢調査」
平成27年(2015年)</t>
    <phoneticPr fontId="9"/>
  </si>
  <si>
    <t>総務省「国勢調査」
平成27年(2015年)</t>
    <phoneticPr fontId="9"/>
  </si>
  <si>
    <t>B5-a</t>
    <phoneticPr fontId="9"/>
  </si>
  <si>
    <t>厚生労働省「介護保険事業状況報告」年報（令和2年度のみ「介護保険事業状況報告」月報）および総務省「住民基本台帳人口・世帯数」
令和3年(2021年)
＊調整済み指標とは
認定率の多寡に影響を及ぼす「第1号被保険者の性・年齢構成」の影響を除外した認定率。</t>
    <phoneticPr fontId="9"/>
  </si>
  <si>
    <t>厚生労働省「介護保険事業状況報告」年報（令和2年度のみ「介護保険事業状況報告」月報）および総務省「住民基本台帳人口・世帯数」
令和２年(2020年)
＊調整済み指標とは
認定率の多寡に影響を及ぼす「第1号被保険者の性・年齢構成」の影響を除外した認定率。</t>
    <phoneticPr fontId="9"/>
  </si>
  <si>
    <t>厚生労働省「介護保険事業状況報告」年報（令和2年度のみ「介護保険事業状況報告」月報）および総務省「住民基本台帳人口・世帯数」
令和元年(2019年)
＊調整済み指標とは
認定率の多寡に影響を及ぼす「第1号被保険者の性・年齢構成」の影響を除外した認定率。</t>
    <phoneticPr fontId="9"/>
  </si>
  <si>
    <t>厚生労働省「介護保険事業状況報告」年報および総務省「住民基本台帳人口・世帯数」</t>
    <phoneticPr fontId="9"/>
  </si>
  <si>
    <t>厚生労働省「介護保険事業状況報告」年報および総務省「住民基本台帳人口・世帯数」</t>
    <phoneticPr fontId="9"/>
  </si>
  <si>
    <t>厚生労働省「介護保険事業状況報告」年報および総務省「住民基本台帳人口・世帯数」</t>
    <phoneticPr fontId="9"/>
  </si>
  <si>
    <t>厚生労働省「介護保険事業状況報告」年報および総務省「住民基本台帳人口・世帯数」</t>
    <phoneticPr fontId="9"/>
  </si>
  <si>
    <t>D2</t>
    <phoneticPr fontId="9"/>
  </si>
  <si>
    <t>厚生労働省「介護保険事業状況報告」年報（令和3,4年度のみ「介護保険事業状況報告」月報）
令和４年(2022年)</t>
    <rPh sb="0" eb="2">
      <t>コウセイ</t>
    </rPh>
    <rPh sb="2" eb="5">
      <t>ロウドウショウ</t>
    </rPh>
    <rPh sb="6" eb="8">
      <t>カイゴ</t>
    </rPh>
    <rPh sb="8" eb="10">
      <t>ホケン</t>
    </rPh>
    <rPh sb="10" eb="12">
      <t>ジギョウ</t>
    </rPh>
    <rPh sb="12" eb="14">
      <t>ジョウキョウ</t>
    </rPh>
    <rPh sb="14" eb="16">
      <t>ホウコク</t>
    </rPh>
    <rPh sb="17" eb="19">
      <t>ネンポウ</t>
    </rPh>
    <rPh sb="20" eb="22">
      <t>レイワ</t>
    </rPh>
    <rPh sb="25" eb="27">
      <t>ネンド</t>
    </rPh>
    <rPh sb="30" eb="32">
      <t>カイゴ</t>
    </rPh>
    <rPh sb="32" eb="34">
      <t>ホケン</t>
    </rPh>
    <rPh sb="34" eb="36">
      <t>ジギョウ</t>
    </rPh>
    <rPh sb="36" eb="38">
      <t>ジョウキョウ</t>
    </rPh>
    <rPh sb="38" eb="40">
      <t>ホウコク</t>
    </rPh>
    <rPh sb="41" eb="43">
      <t>ゲッポウ</t>
    </rPh>
    <phoneticPr fontId="9"/>
  </si>
  <si>
    <t>D3</t>
    <phoneticPr fontId="9"/>
  </si>
  <si>
    <t>D4</t>
    <phoneticPr fontId="9"/>
  </si>
  <si>
    <t>C1</t>
    <phoneticPr fontId="9"/>
  </si>
  <si>
    <t xml:space="preserve">厚生労働省「介護保険事業状況報告」月報（令和４年８月）および介護保険事業計画報告値 </t>
    <rPh sb="20" eb="22">
      <t>レイワ</t>
    </rPh>
    <phoneticPr fontId="9"/>
  </si>
  <si>
    <t>D8-a</t>
    <phoneticPr fontId="9"/>
  </si>
  <si>
    <t>「介護保険総合データベース」および総務省「住民基本台帳人口・世帯数」令和２年(2020年)
＊調整済み指標とは
給付費の多寡に影響を及ぼす「第0号被保険者の性・年齢構成」と「地域区分別単価」の影響を除外した給付月額。</t>
    <rPh sb="34" eb="36">
      <t>レイワ</t>
    </rPh>
    <rPh sb="47" eb="49">
      <t>チョウセイ</t>
    </rPh>
    <rPh sb="49" eb="50">
      <t>ズ</t>
    </rPh>
    <rPh sb="51" eb="53">
      <t>シヒョウ</t>
    </rPh>
    <rPh sb="103" eb="105">
      <t>キュウフ</t>
    </rPh>
    <rPh sb="105" eb="107">
      <t>ゲツガク</t>
    </rPh>
    <phoneticPr fontId="9"/>
  </si>
  <si>
    <t>D8-b</t>
    <phoneticPr fontId="9"/>
  </si>
  <si>
    <t>D28</t>
    <phoneticPr fontId="9"/>
  </si>
  <si>
    <t>要支援・要介護者１人あたり定員（施設サービス）</t>
    <phoneticPr fontId="9"/>
  </si>
  <si>
    <t>介護サービス情報公表システムおよび厚生労働省「介護保険事業状況報告」月報
令和２年（2020年）</t>
    <phoneticPr fontId="9"/>
  </si>
  <si>
    <t>D29</t>
    <phoneticPr fontId="9"/>
  </si>
  <si>
    <t>要支援・要介護者1人あたり定員（居住系サービス）</t>
    <phoneticPr fontId="9"/>
  </si>
  <si>
    <t>D30</t>
    <phoneticPr fontId="9"/>
  </si>
  <si>
    <t>要支援・要介護者1人あたり定員（通所系サービス）</t>
    <phoneticPr fontId="9"/>
  </si>
  <si>
    <t>利用回数</t>
    <rPh sb="0" eb="2">
      <t>リヨウ</t>
    </rPh>
    <rPh sb="2" eb="4">
      <t>カイスウ</t>
    </rPh>
    <phoneticPr fontId="9"/>
  </si>
  <si>
    <t>D31-a</t>
  </si>
  <si>
    <t>受給者1人あたり利用回数（訪問介護）</t>
    <phoneticPr fontId="9"/>
  </si>
  <si>
    <t>（回）</t>
  </si>
  <si>
    <t>厚生労働省「介護保険事業状況報告」年報（令和3,4年度のみ「介護保険事業状況報告」月報）
令和４年(2022年)</t>
    <rPh sb="0" eb="2">
      <t>コウセイ</t>
    </rPh>
    <rPh sb="2" eb="5">
      <t>ロウドウショウ</t>
    </rPh>
    <rPh sb="6" eb="8">
      <t>カイゴ</t>
    </rPh>
    <rPh sb="8" eb="10">
      <t>ホケン</t>
    </rPh>
    <rPh sb="10" eb="12">
      <t>ジギョウ</t>
    </rPh>
    <rPh sb="12" eb="14">
      <t>ジョウキョウ</t>
    </rPh>
    <rPh sb="14" eb="16">
      <t>ホウコク</t>
    </rPh>
    <rPh sb="17" eb="19">
      <t>ネンポウ</t>
    </rPh>
    <rPh sb="20" eb="22">
      <t>レイワ</t>
    </rPh>
    <rPh sb="25" eb="27">
      <t>ネンド</t>
    </rPh>
    <rPh sb="30" eb="32">
      <t>カイゴ</t>
    </rPh>
    <rPh sb="32" eb="34">
      <t>ホケン</t>
    </rPh>
    <rPh sb="34" eb="36">
      <t>ジギョウ</t>
    </rPh>
    <rPh sb="36" eb="38">
      <t>ジョウキョウ</t>
    </rPh>
    <rPh sb="38" eb="40">
      <t>ホウコク</t>
    </rPh>
    <rPh sb="41" eb="43">
      <t>ゲッポウ</t>
    </rPh>
    <rPh sb="45" eb="47">
      <t>レイワ</t>
    </rPh>
    <phoneticPr fontId="9"/>
  </si>
  <si>
    <t>厚生労働省「介護保険事業状況報告」年報（令和2,3年度のみ「介護保険事業状況報告」月報）
令和３年(2021年)</t>
    <rPh sb="0" eb="2">
      <t>コウセイ</t>
    </rPh>
    <rPh sb="2" eb="5">
      <t>ロウドウショウ</t>
    </rPh>
    <rPh sb="6" eb="8">
      <t>カイゴ</t>
    </rPh>
    <rPh sb="8" eb="10">
      <t>ホケン</t>
    </rPh>
    <rPh sb="10" eb="12">
      <t>ジギョウ</t>
    </rPh>
    <rPh sb="12" eb="14">
      <t>ジョウキョウ</t>
    </rPh>
    <rPh sb="14" eb="16">
      <t>ホウコク</t>
    </rPh>
    <rPh sb="17" eb="19">
      <t>ネンポウ</t>
    </rPh>
    <rPh sb="20" eb="22">
      <t>レイワ</t>
    </rPh>
    <rPh sb="25" eb="27">
      <t>ネンド</t>
    </rPh>
    <rPh sb="30" eb="32">
      <t>カイゴ</t>
    </rPh>
    <rPh sb="32" eb="34">
      <t>ホケン</t>
    </rPh>
    <rPh sb="34" eb="36">
      <t>ジギョウ</t>
    </rPh>
    <rPh sb="36" eb="38">
      <t>ジョウキョウ</t>
    </rPh>
    <rPh sb="38" eb="40">
      <t>ホウコク</t>
    </rPh>
    <rPh sb="41" eb="43">
      <t>ゲッポウ</t>
    </rPh>
    <rPh sb="45" eb="47">
      <t>レイワ</t>
    </rPh>
    <phoneticPr fontId="9"/>
  </si>
  <si>
    <t>厚生労働省「介護保険事業状況報告」年報（令和2,3年度のみ「介護保険事業状況報告」月報）
令和２年(2020年)</t>
    <rPh sb="0" eb="2">
      <t>コウセイ</t>
    </rPh>
    <rPh sb="2" eb="5">
      <t>ロウドウショウ</t>
    </rPh>
    <rPh sb="6" eb="8">
      <t>カイゴ</t>
    </rPh>
    <rPh sb="8" eb="10">
      <t>ホケン</t>
    </rPh>
    <rPh sb="10" eb="12">
      <t>ジギョウ</t>
    </rPh>
    <rPh sb="12" eb="14">
      <t>ジョウキョウ</t>
    </rPh>
    <rPh sb="14" eb="16">
      <t>ホウコク</t>
    </rPh>
    <rPh sb="17" eb="19">
      <t>ネンポウ</t>
    </rPh>
    <rPh sb="20" eb="22">
      <t>レイワ</t>
    </rPh>
    <rPh sb="25" eb="27">
      <t>ネンド</t>
    </rPh>
    <rPh sb="30" eb="32">
      <t>カイゴ</t>
    </rPh>
    <rPh sb="32" eb="34">
      <t>ホケン</t>
    </rPh>
    <rPh sb="34" eb="36">
      <t>ジギョウ</t>
    </rPh>
    <rPh sb="36" eb="38">
      <t>ジョウキョウ</t>
    </rPh>
    <rPh sb="38" eb="40">
      <t>ホウコク</t>
    </rPh>
    <rPh sb="41" eb="43">
      <t>ゲッポウ</t>
    </rPh>
    <rPh sb="45" eb="47">
      <t>レイワ</t>
    </rPh>
    <phoneticPr fontId="9"/>
  </si>
  <si>
    <t>厚生労働省「介護保険事業状況報告」年報
令和元年(2019年)</t>
    <rPh sb="17" eb="19">
      <t>ネンポウ</t>
    </rPh>
    <rPh sb="20" eb="22">
      <t>レイワ</t>
    </rPh>
    <rPh sb="22" eb="23">
      <t>ガン</t>
    </rPh>
    <phoneticPr fontId="9"/>
  </si>
  <si>
    <t>※数値については，分析時（R5.2）に地域包括ケア「見える化」システムより抽出した各年度の最新の数値</t>
    <rPh sb="1" eb="3">
      <t>スウチ</t>
    </rPh>
    <rPh sb="9" eb="11">
      <t>ブンセキ</t>
    </rPh>
    <rPh sb="11" eb="12">
      <t>ジ</t>
    </rPh>
    <rPh sb="19" eb="21">
      <t>チイキ</t>
    </rPh>
    <rPh sb="21" eb="23">
      <t>ホウカツ</t>
    </rPh>
    <rPh sb="26" eb="27">
      <t>ミ</t>
    </rPh>
    <rPh sb="29" eb="30">
      <t>カ</t>
    </rPh>
    <rPh sb="37" eb="39">
      <t>チュウシュツ</t>
    </rPh>
    <rPh sb="41" eb="42">
      <t>カク</t>
    </rPh>
    <rPh sb="42" eb="44">
      <t>ネンド</t>
    </rPh>
    <rPh sb="45" eb="47">
      <t>サイシン</t>
    </rPh>
    <rPh sb="48" eb="50">
      <t>スウチ</t>
    </rPh>
    <phoneticPr fontId="9"/>
  </si>
  <si>
    <t>※指標B5-aからD30に該当する中核市情報は，分析時に地域包括ケア「見える化」システムから抽出される61市（豊橋市を除く）の数値</t>
    <rPh sb="1" eb="3">
      <t>シヒョウ</t>
    </rPh>
    <rPh sb="13" eb="15">
      <t>ガイトウ</t>
    </rPh>
    <rPh sb="20" eb="22">
      <t>ジョウホウ</t>
    </rPh>
    <rPh sb="24" eb="26">
      <t>ブンセキ</t>
    </rPh>
    <rPh sb="26" eb="27">
      <t>ジ</t>
    </rPh>
    <phoneticPr fontId="9"/>
  </si>
  <si>
    <t>第８期計画</t>
    <phoneticPr fontId="8"/>
  </si>
  <si>
    <t>●事業状況報告月報（2022年10月１日時点）,高知市ホームページ　高知市の統計より（http://cms4.city.kochi.kochi.jp/soshiki/7/toukei0.htm )</t>
    <rPh sb="1" eb="3">
      <t>ジギョウ</t>
    </rPh>
    <rPh sb="3" eb="5">
      <t>ジョウキョウ</t>
    </rPh>
    <rPh sb="5" eb="7">
      <t>ホウコク</t>
    </rPh>
    <rPh sb="7" eb="9">
      <t>ゲッポウ</t>
    </rPh>
    <rPh sb="14" eb="15">
      <t>ネン</t>
    </rPh>
    <rPh sb="17" eb="18">
      <t>ガツ</t>
    </rPh>
    <rPh sb="19" eb="20">
      <t>ニチ</t>
    </rPh>
    <rPh sb="20" eb="22">
      <t>ジテン</t>
    </rPh>
    <rPh sb="24" eb="27">
      <t>コウチシ</t>
    </rPh>
    <rPh sb="34" eb="37">
      <t>コウチシ</t>
    </rPh>
    <rPh sb="38" eb="40">
      <t>トウケイ</t>
    </rPh>
    <phoneticPr fontId="8"/>
  </si>
  <si>
    <t>-</t>
    <phoneticPr fontId="8"/>
  </si>
  <si>
    <t>-</t>
    <phoneticPr fontId="8"/>
  </si>
  <si>
    <t>-</t>
    <phoneticPr fontId="8"/>
  </si>
  <si>
    <t>-</t>
    <phoneticPr fontId="8"/>
  </si>
  <si>
    <t>-</t>
    <phoneticPr fontId="8"/>
  </si>
  <si>
    <t>認定率（要介護5）　※第１号被保険者のみ</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</si>
  <si>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</si>
  <si>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</si>
  <si>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</si>
  <si>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</si>
  <si>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</si>
  <si>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</si>
  <si>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</si>
  <si>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</si>
  <si>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</si>
  <si>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</si>
  <si>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</si>
  <si>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</si>
  <si>
    <t>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</si>
</sst>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
    <numFmt numFmtId="177" formatCode="0.0_ "/>
    <numFmt numFmtId="178" formatCode="#,##0_ "/>
    <numFmt numFmtId="179" formatCode="#,##0.0_ "/>
    <numFmt numFmtId="180" formatCode="0.000_);[Red]\(0.000\)"/>
    <numFmt numFmtId="181" formatCode="#,##0.0_);[Red]\(#,##0.0\)"/>
    <numFmt numFmtId="182" formatCode="#\ &quot;位&quot;"/>
    <numFmt numFmtId="183" formatCode="#,##0_ ;[Red]\-#,##0\ "/>
    <numFmt numFmtId="184" formatCode="[$-411]ggge&quot;年&quot;m&quot;月&quot;d&quot;日&quot;;@"/>
    <numFmt numFmtId="185" formatCode="#,##0_);[Red]\(#,##0\)"/>
    <numFmt numFmtId="186" formatCode="0_ "/>
    <numFmt numFmtId="187" formatCode="0.0"/>
    <numFmt numFmtId="188" formatCode="#,##0.0;[Red]\-#,##0.0"/>
    <numFmt numFmtId="189" formatCode="0.00_);[Red]\(0.00\)"/>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0"/>
      <color theme="1"/>
      <name val="ＭＳ Ｐゴシック"/>
      <family val="2"/>
      <charset val="128"/>
      <scheme val="minor"/>
    </font>
    <font>
      <b/>
      <sz val="12"/>
      <color theme="1"/>
      <name val="ＭＳ Ｐゴシック"/>
      <family val="3"/>
      <charset val="128"/>
      <scheme val="minor"/>
    </font>
    <font>
      <sz val="11"/>
      <name val="メイリオ"/>
      <family val="3"/>
      <charset val="128"/>
    </font>
    <font>
      <b/>
      <sz val="11"/>
      <name val="メイリオ"/>
      <family val="3"/>
      <charset val="128"/>
    </font>
    <font>
      <b/>
      <sz val="10"/>
      <name val="メイリオ"/>
      <family val="3"/>
      <charset val="128"/>
    </font>
    <font>
      <sz val="10"/>
      <color theme="1"/>
      <name val="メイリオ"/>
      <family val="3"/>
      <charset val="128"/>
    </font>
    <font>
      <sz val="11"/>
      <color theme="1"/>
      <name val="メイリオ"/>
      <family val="3"/>
      <charset val="128"/>
    </font>
    <font>
      <sz val="12"/>
      <color theme="1"/>
      <name val="ＭＳ Ｐゴシック"/>
      <family val="2"/>
      <charset val="128"/>
      <scheme val="minor"/>
    </font>
    <font>
      <sz val="9"/>
      <color theme="1"/>
      <name val="メイリオ"/>
      <family val="3"/>
      <charset val="128"/>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メイリオ"/>
      <family val="3"/>
      <charset val="128"/>
    </font>
    <font>
      <b/>
      <sz val="14"/>
      <color theme="1"/>
      <name val="ＭＳ Ｐゴシック"/>
      <family val="3"/>
      <charset val="128"/>
      <scheme val="minor"/>
    </font>
    <font>
      <b/>
      <sz val="12"/>
      <color theme="1"/>
      <name val="ＭＳ Ｐゴシック"/>
      <family val="2"/>
      <charset val="128"/>
      <scheme val="minor"/>
    </font>
    <font>
      <sz val="9"/>
      <name val="メイリオ"/>
      <family val="3"/>
      <charset val="128"/>
    </font>
    <font>
      <sz val="10"/>
      <color rgb="FF5769E3"/>
      <name val="ＭＳ Ｐゴシック"/>
      <family val="2"/>
      <charset val="128"/>
      <scheme val="minor"/>
    </font>
    <font>
      <b/>
      <sz val="11"/>
      <color rgb="FF5769E3"/>
      <name val="ＭＳ Ｐゴシック"/>
      <family val="3"/>
      <charset val="128"/>
      <scheme val="minor"/>
    </font>
    <font>
      <sz val="8"/>
      <name val="ＭＳ Ｐゴシック"/>
      <family val="3"/>
      <charset val="128"/>
    </font>
    <font>
      <b/>
      <sz val="11"/>
      <name val="ＭＳ Ｐゴシック"/>
      <family val="3"/>
      <charset val="128"/>
    </font>
    <font>
      <sz val="6"/>
      <name val="ＭＳ ゴシック"/>
      <family val="3"/>
      <charset val="128"/>
    </font>
    <font>
      <sz val="10"/>
      <name val="ＭＳ Ｐゴシック"/>
      <family val="3"/>
      <charset val="128"/>
    </font>
    <font>
      <sz val="9"/>
      <name val="ＭＳ Ｐゴシック"/>
      <family val="3"/>
      <charset val="128"/>
    </font>
    <font>
      <sz val="11"/>
      <color indexed="9"/>
      <name val="ＭＳ Ｐゴシック"/>
      <family val="3"/>
      <charset val="128"/>
    </font>
    <font>
      <sz val="6"/>
      <color indexed="9"/>
      <name val="ＭＳ Ｐゴシック"/>
      <family val="3"/>
      <charset val="128"/>
    </font>
    <font>
      <b/>
      <sz val="11"/>
      <color rgb="FFFF0000"/>
      <name val="ＭＳ Ｐゴシック"/>
      <family val="3"/>
      <charset val="128"/>
    </font>
    <font>
      <sz val="10"/>
      <color rgb="FF5769E3"/>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font>
    <font>
      <sz val="11"/>
      <color rgb="FFFF0000"/>
      <name val="ＭＳ Ｐゴシック"/>
      <family val="3"/>
      <charset val="128"/>
    </font>
  </fonts>
  <fills count="14">
    <fill>
      <patternFill patternType="none"/>
    </fill>
    <fill>
      <patternFill patternType="gray125"/>
    </fill>
    <fill>
      <patternFill patternType="solid">
        <fgColor theme="8" tint="0.39997558519241921"/>
        <bgColor indexed="64"/>
      </patternFill>
    </fill>
    <fill>
      <patternFill patternType="solid">
        <fgColor rgb="FFEBF6F9"/>
        <bgColor indexed="64"/>
      </patternFill>
    </fill>
    <fill>
      <patternFill patternType="solid">
        <fgColor theme="5" tint="0.79998168889431442"/>
        <bgColor indexed="64"/>
      </patternFill>
    </fill>
    <fill>
      <patternFill patternType="solid">
        <fgColor indexed="31"/>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theme="8" tint="-0.249977111117893"/>
        <bgColor indexed="64"/>
      </patternFill>
    </fill>
    <fill>
      <patternFill patternType="solid">
        <fgColor rgb="FFFFFF00"/>
        <bgColor indexed="64"/>
      </patternFill>
    </fill>
    <fill>
      <patternFill patternType="solid">
        <fgColor rgb="FFFF0000"/>
        <bgColor indexed="64"/>
      </patternFill>
    </fill>
  </fills>
  <borders count="13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hair">
        <color indexed="64"/>
      </top>
      <bottom style="thin">
        <color indexed="64"/>
      </bottom>
      <diagonal/>
    </border>
    <border>
      <left/>
      <right/>
      <top style="hair">
        <color indexed="64"/>
      </top>
      <bottom style="thin">
        <color indexed="64"/>
      </bottom>
      <diagonal/>
    </border>
    <border>
      <left style="double">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double">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double">
        <color indexed="64"/>
      </left>
      <right style="hair">
        <color indexed="64"/>
      </right>
      <top/>
      <bottom style="thin">
        <color indexed="64"/>
      </bottom>
      <diagonal style="thin">
        <color indexed="64"/>
      </diagonal>
    </border>
    <border>
      <left style="thin">
        <color indexed="64"/>
      </left>
      <right style="double">
        <color indexed="64"/>
      </right>
      <top style="hair">
        <color indexed="64"/>
      </top>
      <bottom style="hair">
        <color indexed="64"/>
      </bottom>
      <diagonal/>
    </border>
    <border diagonalUp="1">
      <left style="double">
        <color indexed="64"/>
      </left>
      <right style="hair">
        <color indexed="64"/>
      </right>
      <top style="hair">
        <color indexed="64"/>
      </top>
      <bottom style="hair">
        <color indexed="64"/>
      </bottom>
      <diagonal style="thin">
        <color indexed="64"/>
      </diagonal>
    </border>
    <border>
      <left style="thin">
        <color indexed="64"/>
      </left>
      <right style="double">
        <color indexed="64"/>
      </right>
      <top style="thin">
        <color indexed="64"/>
      </top>
      <bottom style="hair">
        <color indexed="64"/>
      </bottom>
      <diagonal/>
    </border>
    <border diagonalUp="1">
      <left style="double">
        <color indexed="64"/>
      </left>
      <right style="hair">
        <color indexed="64"/>
      </right>
      <top style="thin">
        <color indexed="64"/>
      </top>
      <bottom style="hair">
        <color indexed="64"/>
      </bottom>
      <diagonal style="thin">
        <color indexed="64"/>
      </diagonal>
    </border>
    <border diagonalUp="1">
      <left style="double">
        <color indexed="64"/>
      </left>
      <right style="hair">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double">
        <color indexed="64"/>
      </left>
      <right style="hair">
        <color indexed="64"/>
      </right>
      <top style="thin">
        <color indexed="64"/>
      </top>
      <bottom/>
      <diagonal style="thin">
        <color indexed="64"/>
      </diagonal>
    </border>
    <border>
      <left style="thin">
        <color indexed="64"/>
      </left>
      <right style="double">
        <color indexed="64"/>
      </right>
      <top style="hair">
        <color indexed="64"/>
      </top>
      <bottom style="thin">
        <color indexed="64"/>
      </bottom>
      <diagonal/>
    </border>
    <border>
      <left style="double">
        <color indexed="64"/>
      </left>
      <right style="hair">
        <color indexed="64"/>
      </right>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diagonalUp="1">
      <left style="double">
        <color indexed="64"/>
      </left>
      <right style="hair">
        <color indexed="64"/>
      </right>
      <top/>
      <bottom style="hair">
        <color indexed="64"/>
      </bottom>
      <diagonal style="thin">
        <color indexed="64"/>
      </diagonal>
    </border>
    <border>
      <left/>
      <right style="thin">
        <color indexed="64"/>
      </right>
      <top/>
      <bottom style="hair">
        <color indexed="64"/>
      </bottom>
      <diagonal/>
    </border>
    <border>
      <left/>
      <right/>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style="double">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bottom/>
      <diagonal/>
    </border>
    <border>
      <left style="double">
        <color indexed="64"/>
      </left>
      <right style="medium">
        <color indexed="64"/>
      </right>
      <top style="hair">
        <color indexed="64"/>
      </top>
      <bottom style="thin">
        <color indexed="64"/>
      </bottom>
      <diagonal/>
    </border>
    <border>
      <left style="thin">
        <color indexed="64"/>
      </left>
      <right/>
      <top style="hair">
        <color indexed="64"/>
      </top>
      <bottom/>
      <diagonal/>
    </border>
    <border diagonalUp="1">
      <left style="double">
        <color indexed="64"/>
      </left>
      <right style="hair">
        <color indexed="64"/>
      </right>
      <top style="hair">
        <color indexed="64"/>
      </top>
      <bottom/>
      <diagonal style="thin">
        <color indexed="64"/>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diagonalUp="1">
      <left style="double">
        <color indexed="64"/>
      </left>
      <right style="hair">
        <color indexed="64"/>
      </right>
      <top style="hair">
        <color indexed="64"/>
      </top>
      <bottom style="thin">
        <color indexed="64"/>
      </bottom>
      <diagonal style="thin">
        <color indexed="64"/>
      </diagonal>
    </border>
    <border>
      <left style="double">
        <color indexed="64"/>
      </left>
      <right/>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double">
        <color indexed="64"/>
      </left>
      <right/>
      <top style="thin">
        <color indexed="64"/>
      </top>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bottom/>
      <diagonal/>
    </border>
    <border>
      <left/>
      <right style="hair">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right style="hair">
        <color indexed="64"/>
      </right>
      <top style="hair">
        <color indexed="64"/>
      </top>
      <bottom style="thin">
        <color indexed="64"/>
      </bottom>
      <diagonal/>
    </border>
  </borders>
  <cellStyleXfs count="25">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38" fontId="7" fillId="0" borderId="0" applyFont="0" applyFill="0" applyBorder="0" applyAlignment="0" applyProtection="0"/>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7" fillId="0" borderId="0"/>
  </cellStyleXfs>
  <cellXfs count="867">
    <xf numFmtId="0" fontId="0" fillId="0" borderId="0" xfId="0">
      <alignment vertical="center"/>
    </xf>
    <xf numFmtId="0" fontId="7" fillId="0" borderId="0" xfId="0" applyFont="1">
      <alignment vertical="center"/>
    </xf>
    <xf numFmtId="0" fontId="7" fillId="0" borderId="35" xfId="0" applyFont="1" applyBorder="1">
      <alignment vertical="center"/>
    </xf>
    <xf numFmtId="0" fontId="7" fillId="0" borderId="5" xfId="0" applyFont="1" applyBorder="1">
      <alignment vertical="center"/>
    </xf>
    <xf numFmtId="0" fontId="29" fillId="0" borderId="0" xfId="0" applyFont="1">
      <alignment vertical="center"/>
    </xf>
    <xf numFmtId="0" fontId="7" fillId="0" borderId="0" xfId="0" applyFont="1" applyBorder="1">
      <alignment vertical="center"/>
    </xf>
    <xf numFmtId="38" fontId="7" fillId="5" borderId="32" xfId="0" applyNumberFormat="1" applyFont="1" applyFill="1" applyBorder="1" applyAlignment="1">
      <alignment horizontal="right" vertical="center"/>
    </xf>
    <xf numFmtId="38" fontId="7" fillId="5" borderId="2" xfId="0" applyNumberFormat="1" applyFont="1" applyFill="1" applyBorder="1" applyAlignment="1">
      <alignment horizontal="right" vertical="center"/>
    </xf>
    <xf numFmtId="38" fontId="7" fillId="5" borderId="15" xfId="0" applyNumberFormat="1" applyFont="1" applyFill="1" applyBorder="1" applyAlignment="1">
      <alignment horizontal="right" vertical="center"/>
    </xf>
    <xf numFmtId="38" fontId="7" fillId="5" borderId="11" xfId="0" applyNumberFormat="1" applyFont="1" applyFill="1" applyBorder="1" applyAlignment="1">
      <alignment horizontal="right" vertical="center"/>
    </xf>
    <xf numFmtId="38" fontId="7" fillId="6" borderId="40" xfId="0" applyNumberFormat="1" applyFont="1" applyFill="1" applyBorder="1" applyAlignment="1">
      <alignment horizontal="right" vertical="center"/>
    </xf>
    <xf numFmtId="38" fontId="7" fillId="5" borderId="10" xfId="0" applyNumberFormat="1" applyFont="1" applyFill="1" applyBorder="1" applyAlignment="1">
      <alignment horizontal="right" vertical="center"/>
    </xf>
    <xf numFmtId="0" fontId="7" fillId="5" borderId="3" xfId="0" applyFont="1" applyFill="1" applyBorder="1">
      <alignment vertical="center"/>
    </xf>
    <xf numFmtId="0" fontId="7" fillId="5" borderId="2" xfId="0" applyFont="1" applyFill="1" applyBorder="1">
      <alignment vertical="center"/>
    </xf>
    <xf numFmtId="0" fontId="7" fillId="0" borderId="0" xfId="0" applyFont="1" applyFill="1">
      <alignment vertical="center"/>
    </xf>
    <xf numFmtId="38" fontId="7" fillId="6" borderId="41" xfId="0" applyNumberFormat="1" applyFont="1" applyFill="1" applyBorder="1" applyAlignment="1">
      <alignment horizontal="right" vertical="center"/>
    </xf>
    <xf numFmtId="38" fontId="7" fillId="7" borderId="35" xfId="0" applyNumberFormat="1" applyFont="1" applyFill="1" applyBorder="1" applyAlignment="1">
      <alignment horizontal="right" vertical="center"/>
    </xf>
    <xf numFmtId="38" fontId="7" fillId="7" borderId="13" xfId="0" applyNumberFormat="1" applyFont="1" applyFill="1" applyBorder="1" applyAlignment="1">
      <alignment horizontal="right" vertical="center"/>
    </xf>
    <xf numFmtId="38" fontId="7" fillId="7" borderId="12" xfId="0" applyNumberFormat="1" applyFont="1" applyFill="1" applyBorder="1" applyAlignment="1">
      <alignment horizontal="right" vertical="center"/>
    </xf>
    <xf numFmtId="38" fontId="7" fillId="6" borderId="49" xfId="0" applyNumberFormat="1" applyFont="1" applyFill="1" applyBorder="1" applyAlignment="1">
      <alignment horizontal="right" vertical="center"/>
    </xf>
    <xf numFmtId="38" fontId="7" fillId="7" borderId="5" xfId="0" applyNumberFormat="1" applyFont="1" applyFill="1" applyBorder="1" applyAlignment="1">
      <alignment horizontal="right" vertical="center"/>
    </xf>
    <xf numFmtId="38" fontId="7" fillId="7" borderId="18" xfId="0" applyNumberFormat="1" applyFont="1" applyFill="1" applyBorder="1" applyAlignment="1">
      <alignment horizontal="right" vertical="center"/>
    </xf>
    <xf numFmtId="38" fontId="7" fillId="7" borderId="16" xfId="0" applyNumberFormat="1" applyFont="1" applyFill="1" applyBorder="1" applyAlignment="1">
      <alignment horizontal="right" vertical="center"/>
    </xf>
    <xf numFmtId="0" fontId="7" fillId="0" borderId="1" xfId="0" applyFont="1" applyBorder="1">
      <alignment vertical="center"/>
    </xf>
    <xf numFmtId="0" fontId="29" fillId="0" borderId="0" xfId="0" applyFont="1" applyBorder="1" applyAlignment="1">
      <alignment vertical="center"/>
    </xf>
    <xf numFmtId="0" fontId="7" fillId="0" borderId="0" xfId="0" applyFont="1" applyFill="1" applyBorder="1" applyAlignment="1">
      <alignment horizontal="center" vertical="center"/>
    </xf>
    <xf numFmtId="0" fontId="29" fillId="0" borderId="0" xfId="0" applyFont="1" applyFill="1">
      <alignment vertical="center"/>
    </xf>
    <xf numFmtId="38" fontId="7" fillId="0" borderId="13" xfId="0" applyNumberFormat="1" applyFont="1" applyBorder="1" applyAlignment="1">
      <alignment horizontal="right" vertical="center"/>
    </xf>
    <xf numFmtId="38" fontId="7" fillId="0" borderId="14" xfId="0" applyNumberFormat="1" applyFont="1" applyBorder="1" applyAlignment="1">
      <alignment horizontal="right" vertical="center"/>
    </xf>
    <xf numFmtId="0" fontId="7" fillId="0" borderId="42" xfId="0" applyFont="1" applyBorder="1">
      <alignment vertical="center"/>
    </xf>
    <xf numFmtId="38" fontId="7" fillId="0" borderId="18" xfId="0" applyNumberFormat="1" applyFont="1" applyBorder="1" applyAlignment="1">
      <alignment horizontal="right" vertical="center"/>
    </xf>
    <xf numFmtId="38" fontId="7" fillId="0" borderId="17" xfId="0" applyNumberFormat="1" applyFont="1" applyBorder="1" applyAlignment="1">
      <alignment horizontal="right" vertical="center"/>
    </xf>
    <xf numFmtId="38" fontId="7" fillId="0" borderId="15" xfId="0" applyNumberFormat="1" applyFont="1" applyBorder="1" applyAlignment="1">
      <alignment horizontal="right" vertical="center"/>
    </xf>
    <xf numFmtId="38" fontId="7" fillId="0" borderId="11" xfId="0" applyNumberFormat="1" applyFont="1" applyBorder="1" applyAlignment="1">
      <alignment horizontal="right" vertical="center"/>
    </xf>
    <xf numFmtId="38" fontId="7" fillId="0" borderId="15" xfId="0" applyNumberFormat="1" applyFont="1" applyFill="1" applyBorder="1" applyAlignment="1">
      <alignment horizontal="right" vertical="center"/>
    </xf>
    <xf numFmtId="38" fontId="7" fillId="0" borderId="11" xfId="0" applyNumberFormat="1" applyFont="1" applyFill="1" applyBorder="1" applyAlignment="1">
      <alignment horizontal="right" vertical="center"/>
    </xf>
    <xf numFmtId="3" fontId="7" fillId="0" borderId="0" xfId="15" applyNumberFormat="1" applyFont="1" applyFill="1" applyBorder="1">
      <alignment vertical="center"/>
    </xf>
    <xf numFmtId="0" fontId="7" fillId="0" borderId="0" xfId="0" applyFont="1" applyFill="1" applyBorder="1" applyAlignment="1">
      <alignment vertical="center"/>
    </xf>
    <xf numFmtId="3" fontId="7" fillId="0" borderId="32" xfId="15" applyNumberFormat="1" applyFont="1" applyFill="1" applyBorder="1">
      <alignment vertical="center"/>
    </xf>
    <xf numFmtId="3" fontId="7" fillId="0" borderId="2" xfId="15" applyNumberFormat="1" applyFont="1" applyFill="1" applyBorder="1">
      <alignment vertical="center"/>
    </xf>
    <xf numFmtId="3" fontId="7" fillId="0" borderId="15" xfId="15" applyNumberFormat="1" applyFont="1" applyFill="1" applyBorder="1">
      <alignment vertical="center"/>
    </xf>
    <xf numFmtId="3" fontId="7" fillId="0" borderId="11" xfId="15" applyNumberFormat="1" applyFont="1" applyFill="1" applyBorder="1">
      <alignment vertical="center"/>
    </xf>
    <xf numFmtId="3" fontId="7" fillId="6" borderId="40" xfId="15" applyNumberFormat="1" applyFont="1" applyFill="1" applyBorder="1">
      <alignment vertical="center"/>
    </xf>
    <xf numFmtId="3" fontId="7" fillId="7" borderId="2" xfId="15" applyNumberFormat="1" applyFont="1" applyFill="1" applyBorder="1">
      <alignment vertical="center"/>
    </xf>
    <xf numFmtId="3" fontId="7" fillId="7" borderId="15" xfId="15" applyNumberFormat="1" applyFont="1" applyFill="1" applyBorder="1">
      <alignment vertical="center"/>
    </xf>
    <xf numFmtId="3" fontId="7" fillId="7" borderId="10" xfId="15" applyNumberFormat="1" applyFont="1" applyFill="1" applyBorder="1">
      <alignment vertical="center"/>
    </xf>
    <xf numFmtId="0" fontId="7" fillId="0" borderId="4" xfId="0" applyFont="1" applyFill="1" applyBorder="1" applyAlignment="1">
      <alignment vertical="center"/>
    </xf>
    <xf numFmtId="0" fontId="7" fillId="0" borderId="3" xfId="0" applyFont="1" applyFill="1" applyBorder="1" applyAlignment="1">
      <alignment vertical="center"/>
    </xf>
    <xf numFmtId="0" fontId="7" fillId="0" borderId="2" xfId="0" applyFont="1" applyFill="1" applyBorder="1" applyAlignment="1">
      <alignment vertical="center"/>
    </xf>
    <xf numFmtId="0" fontId="0" fillId="0" borderId="0" xfId="0" applyFont="1" applyFill="1">
      <alignment vertical="center"/>
    </xf>
    <xf numFmtId="3" fontId="0" fillId="5" borderId="58" xfId="15" applyNumberFormat="1" applyFont="1" applyFill="1" applyBorder="1">
      <alignment vertical="center"/>
    </xf>
    <xf numFmtId="3" fontId="0" fillId="5" borderId="59" xfId="15" applyNumberFormat="1" applyFont="1" applyFill="1" applyBorder="1">
      <alignment vertical="center"/>
    </xf>
    <xf numFmtId="3" fontId="0" fillId="5" borderId="53" xfId="15" applyNumberFormat="1" applyFont="1" applyFill="1" applyBorder="1">
      <alignment vertical="center"/>
    </xf>
    <xf numFmtId="3" fontId="0" fillId="5" borderId="52" xfId="15" applyNumberFormat="1" applyFont="1" applyFill="1" applyBorder="1">
      <alignment vertical="center"/>
    </xf>
    <xf numFmtId="3" fontId="7" fillId="6" borderId="60" xfId="15" applyNumberFormat="1" applyFont="1" applyFill="1" applyBorder="1">
      <alignment vertical="center"/>
    </xf>
    <xf numFmtId="3" fontId="0" fillId="5" borderId="7" xfId="15" applyNumberFormat="1" applyFont="1" applyFill="1" applyBorder="1">
      <alignment vertical="center"/>
    </xf>
    <xf numFmtId="3" fontId="0" fillId="5" borderId="51" xfId="15" applyNumberFormat="1" applyFont="1" applyFill="1" applyBorder="1">
      <alignment vertical="center"/>
    </xf>
    <xf numFmtId="0" fontId="0" fillId="5" borderId="8" xfId="0" applyFont="1" applyFill="1" applyBorder="1">
      <alignment vertical="center"/>
    </xf>
    <xf numFmtId="0" fontId="0" fillId="5" borderId="1" xfId="0" applyFont="1" applyFill="1" applyBorder="1">
      <alignment vertical="center"/>
    </xf>
    <xf numFmtId="0" fontId="0" fillId="5" borderId="7" xfId="0" applyFont="1" applyFill="1" applyBorder="1">
      <alignment vertical="center"/>
    </xf>
    <xf numFmtId="0" fontId="0" fillId="0" borderId="26" xfId="0" applyFont="1" applyFill="1" applyBorder="1">
      <alignment vertical="center"/>
    </xf>
    <xf numFmtId="3" fontId="7" fillId="5" borderId="36" xfId="15" applyNumberFormat="1" applyFont="1" applyFill="1" applyBorder="1">
      <alignment vertical="center"/>
    </xf>
    <xf numFmtId="3" fontId="7" fillId="5" borderId="61" xfId="15" applyNumberFormat="1" applyFont="1" applyFill="1" applyBorder="1">
      <alignment vertical="center"/>
    </xf>
    <xf numFmtId="3" fontId="7" fillId="5" borderId="21" xfId="15" applyNumberFormat="1" applyFont="1" applyFill="1" applyBorder="1">
      <alignment vertical="center"/>
    </xf>
    <xf numFmtId="3" fontId="7" fillId="5" borderId="20" xfId="15" applyNumberFormat="1" applyFont="1" applyFill="1" applyBorder="1">
      <alignment vertical="center"/>
    </xf>
    <xf numFmtId="3" fontId="7" fillId="6" borderId="62" xfId="15" applyNumberFormat="1" applyFont="1" applyFill="1" applyBorder="1">
      <alignment vertical="center"/>
    </xf>
    <xf numFmtId="3" fontId="7" fillId="5" borderId="38" xfId="15" applyNumberFormat="1" applyFont="1" applyFill="1" applyBorder="1">
      <alignment vertical="center"/>
    </xf>
    <xf numFmtId="3" fontId="7" fillId="5" borderId="19" xfId="15" applyNumberFormat="1" applyFont="1" applyFill="1" applyBorder="1">
      <alignment vertical="center"/>
    </xf>
    <xf numFmtId="0" fontId="7" fillId="5" borderId="37" xfId="0" applyFont="1" applyFill="1" applyBorder="1">
      <alignment vertical="center"/>
    </xf>
    <xf numFmtId="0" fontId="7" fillId="5" borderId="44" xfId="0" applyFont="1" applyFill="1" applyBorder="1">
      <alignment vertical="center"/>
    </xf>
    <xf numFmtId="0" fontId="7" fillId="5" borderId="38" xfId="0" applyFont="1" applyFill="1" applyBorder="1">
      <alignment vertical="center"/>
    </xf>
    <xf numFmtId="0" fontId="7" fillId="0" borderId="25" xfId="0" applyFont="1" applyFill="1" applyBorder="1">
      <alignment vertical="center"/>
    </xf>
    <xf numFmtId="0" fontId="7" fillId="0" borderId="24" xfId="0" applyFont="1" applyFill="1" applyBorder="1">
      <alignment vertical="center"/>
    </xf>
    <xf numFmtId="3" fontId="7" fillId="5" borderId="39" xfId="15" applyNumberFormat="1" applyFont="1" applyFill="1" applyBorder="1">
      <alignment vertical="center"/>
    </xf>
    <xf numFmtId="3" fontId="7" fillId="5" borderId="63" xfId="15" applyNumberFormat="1" applyFont="1" applyFill="1" applyBorder="1">
      <alignment vertical="center"/>
    </xf>
    <xf numFmtId="3" fontId="7" fillId="5" borderId="18" xfId="15" applyNumberFormat="1" applyFont="1" applyFill="1" applyBorder="1">
      <alignment vertical="center"/>
    </xf>
    <xf numFmtId="3" fontId="7" fillId="5" borderId="17" xfId="15" applyNumberFormat="1" applyFont="1" applyFill="1" applyBorder="1">
      <alignment vertical="center"/>
    </xf>
    <xf numFmtId="3" fontId="7" fillId="6" borderId="64" xfId="15" applyNumberFormat="1" applyFont="1" applyFill="1" applyBorder="1">
      <alignment vertical="center"/>
    </xf>
    <xf numFmtId="3" fontId="7" fillId="5" borderId="5" xfId="15" applyNumberFormat="1" applyFont="1" applyFill="1" applyBorder="1">
      <alignment vertical="center"/>
    </xf>
    <xf numFmtId="3" fontId="7" fillId="5" borderId="16" xfId="15" applyNumberFormat="1" applyFont="1" applyFill="1" applyBorder="1">
      <alignment vertical="center"/>
    </xf>
    <xf numFmtId="0" fontId="7" fillId="5" borderId="6" xfId="0" applyFont="1" applyFill="1" applyBorder="1">
      <alignment vertical="center"/>
    </xf>
    <xf numFmtId="0" fontId="7" fillId="5" borderId="50" xfId="0" applyFont="1" applyFill="1" applyBorder="1">
      <alignment vertical="center"/>
    </xf>
    <xf numFmtId="0" fontId="7" fillId="5" borderId="5" xfId="0" applyFont="1" applyFill="1" applyBorder="1">
      <alignment vertical="center"/>
    </xf>
    <xf numFmtId="3" fontId="7" fillId="6" borderId="65" xfId="15" applyNumberFormat="1" applyFont="1" applyFill="1" applyBorder="1">
      <alignment vertical="center"/>
    </xf>
    <xf numFmtId="0" fontId="7" fillId="0" borderId="23" xfId="0" applyFont="1" applyFill="1" applyBorder="1">
      <alignment vertical="center"/>
    </xf>
    <xf numFmtId="0" fontId="7" fillId="0" borderId="9" xfId="0" applyFont="1" applyFill="1" applyBorder="1">
      <alignment vertical="center"/>
    </xf>
    <xf numFmtId="0" fontId="7" fillId="0" borderId="22" xfId="0" applyFont="1" applyFill="1" applyBorder="1">
      <alignment vertical="center"/>
    </xf>
    <xf numFmtId="3" fontId="7" fillId="5" borderId="58" xfId="15" applyNumberFormat="1" applyFont="1" applyFill="1" applyBorder="1">
      <alignment vertical="center"/>
    </xf>
    <xf numFmtId="3" fontId="7" fillId="5" borderId="59" xfId="15" applyNumberFormat="1" applyFont="1" applyFill="1" applyBorder="1">
      <alignment vertical="center"/>
    </xf>
    <xf numFmtId="3" fontId="7" fillId="5" borderId="53" xfId="15" applyNumberFormat="1" applyFont="1" applyFill="1" applyBorder="1">
      <alignment vertical="center"/>
    </xf>
    <xf numFmtId="3" fontId="7" fillId="5" borderId="52" xfId="15" applyNumberFormat="1" applyFont="1" applyFill="1" applyBorder="1">
      <alignment vertical="center"/>
    </xf>
    <xf numFmtId="3" fontId="7" fillId="5" borderId="7" xfId="15" applyNumberFormat="1" applyFont="1" applyFill="1" applyBorder="1">
      <alignment vertical="center"/>
    </xf>
    <xf numFmtId="3" fontId="7" fillId="5" borderId="51" xfId="15" applyNumberFormat="1" applyFont="1" applyFill="1" applyBorder="1">
      <alignment vertical="center"/>
    </xf>
    <xf numFmtId="0" fontId="7" fillId="5" borderId="8" xfId="0" applyFont="1" applyFill="1" applyBorder="1" applyAlignment="1">
      <alignment vertical="center" wrapText="1"/>
    </xf>
    <xf numFmtId="0" fontId="7" fillId="5" borderId="1" xfId="0" applyFont="1" applyFill="1" applyBorder="1" applyAlignment="1">
      <alignment vertical="center" wrapText="1"/>
    </xf>
    <xf numFmtId="0" fontId="28" fillId="5" borderId="7" xfId="0" applyFont="1" applyFill="1" applyBorder="1" applyAlignment="1">
      <alignment vertical="center"/>
    </xf>
    <xf numFmtId="0" fontId="7" fillId="0" borderId="26" xfId="0" applyFont="1" applyFill="1" applyBorder="1">
      <alignment vertical="center"/>
    </xf>
    <xf numFmtId="0" fontId="7" fillId="5" borderId="37" xfId="0" applyFont="1" applyFill="1" applyBorder="1" applyAlignment="1">
      <alignment vertical="center" wrapText="1"/>
    </xf>
    <xf numFmtId="0" fontId="7" fillId="5" borderId="44" xfId="0" applyFont="1" applyFill="1" applyBorder="1" applyAlignment="1">
      <alignment vertical="center" wrapText="1"/>
    </xf>
    <xf numFmtId="0" fontId="28" fillId="5" borderId="38" xfId="0" applyFont="1" applyFill="1" applyBorder="1" applyAlignment="1">
      <alignment vertical="center"/>
    </xf>
    <xf numFmtId="0" fontId="31" fillId="5" borderId="38" xfId="0" applyFont="1" applyFill="1" applyBorder="1" applyAlignment="1">
      <alignment vertical="center"/>
    </xf>
    <xf numFmtId="3" fontId="7" fillId="6" borderId="43" xfId="15" applyNumberFormat="1" applyFont="1" applyFill="1" applyBorder="1">
      <alignment vertical="center"/>
    </xf>
    <xf numFmtId="3" fontId="0" fillId="5" borderId="36" xfId="15" applyNumberFormat="1" applyFont="1" applyFill="1" applyBorder="1">
      <alignment vertical="center"/>
    </xf>
    <xf numFmtId="3" fontId="0" fillId="5" borderId="61" xfId="15" applyNumberFormat="1" applyFont="1" applyFill="1" applyBorder="1">
      <alignment vertical="center"/>
    </xf>
    <xf numFmtId="3" fontId="0" fillId="5" borderId="21" xfId="15" applyNumberFormat="1" applyFont="1" applyFill="1" applyBorder="1">
      <alignment vertical="center"/>
    </xf>
    <xf numFmtId="3" fontId="0" fillId="5" borderId="20" xfId="15" applyNumberFormat="1" applyFont="1" applyFill="1" applyBorder="1">
      <alignment vertical="center"/>
    </xf>
    <xf numFmtId="3" fontId="0" fillId="5" borderId="38" xfId="15" applyNumberFormat="1" applyFont="1" applyFill="1" applyBorder="1">
      <alignment vertical="center"/>
    </xf>
    <xf numFmtId="3" fontId="0" fillId="5" borderId="19" xfId="15" applyNumberFormat="1" applyFont="1" applyFill="1" applyBorder="1">
      <alignment vertical="center"/>
    </xf>
    <xf numFmtId="0" fontId="0" fillId="5" borderId="37" xfId="0" applyFont="1" applyFill="1" applyBorder="1">
      <alignment vertical="center"/>
    </xf>
    <xf numFmtId="0" fontId="0" fillId="5" borderId="44" xfId="0" applyFont="1" applyFill="1" applyBorder="1">
      <alignment vertical="center"/>
    </xf>
    <xf numFmtId="0" fontId="0" fillId="5" borderId="38" xfId="0" applyFont="1" applyFill="1" applyBorder="1">
      <alignment vertical="center"/>
    </xf>
    <xf numFmtId="0" fontId="0" fillId="0" borderId="24" xfId="0" applyFont="1" applyFill="1" applyBorder="1">
      <alignment vertical="center"/>
    </xf>
    <xf numFmtId="3" fontId="7" fillId="5" borderId="66" xfId="15" applyNumberFormat="1" applyFont="1" applyFill="1" applyBorder="1">
      <alignment vertical="center"/>
    </xf>
    <xf numFmtId="3" fontId="7" fillId="5" borderId="67" xfId="15" applyNumberFormat="1" applyFont="1" applyFill="1" applyBorder="1">
      <alignment vertical="center"/>
    </xf>
    <xf numFmtId="3" fontId="7" fillId="5" borderId="56" xfId="15" applyNumberFormat="1" applyFont="1" applyFill="1" applyBorder="1">
      <alignment vertical="center"/>
    </xf>
    <xf numFmtId="3" fontId="7" fillId="5" borderId="57" xfId="15" applyNumberFormat="1" applyFont="1" applyFill="1" applyBorder="1">
      <alignment vertical="center"/>
    </xf>
    <xf numFmtId="3" fontId="7" fillId="6" borderId="68" xfId="15" applyNumberFormat="1" applyFont="1" applyFill="1" applyBorder="1">
      <alignment vertical="center"/>
    </xf>
    <xf numFmtId="0" fontId="7" fillId="5" borderId="23" xfId="0" applyFont="1" applyFill="1" applyBorder="1">
      <alignment vertical="center"/>
    </xf>
    <xf numFmtId="0" fontId="7" fillId="5" borderId="9" xfId="0" applyFont="1" applyFill="1" applyBorder="1">
      <alignment vertical="center"/>
    </xf>
    <xf numFmtId="0" fontId="7" fillId="5" borderId="22" xfId="0" applyFont="1" applyFill="1" applyBorder="1">
      <alignment vertical="center"/>
    </xf>
    <xf numFmtId="0" fontId="7" fillId="0" borderId="4" xfId="0" applyFont="1" applyFill="1" applyBorder="1">
      <alignment vertical="center"/>
    </xf>
    <xf numFmtId="0" fontId="7" fillId="0" borderId="3" xfId="0" applyFont="1" applyFill="1" applyBorder="1">
      <alignment vertical="center"/>
    </xf>
    <xf numFmtId="0" fontId="7" fillId="0" borderId="2" xfId="0" applyFont="1" applyFill="1" applyBorder="1">
      <alignment vertical="center"/>
    </xf>
    <xf numFmtId="0" fontId="7" fillId="0" borderId="7" xfId="0" applyFont="1" applyFill="1" applyBorder="1">
      <alignment vertical="center"/>
    </xf>
    <xf numFmtId="3" fontId="7" fillId="5" borderId="33" xfId="15" applyNumberFormat="1" applyFont="1" applyFill="1" applyBorder="1">
      <alignment vertical="center"/>
    </xf>
    <xf numFmtId="3" fontId="7" fillId="5" borderId="69" xfId="15" applyNumberFormat="1" applyFont="1" applyFill="1" applyBorder="1">
      <alignment vertical="center"/>
    </xf>
    <xf numFmtId="3" fontId="7" fillId="5" borderId="13" xfId="15" applyNumberFormat="1" applyFont="1" applyFill="1" applyBorder="1">
      <alignment vertical="center"/>
    </xf>
    <xf numFmtId="3" fontId="7" fillId="5" borderId="14" xfId="15" applyNumberFormat="1" applyFont="1" applyFill="1" applyBorder="1">
      <alignment vertical="center"/>
    </xf>
    <xf numFmtId="3" fontId="7" fillId="6" borderId="41" xfId="15" applyNumberFormat="1" applyFont="1" applyFill="1" applyBorder="1">
      <alignment vertical="center"/>
    </xf>
    <xf numFmtId="3" fontId="7" fillId="5" borderId="35" xfId="15" applyNumberFormat="1" applyFont="1" applyFill="1" applyBorder="1">
      <alignment vertical="center"/>
    </xf>
    <xf numFmtId="3" fontId="7" fillId="5" borderId="12" xfId="15" applyNumberFormat="1" applyFont="1" applyFill="1" applyBorder="1">
      <alignment vertical="center"/>
    </xf>
    <xf numFmtId="0" fontId="7" fillId="5" borderId="34" xfId="0" applyFont="1" applyFill="1" applyBorder="1">
      <alignment vertical="center"/>
    </xf>
    <xf numFmtId="0" fontId="7" fillId="5" borderId="42" xfId="0" applyFont="1" applyFill="1" applyBorder="1">
      <alignment vertical="center"/>
    </xf>
    <xf numFmtId="0" fontId="7" fillId="5" borderId="35" xfId="0" applyFont="1" applyFill="1" applyBorder="1">
      <alignment vertical="center"/>
    </xf>
    <xf numFmtId="3" fontId="7" fillId="6" borderId="49" xfId="15" applyNumberFormat="1" applyFont="1" applyFill="1" applyBorder="1">
      <alignment vertical="center"/>
    </xf>
    <xf numFmtId="3" fontId="7" fillId="6" borderId="70" xfId="15" applyNumberFormat="1" applyFont="1" applyFill="1" applyBorder="1">
      <alignment vertical="center"/>
    </xf>
    <xf numFmtId="0" fontId="0" fillId="0" borderId="7" xfId="0" applyFont="1" applyFill="1" applyBorder="1">
      <alignmen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2" fillId="6" borderId="41" xfId="0" applyFont="1" applyFill="1" applyBorder="1" applyAlignment="1">
      <alignment horizontal="center" vertical="center" wrapText="1" shrinkToFit="1"/>
    </xf>
    <xf numFmtId="0" fontId="7" fillId="7" borderId="7"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12" xfId="0" applyFont="1" applyFill="1" applyBorder="1" applyAlignment="1">
      <alignment horizontal="center" vertical="center"/>
    </xf>
    <xf numFmtId="0" fontId="7" fillId="0" borderId="1" xfId="0" applyFont="1" applyBorder="1" applyAlignment="1">
      <alignment vertical="center"/>
    </xf>
    <xf numFmtId="0" fontId="7" fillId="0" borderId="1" xfId="0" applyFont="1" applyFill="1" applyBorder="1" applyAlignment="1">
      <alignment vertical="center"/>
    </xf>
    <xf numFmtId="3" fontId="7" fillId="5" borderId="73" xfId="15" applyNumberFormat="1" applyFont="1" applyFill="1" applyBorder="1">
      <alignment vertical="center"/>
    </xf>
    <xf numFmtId="3" fontId="7" fillId="5" borderId="74" xfId="15" applyNumberFormat="1" applyFont="1" applyFill="1" applyBorder="1">
      <alignment vertical="center"/>
    </xf>
    <xf numFmtId="3" fontId="7" fillId="5" borderId="46" xfId="15" applyNumberFormat="1" applyFont="1" applyFill="1" applyBorder="1">
      <alignment vertical="center"/>
    </xf>
    <xf numFmtId="3" fontId="7" fillId="5" borderId="47" xfId="15" applyNumberFormat="1" applyFont="1" applyFill="1" applyBorder="1">
      <alignment vertical="center"/>
    </xf>
    <xf numFmtId="3" fontId="7" fillId="6" borderId="75" xfId="15" applyNumberFormat="1" applyFont="1" applyFill="1" applyBorder="1">
      <alignment vertical="center"/>
    </xf>
    <xf numFmtId="0" fontId="7" fillId="5" borderId="76" xfId="0" applyFont="1" applyFill="1" applyBorder="1">
      <alignment vertical="center"/>
    </xf>
    <xf numFmtId="0" fontId="7" fillId="5" borderId="77" xfId="0" applyFont="1" applyFill="1" applyBorder="1">
      <alignment vertical="center"/>
    </xf>
    <xf numFmtId="0" fontId="7" fillId="5" borderId="45" xfId="0" applyFont="1" applyFill="1" applyBorder="1">
      <alignment vertical="center"/>
    </xf>
    <xf numFmtId="3" fontId="0" fillId="0" borderId="32" xfId="15" applyNumberFormat="1" applyFont="1" applyFill="1" applyBorder="1">
      <alignment vertical="center"/>
    </xf>
    <xf numFmtId="3" fontId="0" fillId="0" borderId="2" xfId="15" applyNumberFormat="1" applyFont="1" applyFill="1" applyBorder="1">
      <alignment vertical="center"/>
    </xf>
    <xf numFmtId="3" fontId="0" fillId="0" borderId="15" xfId="15" applyNumberFormat="1" applyFont="1" applyFill="1" applyBorder="1">
      <alignment vertical="center"/>
    </xf>
    <xf numFmtId="3" fontId="0" fillId="0" borderId="11" xfId="15" applyNumberFormat="1" applyFont="1" applyFill="1" applyBorder="1">
      <alignment vertical="center"/>
    </xf>
    <xf numFmtId="3" fontId="0" fillId="7" borderId="2" xfId="15" applyNumberFormat="1" applyFont="1" applyFill="1" applyBorder="1">
      <alignment vertical="center"/>
    </xf>
    <xf numFmtId="3" fontId="0" fillId="7" borderId="15" xfId="15" applyNumberFormat="1" applyFont="1" applyFill="1" applyBorder="1">
      <alignment vertical="center"/>
    </xf>
    <xf numFmtId="3" fontId="0" fillId="7" borderId="10" xfId="15" applyNumberFormat="1" applyFont="1" applyFill="1" applyBorder="1">
      <alignment vertical="center"/>
    </xf>
    <xf numFmtId="0" fontId="0" fillId="0" borderId="23" xfId="0" applyFont="1" applyFill="1" applyBorder="1">
      <alignment vertical="center"/>
    </xf>
    <xf numFmtId="0" fontId="0" fillId="0" borderId="9" xfId="0" applyFont="1" applyFill="1" applyBorder="1">
      <alignment vertical="center"/>
    </xf>
    <xf numFmtId="0" fontId="0" fillId="0" borderId="22" xfId="0" applyFont="1" applyFill="1" applyBorder="1">
      <alignment vertical="center"/>
    </xf>
    <xf numFmtId="0" fontId="0" fillId="0" borderId="25" xfId="0" applyFont="1" applyFill="1" applyBorder="1">
      <alignment vertical="center"/>
    </xf>
    <xf numFmtId="3" fontId="0" fillId="5" borderId="39" xfId="15" applyNumberFormat="1" applyFont="1" applyFill="1" applyBorder="1">
      <alignment vertical="center"/>
    </xf>
    <xf numFmtId="3" fontId="0" fillId="5" borderId="63" xfId="15" applyNumberFormat="1" applyFont="1" applyFill="1" applyBorder="1">
      <alignment vertical="center"/>
    </xf>
    <xf numFmtId="3" fontId="0" fillId="5" borderId="18" xfId="15" applyNumberFormat="1" applyFont="1" applyFill="1" applyBorder="1">
      <alignment vertical="center"/>
    </xf>
    <xf numFmtId="3" fontId="0" fillId="5" borderId="17" xfId="15" applyNumberFormat="1" applyFont="1" applyFill="1" applyBorder="1">
      <alignment vertical="center"/>
    </xf>
    <xf numFmtId="3" fontId="0" fillId="5" borderId="5" xfId="15" applyNumberFormat="1" applyFont="1" applyFill="1" applyBorder="1">
      <alignment vertical="center"/>
    </xf>
    <xf numFmtId="3" fontId="0" fillId="5" borderId="16" xfId="15" applyNumberFormat="1" applyFont="1" applyFill="1" applyBorder="1">
      <alignment vertical="center"/>
    </xf>
    <xf numFmtId="0" fontId="0" fillId="5" borderId="6" xfId="0" applyFont="1" applyFill="1" applyBorder="1">
      <alignment vertical="center"/>
    </xf>
    <xf numFmtId="0" fontId="0" fillId="5" borderId="50" xfId="0" applyFont="1" applyFill="1" applyBorder="1">
      <alignment vertical="center"/>
    </xf>
    <xf numFmtId="0" fontId="0" fillId="5" borderId="5" xfId="0" applyFont="1" applyFill="1" applyBorder="1">
      <alignment vertical="center"/>
    </xf>
    <xf numFmtId="3" fontId="0" fillId="5" borderId="33" xfId="15" applyNumberFormat="1" applyFont="1" applyFill="1" applyBorder="1">
      <alignment vertical="center"/>
    </xf>
    <xf numFmtId="3" fontId="0" fillId="5" borderId="69" xfId="15" applyNumberFormat="1" applyFont="1" applyFill="1" applyBorder="1">
      <alignment vertical="center"/>
    </xf>
    <xf numFmtId="3" fontId="0" fillId="5" borderId="13" xfId="15" applyNumberFormat="1" applyFont="1" applyFill="1" applyBorder="1">
      <alignment vertical="center"/>
    </xf>
    <xf numFmtId="3" fontId="0" fillId="5" borderId="14" xfId="15" applyNumberFormat="1" applyFont="1" applyFill="1" applyBorder="1">
      <alignment vertical="center"/>
    </xf>
    <xf numFmtId="3" fontId="0" fillId="5" borderId="35" xfId="15" applyNumberFormat="1" applyFont="1" applyFill="1" applyBorder="1">
      <alignment vertical="center"/>
    </xf>
    <xf numFmtId="3" fontId="0" fillId="5" borderId="12" xfId="15" applyNumberFormat="1" applyFont="1" applyFill="1" applyBorder="1">
      <alignment vertical="center"/>
    </xf>
    <xf numFmtId="0" fontId="0" fillId="5" borderId="34" xfId="0" applyFont="1" applyFill="1" applyBorder="1">
      <alignment vertical="center"/>
    </xf>
    <xf numFmtId="0" fontId="0" fillId="5" borderId="42" xfId="0" applyFont="1" applyFill="1" applyBorder="1">
      <alignment vertical="center"/>
    </xf>
    <xf numFmtId="0" fontId="0" fillId="5" borderId="35" xfId="0" applyFont="1" applyFill="1" applyBorder="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7" borderId="7" xfId="0" applyFont="1" applyFill="1" applyBorder="1" applyAlignment="1">
      <alignment horizontal="center" vertical="center"/>
    </xf>
    <xf numFmtId="0" fontId="0" fillId="7" borderId="13" xfId="0" applyFont="1" applyFill="1" applyBorder="1" applyAlignment="1">
      <alignment horizontal="center" vertical="center"/>
    </xf>
    <xf numFmtId="0" fontId="0" fillId="7" borderId="12" xfId="0" applyFont="1" applyFill="1" applyBorder="1" applyAlignment="1">
      <alignment horizontal="center" vertical="center"/>
    </xf>
    <xf numFmtId="0" fontId="0" fillId="0" borderId="1" xfId="0" applyFont="1" applyBorder="1" applyAlignment="1">
      <alignment vertical="center"/>
    </xf>
    <xf numFmtId="0" fontId="0" fillId="0" borderId="1" xfId="0" applyFont="1" applyFill="1" applyBorder="1" applyAlignment="1">
      <alignment vertical="center"/>
    </xf>
    <xf numFmtId="0" fontId="0" fillId="0" borderId="0" xfId="0" applyFont="1">
      <alignment vertical="center"/>
    </xf>
    <xf numFmtId="0" fontId="0" fillId="0" borderId="0" xfId="0" applyFont="1" applyFill="1" applyBorder="1" applyAlignment="1">
      <alignment horizontal="center" vertical="center"/>
    </xf>
    <xf numFmtId="38" fontId="0" fillId="5" borderId="4" xfId="0" applyNumberFormat="1" applyFont="1" applyFill="1" applyBorder="1" applyAlignment="1">
      <alignment horizontal="right" vertical="center"/>
    </xf>
    <xf numFmtId="38" fontId="0" fillId="5" borderId="78" xfId="0" applyNumberFormat="1" applyFont="1" applyFill="1" applyBorder="1" applyAlignment="1">
      <alignment horizontal="right" vertical="center"/>
    </xf>
    <xf numFmtId="38" fontId="0" fillId="5" borderId="15" xfId="0" applyNumberFormat="1" applyFont="1" applyFill="1" applyBorder="1" applyAlignment="1">
      <alignment horizontal="right" vertical="center"/>
    </xf>
    <xf numFmtId="38" fontId="0" fillId="5" borderId="11" xfId="0" applyNumberFormat="1" applyFont="1" applyFill="1" applyBorder="1" applyAlignment="1">
      <alignment horizontal="right" vertical="center"/>
    </xf>
    <xf numFmtId="38" fontId="0" fillId="5" borderId="40" xfId="0" applyNumberFormat="1" applyFont="1" applyFill="1" applyBorder="1" applyAlignment="1">
      <alignment horizontal="right" vertical="center"/>
    </xf>
    <xf numFmtId="38" fontId="0" fillId="5" borderId="2" xfId="0" applyNumberFormat="1" applyFont="1" applyFill="1" applyBorder="1" applyAlignment="1">
      <alignment horizontal="right" vertical="center"/>
    </xf>
    <xf numFmtId="38" fontId="0" fillId="5" borderId="10" xfId="0" applyNumberFormat="1" applyFont="1" applyFill="1" applyBorder="1" applyAlignment="1">
      <alignment horizontal="right" vertical="center"/>
    </xf>
    <xf numFmtId="0" fontId="0" fillId="5" borderId="3" xfId="0" applyFont="1" applyFill="1" applyBorder="1">
      <alignment vertical="center"/>
    </xf>
    <xf numFmtId="0" fontId="0" fillId="5" borderId="2" xfId="0" applyFont="1" applyFill="1" applyBorder="1">
      <alignment vertical="center"/>
    </xf>
    <xf numFmtId="38" fontId="0" fillId="0" borderId="34" xfId="0" applyNumberFormat="1" applyFont="1" applyBorder="1" applyAlignment="1">
      <alignment horizontal="right" vertical="center"/>
    </xf>
    <xf numFmtId="38" fontId="0" fillId="0" borderId="69" xfId="0" applyNumberFormat="1" applyFont="1" applyBorder="1" applyAlignment="1">
      <alignment horizontal="right" vertical="center"/>
    </xf>
    <xf numFmtId="38" fontId="0" fillId="0" borderId="13" xfId="0" applyNumberFormat="1" applyFont="1" applyBorder="1" applyAlignment="1">
      <alignment horizontal="right" vertical="center"/>
    </xf>
    <xf numFmtId="38" fontId="0" fillId="0" borderId="14" xfId="0" applyNumberFormat="1" applyFont="1" applyBorder="1" applyAlignment="1">
      <alignment horizontal="right" vertical="center"/>
    </xf>
    <xf numFmtId="38" fontId="0" fillId="0" borderId="41" xfId="0" applyNumberFormat="1" applyFont="1" applyBorder="1" applyAlignment="1">
      <alignment horizontal="right" vertical="center"/>
    </xf>
    <xf numFmtId="38" fontId="0" fillId="7" borderId="35" xfId="0" applyNumberFormat="1" applyFont="1" applyFill="1" applyBorder="1" applyAlignment="1">
      <alignment horizontal="right" vertical="center"/>
    </xf>
    <xf numFmtId="38" fontId="0" fillId="7" borderId="13" xfId="0" applyNumberFormat="1" applyFont="1" applyFill="1" applyBorder="1" applyAlignment="1">
      <alignment horizontal="right" vertical="center"/>
    </xf>
    <xf numFmtId="38" fontId="0" fillId="7" borderId="12" xfId="0" applyNumberFormat="1" applyFont="1" applyFill="1" applyBorder="1" applyAlignment="1">
      <alignment horizontal="right" vertical="center"/>
    </xf>
    <xf numFmtId="0" fontId="0" fillId="0" borderId="42" xfId="0" applyFont="1" applyBorder="1">
      <alignment vertical="center"/>
    </xf>
    <xf numFmtId="0" fontId="0" fillId="0" borderId="35" xfId="0" applyFont="1" applyBorder="1">
      <alignment vertical="center"/>
    </xf>
    <xf numFmtId="38" fontId="0" fillId="0" borderId="6" xfId="0" applyNumberFormat="1" applyFont="1" applyBorder="1" applyAlignment="1">
      <alignment horizontal="right" vertical="center"/>
    </xf>
    <xf numFmtId="38" fontId="0" fillId="0" borderId="63" xfId="0" applyNumberFormat="1" applyFont="1" applyBorder="1" applyAlignment="1">
      <alignment horizontal="right" vertical="center"/>
    </xf>
    <xf numFmtId="38" fontId="0" fillId="0" borderId="18" xfId="0" applyNumberFormat="1" applyFont="1" applyBorder="1" applyAlignment="1">
      <alignment horizontal="right" vertical="center"/>
    </xf>
    <xf numFmtId="38" fontId="0" fillId="0" borderId="17" xfId="0" applyNumberFormat="1" applyFont="1" applyBorder="1" applyAlignment="1">
      <alignment horizontal="right" vertical="center"/>
    </xf>
    <xf numFmtId="38" fontId="0" fillId="0" borderId="49" xfId="0" applyNumberFormat="1" applyFont="1" applyBorder="1" applyAlignment="1">
      <alignment horizontal="right" vertical="center"/>
    </xf>
    <xf numFmtId="38" fontId="0" fillId="7" borderId="5" xfId="0" applyNumberFormat="1" applyFont="1" applyFill="1" applyBorder="1" applyAlignment="1">
      <alignment horizontal="right" vertical="center"/>
    </xf>
    <xf numFmtId="38" fontId="0" fillId="7" borderId="18" xfId="0" applyNumberFormat="1" applyFont="1" applyFill="1" applyBorder="1" applyAlignment="1">
      <alignment horizontal="right" vertical="center"/>
    </xf>
    <xf numFmtId="38" fontId="0" fillId="7" borderId="16" xfId="0" applyNumberFormat="1" applyFont="1" applyFill="1" applyBorder="1" applyAlignment="1">
      <alignment horizontal="right" vertical="center"/>
    </xf>
    <xf numFmtId="0" fontId="0" fillId="0" borderId="50" xfId="0" applyFont="1" applyBorder="1">
      <alignment vertical="center"/>
    </xf>
    <xf numFmtId="0" fontId="0" fillId="0" borderId="5" xfId="0" applyFont="1" applyBorder="1">
      <alignment vertical="center"/>
    </xf>
    <xf numFmtId="0" fontId="0" fillId="8" borderId="59" xfId="0" applyFont="1" applyFill="1" applyBorder="1" applyAlignment="1">
      <alignment horizontal="center" vertical="center"/>
    </xf>
    <xf numFmtId="0" fontId="0" fillId="8" borderId="13"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41" xfId="0" applyFont="1" applyFill="1" applyBorder="1" applyAlignment="1">
      <alignment horizontal="center" vertical="center"/>
    </xf>
    <xf numFmtId="0" fontId="0" fillId="8" borderId="12" xfId="0" applyFont="1" applyFill="1" applyBorder="1" applyAlignment="1">
      <alignment horizontal="center" vertical="center"/>
    </xf>
    <xf numFmtId="0" fontId="0" fillId="0" borderId="1" xfId="0" applyFont="1" applyBorder="1">
      <alignment vertical="center"/>
    </xf>
    <xf numFmtId="38" fontId="7" fillId="5" borderId="4" xfId="0" applyNumberFormat="1" applyFont="1" applyFill="1" applyBorder="1" applyAlignment="1">
      <alignment horizontal="right" vertical="center"/>
    </xf>
    <xf numFmtId="38" fontId="7" fillId="5" borderId="78" xfId="0" applyNumberFormat="1" applyFont="1" applyFill="1" applyBorder="1" applyAlignment="1">
      <alignment horizontal="right" vertical="center"/>
    </xf>
    <xf numFmtId="38" fontId="7" fillId="5" borderId="40" xfId="0" applyNumberFormat="1" applyFont="1" applyFill="1" applyBorder="1" applyAlignment="1">
      <alignment horizontal="right" vertical="center"/>
    </xf>
    <xf numFmtId="38" fontId="7" fillId="0" borderId="34" xfId="0" applyNumberFormat="1" applyFont="1" applyBorder="1" applyAlignment="1">
      <alignment horizontal="right" vertical="center"/>
    </xf>
    <xf numFmtId="38" fontId="7" fillId="0" borderId="69" xfId="0" applyNumberFormat="1" applyFont="1" applyBorder="1" applyAlignment="1">
      <alignment horizontal="right" vertical="center"/>
    </xf>
    <xf numFmtId="38" fontId="7" fillId="0" borderId="41" xfId="0" applyNumberFormat="1" applyFont="1" applyBorder="1" applyAlignment="1">
      <alignment horizontal="right" vertical="center"/>
    </xf>
    <xf numFmtId="38" fontId="7" fillId="0" borderId="6" xfId="0" applyNumberFormat="1" applyFont="1" applyBorder="1" applyAlignment="1">
      <alignment horizontal="right" vertical="center"/>
    </xf>
    <xf numFmtId="38" fontId="7" fillId="0" borderId="63" xfId="0" applyNumberFormat="1" applyFont="1" applyBorder="1" applyAlignment="1">
      <alignment horizontal="right" vertical="center"/>
    </xf>
    <xf numFmtId="38" fontId="7" fillId="0" borderId="49" xfId="0" applyNumberFormat="1" applyFont="1" applyBorder="1" applyAlignment="1">
      <alignment horizontal="right" vertical="center"/>
    </xf>
    <xf numFmtId="0" fontId="7" fillId="0" borderId="50" xfId="0" applyFont="1" applyBorder="1">
      <alignment vertical="center"/>
    </xf>
    <xf numFmtId="0" fontId="7" fillId="8" borderId="59" xfId="0" applyFont="1" applyFill="1" applyBorder="1" applyAlignment="1">
      <alignment horizontal="center" vertical="center"/>
    </xf>
    <xf numFmtId="0" fontId="7" fillId="8" borderId="13" xfId="0" applyFont="1" applyFill="1" applyBorder="1" applyAlignment="1">
      <alignment horizontal="center" vertical="center"/>
    </xf>
    <xf numFmtId="0" fontId="7" fillId="8" borderId="14" xfId="0" applyFont="1" applyFill="1" applyBorder="1" applyAlignment="1">
      <alignment horizontal="center" vertical="center"/>
    </xf>
    <xf numFmtId="0" fontId="7" fillId="8" borderId="41" xfId="0" applyFont="1" applyFill="1" applyBorder="1" applyAlignment="1">
      <alignment horizontal="center" vertical="center"/>
    </xf>
    <xf numFmtId="0" fontId="7" fillId="8" borderId="12" xfId="0" applyFont="1" applyFill="1" applyBorder="1" applyAlignment="1">
      <alignment horizontal="center" vertical="center"/>
    </xf>
    <xf numFmtId="0" fontId="7" fillId="5" borderId="59"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53" xfId="0" applyFont="1" applyFill="1" applyBorder="1" applyAlignment="1">
      <alignment horizontal="center" vertical="center"/>
    </xf>
    <xf numFmtId="0" fontId="7" fillId="5" borderId="51" xfId="0" applyFont="1" applyFill="1" applyBorder="1" applyAlignment="1">
      <alignment horizontal="center" vertical="center"/>
    </xf>
    <xf numFmtId="0" fontId="7" fillId="0" borderId="59" xfId="0" applyFont="1" applyBorder="1" applyAlignment="1">
      <alignment horizontal="center" vertical="center"/>
    </xf>
    <xf numFmtId="0" fontId="7" fillId="0" borderId="41" xfId="0" applyFont="1" applyBorder="1" applyAlignment="1">
      <alignment horizontal="center" vertical="center"/>
    </xf>
    <xf numFmtId="38" fontId="7" fillId="0" borderId="33" xfId="0" applyNumberFormat="1" applyFont="1" applyBorder="1" applyAlignment="1">
      <alignment horizontal="right" vertical="center"/>
    </xf>
    <xf numFmtId="38" fontId="7" fillId="0" borderId="35" xfId="0" applyNumberFormat="1" applyFont="1" applyBorder="1" applyAlignment="1">
      <alignment horizontal="right" vertical="center"/>
    </xf>
    <xf numFmtId="38" fontId="7" fillId="0" borderId="39" xfId="0" applyNumberFormat="1" applyFont="1" applyBorder="1" applyAlignment="1">
      <alignment horizontal="right" vertical="center"/>
    </xf>
    <xf numFmtId="38" fontId="7" fillId="0" borderId="5" xfId="0" applyNumberFormat="1" applyFont="1" applyBorder="1" applyAlignment="1">
      <alignment horizontal="right" vertical="center"/>
    </xf>
    <xf numFmtId="38" fontId="7" fillId="5" borderId="79" xfId="0" applyNumberFormat="1" applyFont="1" applyFill="1" applyBorder="1" applyAlignment="1">
      <alignment horizontal="right" vertical="center"/>
    </xf>
    <xf numFmtId="38" fontId="7" fillId="5" borderId="80" xfId="0" applyNumberFormat="1" applyFont="1" applyFill="1" applyBorder="1" applyAlignment="1">
      <alignment horizontal="right" vertical="center"/>
    </xf>
    <xf numFmtId="38" fontId="7" fillId="5" borderId="81" xfId="0" applyNumberFormat="1" applyFont="1" applyFill="1" applyBorder="1" applyAlignment="1">
      <alignment horizontal="right" vertical="center"/>
    </xf>
    <xf numFmtId="38" fontId="7" fillId="5" borderId="82" xfId="0" applyNumberFormat="1" applyFont="1" applyFill="1" applyBorder="1" applyAlignment="1">
      <alignment horizontal="right" vertical="center"/>
    </xf>
    <xf numFmtId="38" fontId="7" fillId="6" borderId="83" xfId="0" applyNumberFormat="1" applyFont="1" applyFill="1" applyBorder="1" applyAlignment="1">
      <alignment horizontal="right" vertical="center"/>
    </xf>
    <xf numFmtId="38" fontId="7" fillId="5" borderId="84" xfId="0" applyNumberFormat="1" applyFont="1" applyFill="1" applyBorder="1" applyAlignment="1">
      <alignment horizontal="right" vertical="center"/>
    </xf>
    <xf numFmtId="38" fontId="7" fillId="0" borderId="88" xfId="0" applyNumberFormat="1" applyFont="1" applyFill="1" applyBorder="1" applyAlignment="1">
      <alignment horizontal="right" vertical="center"/>
    </xf>
    <xf numFmtId="38" fontId="7" fillId="0" borderId="78" xfId="0" applyNumberFormat="1" applyFont="1" applyBorder="1" applyAlignment="1">
      <alignment horizontal="right" vertical="center"/>
    </xf>
    <xf numFmtId="38" fontId="7" fillId="6" borderId="68" xfId="0" applyNumberFormat="1" applyFont="1" applyFill="1" applyBorder="1" applyAlignment="1">
      <alignment horizontal="right" vertical="center"/>
    </xf>
    <xf numFmtId="38" fontId="7" fillId="7" borderId="10" xfId="0" applyNumberFormat="1" applyFont="1" applyFill="1" applyBorder="1" applyAlignment="1">
      <alignment horizontal="right" vertical="center"/>
    </xf>
    <xf numFmtId="38" fontId="7" fillId="7" borderId="89" xfId="0" applyNumberFormat="1" applyFont="1" applyFill="1" applyBorder="1" applyAlignment="1">
      <alignment horizontal="right" vertical="center"/>
    </xf>
    <xf numFmtId="0" fontId="7" fillId="0" borderId="3" xfId="0" applyFont="1" applyBorder="1">
      <alignment vertical="center"/>
    </xf>
    <xf numFmtId="38" fontId="7" fillId="5" borderId="91" xfId="0" applyNumberFormat="1" applyFont="1" applyFill="1" applyBorder="1" applyAlignment="1">
      <alignment horizontal="right" vertical="center"/>
    </xf>
    <xf numFmtId="38" fontId="7" fillId="5" borderId="92" xfId="0" applyNumberFormat="1" applyFont="1" applyFill="1" applyBorder="1" applyAlignment="1">
      <alignment horizontal="right" vertical="center"/>
    </xf>
    <xf numFmtId="38" fontId="7" fillId="5" borderId="54" xfId="0" applyNumberFormat="1" applyFont="1" applyFill="1" applyBorder="1" applyAlignment="1">
      <alignment horizontal="right" vertical="center"/>
    </xf>
    <xf numFmtId="38" fontId="7" fillId="5" borderId="55" xfId="0" applyNumberFormat="1" applyFont="1" applyFill="1" applyBorder="1" applyAlignment="1">
      <alignment horizontal="right" vertical="center"/>
    </xf>
    <xf numFmtId="38" fontId="7" fillId="6" borderId="93" xfId="0" applyNumberFormat="1" applyFont="1" applyFill="1" applyBorder="1" applyAlignment="1">
      <alignment horizontal="right" vertical="center"/>
    </xf>
    <xf numFmtId="38" fontId="7" fillId="5" borderId="35" xfId="0" applyNumberFormat="1" applyFont="1" applyFill="1" applyBorder="1" applyAlignment="1">
      <alignment horizontal="right" vertical="center"/>
    </xf>
    <xf numFmtId="38" fontId="7" fillId="5" borderId="34" xfId="0" applyNumberFormat="1" applyFont="1" applyFill="1" applyBorder="1" applyAlignment="1">
      <alignment horizontal="right" vertical="center"/>
    </xf>
    <xf numFmtId="38" fontId="7" fillId="5" borderId="12" xfId="0" applyNumberFormat="1" applyFont="1" applyFill="1" applyBorder="1" applyAlignment="1">
      <alignment horizontal="right" vertical="center"/>
    </xf>
    <xf numFmtId="38" fontId="7" fillId="5" borderId="94" xfId="0" applyNumberFormat="1" applyFont="1" applyFill="1" applyBorder="1" applyAlignment="1">
      <alignment horizontal="right" vertical="center"/>
    </xf>
    <xf numFmtId="38" fontId="7" fillId="5" borderId="45" xfId="0" applyNumberFormat="1" applyFont="1" applyFill="1" applyBorder="1" applyAlignment="1">
      <alignment horizontal="right" vertical="center"/>
    </xf>
    <xf numFmtId="38" fontId="7" fillId="5" borderId="21" xfId="0" applyNumberFormat="1" applyFont="1" applyFill="1" applyBorder="1" applyAlignment="1">
      <alignment horizontal="right" vertical="center"/>
    </xf>
    <xf numFmtId="38" fontId="7" fillId="5" borderId="20" xfId="0" applyNumberFormat="1" applyFont="1" applyFill="1" applyBorder="1" applyAlignment="1">
      <alignment horizontal="right" vertical="center"/>
    </xf>
    <xf numFmtId="38" fontId="7" fillId="6" borderId="62" xfId="0" applyNumberFormat="1" applyFont="1" applyFill="1" applyBorder="1" applyAlignment="1">
      <alignment horizontal="right" vertical="center"/>
    </xf>
    <xf numFmtId="38" fontId="7" fillId="5" borderId="37" xfId="0" applyNumberFormat="1" applyFont="1" applyFill="1" applyBorder="1" applyAlignment="1">
      <alignment horizontal="right" vertical="center"/>
    </xf>
    <xf numFmtId="38" fontId="7" fillId="5" borderId="19" xfId="0" applyNumberFormat="1" applyFont="1" applyFill="1" applyBorder="1" applyAlignment="1">
      <alignment horizontal="right" vertical="center"/>
    </xf>
    <xf numFmtId="38" fontId="7" fillId="5" borderId="95" xfId="0" applyNumberFormat="1" applyFont="1" applyFill="1" applyBorder="1" applyAlignment="1">
      <alignment horizontal="right" vertical="center"/>
    </xf>
    <xf numFmtId="38" fontId="7" fillId="5" borderId="18" xfId="0" applyNumberFormat="1" applyFont="1" applyFill="1" applyBorder="1" applyAlignment="1">
      <alignment horizontal="right" vertical="center"/>
    </xf>
    <xf numFmtId="38" fontId="7" fillId="5" borderId="17" xfId="0" applyNumberFormat="1" applyFont="1" applyFill="1" applyBorder="1" applyAlignment="1">
      <alignment horizontal="right" vertical="center"/>
    </xf>
    <xf numFmtId="38" fontId="7" fillId="6" borderId="64" xfId="0" applyNumberFormat="1" applyFont="1" applyFill="1" applyBorder="1" applyAlignment="1">
      <alignment horizontal="right" vertical="center"/>
    </xf>
    <xf numFmtId="38" fontId="7" fillId="5" borderId="6" xfId="0" applyNumberFormat="1" applyFont="1" applyFill="1" applyBorder="1" applyAlignment="1">
      <alignment horizontal="right" vertical="center"/>
    </xf>
    <xf numFmtId="38" fontId="7" fillId="5" borderId="16" xfId="0" applyNumberFormat="1" applyFont="1" applyFill="1" applyBorder="1" applyAlignment="1">
      <alignment horizontal="right" vertical="center"/>
    </xf>
    <xf numFmtId="38" fontId="7" fillId="0" borderId="96" xfId="0" applyNumberFormat="1" applyFont="1" applyBorder="1" applyAlignment="1">
      <alignment horizontal="right" vertical="center"/>
    </xf>
    <xf numFmtId="38" fontId="7" fillId="0" borderId="89" xfId="0" applyNumberFormat="1" applyFont="1" applyFill="1" applyBorder="1" applyAlignment="1">
      <alignment horizontal="right" vertical="center"/>
    </xf>
    <xf numFmtId="38" fontId="7" fillId="6" borderId="65" xfId="0" applyNumberFormat="1" applyFont="1" applyFill="1" applyBorder="1" applyAlignment="1">
      <alignment horizontal="right" vertical="center"/>
    </xf>
    <xf numFmtId="38" fontId="7" fillId="7" borderId="2" xfId="0" applyNumberFormat="1" applyFont="1" applyFill="1" applyBorder="1" applyAlignment="1">
      <alignment horizontal="right" vertical="center"/>
    </xf>
    <xf numFmtId="0" fontId="7" fillId="0" borderId="9" xfId="0" applyFont="1" applyFill="1" applyBorder="1" applyAlignment="1">
      <alignment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32" fillId="6" borderId="101" xfId="0" applyFont="1" applyFill="1" applyBorder="1" applyAlignment="1">
      <alignment horizontal="center" vertical="center" wrapText="1" shrinkToFit="1"/>
    </xf>
    <xf numFmtId="0" fontId="7" fillId="7" borderId="98" xfId="0" applyFont="1" applyFill="1" applyBorder="1" applyAlignment="1">
      <alignment horizontal="center" vertical="center"/>
    </xf>
    <xf numFmtId="0" fontId="7" fillId="7" borderId="99" xfId="0" applyFont="1" applyFill="1" applyBorder="1" applyAlignment="1">
      <alignment horizontal="center" vertical="center"/>
    </xf>
    <xf numFmtId="0" fontId="7" fillId="7" borderId="102" xfId="0" applyFont="1" applyFill="1" applyBorder="1" applyAlignment="1">
      <alignment horizontal="center" vertical="center"/>
    </xf>
    <xf numFmtId="0" fontId="7" fillId="0" borderId="103" xfId="0" applyFont="1" applyFill="1" applyBorder="1" applyAlignment="1">
      <alignment vertical="center"/>
    </xf>
    <xf numFmtId="0" fontId="7" fillId="0" borderId="104" xfId="0" applyFont="1" applyFill="1" applyBorder="1" applyAlignment="1">
      <alignment vertical="center"/>
    </xf>
    <xf numFmtId="38" fontId="7" fillId="0" borderId="88" xfId="0" applyNumberFormat="1" applyFont="1" applyBorder="1" applyAlignment="1">
      <alignment horizontal="right" vertical="center"/>
    </xf>
    <xf numFmtId="38" fontId="7" fillId="0" borderId="2" xfId="0" applyNumberFormat="1" applyFont="1" applyBorder="1" applyAlignment="1">
      <alignment horizontal="right" vertical="center"/>
    </xf>
    <xf numFmtId="38" fontId="7" fillId="7" borderId="15" xfId="0" applyNumberFormat="1" applyFont="1" applyFill="1" applyBorder="1" applyAlignment="1">
      <alignment horizontal="right" vertical="center"/>
    </xf>
    <xf numFmtId="38" fontId="7" fillId="5" borderId="13" xfId="0" applyNumberFormat="1" applyFont="1" applyFill="1" applyBorder="1" applyAlignment="1">
      <alignment horizontal="right" vertical="center"/>
    </xf>
    <xf numFmtId="38" fontId="7" fillId="5" borderId="14" xfId="0" applyNumberFormat="1" applyFont="1" applyFill="1" applyBorder="1" applyAlignment="1">
      <alignment horizontal="right" vertical="center"/>
    </xf>
    <xf numFmtId="38" fontId="7" fillId="6" borderId="106" xfId="0" applyNumberFormat="1" applyFont="1" applyFill="1" applyBorder="1" applyAlignment="1">
      <alignment horizontal="right" vertical="center"/>
    </xf>
    <xf numFmtId="38" fontId="7" fillId="5" borderId="46" xfId="0" applyNumberFormat="1" applyFont="1" applyFill="1" applyBorder="1" applyAlignment="1">
      <alignment horizontal="right" vertical="center"/>
    </xf>
    <xf numFmtId="38" fontId="7" fillId="5" borderId="47" xfId="0" applyNumberFormat="1" applyFont="1" applyFill="1" applyBorder="1" applyAlignment="1">
      <alignment horizontal="right" vertical="center"/>
    </xf>
    <xf numFmtId="38" fontId="7" fillId="6" borderId="75" xfId="0" applyNumberFormat="1" applyFont="1" applyFill="1" applyBorder="1" applyAlignment="1">
      <alignment horizontal="right" vertical="center"/>
    </xf>
    <xf numFmtId="38" fontId="7" fillId="5" borderId="48" xfId="0" applyNumberFormat="1" applyFont="1" applyFill="1" applyBorder="1" applyAlignment="1">
      <alignment horizontal="right" vertical="center"/>
    </xf>
    <xf numFmtId="0" fontId="33" fillId="0" borderId="0" xfId="0" applyFont="1">
      <alignment vertical="center"/>
    </xf>
    <xf numFmtId="0" fontId="34" fillId="0" borderId="0" xfId="0" applyFont="1" applyAlignment="1">
      <alignment vertical="center" wrapText="1"/>
    </xf>
    <xf numFmtId="0" fontId="7" fillId="0" borderId="0" xfId="0" applyFont="1" applyBorder="1" applyAlignment="1">
      <alignment vertical="center"/>
    </xf>
    <xf numFmtId="38" fontId="7" fillId="5" borderId="4" xfId="0" applyNumberFormat="1" applyFont="1" applyFill="1" applyBorder="1" applyAlignment="1">
      <alignment vertical="center"/>
    </xf>
    <xf numFmtId="38" fontId="7" fillId="5" borderId="2" xfId="0" applyNumberFormat="1" applyFont="1" applyFill="1" applyBorder="1" applyAlignment="1">
      <alignment vertical="center"/>
    </xf>
    <xf numFmtId="38" fontId="7" fillId="5" borderId="3" xfId="0" applyNumberFormat="1" applyFont="1" applyFill="1" applyBorder="1" applyAlignment="1">
      <alignment horizontal="right" vertical="center"/>
    </xf>
    <xf numFmtId="176" fontId="0" fillId="0" borderId="0" xfId="0" applyNumberFormat="1" applyFont="1" applyAlignment="1">
      <alignment horizontal="center" vertical="center"/>
    </xf>
    <xf numFmtId="38" fontId="0" fillId="0" borderId="0" xfId="0" applyNumberFormat="1" applyFont="1" applyBorder="1" applyAlignment="1">
      <alignment horizontal="center" vertical="center"/>
    </xf>
    <xf numFmtId="38" fontId="0" fillId="0" borderId="8" xfId="0" applyNumberFormat="1" applyFont="1" applyBorder="1" applyAlignment="1">
      <alignment vertical="center"/>
    </xf>
    <xf numFmtId="38" fontId="0" fillId="0" borderId="7" xfId="0" applyNumberFormat="1" applyFont="1" applyBorder="1" applyAlignment="1">
      <alignment vertical="center"/>
    </xf>
    <xf numFmtId="0" fontId="32" fillId="0" borderId="1" xfId="0" applyFont="1" applyBorder="1">
      <alignment vertical="center"/>
    </xf>
    <xf numFmtId="0" fontId="0" fillId="0" borderId="7" xfId="0" applyFont="1" applyBorder="1">
      <alignment vertical="center"/>
    </xf>
    <xf numFmtId="183" fontId="0" fillId="0" borderId="0" xfId="0" applyNumberFormat="1" applyFont="1" applyBorder="1" applyAlignment="1">
      <alignment horizontal="center" vertical="center"/>
    </xf>
    <xf numFmtId="38" fontId="0" fillId="0" borderId="37" xfId="0" applyNumberFormat="1" applyFont="1" applyBorder="1" applyAlignment="1">
      <alignment vertical="center"/>
    </xf>
    <xf numFmtId="38" fontId="0" fillId="0" borderId="38" xfId="0" applyNumberFormat="1" applyFont="1" applyBorder="1" applyAlignment="1">
      <alignment vertical="center"/>
    </xf>
    <xf numFmtId="0" fontId="0" fillId="0" borderId="44" xfId="0" applyFont="1" applyBorder="1">
      <alignment vertical="center"/>
    </xf>
    <xf numFmtId="0" fontId="32" fillId="0" borderId="44" xfId="0" applyFont="1" applyBorder="1">
      <alignment vertical="center"/>
    </xf>
    <xf numFmtId="0" fontId="0" fillId="0" borderId="38" xfId="0" applyFont="1" applyBorder="1">
      <alignment vertical="center"/>
    </xf>
    <xf numFmtId="183" fontId="7" fillId="0" borderId="0" xfId="0" applyNumberFormat="1" applyFont="1" applyBorder="1" applyAlignment="1">
      <alignment horizontal="center" vertical="center"/>
    </xf>
    <xf numFmtId="183" fontId="7" fillId="0" borderId="4" xfId="0" applyNumberFormat="1" applyFont="1" applyBorder="1" applyAlignment="1">
      <alignment horizontal="center" vertical="center"/>
    </xf>
    <xf numFmtId="0" fontId="29" fillId="0" borderId="2" xfId="0" applyFont="1" applyBorder="1">
      <alignment vertical="center"/>
    </xf>
    <xf numFmtId="38" fontId="7" fillId="0" borderId="6" xfId="0" applyNumberFormat="1" applyFont="1" applyBorder="1" applyAlignment="1">
      <alignment vertical="center"/>
    </xf>
    <xf numFmtId="38" fontId="7" fillId="0" borderId="5" xfId="0" applyNumberFormat="1" applyFont="1" applyBorder="1" applyAlignment="1">
      <alignment vertical="center"/>
    </xf>
    <xf numFmtId="0" fontId="32" fillId="0" borderId="50" xfId="0" applyFont="1" applyBorder="1">
      <alignment vertical="center"/>
    </xf>
    <xf numFmtId="58" fontId="7" fillId="0" borderId="0" xfId="0" applyNumberFormat="1" applyFont="1" applyFill="1" applyAlignment="1">
      <alignment vertical="center"/>
    </xf>
    <xf numFmtId="0" fontId="0" fillId="0" borderId="7" xfId="0" applyFont="1" applyBorder="1" applyAlignment="1">
      <alignment horizontal="center" vertical="center"/>
    </xf>
    <xf numFmtId="0" fontId="7" fillId="0" borderId="1" xfId="0" applyFont="1" applyBorder="1" applyAlignment="1">
      <alignment horizontal="right" vertical="center"/>
    </xf>
    <xf numFmtId="0" fontId="7" fillId="0" borderId="7" xfId="0" applyFont="1" applyBorder="1" applyAlignment="1">
      <alignment horizontal="center" vertical="center"/>
    </xf>
    <xf numFmtId="0" fontId="0" fillId="8" borderId="7" xfId="0" applyFont="1" applyFill="1" applyBorder="1" applyAlignment="1">
      <alignment horizontal="center" vertical="center"/>
    </xf>
    <xf numFmtId="0" fontId="7" fillId="8" borderId="7" xfId="0" applyFont="1" applyFill="1" applyBorder="1" applyAlignment="1">
      <alignment horizontal="center" vertical="center"/>
    </xf>
    <xf numFmtId="0" fontId="35" fillId="0" borderId="0" xfId="0" applyFont="1">
      <alignment vertical="center"/>
    </xf>
    <xf numFmtId="0" fontId="7" fillId="0" borderId="1" xfId="0" applyFont="1" applyBorder="1" applyAlignment="1">
      <alignment horizontal="right" vertical="center"/>
    </xf>
    <xf numFmtId="0" fontId="7" fillId="0" borderId="7" xfId="0" applyFont="1" applyBorder="1" applyAlignment="1">
      <alignment horizontal="center" vertical="center"/>
    </xf>
    <xf numFmtId="0" fontId="0" fillId="8" borderId="7" xfId="0" applyFont="1" applyFill="1" applyBorder="1" applyAlignment="1">
      <alignment horizontal="center" vertical="center"/>
    </xf>
    <xf numFmtId="0" fontId="0" fillId="0" borderId="7" xfId="0" applyFont="1" applyBorder="1" applyAlignment="1">
      <alignment horizontal="center" vertical="center"/>
    </xf>
    <xf numFmtId="0" fontId="7" fillId="8" borderId="7"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12" xfId="0" applyFont="1" applyFill="1" applyBorder="1" applyAlignment="1">
      <alignment horizontal="center" vertical="center" wrapText="1"/>
    </xf>
    <xf numFmtId="0" fontId="14" fillId="2" borderId="113" xfId="0" applyNumberFormat="1" applyFont="1" applyFill="1" applyBorder="1" applyAlignment="1">
      <alignment horizontal="center" vertical="center" wrapText="1"/>
    </xf>
    <xf numFmtId="0" fontId="0" fillId="0" borderId="24"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textRotation="255"/>
    </xf>
    <xf numFmtId="0" fontId="0" fillId="0" borderId="111" xfId="0" applyBorder="1" applyAlignment="1">
      <alignment vertical="center" textRotation="255"/>
    </xf>
    <xf numFmtId="0" fontId="0" fillId="0" borderId="9" xfId="0" applyBorder="1" applyAlignment="1">
      <alignment horizontal="center" vertical="center"/>
    </xf>
    <xf numFmtId="0" fontId="36" fillId="0" borderId="9" xfId="0" applyFont="1" applyFill="1" applyBorder="1" applyAlignment="1">
      <alignment horizontal="left" vertical="center"/>
    </xf>
    <xf numFmtId="0" fontId="0" fillId="0" borderId="0" xfId="0" applyBorder="1" applyAlignment="1">
      <alignment horizontal="center" vertical="center"/>
    </xf>
    <xf numFmtId="0" fontId="36" fillId="0" borderId="0" xfId="0" applyFont="1" applyFill="1" applyBorder="1" applyAlignment="1">
      <alignment horizontal="left" vertical="center"/>
    </xf>
    <xf numFmtId="0" fontId="7" fillId="0" borderId="1" xfId="0" applyFont="1" applyBorder="1" applyAlignment="1">
      <alignment horizontal="right"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7" fillId="8" borderId="7" xfId="0" applyFont="1" applyFill="1" applyBorder="1" applyAlignment="1">
      <alignment horizontal="center" vertical="center"/>
    </xf>
    <xf numFmtId="0" fontId="0" fillId="8" borderId="7" xfId="0" applyFont="1" applyFill="1" applyBorder="1" applyAlignment="1">
      <alignment horizontal="center" vertical="center"/>
    </xf>
    <xf numFmtId="3" fontId="7" fillId="0" borderId="2" xfId="15" applyNumberFormat="1" applyFont="1" applyFill="1" applyBorder="1" applyAlignment="1">
      <alignment vertical="center" shrinkToFit="1"/>
    </xf>
    <xf numFmtId="3" fontId="7" fillId="0" borderId="32" xfId="15" applyNumberFormat="1" applyFont="1" applyFill="1" applyBorder="1" applyAlignment="1">
      <alignment vertical="center" shrinkToFit="1"/>
    </xf>
    <xf numFmtId="3" fontId="7" fillId="7" borderId="10" xfId="15" applyNumberFormat="1" applyFont="1" applyFill="1" applyBorder="1" applyAlignment="1">
      <alignment vertical="center" shrinkToFit="1"/>
    </xf>
    <xf numFmtId="3" fontId="7" fillId="7" borderId="15" xfId="15" applyNumberFormat="1" applyFont="1" applyFill="1" applyBorder="1" applyAlignment="1">
      <alignment vertical="center" shrinkToFit="1"/>
    </xf>
    <xf numFmtId="3" fontId="7" fillId="7" borderId="2" xfId="15" applyNumberFormat="1" applyFont="1" applyFill="1" applyBorder="1" applyAlignment="1">
      <alignment vertical="center" shrinkToFit="1"/>
    </xf>
    <xf numFmtId="3" fontId="7" fillId="6" borderId="40" xfId="15" applyNumberFormat="1" applyFont="1" applyFill="1" applyBorder="1" applyAlignment="1">
      <alignment vertical="center" shrinkToFit="1"/>
    </xf>
    <xf numFmtId="3" fontId="7" fillId="0" borderId="11" xfId="15" applyNumberFormat="1" applyFont="1" applyFill="1" applyBorder="1" applyAlignment="1">
      <alignment vertical="center" shrinkToFit="1"/>
    </xf>
    <xf numFmtId="3" fontId="7" fillId="0" borderId="15" xfId="15" applyNumberFormat="1" applyFont="1" applyFill="1" applyBorder="1" applyAlignment="1">
      <alignment vertical="center" shrinkToFit="1"/>
    </xf>
    <xf numFmtId="3" fontId="7" fillId="5" borderId="16" xfId="15" applyNumberFormat="1" applyFont="1" applyFill="1" applyBorder="1" applyAlignment="1">
      <alignment vertical="center" shrinkToFit="1"/>
    </xf>
    <xf numFmtId="3" fontId="7" fillId="5" borderId="18" xfId="15" applyNumberFormat="1" applyFont="1" applyFill="1" applyBorder="1" applyAlignment="1">
      <alignment vertical="center" shrinkToFit="1"/>
    </xf>
    <xf numFmtId="3" fontId="7" fillId="5" borderId="63" xfId="15" applyNumberFormat="1" applyFont="1" applyFill="1" applyBorder="1" applyAlignment="1">
      <alignment vertical="center" shrinkToFit="1"/>
    </xf>
    <xf numFmtId="3" fontId="7" fillId="6" borderId="49" xfId="15" applyNumberFormat="1" applyFont="1" applyFill="1" applyBorder="1" applyAlignment="1">
      <alignment vertical="center" shrinkToFit="1"/>
    </xf>
    <xf numFmtId="3" fontId="7" fillId="5" borderId="17" xfId="15" applyNumberFormat="1" applyFont="1" applyFill="1" applyBorder="1" applyAlignment="1">
      <alignment vertical="center" shrinkToFit="1"/>
    </xf>
    <xf numFmtId="3" fontId="7" fillId="5" borderId="39" xfId="15" applyNumberFormat="1" applyFont="1" applyFill="1" applyBorder="1" applyAlignment="1">
      <alignment vertical="center" shrinkToFit="1"/>
    </xf>
    <xf numFmtId="3" fontId="7" fillId="5" borderId="19" xfId="15" applyNumberFormat="1" applyFont="1" applyFill="1" applyBorder="1" applyAlignment="1">
      <alignment vertical="center" shrinkToFit="1"/>
    </xf>
    <xf numFmtId="3" fontId="7" fillId="5" borderId="21" xfId="15" applyNumberFormat="1" applyFont="1" applyFill="1" applyBorder="1" applyAlignment="1">
      <alignment vertical="center" shrinkToFit="1"/>
    </xf>
    <xf numFmtId="3" fontId="7" fillId="5" borderId="61" xfId="15" applyNumberFormat="1" applyFont="1" applyFill="1" applyBorder="1" applyAlignment="1">
      <alignment vertical="center" shrinkToFit="1"/>
    </xf>
    <xf numFmtId="3" fontId="7" fillId="6" borderId="43" xfId="15" applyNumberFormat="1" applyFont="1" applyFill="1" applyBorder="1" applyAlignment="1">
      <alignment vertical="center" shrinkToFit="1"/>
    </xf>
    <xf numFmtId="3" fontId="7" fillId="5" borderId="20" xfId="15" applyNumberFormat="1" applyFont="1" applyFill="1" applyBorder="1" applyAlignment="1">
      <alignment vertical="center" shrinkToFit="1"/>
    </xf>
    <xf numFmtId="3" fontId="7" fillId="5" borderId="36" xfId="15" applyNumberFormat="1" applyFont="1" applyFill="1" applyBorder="1" applyAlignment="1">
      <alignment vertical="center" shrinkToFit="1"/>
    </xf>
    <xf numFmtId="3" fontId="7" fillId="5" borderId="12" xfId="15" applyNumberFormat="1" applyFont="1" applyFill="1" applyBorder="1" applyAlignment="1">
      <alignment vertical="center" shrinkToFit="1"/>
    </xf>
    <xf numFmtId="3" fontId="7" fillId="5" borderId="13" xfId="15" applyNumberFormat="1" applyFont="1" applyFill="1" applyBorder="1" applyAlignment="1">
      <alignment vertical="center" shrinkToFit="1"/>
    </xf>
    <xf numFmtId="3" fontId="7" fillId="5" borderId="69" xfId="15" applyNumberFormat="1" applyFont="1" applyFill="1" applyBorder="1" applyAlignment="1">
      <alignment vertical="center" shrinkToFit="1"/>
    </xf>
    <xf numFmtId="3" fontId="7" fillId="6" borderId="41" xfId="15" applyNumberFormat="1" applyFont="1" applyFill="1" applyBorder="1" applyAlignment="1">
      <alignment vertical="center" shrinkToFit="1"/>
    </xf>
    <xf numFmtId="3" fontId="7" fillId="5" borderId="14" xfId="15" applyNumberFormat="1" applyFont="1" applyFill="1" applyBorder="1" applyAlignment="1">
      <alignment vertical="center" shrinkToFit="1"/>
    </xf>
    <xf numFmtId="3" fontId="7" fillId="5" borderId="33" xfId="15" applyNumberFormat="1" applyFont="1" applyFill="1" applyBorder="1" applyAlignment="1">
      <alignment vertical="center" shrinkToFit="1"/>
    </xf>
    <xf numFmtId="3" fontId="7" fillId="5" borderId="5" xfId="15" applyNumberFormat="1" applyFont="1" applyFill="1" applyBorder="1" applyAlignment="1">
      <alignment vertical="center" shrinkToFit="1"/>
    </xf>
    <xf numFmtId="3" fontId="7" fillId="5" borderId="35" xfId="15" applyNumberFormat="1" applyFont="1" applyFill="1" applyBorder="1" applyAlignment="1">
      <alignment vertical="center" shrinkToFit="1"/>
    </xf>
    <xf numFmtId="3" fontId="7" fillId="5" borderId="38" xfId="15" applyNumberFormat="1" applyFont="1" applyFill="1" applyBorder="1" applyAlignment="1">
      <alignment vertical="center" shrinkToFit="1"/>
    </xf>
    <xf numFmtId="3" fontId="0" fillId="5" borderId="51" xfId="15" applyNumberFormat="1" applyFont="1" applyFill="1" applyBorder="1" applyAlignment="1">
      <alignment vertical="center" shrinkToFit="1"/>
    </xf>
    <xf numFmtId="3" fontId="0" fillId="5" borderId="53" xfId="15" applyNumberFormat="1" applyFont="1" applyFill="1" applyBorder="1" applyAlignment="1">
      <alignment vertical="center" shrinkToFit="1"/>
    </xf>
    <xf numFmtId="3" fontId="0" fillId="5" borderId="7" xfId="15" applyNumberFormat="1" applyFont="1" applyFill="1" applyBorder="1" applyAlignment="1">
      <alignment vertical="center" shrinkToFit="1"/>
    </xf>
    <xf numFmtId="3" fontId="7" fillId="6" borderId="70" xfId="15" applyNumberFormat="1" applyFont="1" applyFill="1" applyBorder="1" applyAlignment="1">
      <alignment vertical="center" shrinkToFit="1"/>
    </xf>
    <xf numFmtId="3" fontId="0" fillId="5" borderId="52" xfId="15" applyNumberFormat="1" applyFont="1" applyFill="1" applyBorder="1" applyAlignment="1">
      <alignment vertical="center" shrinkToFit="1"/>
    </xf>
    <xf numFmtId="3" fontId="0" fillId="5" borderId="59" xfId="15" applyNumberFormat="1" applyFont="1" applyFill="1" applyBorder="1" applyAlignment="1">
      <alignment vertical="center" shrinkToFit="1"/>
    </xf>
    <xf numFmtId="3" fontId="0" fillId="5" borderId="58" xfId="15" applyNumberFormat="1" applyFont="1" applyFill="1" applyBorder="1" applyAlignment="1">
      <alignment vertical="center" shrinkToFit="1"/>
    </xf>
    <xf numFmtId="3" fontId="7" fillId="6" borderId="68" xfId="15" applyNumberFormat="1" applyFont="1" applyFill="1" applyBorder="1" applyAlignment="1">
      <alignment vertical="center" shrinkToFit="1"/>
    </xf>
    <xf numFmtId="3" fontId="7" fillId="5" borderId="57" xfId="15" applyNumberFormat="1" applyFont="1" applyFill="1" applyBorder="1" applyAlignment="1">
      <alignment vertical="center" shrinkToFit="1"/>
    </xf>
    <xf numFmtId="3" fontId="7" fillId="5" borderId="56" xfId="15" applyNumberFormat="1" applyFont="1" applyFill="1" applyBorder="1" applyAlignment="1">
      <alignment vertical="center" shrinkToFit="1"/>
    </xf>
    <xf numFmtId="3" fontId="7" fillId="5" borderId="67" xfId="15" applyNumberFormat="1" applyFont="1" applyFill="1" applyBorder="1" applyAlignment="1">
      <alignment vertical="center" shrinkToFit="1"/>
    </xf>
    <xf numFmtId="3" fontId="7" fillId="5" borderId="66" xfId="15" applyNumberFormat="1" applyFont="1" applyFill="1" applyBorder="1" applyAlignment="1">
      <alignment vertical="center" shrinkToFit="1"/>
    </xf>
    <xf numFmtId="3" fontId="7" fillId="6" borderId="62" xfId="15" applyNumberFormat="1" applyFont="1" applyFill="1" applyBorder="1" applyAlignment="1">
      <alignment vertical="center" shrinkToFit="1"/>
    </xf>
    <xf numFmtId="3" fontId="0" fillId="5" borderId="19" xfId="15" applyNumberFormat="1" applyFont="1" applyFill="1" applyBorder="1" applyAlignment="1">
      <alignment vertical="center" shrinkToFit="1"/>
    </xf>
    <xf numFmtId="3" fontId="0" fillId="5" borderId="21" xfId="15" applyNumberFormat="1" applyFont="1" applyFill="1" applyBorder="1" applyAlignment="1">
      <alignment vertical="center" shrinkToFit="1"/>
    </xf>
    <xf numFmtId="3" fontId="0" fillId="5" borderId="38" xfId="15" applyNumberFormat="1" applyFont="1" applyFill="1" applyBorder="1" applyAlignment="1">
      <alignment vertical="center" shrinkToFit="1"/>
    </xf>
    <xf numFmtId="3" fontId="0" fillId="5" borderId="20" xfId="15" applyNumberFormat="1" applyFont="1" applyFill="1" applyBorder="1" applyAlignment="1">
      <alignment vertical="center" shrinkToFit="1"/>
    </xf>
    <xf numFmtId="3" fontId="0" fillId="5" borderId="61" xfId="15" applyNumberFormat="1" applyFont="1" applyFill="1" applyBorder="1" applyAlignment="1">
      <alignment vertical="center" shrinkToFit="1"/>
    </xf>
    <xf numFmtId="3" fontId="0" fillId="5" borderId="36" xfId="15" applyNumberFormat="1" applyFont="1" applyFill="1" applyBorder="1" applyAlignment="1">
      <alignment vertical="center" shrinkToFit="1"/>
    </xf>
    <xf numFmtId="3" fontId="7" fillId="5" borderId="51" xfId="15" applyNumberFormat="1" applyFont="1" applyFill="1" applyBorder="1" applyAlignment="1">
      <alignment vertical="center" shrinkToFit="1"/>
    </xf>
    <xf numFmtId="3" fontId="7" fillId="5" borderId="53" xfId="15" applyNumberFormat="1" applyFont="1" applyFill="1" applyBorder="1" applyAlignment="1">
      <alignment vertical="center" shrinkToFit="1"/>
    </xf>
    <xf numFmtId="3" fontId="7" fillId="5" borderId="7" xfId="15" applyNumberFormat="1" applyFont="1" applyFill="1" applyBorder="1" applyAlignment="1">
      <alignment vertical="center" shrinkToFit="1"/>
    </xf>
    <xf numFmtId="3" fontId="7" fillId="6" borderId="60" xfId="15" applyNumberFormat="1" applyFont="1" applyFill="1" applyBorder="1" applyAlignment="1">
      <alignment vertical="center" shrinkToFit="1"/>
    </xf>
    <xf numFmtId="3" fontId="7" fillId="5" borderId="52" xfId="15" applyNumberFormat="1" applyFont="1" applyFill="1" applyBorder="1" applyAlignment="1">
      <alignment vertical="center" shrinkToFit="1"/>
    </xf>
    <xf numFmtId="3" fontId="7" fillId="5" borderId="59" xfId="15" applyNumberFormat="1" applyFont="1" applyFill="1" applyBorder="1" applyAlignment="1">
      <alignment vertical="center" shrinkToFit="1"/>
    </xf>
    <xf numFmtId="3" fontId="7" fillId="5" borderId="58" xfId="15" applyNumberFormat="1" applyFont="1" applyFill="1" applyBorder="1" applyAlignment="1">
      <alignment vertical="center" shrinkToFit="1"/>
    </xf>
    <xf numFmtId="3" fontId="7" fillId="6" borderId="65" xfId="15" applyNumberFormat="1" applyFont="1" applyFill="1" applyBorder="1" applyAlignment="1">
      <alignment vertical="center" shrinkToFit="1"/>
    </xf>
    <xf numFmtId="3" fontId="7" fillId="6" borderId="64" xfId="15" applyNumberFormat="1" applyFont="1" applyFill="1" applyBorder="1" applyAlignment="1">
      <alignment vertical="center" shrinkToFit="1"/>
    </xf>
    <xf numFmtId="0" fontId="7" fillId="0" borderId="1" xfId="0" applyFont="1" applyBorder="1" applyAlignment="1">
      <alignment horizontal="right"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7" fillId="8" borderId="7" xfId="0" applyFont="1" applyFill="1" applyBorder="1" applyAlignment="1">
      <alignment horizontal="center" vertical="center"/>
    </xf>
    <xf numFmtId="0" fontId="0" fillId="8" borderId="7" xfId="0" applyFont="1" applyFill="1" applyBorder="1" applyAlignment="1">
      <alignment horizontal="center" vertical="center"/>
    </xf>
    <xf numFmtId="0" fontId="7" fillId="0" borderId="1" xfId="0" applyFont="1" applyBorder="1" applyAlignment="1">
      <alignment horizontal="right"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7" fillId="8" borderId="7" xfId="0" applyFont="1" applyFill="1" applyBorder="1" applyAlignment="1">
      <alignment horizontal="center" vertical="center"/>
    </xf>
    <xf numFmtId="0" fontId="0" fillId="8" borderId="7" xfId="0" applyFont="1" applyFill="1" applyBorder="1" applyAlignment="1">
      <alignment horizontal="center" vertical="center"/>
    </xf>
    <xf numFmtId="0" fontId="7" fillId="0" borderId="1" xfId="0" applyFont="1" applyBorder="1" applyAlignment="1">
      <alignment horizontal="right"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7" fillId="8" borderId="7" xfId="0" applyFont="1" applyFill="1" applyBorder="1" applyAlignment="1">
      <alignment horizontal="center" vertical="center"/>
    </xf>
    <xf numFmtId="0" fontId="0" fillId="8" borderId="7" xfId="0" applyFont="1" applyFill="1" applyBorder="1" applyAlignment="1">
      <alignment horizontal="center" vertical="center"/>
    </xf>
    <xf numFmtId="0" fontId="7" fillId="0" borderId="1" xfId="0" applyFont="1" applyBorder="1" applyAlignment="1">
      <alignment horizontal="right"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7" fillId="8" borderId="7" xfId="0" applyFont="1" applyFill="1" applyBorder="1" applyAlignment="1">
      <alignment horizontal="center" vertical="center"/>
    </xf>
    <xf numFmtId="0" fontId="0" fillId="8" borderId="7" xfId="0" applyFont="1" applyFill="1" applyBorder="1" applyAlignment="1">
      <alignment horizontal="center" vertical="center"/>
    </xf>
    <xf numFmtId="0" fontId="7" fillId="0" borderId="1" xfId="0" applyFont="1" applyBorder="1" applyAlignment="1">
      <alignment horizontal="right"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7" fillId="8" borderId="7" xfId="0" applyFont="1" applyFill="1" applyBorder="1" applyAlignment="1">
      <alignment horizontal="center" vertical="center"/>
    </xf>
    <xf numFmtId="0" fontId="0" fillId="8" borderId="7" xfId="0" applyFont="1" applyFill="1" applyBorder="1" applyAlignment="1">
      <alignment horizontal="center" vertical="center"/>
    </xf>
    <xf numFmtId="0" fontId="1" fillId="0" borderId="0" xfId="21">
      <alignment vertical="center"/>
    </xf>
    <xf numFmtId="0" fontId="10" fillId="0" borderId="0" xfId="21" applyFont="1" applyAlignment="1">
      <alignment horizontal="center" vertical="center"/>
    </xf>
    <xf numFmtId="0" fontId="1" fillId="0" borderId="0" xfId="21" applyAlignment="1">
      <alignment horizontal="center" vertical="center"/>
    </xf>
    <xf numFmtId="0" fontId="10" fillId="0" borderId="0" xfId="21" applyFont="1" applyFill="1" applyAlignment="1">
      <alignment horizontal="center" vertical="center" wrapText="1"/>
    </xf>
    <xf numFmtId="0" fontId="23" fillId="0" borderId="0" xfId="21" applyFont="1">
      <alignment vertical="center"/>
    </xf>
    <xf numFmtId="0" fontId="27" fillId="0" borderId="0" xfId="21" applyFont="1">
      <alignment vertical="center"/>
    </xf>
    <xf numFmtId="57" fontId="17" fillId="0" borderId="0" xfId="21" applyNumberFormat="1" applyFont="1" applyFill="1" applyAlignment="1">
      <alignment horizontal="right" vertical="center" wrapText="1"/>
    </xf>
    <xf numFmtId="0" fontId="10" fillId="0" borderId="0" xfId="21" applyFont="1" applyFill="1" applyBorder="1" applyAlignment="1">
      <alignment horizontal="center" vertical="center" wrapText="1"/>
    </xf>
    <xf numFmtId="0" fontId="11" fillId="11" borderId="27" xfId="21" applyFont="1" applyFill="1" applyBorder="1" applyAlignment="1">
      <alignment horizontal="center" vertical="center" wrapText="1"/>
    </xf>
    <xf numFmtId="0" fontId="1" fillId="0" borderId="0" xfId="21" applyFont="1">
      <alignment vertical="center"/>
    </xf>
    <xf numFmtId="0" fontId="13" fillId="2" borderId="10" xfId="21" applyFont="1" applyFill="1" applyBorder="1" applyAlignment="1">
      <alignment horizontal="center" vertical="center" wrapText="1"/>
    </xf>
    <xf numFmtId="0" fontId="13" fillId="2" borderId="11" xfId="21" applyFont="1" applyFill="1" applyBorder="1" applyAlignment="1">
      <alignment horizontal="center" vertical="center" wrapText="1"/>
    </xf>
    <xf numFmtId="0" fontId="14" fillId="2" borderId="15" xfId="21" applyFont="1" applyFill="1" applyBorder="1" applyAlignment="1">
      <alignment horizontal="center" vertical="center" wrapText="1"/>
    </xf>
    <xf numFmtId="0" fontId="13" fillId="11" borderId="3" xfId="21" applyFont="1" applyFill="1" applyBorder="1" applyAlignment="1">
      <alignment vertical="center" wrapText="1"/>
    </xf>
    <xf numFmtId="0" fontId="16" fillId="3" borderId="28" xfId="21" applyFont="1" applyFill="1" applyBorder="1" applyAlignment="1">
      <alignment horizontal="left" vertical="center" shrinkToFit="1"/>
    </xf>
    <xf numFmtId="0" fontId="16" fillId="3" borderId="28" xfId="21" applyFont="1" applyFill="1" applyBorder="1" applyAlignment="1">
      <alignment horizontal="center" vertical="center"/>
    </xf>
    <xf numFmtId="178" fontId="17" fillId="0" borderId="22" xfId="21" applyNumberFormat="1" applyFont="1" applyFill="1" applyBorder="1">
      <alignment vertical="center"/>
    </xf>
    <xf numFmtId="178" fontId="17" fillId="0" borderId="57" xfId="21" applyNumberFormat="1" applyFont="1" applyFill="1" applyBorder="1">
      <alignment vertical="center"/>
    </xf>
    <xf numFmtId="178" fontId="1" fillId="0" borderId="57" xfId="21" applyNumberFormat="1" applyFont="1" applyFill="1" applyBorder="1">
      <alignment vertical="center"/>
    </xf>
    <xf numFmtId="182" fontId="17" fillId="0" borderId="56" xfId="21" applyNumberFormat="1" applyFont="1" applyFill="1" applyBorder="1" applyAlignment="1">
      <alignment horizontal="center" vertical="center"/>
    </xf>
    <xf numFmtId="178" fontId="19" fillId="0" borderId="57" xfId="21" applyNumberFormat="1" applyFont="1" applyFill="1" applyBorder="1">
      <alignment vertical="center"/>
    </xf>
    <xf numFmtId="178" fontId="38" fillId="0" borderId="57" xfId="21" applyNumberFormat="1" applyFont="1" applyFill="1" applyBorder="1">
      <alignment vertical="center"/>
    </xf>
    <xf numFmtId="182" fontId="19" fillId="0" borderId="56" xfId="21" applyNumberFormat="1" applyFont="1" applyFill="1" applyBorder="1" applyAlignment="1">
      <alignment horizontal="center" vertical="center"/>
    </xf>
    <xf numFmtId="0" fontId="16" fillId="3" borderId="30" xfId="21" applyFont="1" applyFill="1" applyBorder="1" applyAlignment="1">
      <alignment horizontal="left" vertical="center" shrinkToFit="1"/>
    </xf>
    <xf numFmtId="0" fontId="16" fillId="3" borderId="30" xfId="21" applyFont="1" applyFill="1" applyBorder="1" applyAlignment="1">
      <alignment horizontal="center" vertical="center"/>
    </xf>
    <xf numFmtId="181" fontId="17" fillId="4" borderId="38" xfId="22" applyNumberFormat="1" applyFont="1" applyFill="1" applyBorder="1">
      <alignment vertical="center"/>
    </xf>
    <xf numFmtId="181" fontId="17" fillId="4" borderId="20" xfId="22" applyNumberFormat="1" applyFont="1" applyFill="1" applyBorder="1">
      <alignment vertical="center"/>
    </xf>
    <xf numFmtId="179" fontId="1" fillId="0" borderId="20" xfId="21" applyNumberFormat="1" applyFont="1" applyFill="1" applyBorder="1">
      <alignment vertical="center"/>
    </xf>
    <xf numFmtId="182" fontId="17" fillId="4" borderId="21" xfId="21" applyNumberFormat="1" applyFont="1" applyFill="1" applyBorder="1" applyAlignment="1">
      <alignment horizontal="center" vertical="center"/>
    </xf>
    <xf numFmtId="181" fontId="19" fillId="4" borderId="20" xfId="22" applyNumberFormat="1" applyFont="1" applyFill="1" applyBorder="1">
      <alignment vertical="center"/>
    </xf>
    <xf numFmtId="179" fontId="38" fillId="0" borderId="20" xfId="21" applyNumberFormat="1" applyFont="1" applyFill="1" applyBorder="1">
      <alignment vertical="center"/>
    </xf>
    <xf numFmtId="182" fontId="19" fillId="4" borderId="21" xfId="21" applyNumberFormat="1" applyFont="1" applyFill="1" applyBorder="1" applyAlignment="1">
      <alignment horizontal="center" vertical="center"/>
    </xf>
    <xf numFmtId="0" fontId="16" fillId="3" borderId="31" xfId="21" applyFont="1" applyFill="1" applyBorder="1" applyAlignment="1">
      <alignment horizontal="left" vertical="center" shrinkToFit="1"/>
    </xf>
    <xf numFmtId="0" fontId="16" fillId="3" borderId="31" xfId="21" applyFont="1" applyFill="1" applyBorder="1" applyAlignment="1">
      <alignment horizontal="center" vertical="center"/>
    </xf>
    <xf numFmtId="178" fontId="17" fillId="4" borderId="45" xfId="21" applyNumberFormat="1" applyFont="1" applyFill="1" applyBorder="1">
      <alignment vertical="center"/>
    </xf>
    <xf numFmtId="178" fontId="17" fillId="4" borderId="52" xfId="21" applyNumberFormat="1" applyFont="1" applyFill="1" applyBorder="1">
      <alignment vertical="center"/>
    </xf>
    <xf numFmtId="178" fontId="17" fillId="0" borderId="52" xfId="21" applyNumberFormat="1" applyFont="1" applyFill="1" applyBorder="1">
      <alignment vertical="center"/>
    </xf>
    <xf numFmtId="182" fontId="19" fillId="0" borderId="53" xfId="21" applyNumberFormat="1" applyFont="1" applyFill="1" applyBorder="1" applyAlignment="1">
      <alignment horizontal="center" vertical="center"/>
    </xf>
    <xf numFmtId="178" fontId="19" fillId="4" borderId="52" xfId="21" applyNumberFormat="1" applyFont="1" applyFill="1" applyBorder="1">
      <alignment vertical="center"/>
    </xf>
    <xf numFmtId="178" fontId="19" fillId="0" borderId="52" xfId="21" applyNumberFormat="1" applyFont="1" applyFill="1" applyBorder="1">
      <alignment vertical="center"/>
    </xf>
    <xf numFmtId="0" fontId="16" fillId="3" borderId="28" xfId="23" applyFont="1" applyFill="1" applyBorder="1" applyAlignment="1">
      <alignment horizontal="left" vertical="center" shrinkToFit="1"/>
    </xf>
    <xf numFmtId="0" fontId="16" fillId="3" borderId="28" xfId="23" applyFont="1" applyFill="1" applyBorder="1" applyAlignment="1">
      <alignment horizontal="center" vertical="center"/>
    </xf>
    <xf numFmtId="179" fontId="17" fillId="4" borderId="16" xfId="21" applyNumberFormat="1" applyFont="1" applyFill="1" applyBorder="1">
      <alignment vertical="center"/>
    </xf>
    <xf numFmtId="181" fontId="17" fillId="4" borderId="17" xfId="22" applyNumberFormat="1" applyFont="1" applyFill="1" applyBorder="1">
      <alignment vertical="center"/>
    </xf>
    <xf numFmtId="181" fontId="19" fillId="0" borderId="17" xfId="21" applyNumberFormat="1" applyFont="1" applyFill="1" applyBorder="1">
      <alignment vertical="center"/>
    </xf>
    <xf numFmtId="182" fontId="17" fillId="0" borderId="18" xfId="21" applyNumberFormat="1" applyFont="1" applyFill="1" applyBorder="1" applyAlignment="1">
      <alignment horizontal="center" vertical="center"/>
    </xf>
    <xf numFmtId="181" fontId="19" fillId="4" borderId="17" xfId="22" applyNumberFormat="1" applyFont="1" applyFill="1" applyBorder="1">
      <alignment vertical="center"/>
    </xf>
    <xf numFmtId="182" fontId="19" fillId="0" borderId="18" xfId="21" applyNumberFormat="1" applyFont="1" applyFill="1" applyBorder="1" applyAlignment="1">
      <alignment horizontal="center" vertical="center"/>
    </xf>
    <xf numFmtId="0" fontId="16" fillId="3" borderId="31" xfId="23" applyFont="1" applyFill="1" applyBorder="1" applyAlignment="1">
      <alignment horizontal="left" vertical="center" shrinkToFit="1"/>
    </xf>
    <xf numFmtId="0" fontId="16" fillId="3" borderId="31" xfId="23" applyFont="1" applyFill="1" applyBorder="1" applyAlignment="1">
      <alignment horizontal="center" vertical="center"/>
    </xf>
    <xf numFmtId="179" fontId="17" fillId="4" borderId="12" xfId="21" applyNumberFormat="1" applyFont="1" applyFill="1" applyBorder="1">
      <alignment vertical="center"/>
    </xf>
    <xf numFmtId="179" fontId="17" fillId="4" borderId="14" xfId="21" applyNumberFormat="1" applyFont="1" applyFill="1" applyBorder="1">
      <alignment vertical="center"/>
    </xf>
    <xf numFmtId="181" fontId="19" fillId="0" borderId="14" xfId="21" applyNumberFormat="1" applyFont="1" applyFill="1" applyBorder="1">
      <alignment vertical="center"/>
    </xf>
    <xf numFmtId="182" fontId="17" fillId="0" borderId="13" xfId="21" applyNumberFormat="1" applyFont="1" applyFill="1" applyBorder="1" applyAlignment="1">
      <alignment horizontal="center" vertical="center"/>
    </xf>
    <xf numFmtId="179" fontId="19" fillId="4" borderId="14" xfId="21" applyNumberFormat="1" applyFont="1" applyFill="1" applyBorder="1">
      <alignment vertical="center"/>
    </xf>
    <xf numFmtId="182" fontId="19" fillId="0" borderId="13" xfId="21" applyNumberFormat="1" applyFont="1" applyFill="1" applyBorder="1" applyAlignment="1">
      <alignment horizontal="center" vertical="center"/>
    </xf>
    <xf numFmtId="181" fontId="19" fillId="0" borderId="16" xfId="21" applyNumberFormat="1" applyFont="1" applyFill="1" applyBorder="1">
      <alignment vertical="center"/>
    </xf>
    <xf numFmtId="185" fontId="19" fillId="0" borderId="12" xfId="21" applyNumberFormat="1" applyFont="1" applyFill="1" applyBorder="1">
      <alignment vertical="center"/>
    </xf>
    <xf numFmtId="185" fontId="19" fillId="0" borderId="14" xfId="21" applyNumberFormat="1" applyFont="1" applyFill="1" applyBorder="1">
      <alignment vertical="center"/>
    </xf>
    <xf numFmtId="182" fontId="19" fillId="4" borderId="18" xfId="21" applyNumberFormat="1" applyFont="1" applyFill="1" applyBorder="1" applyAlignment="1">
      <alignment horizontal="center" vertical="center"/>
    </xf>
    <xf numFmtId="177" fontId="19" fillId="0" borderId="16" xfId="21" applyNumberFormat="1" applyFont="1" applyFill="1" applyBorder="1">
      <alignment vertical="center"/>
    </xf>
    <xf numFmtId="177" fontId="19" fillId="0" borderId="17" xfId="21" applyNumberFormat="1" applyFont="1" applyFill="1" applyBorder="1">
      <alignment vertical="center"/>
    </xf>
    <xf numFmtId="0" fontId="1" fillId="0" borderId="24" xfId="21" applyBorder="1" applyAlignment="1">
      <alignment vertical="center" wrapText="1"/>
    </xf>
    <xf numFmtId="0" fontId="1" fillId="0" borderId="0" xfId="21" applyBorder="1" applyAlignment="1">
      <alignment vertical="center" wrapText="1"/>
    </xf>
    <xf numFmtId="177" fontId="19" fillId="0" borderId="19" xfId="21" applyNumberFormat="1" applyFont="1" applyFill="1" applyBorder="1">
      <alignment vertical="center"/>
    </xf>
    <xf numFmtId="177" fontId="19" fillId="0" borderId="20" xfId="21" applyNumberFormat="1" applyFont="1" applyFill="1" applyBorder="1">
      <alignment vertical="center"/>
    </xf>
    <xf numFmtId="182" fontId="19" fillId="0" borderId="21" xfId="21" applyNumberFormat="1" applyFont="1" applyFill="1" applyBorder="1" applyAlignment="1">
      <alignment horizontal="center" vertical="center"/>
    </xf>
    <xf numFmtId="177" fontId="19" fillId="4" borderId="19" xfId="21" applyNumberFormat="1" applyFont="1" applyFill="1" applyBorder="1">
      <alignment vertical="center"/>
    </xf>
    <xf numFmtId="177" fontId="19" fillId="4" borderId="20" xfId="21" applyNumberFormat="1" applyFont="1" applyFill="1" applyBorder="1">
      <alignment vertical="center"/>
    </xf>
    <xf numFmtId="177" fontId="19" fillId="4" borderId="12" xfId="21" applyNumberFormat="1" applyFont="1" applyFill="1" applyBorder="1">
      <alignment vertical="center"/>
    </xf>
    <xf numFmtId="177" fontId="19" fillId="4" borderId="14" xfId="21" applyNumberFormat="1" applyFont="1" applyFill="1" applyBorder="1">
      <alignment vertical="center"/>
    </xf>
    <xf numFmtId="177" fontId="19" fillId="0" borderId="14" xfId="21" applyNumberFormat="1" applyFont="1" applyFill="1" applyBorder="1">
      <alignment vertical="center"/>
    </xf>
    <xf numFmtId="182" fontId="19" fillId="4" borderId="13" xfId="21" applyNumberFormat="1" applyFont="1" applyFill="1" applyBorder="1" applyAlignment="1">
      <alignment horizontal="center" vertical="center"/>
    </xf>
    <xf numFmtId="0" fontId="16" fillId="3" borderId="27" xfId="21" applyFont="1" applyFill="1" applyBorder="1" applyAlignment="1">
      <alignment horizontal="left" vertical="center" shrinkToFit="1"/>
    </xf>
    <xf numFmtId="0" fontId="16" fillId="3" borderId="27" xfId="21" applyFont="1" applyFill="1" applyBorder="1" applyAlignment="1">
      <alignment horizontal="center" vertical="center"/>
    </xf>
    <xf numFmtId="177" fontId="19" fillId="0" borderId="10" xfId="21" applyNumberFormat="1" applyFont="1" applyFill="1" applyBorder="1">
      <alignment vertical="center"/>
    </xf>
    <xf numFmtId="177" fontId="19" fillId="0" borderId="11" xfId="21" applyNumberFormat="1" applyFont="1" applyFill="1" applyBorder="1">
      <alignment vertical="center"/>
    </xf>
    <xf numFmtId="182" fontId="19" fillId="0" borderId="15" xfId="21" applyNumberFormat="1" applyFont="1" applyFill="1" applyBorder="1" applyAlignment="1">
      <alignment horizontal="center" vertical="center"/>
    </xf>
    <xf numFmtId="0" fontId="15" fillId="12" borderId="26" xfId="21" applyFont="1" applyFill="1" applyBorder="1" applyAlignment="1">
      <alignment horizontal="center" vertical="center"/>
    </xf>
    <xf numFmtId="0" fontId="16" fillId="3" borderId="27" xfId="23" applyFont="1" applyFill="1" applyBorder="1" applyAlignment="1">
      <alignment horizontal="left" vertical="center" shrinkToFit="1"/>
    </xf>
    <xf numFmtId="0" fontId="16" fillId="3" borderId="27" xfId="23" applyFont="1" applyFill="1" applyBorder="1" applyAlignment="1">
      <alignment horizontal="center" vertical="center"/>
    </xf>
    <xf numFmtId="179" fontId="19" fillId="4" borderId="10" xfId="21" applyNumberFormat="1" applyFont="1" applyFill="1" applyBorder="1">
      <alignment vertical="center"/>
    </xf>
    <xf numFmtId="179" fontId="19" fillId="4" borderId="11" xfId="21" applyNumberFormat="1" applyFont="1" applyFill="1" applyBorder="1">
      <alignment vertical="center"/>
    </xf>
    <xf numFmtId="179" fontId="19" fillId="0" borderId="11" xfId="21" applyNumberFormat="1" applyFont="1" applyFill="1" applyBorder="1">
      <alignment vertical="center"/>
    </xf>
    <xf numFmtId="182" fontId="19" fillId="4" borderId="15" xfId="21" applyNumberFormat="1" applyFont="1" applyFill="1" applyBorder="1" applyAlignment="1">
      <alignment horizontal="center" vertical="center"/>
    </xf>
    <xf numFmtId="0" fontId="15" fillId="12" borderId="27" xfId="21" applyFont="1" applyFill="1" applyBorder="1" applyAlignment="1">
      <alignment horizontal="center" vertical="center"/>
    </xf>
    <xf numFmtId="179" fontId="19" fillId="0" borderId="10" xfId="21" applyNumberFormat="1" applyFont="1" applyFill="1" applyBorder="1">
      <alignment vertical="center"/>
    </xf>
    <xf numFmtId="178" fontId="19" fillId="4" borderId="10" xfId="21" applyNumberFormat="1" applyFont="1" applyFill="1" applyBorder="1">
      <alignment vertical="center"/>
    </xf>
    <xf numFmtId="178" fontId="19" fillId="4" borderId="11" xfId="21" applyNumberFormat="1" applyFont="1" applyFill="1" applyBorder="1">
      <alignment vertical="center"/>
    </xf>
    <xf numFmtId="178" fontId="19" fillId="0" borderId="11" xfId="21" applyNumberFormat="1" applyFont="1" applyFill="1" applyBorder="1">
      <alignment vertical="center"/>
    </xf>
    <xf numFmtId="182" fontId="19" fillId="4" borderId="11" xfId="21" applyNumberFormat="1" applyFont="1" applyFill="1" applyBorder="1" applyAlignment="1">
      <alignment horizontal="center" vertical="center"/>
    </xf>
    <xf numFmtId="0" fontId="18" fillId="0" borderId="29" xfId="21" applyFont="1" applyFill="1" applyBorder="1" applyAlignment="1">
      <alignment horizontal="left" vertical="center" wrapText="1"/>
    </xf>
    <xf numFmtId="178" fontId="19" fillId="0" borderId="10" xfId="21" applyNumberFormat="1" applyFont="1" applyFill="1" applyBorder="1">
      <alignment vertical="center"/>
    </xf>
    <xf numFmtId="180" fontId="19" fillId="4" borderId="10" xfId="21" applyNumberFormat="1" applyFont="1" applyFill="1" applyBorder="1">
      <alignment vertical="center"/>
    </xf>
    <xf numFmtId="180" fontId="19" fillId="4" borderId="11" xfId="21" applyNumberFormat="1" applyFont="1" applyFill="1" applyBorder="1">
      <alignment vertical="center"/>
    </xf>
    <xf numFmtId="180" fontId="19" fillId="0" borderId="11" xfId="21" applyNumberFormat="1" applyFont="1" applyFill="1" applyBorder="1">
      <alignment vertical="center"/>
    </xf>
    <xf numFmtId="0" fontId="1" fillId="13" borderId="27" xfId="21" applyFill="1" applyBorder="1" applyAlignment="1">
      <alignment horizontal="center" vertical="center" textRotation="255" wrapText="1"/>
    </xf>
    <xf numFmtId="0" fontId="37" fillId="0" borderId="2" xfId="23" applyFont="1" applyFill="1" applyBorder="1" applyAlignment="1">
      <alignment horizontal="right" vertical="center"/>
    </xf>
    <xf numFmtId="181" fontId="19" fillId="0" borderId="10" xfId="21" applyNumberFormat="1" applyFont="1" applyFill="1" applyBorder="1">
      <alignment vertical="center"/>
    </xf>
    <xf numFmtId="181" fontId="19" fillId="0" borderId="11" xfId="21" applyNumberFormat="1" applyFont="1" applyFill="1" applyBorder="1">
      <alignment vertical="center"/>
    </xf>
    <xf numFmtId="0" fontId="15" fillId="0" borderId="27" xfId="21" applyFont="1" applyFill="1" applyBorder="1" applyAlignment="1">
      <alignment horizontal="left" vertical="center" wrapText="1"/>
    </xf>
    <xf numFmtId="0" fontId="1" fillId="0" borderId="0" xfId="21" applyBorder="1" applyAlignment="1">
      <alignment vertical="center" textRotation="255"/>
    </xf>
    <xf numFmtId="0" fontId="10" fillId="0" borderId="0" xfId="21" applyFont="1" applyBorder="1" applyAlignment="1">
      <alignment horizontal="center" vertical="center"/>
    </xf>
    <xf numFmtId="0" fontId="1" fillId="0" borderId="0" xfId="21" applyBorder="1">
      <alignment vertical="center"/>
    </xf>
    <xf numFmtId="0" fontId="1" fillId="0" borderId="0" xfId="21" applyBorder="1" applyAlignment="1">
      <alignment horizontal="center" vertical="center"/>
    </xf>
    <xf numFmtId="0" fontId="26" fillId="0" borderId="0" xfId="21" applyFont="1" applyFill="1" applyBorder="1" applyAlignment="1">
      <alignment horizontal="left" vertical="center"/>
    </xf>
    <xf numFmtId="0" fontId="10" fillId="0" borderId="0" xfId="21" applyFont="1" applyBorder="1">
      <alignment vertical="center"/>
    </xf>
    <xf numFmtId="0" fontId="39" fillId="0" borderId="0" xfId="21" applyFont="1" applyBorder="1" applyAlignment="1">
      <alignment horizontal="center" vertical="center"/>
    </xf>
    <xf numFmtId="0" fontId="39" fillId="0" borderId="0" xfId="21" applyFont="1" applyBorder="1">
      <alignment vertical="center"/>
    </xf>
    <xf numFmtId="0" fontId="39" fillId="0" borderId="0" xfId="21" applyFont="1" applyBorder="1" applyAlignment="1">
      <alignment vertical="center"/>
    </xf>
    <xf numFmtId="0" fontId="1" fillId="0" borderId="0" xfId="21" applyBorder="1" applyAlignment="1">
      <alignment vertical="center"/>
    </xf>
    <xf numFmtId="0" fontId="39" fillId="0" borderId="0" xfId="0" applyFont="1" applyAlignment="1">
      <alignment horizontal="center" vertical="center"/>
    </xf>
    <xf numFmtId="0" fontId="0" fillId="0" borderId="0" xfId="0" applyNumberFormat="1">
      <alignment vertical="center"/>
    </xf>
    <xf numFmtId="0" fontId="39" fillId="0" borderId="0" xfId="0" applyFont="1" applyFill="1" applyAlignment="1">
      <alignment horizontal="center" vertical="center" wrapText="1"/>
    </xf>
    <xf numFmtId="0" fontId="23" fillId="0" borderId="0" xfId="0" applyFont="1">
      <alignment vertical="center"/>
    </xf>
    <xf numFmtId="57" fontId="19" fillId="0" borderId="0" xfId="0" applyNumberFormat="1" applyFont="1" applyFill="1" applyAlignment="1">
      <alignment horizontal="right" vertical="center" wrapText="1"/>
    </xf>
    <xf numFmtId="0" fontId="0" fillId="0" borderId="0" xfId="0" applyBorder="1">
      <alignment vertical="center"/>
    </xf>
    <xf numFmtId="0" fontId="14" fillId="2" borderId="88" xfId="0" applyNumberFormat="1" applyFont="1" applyFill="1" applyBorder="1" applyAlignment="1">
      <alignment horizontal="center" vertical="center" wrapText="1"/>
    </xf>
    <xf numFmtId="0" fontId="13" fillId="2" borderId="89" xfId="0" applyFont="1" applyFill="1" applyBorder="1" applyAlignment="1">
      <alignment horizontal="center" vertical="center" wrapText="1"/>
    </xf>
    <xf numFmtId="0" fontId="16" fillId="3" borderId="28" xfId="0" applyFont="1" applyFill="1" applyBorder="1" applyAlignment="1">
      <alignment horizontal="left" vertical="center" shrinkToFit="1"/>
    </xf>
    <xf numFmtId="0" fontId="16" fillId="3" borderId="28" xfId="0" applyFont="1" applyFill="1" applyBorder="1" applyAlignment="1">
      <alignment horizontal="center" vertical="center"/>
    </xf>
    <xf numFmtId="178" fontId="19" fillId="0" borderId="16" xfId="0" applyNumberFormat="1" applyFont="1" applyFill="1" applyBorder="1">
      <alignment vertical="center"/>
    </xf>
    <xf numFmtId="178" fontId="19" fillId="0" borderId="17" xfId="0" applyNumberFormat="1" applyFont="1" applyFill="1" applyBorder="1">
      <alignment vertical="center"/>
    </xf>
    <xf numFmtId="178" fontId="19" fillId="0" borderId="114" xfId="0" applyNumberFormat="1" applyFont="1" applyFill="1" applyBorder="1">
      <alignment vertical="center"/>
    </xf>
    <xf numFmtId="38" fontId="19" fillId="0" borderId="96" xfId="15" applyFont="1" applyFill="1" applyBorder="1" applyAlignment="1">
      <alignment horizontal="right" vertical="center"/>
    </xf>
    <xf numFmtId="178" fontId="19" fillId="0" borderId="123" xfId="0" applyNumberFormat="1" applyFont="1" applyFill="1" applyBorder="1">
      <alignment vertical="center"/>
    </xf>
    <xf numFmtId="38" fontId="19" fillId="0" borderId="124" xfId="15" applyFont="1" applyFill="1" applyBorder="1" applyAlignment="1">
      <alignment horizontal="right" vertical="center"/>
    </xf>
    <xf numFmtId="0" fontId="16" fillId="3" borderId="30" xfId="0" applyFont="1" applyFill="1" applyBorder="1" applyAlignment="1">
      <alignment horizontal="left" vertical="center" shrinkToFit="1"/>
    </xf>
    <xf numFmtId="0" fontId="16" fillId="3" borderId="30" xfId="0" applyFont="1" applyFill="1" applyBorder="1" applyAlignment="1">
      <alignment horizontal="center" vertical="center"/>
    </xf>
    <xf numFmtId="181" fontId="19" fillId="0" borderId="19" xfId="16" applyNumberFormat="1" applyFont="1" applyFill="1" applyBorder="1">
      <alignment vertical="center"/>
    </xf>
    <xf numFmtId="181" fontId="19" fillId="0" borderId="20" xfId="16" applyNumberFormat="1" applyFont="1" applyFill="1" applyBorder="1">
      <alignment vertical="center"/>
    </xf>
    <xf numFmtId="181" fontId="19" fillId="0" borderId="115" xfId="16" applyNumberFormat="1" applyFont="1" applyFill="1" applyBorder="1">
      <alignment vertical="center"/>
    </xf>
    <xf numFmtId="0" fontId="19" fillId="0" borderId="94" xfId="0" applyNumberFormat="1" applyFont="1" applyFill="1" applyBorder="1" applyAlignment="1">
      <alignment horizontal="center" vertical="center"/>
    </xf>
    <xf numFmtId="181" fontId="19" fillId="4" borderId="125" xfId="16" applyNumberFormat="1" applyFont="1" applyFill="1" applyBorder="1">
      <alignment vertical="center"/>
    </xf>
    <xf numFmtId="181" fontId="19" fillId="4" borderId="20" xfId="16" applyNumberFormat="1" applyFont="1" applyFill="1" applyBorder="1">
      <alignment vertical="center"/>
    </xf>
    <xf numFmtId="181" fontId="19" fillId="4" borderId="115" xfId="16" applyNumberFormat="1" applyFont="1" applyFill="1" applyBorder="1">
      <alignment vertical="center"/>
    </xf>
    <xf numFmtId="0" fontId="19" fillId="0" borderId="126" xfId="0" applyNumberFormat="1" applyFont="1" applyFill="1" applyBorder="1" applyAlignment="1">
      <alignment horizontal="center" vertical="center"/>
    </xf>
    <xf numFmtId="181" fontId="19" fillId="4" borderId="19" xfId="16" applyNumberFormat="1" applyFont="1" applyFill="1" applyBorder="1">
      <alignment vertical="center"/>
    </xf>
    <xf numFmtId="0" fontId="16" fillId="3" borderId="116" xfId="0" applyFont="1" applyFill="1" applyBorder="1" applyAlignment="1">
      <alignment horizontal="left" vertical="center" shrinkToFit="1"/>
    </xf>
    <xf numFmtId="0" fontId="16" fillId="3" borderId="116" xfId="0" applyFont="1" applyFill="1" applyBorder="1" applyAlignment="1">
      <alignment horizontal="center" vertical="center"/>
    </xf>
    <xf numFmtId="185" fontId="19" fillId="0" borderId="117" xfId="16" applyNumberFormat="1" applyFont="1" applyFill="1" applyBorder="1">
      <alignment vertical="center"/>
    </xf>
    <xf numFmtId="185" fontId="19" fillId="0" borderId="55" xfId="16" applyNumberFormat="1" applyFont="1" applyFill="1" applyBorder="1">
      <alignment vertical="center"/>
    </xf>
    <xf numFmtId="185" fontId="19" fillId="0" borderId="118" xfId="16" applyNumberFormat="1" applyFont="1" applyFill="1" applyBorder="1">
      <alignment vertical="center"/>
    </xf>
    <xf numFmtId="185" fontId="19" fillId="0" borderId="127" xfId="0" applyNumberFormat="1" applyFont="1" applyFill="1" applyBorder="1" applyAlignment="1">
      <alignment horizontal="right" vertical="center"/>
    </xf>
    <xf numFmtId="185" fontId="19" fillId="0" borderId="128" xfId="16" applyNumberFormat="1" applyFont="1" applyFill="1" applyBorder="1">
      <alignment vertical="center"/>
    </xf>
    <xf numFmtId="185" fontId="19" fillId="0" borderId="107" xfId="0" applyNumberFormat="1" applyFont="1" applyFill="1" applyBorder="1" applyAlignment="1">
      <alignment horizontal="right" vertical="center"/>
    </xf>
    <xf numFmtId="0" fontId="16" fillId="3" borderId="30" xfId="24" applyFont="1" applyFill="1" applyBorder="1" applyAlignment="1">
      <alignment horizontal="left" vertical="center" shrinkToFit="1"/>
    </xf>
    <xf numFmtId="0" fontId="16" fillId="3" borderId="30" xfId="24" applyFont="1" applyFill="1" applyBorder="1" applyAlignment="1">
      <alignment horizontal="center" vertical="center"/>
    </xf>
    <xf numFmtId="0" fontId="19" fillId="0" borderId="129" xfId="0" applyNumberFormat="1" applyFont="1" applyFill="1" applyBorder="1" applyAlignment="1">
      <alignment horizontal="center" vertical="center"/>
    </xf>
    <xf numFmtId="0" fontId="19" fillId="0" borderId="130" xfId="0" applyNumberFormat="1" applyFont="1" applyFill="1" applyBorder="1" applyAlignment="1">
      <alignment horizontal="center" vertical="center"/>
    </xf>
    <xf numFmtId="0" fontId="16" fillId="3" borderId="31" xfId="24" applyFont="1" applyFill="1" applyBorder="1" applyAlignment="1">
      <alignment horizontal="left" vertical="center" shrinkToFit="1"/>
    </xf>
    <xf numFmtId="0" fontId="16" fillId="3" borderId="116" xfId="24" applyFont="1" applyFill="1" applyBorder="1" applyAlignment="1">
      <alignment horizontal="center" vertical="center"/>
    </xf>
    <xf numFmtId="181" fontId="19" fillId="0" borderId="12" xfId="16" applyNumberFormat="1" applyFont="1" applyFill="1" applyBorder="1">
      <alignment vertical="center"/>
    </xf>
    <xf numFmtId="181" fontId="19" fillId="0" borderId="14" xfId="16" applyNumberFormat="1" applyFont="1" applyFill="1" applyBorder="1">
      <alignment vertical="center"/>
    </xf>
    <xf numFmtId="181" fontId="19" fillId="0" borderId="119" xfId="16" applyNumberFormat="1" applyFont="1" applyFill="1" applyBorder="1">
      <alignment vertical="center"/>
    </xf>
    <xf numFmtId="0" fontId="19" fillId="0" borderId="91" xfId="0" applyNumberFormat="1" applyFont="1" applyFill="1" applyBorder="1" applyAlignment="1">
      <alignment horizontal="center" vertical="center"/>
    </xf>
    <xf numFmtId="181" fontId="19" fillId="4" borderId="131" xfId="16" applyNumberFormat="1" applyFont="1" applyFill="1" applyBorder="1">
      <alignment vertical="center"/>
    </xf>
    <xf numFmtId="181" fontId="19" fillId="4" borderId="14" xfId="16" applyNumberFormat="1" applyFont="1" applyFill="1" applyBorder="1">
      <alignment vertical="center"/>
    </xf>
    <xf numFmtId="181" fontId="19" fillId="4" borderId="119" xfId="16" applyNumberFormat="1" applyFont="1" applyFill="1" applyBorder="1">
      <alignment vertical="center"/>
    </xf>
    <xf numFmtId="0" fontId="19" fillId="0" borderId="121" xfId="0" applyNumberFormat="1" applyFont="1" applyFill="1" applyBorder="1" applyAlignment="1">
      <alignment horizontal="center" vertical="center"/>
    </xf>
    <xf numFmtId="181" fontId="19" fillId="4" borderId="12" xfId="16" applyNumberFormat="1" applyFont="1" applyFill="1" applyBorder="1">
      <alignment vertical="center"/>
    </xf>
    <xf numFmtId="0" fontId="16" fillId="3" borderId="29" xfId="0" applyFont="1" applyFill="1" applyBorder="1" applyAlignment="1">
      <alignment horizontal="center" vertical="center"/>
    </xf>
    <xf numFmtId="1" fontId="0" fillId="0" borderId="16" xfId="0" applyNumberFormat="1" applyFill="1" applyBorder="1">
      <alignment vertical="center"/>
    </xf>
    <xf numFmtId="186" fontId="19" fillId="0" borderId="17" xfId="0" applyNumberFormat="1" applyFont="1" applyFill="1" applyBorder="1">
      <alignment vertical="center"/>
    </xf>
    <xf numFmtId="186" fontId="19" fillId="0" borderId="114" xfId="0" applyNumberFormat="1" applyFont="1" applyFill="1" applyBorder="1">
      <alignment vertical="center"/>
    </xf>
    <xf numFmtId="38" fontId="19" fillId="0" borderId="95" xfId="15" applyFont="1" applyFill="1" applyBorder="1" applyAlignment="1">
      <alignment horizontal="right" vertical="center"/>
    </xf>
    <xf numFmtId="1" fontId="40" fillId="0" borderId="123" xfId="0" applyNumberFormat="1" applyFont="1" applyFill="1" applyBorder="1">
      <alignment vertical="center"/>
    </xf>
    <xf numFmtId="38" fontId="19" fillId="0" borderId="72" xfId="15" applyFont="1" applyFill="1" applyBorder="1" applyAlignment="1">
      <alignment horizontal="right" vertical="center"/>
    </xf>
    <xf numFmtId="38" fontId="40" fillId="0" borderId="16" xfId="15" applyFont="1" applyFill="1" applyBorder="1">
      <alignment vertical="center"/>
    </xf>
    <xf numFmtId="38" fontId="19" fillId="0" borderId="17" xfId="15" applyFont="1" applyFill="1" applyBorder="1">
      <alignment vertical="center"/>
    </xf>
    <xf numFmtId="38" fontId="19" fillId="0" borderId="114" xfId="15" applyFont="1" applyFill="1" applyBorder="1">
      <alignment vertical="center"/>
    </xf>
    <xf numFmtId="1" fontId="0" fillId="0" borderId="19" xfId="0" applyNumberFormat="1" applyFill="1" applyBorder="1">
      <alignment vertical="center"/>
    </xf>
    <xf numFmtId="186" fontId="19" fillId="0" borderId="20" xfId="0" applyNumberFormat="1" applyFont="1" applyFill="1" applyBorder="1">
      <alignment vertical="center"/>
    </xf>
    <xf numFmtId="186" fontId="19" fillId="0" borderId="115" xfId="0" applyNumberFormat="1" applyFont="1" applyFill="1" applyBorder="1">
      <alignment vertical="center"/>
    </xf>
    <xf numFmtId="38" fontId="19" fillId="0" borderId="94" xfId="15" applyFont="1" applyFill="1" applyBorder="1" applyAlignment="1">
      <alignment horizontal="right" vertical="center"/>
    </xf>
    <xf numFmtId="1" fontId="40" fillId="0" borderId="125" xfId="0" applyNumberFormat="1" applyFont="1" applyFill="1" applyBorder="1">
      <alignment vertical="center"/>
    </xf>
    <xf numFmtId="38" fontId="19" fillId="0" borderId="126" xfId="15" applyFont="1" applyFill="1" applyBorder="1" applyAlignment="1">
      <alignment horizontal="right" vertical="center"/>
    </xf>
    <xf numFmtId="38" fontId="40" fillId="0" borderId="19" xfId="15" applyFont="1" applyFill="1" applyBorder="1">
      <alignment vertical="center"/>
    </xf>
    <xf numFmtId="38" fontId="19" fillId="0" borderId="20" xfId="15" applyFont="1" applyFill="1" applyBorder="1">
      <alignment vertical="center"/>
    </xf>
    <xf numFmtId="38" fontId="19" fillId="0" borderId="115" xfId="15" applyFont="1" applyFill="1" applyBorder="1">
      <alignment vertical="center"/>
    </xf>
    <xf numFmtId="1" fontId="19" fillId="0" borderId="19" xfId="0" applyNumberFormat="1" applyFont="1" applyFill="1" applyBorder="1">
      <alignment vertical="center"/>
    </xf>
    <xf numFmtId="1" fontId="19" fillId="0" borderId="125" xfId="0" applyNumberFormat="1" applyFont="1" applyFill="1" applyBorder="1">
      <alignment vertical="center"/>
    </xf>
    <xf numFmtId="38" fontId="19" fillId="0" borderId="19" xfId="15" applyFont="1" applyFill="1" applyBorder="1">
      <alignment vertical="center"/>
    </xf>
    <xf numFmtId="0" fontId="16" fillId="3" borderId="31" xfId="0" applyFont="1" applyFill="1" applyBorder="1" applyAlignment="1">
      <alignment horizontal="left" vertical="center" shrinkToFit="1"/>
    </xf>
    <xf numFmtId="0" fontId="16" fillId="3" borderId="26" xfId="0" applyFont="1" applyFill="1" applyBorder="1" applyAlignment="1">
      <alignment horizontal="center" vertical="center"/>
    </xf>
    <xf numFmtId="1" fontId="19" fillId="0" borderId="12" xfId="0" applyNumberFormat="1" applyFont="1" applyFill="1" applyBorder="1">
      <alignment vertical="center"/>
    </xf>
    <xf numFmtId="186" fontId="19" fillId="0" borderId="14" xfId="0" applyNumberFormat="1" applyFont="1" applyFill="1" applyBorder="1">
      <alignment vertical="center"/>
    </xf>
    <xf numFmtId="186" fontId="19" fillId="0" borderId="119" xfId="0" applyNumberFormat="1" applyFont="1" applyFill="1" applyBorder="1">
      <alignment vertical="center"/>
    </xf>
    <xf numFmtId="38" fontId="19" fillId="0" borderId="91" xfId="15" applyFont="1" applyFill="1" applyBorder="1" applyAlignment="1">
      <alignment horizontal="right" vertical="center"/>
    </xf>
    <xf numFmtId="1" fontId="19" fillId="0" borderId="131" xfId="0" applyNumberFormat="1" applyFont="1" applyFill="1" applyBorder="1">
      <alignment vertical="center"/>
    </xf>
    <xf numFmtId="38" fontId="19" fillId="0" borderId="121" xfId="15" applyFont="1" applyFill="1" applyBorder="1" applyAlignment="1">
      <alignment horizontal="right" vertical="center"/>
    </xf>
    <xf numFmtId="38" fontId="19" fillId="0" borderId="12" xfId="15" applyFont="1" applyFill="1" applyBorder="1">
      <alignment vertical="center"/>
    </xf>
    <xf numFmtId="38" fontId="19" fillId="0" borderId="14" xfId="15" applyFont="1" applyFill="1" applyBorder="1">
      <alignment vertical="center"/>
    </xf>
    <xf numFmtId="38" fontId="19" fillId="0" borderId="119" xfId="15" applyFont="1" applyFill="1" applyBorder="1">
      <alignment vertical="center"/>
    </xf>
    <xf numFmtId="187" fontId="0" fillId="0" borderId="22" xfId="0" applyNumberFormat="1" applyFill="1" applyBorder="1">
      <alignment vertical="center"/>
    </xf>
    <xf numFmtId="187" fontId="0" fillId="0" borderId="17" xfId="0" applyNumberFormat="1" applyFill="1" applyBorder="1">
      <alignment vertical="center"/>
    </xf>
    <xf numFmtId="187" fontId="0" fillId="0" borderId="114" xfId="0" applyNumberFormat="1" applyFill="1" applyBorder="1">
      <alignment vertical="center"/>
    </xf>
    <xf numFmtId="188" fontId="19" fillId="0" borderId="95" xfId="15" applyNumberFormat="1" applyFont="1" applyFill="1" applyBorder="1" applyAlignment="1">
      <alignment horizontal="right" vertical="center"/>
    </xf>
    <xf numFmtId="187" fontId="40" fillId="0" borderId="9" xfId="0" applyNumberFormat="1" applyFont="1" applyFill="1" applyBorder="1">
      <alignment vertical="center"/>
    </xf>
    <xf numFmtId="187" fontId="40" fillId="0" borderId="17" xfId="0" applyNumberFormat="1" applyFont="1" applyFill="1" applyBorder="1">
      <alignment vertical="center"/>
    </xf>
    <xf numFmtId="187" fontId="40" fillId="0" borderId="0" xfId="0" applyNumberFormat="1" applyFont="1" applyFill="1" applyBorder="1">
      <alignment vertical="center"/>
    </xf>
    <xf numFmtId="188" fontId="19" fillId="0" borderId="124" xfId="15" applyNumberFormat="1" applyFont="1" applyFill="1" applyBorder="1" applyAlignment="1">
      <alignment horizontal="center" vertical="center"/>
    </xf>
    <xf numFmtId="187" fontId="40" fillId="0" borderId="22" xfId="0" applyNumberFormat="1" applyFont="1" applyFill="1" applyBorder="1">
      <alignment vertical="center"/>
    </xf>
    <xf numFmtId="188" fontId="19" fillId="0" borderId="96" xfId="15" applyNumberFormat="1" applyFont="1" applyFill="1" applyBorder="1" applyAlignment="1">
      <alignment horizontal="center" vertical="center"/>
    </xf>
    <xf numFmtId="187" fontId="0" fillId="0" borderId="19" xfId="0" applyNumberFormat="1" applyFill="1" applyBorder="1">
      <alignment vertical="center"/>
    </xf>
    <xf numFmtId="187" fontId="0" fillId="0" borderId="47" xfId="0" applyNumberFormat="1" applyFill="1" applyBorder="1">
      <alignment vertical="center"/>
    </xf>
    <xf numFmtId="187" fontId="0" fillId="0" borderId="120" xfId="0" applyNumberFormat="1" applyFill="1" applyBorder="1">
      <alignment vertical="center"/>
    </xf>
    <xf numFmtId="188" fontId="19" fillId="0" borderId="94" xfId="15" applyNumberFormat="1" applyFont="1" applyFill="1" applyBorder="1" applyAlignment="1">
      <alignment horizontal="right" vertical="center"/>
    </xf>
    <xf numFmtId="187" fontId="40" fillId="0" borderId="125" xfId="0" applyNumberFormat="1" applyFont="1" applyFill="1" applyBorder="1">
      <alignment vertical="center"/>
    </xf>
    <xf numFmtId="187" fontId="40" fillId="0" borderId="20" xfId="0" applyNumberFormat="1" applyFont="1" applyFill="1" applyBorder="1">
      <alignment vertical="center"/>
    </xf>
    <xf numFmtId="187" fontId="40" fillId="0" borderId="115" xfId="0" applyNumberFormat="1" applyFont="1" applyFill="1" applyBorder="1">
      <alignment vertical="center"/>
    </xf>
    <xf numFmtId="188" fontId="19" fillId="0" borderId="126" xfId="15" applyNumberFormat="1" applyFont="1" applyFill="1" applyBorder="1" applyAlignment="1">
      <alignment horizontal="center" vertical="center"/>
    </xf>
    <xf numFmtId="187" fontId="40" fillId="0" borderId="19" xfId="0" applyNumberFormat="1" applyFont="1" applyFill="1" applyBorder="1">
      <alignment vertical="center"/>
    </xf>
    <xf numFmtId="188" fontId="19" fillId="0" borderId="94" xfId="15" applyNumberFormat="1" applyFont="1" applyFill="1" applyBorder="1" applyAlignment="1">
      <alignment horizontal="center" vertical="center"/>
    </xf>
    <xf numFmtId="187" fontId="0" fillId="0" borderId="20" xfId="0" applyNumberFormat="1" applyFill="1" applyBorder="1">
      <alignment vertical="center"/>
    </xf>
    <xf numFmtId="187" fontId="0" fillId="0" borderId="115" xfId="0" applyNumberFormat="1" applyFill="1" applyBorder="1">
      <alignment vertical="center"/>
    </xf>
    <xf numFmtId="0" fontId="16" fillId="3" borderId="25" xfId="24" applyFont="1" applyFill="1" applyBorder="1" applyAlignment="1">
      <alignment horizontal="center" vertical="center"/>
    </xf>
    <xf numFmtId="187" fontId="0" fillId="0" borderId="117" xfId="0" applyNumberFormat="1" applyFill="1" applyBorder="1">
      <alignment vertical="center"/>
    </xf>
    <xf numFmtId="187" fontId="0" fillId="0" borderId="55" xfId="0" applyNumberFormat="1" applyFill="1" applyBorder="1">
      <alignment vertical="center"/>
    </xf>
    <xf numFmtId="187" fontId="0" fillId="0" borderId="118" xfId="0" applyNumberFormat="1" applyFill="1" applyBorder="1">
      <alignment vertical="center"/>
    </xf>
    <xf numFmtId="188" fontId="19" fillId="0" borderId="130" xfId="15" applyNumberFormat="1" applyFont="1" applyFill="1" applyBorder="1" applyAlignment="1">
      <alignment horizontal="right" vertical="center"/>
    </xf>
    <xf numFmtId="187" fontId="40" fillId="0" borderId="128" xfId="0" applyNumberFormat="1" applyFont="1" applyFill="1" applyBorder="1">
      <alignment vertical="center"/>
    </xf>
    <xf numFmtId="187" fontId="40" fillId="0" borderId="55" xfId="0" applyNumberFormat="1" applyFont="1" applyFill="1" applyBorder="1">
      <alignment vertical="center"/>
    </xf>
    <xf numFmtId="187" fontId="40" fillId="0" borderId="118" xfId="0" applyNumberFormat="1" applyFont="1" applyFill="1" applyBorder="1">
      <alignment vertical="center"/>
    </xf>
    <xf numFmtId="187" fontId="40" fillId="0" borderId="117" xfId="0" applyNumberFormat="1" applyFont="1" applyFill="1" applyBorder="1">
      <alignment vertical="center"/>
    </xf>
    <xf numFmtId="0" fontId="16" fillId="3" borderId="31" xfId="24" applyFont="1" applyFill="1" applyBorder="1" applyAlignment="1">
      <alignment horizontal="center" vertical="center"/>
    </xf>
    <xf numFmtId="0" fontId="0" fillId="0" borderId="35" xfId="0" applyBorder="1">
      <alignment vertical="center"/>
    </xf>
    <xf numFmtId="0" fontId="0" fillId="0" borderId="14" xfId="0" applyBorder="1">
      <alignment vertical="center"/>
    </xf>
    <xf numFmtId="0" fontId="0" fillId="0" borderId="42" xfId="0" applyBorder="1">
      <alignment vertical="center"/>
    </xf>
    <xf numFmtId="0" fontId="0" fillId="0" borderId="91" xfId="0" applyBorder="1">
      <alignment vertical="center"/>
    </xf>
    <xf numFmtId="189" fontId="40" fillId="4" borderId="131" xfId="16" applyNumberFormat="1" applyFont="1" applyFill="1" applyBorder="1">
      <alignment vertical="center"/>
    </xf>
    <xf numFmtId="189" fontId="40" fillId="4" borderId="14" xfId="16" applyNumberFormat="1" applyFont="1" applyFill="1" applyBorder="1">
      <alignment vertical="center"/>
    </xf>
    <xf numFmtId="189" fontId="40" fillId="4" borderId="42" xfId="16" applyNumberFormat="1" applyFont="1" applyFill="1" applyBorder="1">
      <alignment vertical="center"/>
    </xf>
    <xf numFmtId="188" fontId="19" fillId="0" borderId="121" xfId="15" applyNumberFormat="1" applyFont="1" applyFill="1" applyBorder="1" applyAlignment="1">
      <alignment horizontal="center" vertical="center"/>
    </xf>
    <xf numFmtId="189" fontId="40" fillId="4" borderId="35" xfId="16" applyNumberFormat="1" applyFont="1" applyFill="1" applyBorder="1">
      <alignment vertical="center"/>
    </xf>
    <xf numFmtId="188" fontId="19" fillId="0" borderId="91" xfId="15" applyNumberFormat="1" applyFont="1" applyFill="1" applyBorder="1" applyAlignment="1">
      <alignment horizontal="center" vertical="center"/>
    </xf>
    <xf numFmtId="0" fontId="39" fillId="0" borderId="0" xfId="0" applyFont="1" applyBorder="1" applyAlignment="1">
      <alignment horizontal="center" vertical="center"/>
    </xf>
    <xf numFmtId="0" fontId="0" fillId="0" borderId="0" xfId="0" applyNumberFormat="1" applyBorder="1">
      <alignment vertical="center"/>
    </xf>
    <xf numFmtId="0" fontId="39" fillId="0" borderId="9" xfId="0" applyFont="1" applyFill="1" applyBorder="1" applyAlignment="1">
      <alignment horizontal="center" vertical="center" wrapText="1"/>
    </xf>
    <xf numFmtId="0" fontId="21" fillId="0" borderId="0" xfId="0" applyFont="1" applyBorder="1">
      <alignment vertical="center"/>
    </xf>
    <xf numFmtId="0" fontId="39" fillId="0" borderId="0" xfId="0" applyFont="1" applyFill="1" applyBorder="1" applyAlignment="1">
      <alignment horizontal="center" vertical="center" wrapText="1"/>
    </xf>
    <xf numFmtId="0" fontId="38" fillId="0" borderId="0" xfId="0" applyFont="1" applyBorder="1">
      <alignment vertical="center"/>
    </xf>
    <xf numFmtId="0" fontId="31" fillId="0" borderId="0" xfId="0" applyFont="1" applyBorder="1">
      <alignment vertical="center"/>
    </xf>
    <xf numFmtId="0" fontId="39" fillId="0" borderId="0" xfId="0" applyFont="1" applyBorder="1" applyAlignment="1">
      <alignment vertical="center"/>
    </xf>
    <xf numFmtId="0" fontId="7" fillId="0" borderId="1" xfId="0" applyFont="1" applyBorder="1" applyAlignment="1">
      <alignment horizontal="right"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7" fillId="8" borderId="7" xfId="0" applyFont="1" applyFill="1" applyBorder="1" applyAlignment="1">
      <alignment horizontal="center" vertical="center"/>
    </xf>
    <xf numFmtId="0" fontId="0" fillId="8" borderId="7" xfId="0" applyFont="1" applyFill="1" applyBorder="1" applyAlignment="1">
      <alignment horizontal="center" vertical="center"/>
    </xf>
    <xf numFmtId="0" fontId="7" fillId="0" borderId="1" xfId="0" applyFont="1" applyBorder="1" applyAlignment="1">
      <alignment horizontal="right"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7" fillId="8" borderId="7" xfId="0" applyFont="1" applyFill="1" applyBorder="1" applyAlignment="1">
      <alignment horizontal="center" vertical="center"/>
    </xf>
    <xf numFmtId="0" fontId="0" fillId="8" borderId="7" xfId="0" applyFont="1" applyFill="1" applyBorder="1" applyAlignment="1">
      <alignment horizontal="center" vertical="center"/>
    </xf>
    <xf numFmtId="0" fontId="7" fillId="0" borderId="1" xfId="0" applyFont="1" applyBorder="1" applyAlignment="1">
      <alignment horizontal="right"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7" fillId="8" borderId="7" xfId="0" applyFont="1" applyFill="1" applyBorder="1" applyAlignment="1">
      <alignment horizontal="center" vertical="center"/>
    </xf>
    <xf numFmtId="0" fontId="0" fillId="8" borderId="7" xfId="0" applyFont="1" applyFill="1" applyBorder="1" applyAlignment="1">
      <alignment horizontal="center" vertical="center"/>
    </xf>
    <xf numFmtId="0" fontId="15" fillId="12" borderId="29" xfId="21" applyFont="1" applyFill="1" applyBorder="1" applyAlignment="1">
      <alignment horizontal="center" vertical="center"/>
    </xf>
    <xf numFmtId="0" fontId="15" fillId="12" borderId="25" xfId="21" applyFont="1" applyFill="1" applyBorder="1" applyAlignment="1">
      <alignment horizontal="center" vertical="center"/>
    </xf>
    <xf numFmtId="0" fontId="18" fillId="0" borderId="29" xfId="21" applyFont="1" applyFill="1" applyBorder="1" applyAlignment="1">
      <alignment horizontal="left" vertical="center" wrapText="1"/>
    </xf>
    <xf numFmtId="0" fontId="18" fillId="0" borderId="25" xfId="21" applyFont="1" applyFill="1" applyBorder="1" applyAlignment="1">
      <alignment horizontal="left" vertical="center" wrapText="1"/>
    </xf>
    <xf numFmtId="0" fontId="18" fillId="0" borderId="26" xfId="21" applyFont="1" applyFill="1" applyBorder="1" applyAlignment="1">
      <alignment horizontal="left" vertical="center" wrapText="1"/>
    </xf>
    <xf numFmtId="0" fontId="1" fillId="0" borderId="29" xfId="21" applyFont="1" applyBorder="1" applyAlignment="1">
      <alignment horizontal="center" vertical="center"/>
    </xf>
    <xf numFmtId="0" fontId="1" fillId="0" borderId="26" xfId="21" applyFont="1" applyBorder="1" applyAlignment="1">
      <alignment horizontal="center" vertical="center"/>
    </xf>
    <xf numFmtId="0" fontId="12" fillId="3" borderId="22" xfId="21" applyFont="1" applyFill="1" applyBorder="1" applyAlignment="1">
      <alignment horizontal="center" vertical="center" wrapText="1"/>
    </xf>
    <xf numFmtId="0" fontId="12" fillId="3" borderId="9" xfId="21" applyFont="1" applyFill="1" applyBorder="1" applyAlignment="1">
      <alignment horizontal="center" vertical="center" wrapText="1"/>
    </xf>
    <xf numFmtId="0" fontId="12" fillId="3" borderId="23" xfId="21" applyFont="1" applyFill="1" applyBorder="1" applyAlignment="1">
      <alignment horizontal="center" vertical="center" wrapText="1"/>
    </xf>
    <xf numFmtId="0" fontId="12" fillId="3" borderId="7" xfId="21" applyFont="1" applyFill="1" applyBorder="1" applyAlignment="1">
      <alignment horizontal="center" vertical="center" wrapText="1"/>
    </xf>
    <xf numFmtId="0" fontId="12" fillId="3" borderId="1" xfId="21" applyFont="1" applyFill="1" applyBorder="1" applyAlignment="1">
      <alignment horizontal="center" vertical="center" wrapText="1"/>
    </xf>
    <xf numFmtId="0" fontId="12" fillId="3" borderId="8" xfId="21" applyFont="1" applyFill="1" applyBorder="1" applyAlignment="1">
      <alignment horizontal="center" vertical="center" wrapText="1"/>
    </xf>
    <xf numFmtId="55" fontId="24" fillId="2" borderId="2" xfId="21" applyNumberFormat="1" applyFont="1" applyFill="1" applyBorder="1" applyAlignment="1">
      <alignment horizontal="center" vertical="center"/>
    </xf>
    <xf numFmtId="55" fontId="24" fillId="2" borderId="3" xfId="21" applyNumberFormat="1" applyFont="1" applyFill="1" applyBorder="1" applyAlignment="1">
      <alignment horizontal="center" vertical="center"/>
    </xf>
    <xf numFmtId="55" fontId="24" fillId="2" borderId="4" xfId="21" applyNumberFormat="1" applyFont="1" applyFill="1" applyBorder="1" applyAlignment="1">
      <alignment horizontal="center" vertical="center"/>
    </xf>
    <xf numFmtId="55" fontId="24" fillId="2" borderId="27" xfId="21" applyNumberFormat="1" applyFont="1" applyFill="1" applyBorder="1" applyAlignment="1">
      <alignment horizontal="center" vertical="center"/>
    </xf>
    <xf numFmtId="55" fontId="11" fillId="2" borderId="27" xfId="21" applyNumberFormat="1" applyFont="1" applyFill="1" applyBorder="1" applyAlignment="1">
      <alignment horizontal="center" vertical="center"/>
    </xf>
    <xf numFmtId="0" fontId="13" fillId="11" borderId="2" xfId="21" applyFont="1" applyFill="1" applyBorder="1" applyAlignment="1">
      <alignment horizontal="center" vertical="center" wrapText="1"/>
    </xf>
    <xf numFmtId="0" fontId="13" fillId="11" borderId="3" xfId="21" applyFont="1" applyFill="1" applyBorder="1" applyAlignment="1">
      <alignment horizontal="center" vertical="center" wrapText="1"/>
    </xf>
    <xf numFmtId="0" fontId="15" fillId="0" borderId="29" xfId="21" applyFont="1" applyFill="1" applyBorder="1" applyAlignment="1">
      <alignment horizontal="left" vertical="center" wrapText="1"/>
    </xf>
    <xf numFmtId="0" fontId="15" fillId="0" borderId="25" xfId="21" applyFont="1" applyFill="1" applyBorder="1" applyAlignment="1">
      <alignment horizontal="left" vertical="center" wrapText="1"/>
    </xf>
    <xf numFmtId="0" fontId="15" fillId="0" borderId="26" xfId="21" applyFont="1" applyFill="1" applyBorder="1" applyAlignment="1">
      <alignment horizontal="left" vertical="center" wrapText="1"/>
    </xf>
    <xf numFmtId="0" fontId="1" fillId="0" borderId="29" xfId="21" applyBorder="1" applyAlignment="1">
      <alignment vertical="center" textRotation="255"/>
    </xf>
    <xf numFmtId="0" fontId="1" fillId="0" borderId="25" xfId="21" applyBorder="1" applyAlignment="1">
      <alignment vertical="center" textRotation="255"/>
    </xf>
    <xf numFmtId="0" fontId="1" fillId="0" borderId="26" xfId="21" applyBorder="1" applyAlignment="1">
      <alignment vertical="center" textRotation="255"/>
    </xf>
    <xf numFmtId="0" fontId="15" fillId="12" borderId="27" xfId="21" applyFont="1" applyFill="1" applyBorder="1" applyAlignment="1">
      <alignment horizontal="center" vertical="center"/>
    </xf>
    <xf numFmtId="0" fontId="18" fillId="0" borderId="27" xfId="21" applyFont="1" applyFill="1" applyBorder="1" applyAlignment="1">
      <alignment horizontal="left" vertical="center" wrapText="1"/>
    </xf>
    <xf numFmtId="0" fontId="15" fillId="0" borderId="27" xfId="21" applyFont="1" applyFill="1" applyBorder="1" applyAlignment="1">
      <alignment horizontal="left" vertical="center" wrapText="1"/>
    </xf>
    <xf numFmtId="0" fontId="1" fillId="0" borderId="27" xfId="21" applyBorder="1" applyAlignment="1">
      <alignment horizontal="center" vertical="center" textRotation="255"/>
    </xf>
    <xf numFmtId="0" fontId="15" fillId="12" borderId="26" xfId="21" applyFont="1" applyFill="1" applyBorder="1" applyAlignment="1">
      <alignment horizontal="center" vertical="center"/>
    </xf>
    <xf numFmtId="0" fontId="20" fillId="0" borderId="27" xfId="21" applyFont="1" applyBorder="1" applyAlignment="1">
      <alignment vertical="center" textRotation="255" wrapText="1"/>
    </xf>
    <xf numFmtId="0" fontId="21" fillId="0" borderId="27" xfId="21" applyFont="1" applyBorder="1" applyAlignment="1">
      <alignment vertical="center" textRotation="255" wrapText="1"/>
    </xf>
    <xf numFmtId="0" fontId="18" fillId="0" borderId="29" xfId="21" applyFont="1" applyFill="1" applyBorder="1" applyAlignment="1">
      <alignment horizontal="left" vertical="center" wrapText="1" shrinkToFit="1"/>
    </xf>
    <xf numFmtId="0" fontId="18" fillId="0" borderId="26" xfId="21" applyFont="1" applyFill="1" applyBorder="1" applyAlignment="1">
      <alignment horizontal="left" vertical="center" wrapText="1" shrinkToFit="1"/>
    </xf>
    <xf numFmtId="0" fontId="22" fillId="0" borderId="29" xfId="21" applyFont="1" applyFill="1" applyBorder="1" applyAlignment="1">
      <alignment horizontal="left" vertical="center" wrapText="1" shrinkToFit="1"/>
    </xf>
    <xf numFmtId="0" fontId="22" fillId="0" borderId="26" xfId="21" applyFont="1" applyFill="1" applyBorder="1" applyAlignment="1">
      <alignment horizontal="left" vertical="center" wrapText="1" shrinkToFit="1"/>
    </xf>
    <xf numFmtId="0" fontId="1" fillId="0" borderId="29" xfId="21" applyBorder="1" applyAlignment="1">
      <alignment horizontal="center" vertical="center" textRotation="255"/>
    </xf>
    <xf numFmtId="0" fontId="1" fillId="0" borderId="25" xfId="21" applyBorder="1" applyAlignment="1">
      <alignment horizontal="center" vertical="center" textRotation="255"/>
    </xf>
    <xf numFmtId="0" fontId="1" fillId="0" borderId="26" xfId="21" applyBorder="1" applyAlignment="1">
      <alignment horizontal="center" vertical="center" textRotation="255"/>
    </xf>
    <xf numFmtId="0" fontId="12" fillId="3" borderId="22"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11"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4" xfId="0" applyFont="1" applyFill="1" applyBorder="1" applyAlignment="1">
      <alignment horizontal="center" vertical="center"/>
    </xf>
    <xf numFmtId="0" fontId="11" fillId="11" borderId="29" xfId="0" applyFont="1" applyFill="1" applyBorder="1" applyAlignment="1">
      <alignment horizontal="center" vertical="center" wrapText="1"/>
    </xf>
    <xf numFmtId="0" fontId="11" fillId="11" borderId="111"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1" borderId="25" xfId="0" applyFont="1" applyFill="1" applyBorder="1" applyAlignment="1">
      <alignment horizontal="center" vertical="center" wrapText="1"/>
    </xf>
    <xf numFmtId="0" fontId="11" fillId="11" borderId="26" xfId="0" applyFont="1" applyFill="1" applyBorder="1" applyAlignment="1">
      <alignment horizontal="center" vertical="center" wrapText="1"/>
    </xf>
    <xf numFmtId="55" fontId="11" fillId="2" borderId="27" xfId="0" applyNumberFormat="1" applyFont="1" applyFill="1" applyBorder="1" applyAlignment="1">
      <alignment horizontal="center" vertical="center"/>
    </xf>
    <xf numFmtId="55" fontId="11" fillId="2" borderId="122" xfId="0" applyNumberFormat="1" applyFont="1" applyFill="1" applyBorder="1" applyAlignment="1">
      <alignment horizontal="center" vertical="center"/>
    </xf>
    <xf numFmtId="55" fontId="11" fillId="2" borderId="4" xfId="0" applyNumberFormat="1" applyFont="1" applyFill="1" applyBorder="1" applyAlignment="1">
      <alignment horizontal="center" vertical="center"/>
    </xf>
    <xf numFmtId="55" fontId="11" fillId="2" borderId="2" xfId="0" applyNumberFormat="1" applyFont="1" applyFill="1" applyBorder="1" applyAlignment="1">
      <alignment horizontal="center" vertical="center"/>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7" xfId="0" applyBorder="1" applyAlignment="1">
      <alignment horizontal="center" vertical="center" textRotation="255"/>
    </xf>
    <xf numFmtId="0" fontId="18" fillId="0" borderId="23" xfId="0" applyFont="1" applyFill="1" applyBorder="1" applyAlignment="1">
      <alignment horizontal="left" vertical="center" wrapText="1"/>
    </xf>
    <xf numFmtId="0" fontId="18" fillId="0" borderId="111"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0" fillId="0" borderId="29" xfId="0" applyBorder="1" applyAlignment="1">
      <alignment horizontal="center" vertical="center" textRotation="255"/>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7" fillId="0" borderId="1" xfId="0" applyFont="1" applyBorder="1" applyAlignment="1">
      <alignment horizontal="right" vertical="center"/>
    </xf>
    <xf numFmtId="0" fontId="7" fillId="0" borderId="22" xfId="0" applyFont="1" applyBorder="1" applyAlignment="1">
      <alignment horizontal="center" vertical="center"/>
    </xf>
    <xf numFmtId="0" fontId="7" fillId="0" borderId="9" xfId="0" applyFont="1" applyBorder="1" applyAlignment="1">
      <alignment horizontal="center" vertical="center"/>
    </xf>
    <xf numFmtId="0" fontId="7" fillId="0" borderId="23"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7" borderId="5" xfId="0" applyFont="1" applyFill="1" applyBorder="1" applyAlignment="1">
      <alignment horizontal="center" vertical="center"/>
    </xf>
    <xf numFmtId="0" fontId="7" fillId="7" borderId="50" xfId="0" applyFont="1" applyFill="1" applyBorder="1" applyAlignment="1">
      <alignment horizontal="center" vertical="center"/>
    </xf>
    <xf numFmtId="0" fontId="7" fillId="0" borderId="72" xfId="0" applyFont="1" applyBorder="1" applyAlignment="1">
      <alignment horizontal="center" vertical="center"/>
    </xf>
    <xf numFmtId="0" fontId="7" fillId="0" borderId="50" xfId="0" applyFont="1" applyBorder="1" applyAlignment="1">
      <alignment horizontal="center" vertical="center"/>
    </xf>
    <xf numFmtId="0" fontId="7" fillId="0" borderId="71" xfId="0" applyFont="1" applyBorder="1" applyAlignment="1">
      <alignment horizontal="center" vertical="center"/>
    </xf>
    <xf numFmtId="0" fontId="7" fillId="0" borderId="66" xfId="0" applyFont="1" applyBorder="1" applyAlignment="1">
      <alignment horizontal="center" vertical="center"/>
    </xf>
    <xf numFmtId="0" fontId="7" fillId="0" borderId="58" xfId="0" applyFont="1" applyBorder="1" applyAlignment="1">
      <alignment horizontal="center" vertical="center"/>
    </xf>
    <xf numFmtId="0" fontId="0" fillId="0" borderId="22" xfId="0" applyFont="1" applyBorder="1" applyAlignment="1">
      <alignment horizontal="center" vertical="center"/>
    </xf>
    <xf numFmtId="0" fontId="0" fillId="0" borderId="9" xfId="0" applyFont="1" applyBorder="1" applyAlignment="1">
      <alignment horizontal="center" vertical="center"/>
    </xf>
    <xf numFmtId="0" fontId="0" fillId="0" borderId="23"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7" borderId="5" xfId="0" applyFont="1" applyFill="1" applyBorder="1" applyAlignment="1">
      <alignment horizontal="center" vertical="center"/>
    </xf>
    <xf numFmtId="0" fontId="0" fillId="7" borderId="50" xfId="0" applyFont="1" applyFill="1" applyBorder="1" applyAlignment="1">
      <alignment horizontal="center" vertical="center"/>
    </xf>
    <xf numFmtId="0" fontId="0" fillId="0" borderId="72" xfId="0" applyFont="1" applyBorder="1" applyAlignment="1">
      <alignment horizontal="center" vertical="center"/>
    </xf>
    <xf numFmtId="0" fontId="0" fillId="0" borderId="50" xfId="0" applyFont="1" applyBorder="1" applyAlignment="1">
      <alignment horizontal="center" vertical="center"/>
    </xf>
    <xf numFmtId="0" fontId="0" fillId="0" borderId="71" xfId="0" applyFont="1" applyBorder="1" applyAlignment="1">
      <alignment horizontal="center" vertical="center"/>
    </xf>
    <xf numFmtId="0" fontId="0" fillId="0" borderId="66" xfId="0" applyFont="1" applyBorder="1" applyAlignment="1">
      <alignment horizontal="center" vertical="center"/>
    </xf>
    <xf numFmtId="0" fontId="0" fillId="0" borderId="58" xfId="0" applyFont="1" applyBorder="1" applyAlignment="1">
      <alignment horizontal="center" vertical="center"/>
    </xf>
    <xf numFmtId="0" fontId="7" fillId="8" borderId="22"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23" xfId="0" applyFont="1" applyFill="1" applyBorder="1" applyAlignment="1">
      <alignment horizontal="center" vertical="center"/>
    </xf>
    <xf numFmtId="0" fontId="7" fillId="8" borderId="7"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8"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50" xfId="0" applyFont="1" applyFill="1" applyBorder="1" applyAlignment="1">
      <alignment horizontal="center" vertical="center"/>
    </xf>
    <xf numFmtId="0" fontId="7" fillId="8" borderId="72" xfId="0" applyFont="1" applyFill="1" applyBorder="1" applyAlignment="1">
      <alignment horizontal="center" vertical="center"/>
    </xf>
    <xf numFmtId="0" fontId="7" fillId="8" borderId="71" xfId="0" applyFont="1" applyFill="1" applyBorder="1" applyAlignment="1">
      <alignment horizontal="center" vertical="center"/>
    </xf>
    <xf numFmtId="0" fontId="0" fillId="0" borderId="1" xfId="0" applyFont="1" applyBorder="1" applyAlignment="1">
      <alignment horizontal="right" vertical="center"/>
    </xf>
    <xf numFmtId="0" fontId="0" fillId="8" borderId="22" xfId="0" applyFont="1" applyFill="1" applyBorder="1" applyAlignment="1">
      <alignment horizontal="center" vertical="center"/>
    </xf>
    <xf numFmtId="0" fontId="0" fillId="8" borderId="9" xfId="0" applyFont="1" applyFill="1" applyBorder="1" applyAlignment="1">
      <alignment horizontal="center" vertical="center"/>
    </xf>
    <xf numFmtId="0" fontId="0" fillId="8" borderId="23" xfId="0" applyFont="1" applyFill="1" applyBorder="1" applyAlignment="1">
      <alignment horizontal="center" vertical="center"/>
    </xf>
    <xf numFmtId="0" fontId="0" fillId="8" borderId="7" xfId="0" applyFont="1" applyFill="1" applyBorder="1" applyAlignment="1">
      <alignment horizontal="center" vertical="center"/>
    </xf>
    <xf numFmtId="0" fontId="0" fillId="8" borderId="1" xfId="0" applyFont="1" applyFill="1" applyBorder="1" applyAlignment="1">
      <alignment horizontal="center" vertical="center"/>
    </xf>
    <xf numFmtId="0" fontId="0" fillId="8" borderId="8" xfId="0" applyFont="1" applyFill="1" applyBorder="1" applyAlignment="1">
      <alignment horizontal="center" vertical="center"/>
    </xf>
    <xf numFmtId="0" fontId="0" fillId="8" borderId="5" xfId="0" applyFont="1" applyFill="1" applyBorder="1" applyAlignment="1">
      <alignment horizontal="center" vertical="center"/>
    </xf>
    <xf numFmtId="0" fontId="0" fillId="8" borderId="50" xfId="0" applyFont="1" applyFill="1" applyBorder="1" applyAlignment="1">
      <alignment horizontal="center" vertical="center"/>
    </xf>
    <xf numFmtId="0" fontId="0" fillId="8" borderId="72" xfId="0" applyFont="1" applyFill="1" applyBorder="1" applyAlignment="1">
      <alignment horizontal="center" vertical="center"/>
    </xf>
    <xf numFmtId="0" fontId="0" fillId="8" borderId="71"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50" xfId="0" applyFont="1" applyFill="1" applyBorder="1" applyAlignment="1">
      <alignment horizontal="center" vertical="center"/>
    </xf>
    <xf numFmtId="0" fontId="7" fillId="5" borderId="72" xfId="0" applyFont="1" applyFill="1" applyBorder="1" applyAlignment="1">
      <alignment horizontal="center" vertical="center"/>
    </xf>
    <xf numFmtId="0" fontId="7" fillId="5" borderId="71"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8" xfId="0" applyFont="1" applyFill="1" applyBorder="1" applyAlignment="1">
      <alignment horizontal="center" vertical="center"/>
    </xf>
    <xf numFmtId="0" fontId="7" fillId="8" borderId="105" xfId="0" applyFont="1" applyFill="1" applyBorder="1" applyAlignment="1">
      <alignment horizontal="center" vertical="center"/>
    </xf>
    <xf numFmtId="0" fontId="7" fillId="8" borderId="90" xfId="0" applyFont="1" applyFill="1" applyBorder="1" applyAlignment="1">
      <alignment horizontal="center" vertical="center"/>
    </xf>
    <xf numFmtId="0" fontId="7" fillId="8" borderId="87" xfId="0" applyFont="1" applyFill="1" applyBorder="1" applyAlignment="1">
      <alignment horizontal="center" vertical="center"/>
    </xf>
    <xf numFmtId="0" fontId="7" fillId="5" borderId="80" xfId="0" applyFont="1" applyFill="1" applyBorder="1" applyAlignment="1">
      <alignment horizontal="center" vertical="center"/>
    </xf>
    <xf numFmtId="0" fontId="7" fillId="5" borderId="86" xfId="0" applyFont="1" applyFill="1" applyBorder="1" applyAlignment="1">
      <alignment horizontal="center" vertical="center"/>
    </xf>
    <xf numFmtId="0" fontId="7" fillId="5" borderId="85" xfId="0" applyFont="1" applyFill="1" applyBorder="1" applyAlignment="1">
      <alignment horizontal="center" vertical="center"/>
    </xf>
    <xf numFmtId="0" fontId="7" fillId="0" borderId="0" xfId="0" applyFont="1" applyBorder="1" applyAlignment="1">
      <alignment horizontal="right" vertical="center"/>
    </xf>
    <xf numFmtId="0" fontId="7" fillId="10" borderId="105" xfId="0" applyFont="1" applyFill="1" applyBorder="1" applyAlignment="1">
      <alignment horizontal="center" vertical="center"/>
    </xf>
    <xf numFmtId="0" fontId="7" fillId="10" borderId="90" xfId="0" applyFont="1" applyFill="1" applyBorder="1" applyAlignment="1">
      <alignment horizontal="center" vertical="center"/>
    </xf>
    <xf numFmtId="0" fontId="7" fillId="10" borderId="87"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104" xfId="0" applyFont="1" applyFill="1" applyBorder="1" applyAlignment="1">
      <alignment horizontal="center" vertical="center"/>
    </xf>
    <xf numFmtId="0" fontId="7" fillId="0" borderId="103" xfId="0" applyFont="1" applyFill="1" applyBorder="1" applyAlignment="1">
      <alignment horizontal="center" vertical="center"/>
    </xf>
    <xf numFmtId="0" fontId="7" fillId="9" borderId="105" xfId="0" applyFont="1" applyFill="1" applyBorder="1" applyAlignment="1">
      <alignment horizontal="center" vertical="center"/>
    </xf>
    <xf numFmtId="0" fontId="7" fillId="9" borderId="90" xfId="0" applyFont="1" applyFill="1" applyBorder="1" applyAlignment="1">
      <alignment horizontal="center" vertical="center"/>
    </xf>
    <xf numFmtId="0" fontId="7" fillId="9" borderId="87" xfId="0" applyFont="1" applyFill="1" applyBorder="1" applyAlignment="1">
      <alignment horizontal="center" vertical="center"/>
    </xf>
    <xf numFmtId="176" fontId="7" fillId="0" borderId="0" xfId="0" applyNumberFormat="1" applyFont="1" applyAlignment="1">
      <alignment horizontal="center" vertical="center"/>
    </xf>
    <xf numFmtId="0" fontId="7" fillId="0" borderId="110" xfId="0" applyFont="1" applyBorder="1" applyAlignment="1">
      <alignment horizontal="center" vertical="center"/>
    </xf>
    <xf numFmtId="0" fontId="7" fillId="0" borderId="109" xfId="0" applyFont="1" applyBorder="1" applyAlignment="1">
      <alignment horizontal="center" vertical="center"/>
    </xf>
    <xf numFmtId="0" fontId="7" fillId="0" borderId="108" xfId="0" applyFont="1" applyBorder="1" applyAlignment="1">
      <alignment horizontal="center" vertical="center"/>
    </xf>
    <xf numFmtId="184" fontId="0" fillId="0" borderId="107" xfId="0" applyNumberFormat="1" applyFont="1" applyFill="1" applyBorder="1" applyAlignment="1">
      <alignment horizontal="right" vertical="center"/>
    </xf>
    <xf numFmtId="184" fontId="0" fillId="0" borderId="0" xfId="0" applyNumberFormat="1" applyFont="1" applyFill="1" applyAlignment="1">
      <alignment horizontal="righ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38" fontId="7" fillId="0" borderId="2" xfId="0" applyNumberFormat="1" applyFont="1" applyFill="1" applyBorder="1" applyAlignment="1">
      <alignment horizontal="center" vertical="center"/>
    </xf>
    <xf numFmtId="38" fontId="7" fillId="0" borderId="4" xfId="0" applyNumberFormat="1" applyFont="1" applyFill="1" applyBorder="1" applyAlignment="1">
      <alignment horizontal="center" vertical="center"/>
    </xf>
    <xf numFmtId="184" fontId="37" fillId="0" borderId="107" xfId="0" applyNumberFormat="1" applyFont="1" applyFill="1" applyBorder="1" applyAlignment="1">
      <alignment horizontal="right" vertical="center"/>
    </xf>
    <xf numFmtId="184" fontId="37" fillId="0" borderId="0" xfId="0" applyNumberFormat="1" applyFont="1" applyFill="1" applyAlignment="1">
      <alignment horizontal="right" vertical="center"/>
    </xf>
    <xf numFmtId="184" fontId="41" fillId="0" borderId="107" xfId="0" applyNumberFormat="1" applyFont="1" applyFill="1" applyBorder="1" applyAlignment="1">
      <alignment horizontal="right" vertical="center"/>
    </xf>
    <xf numFmtId="184" fontId="41" fillId="0" borderId="0" xfId="0" applyNumberFormat="1" applyFont="1" applyFill="1" applyAlignment="1">
      <alignment horizontal="right" vertical="center"/>
    </xf>
  </cellXfs>
  <cellStyles count="25">
    <cellStyle name="パーセント" xfId="16" builtinId="5"/>
    <cellStyle name="パーセント 2" xfId="3"/>
    <cellStyle name="パーセント 3" xfId="6"/>
    <cellStyle name="パーセント 4" xfId="10"/>
    <cellStyle name="パーセント 5" xfId="13"/>
    <cellStyle name="パーセント 6" xfId="19"/>
    <cellStyle name="パーセント 7" xfId="22"/>
    <cellStyle name="桁区切り" xfId="15" builtinId="6"/>
    <cellStyle name="桁区切り 2" xfId="2"/>
    <cellStyle name="桁区切り 2 2" xfId="8"/>
    <cellStyle name="桁区切り 3" xfId="5"/>
    <cellStyle name="標準" xfId="0" builtinId="0"/>
    <cellStyle name="標準 12" xfId="17"/>
    <cellStyle name="標準 2" xfId="1"/>
    <cellStyle name="標準 2 2" xfId="7"/>
    <cellStyle name="標準 2 3" xfId="11"/>
    <cellStyle name="標準 2 4" xfId="14"/>
    <cellStyle name="標準 2 5" xfId="20"/>
    <cellStyle name="標準 2 6" xfId="23"/>
    <cellStyle name="標準 2 7" xfId="24"/>
    <cellStyle name="標準 3" xfId="4"/>
    <cellStyle name="標準 4" xfId="9"/>
    <cellStyle name="標準 5" xfId="12"/>
    <cellStyle name="標準 5 2" xfId="18"/>
    <cellStyle name="標準 6"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35852</xdr:colOff>
      <xdr:row>42</xdr:row>
      <xdr:rowOff>161682</xdr:rowOff>
    </xdr:from>
    <xdr:to>
      <xdr:col>22</xdr:col>
      <xdr:colOff>223344</xdr:colOff>
      <xdr:row>81</xdr:row>
      <xdr:rowOff>25399</xdr:rowOff>
    </xdr:to>
    <xdr:sp macro="" textlink="">
      <xdr:nvSpPr>
        <xdr:cNvPr id="2" name="角丸四角形 1"/>
        <xdr:cNvSpPr/>
      </xdr:nvSpPr>
      <xdr:spPr>
        <a:xfrm>
          <a:off x="112052" y="13580502"/>
          <a:ext cx="23862832" cy="6401677"/>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b="1"/>
            <a:t>＜高知市の現状分析と課題　～中核市平均との比較～＞</a:t>
          </a:r>
          <a:endParaRPr kumimoji="1" lang="en-US" altLang="ja-JP" sz="1400" b="1"/>
        </a:p>
        <a:p>
          <a:pPr algn="l"/>
          <a:endParaRPr kumimoji="1" lang="en-US" altLang="ja-JP" sz="1400" b="1"/>
        </a:p>
        <a:p>
          <a:pPr algn="l"/>
          <a:r>
            <a:rPr kumimoji="1" lang="en-US" altLang="ja-JP" sz="1400" b="1"/>
            <a:t>【</a:t>
          </a:r>
          <a:r>
            <a:rPr kumimoji="1" lang="ja-JP" altLang="en-US" sz="1400" b="1"/>
            <a:t>指標</a:t>
          </a:r>
          <a:r>
            <a:rPr kumimoji="1" lang="en-US" altLang="ja-JP" sz="1400" b="1"/>
            <a:t>A】</a:t>
          </a:r>
          <a:r>
            <a:rPr kumimoji="1" lang="ja-JP" altLang="en-US" sz="1400" b="1"/>
            <a:t>人口・世帯</a:t>
          </a:r>
          <a:endParaRPr kumimoji="1" lang="en-US" altLang="ja-JP" sz="1400" b="1"/>
        </a:p>
        <a:p>
          <a:r>
            <a:rPr lang="ja-JP" altLang="ja-JP" sz="1400">
              <a:solidFill>
                <a:schemeClr val="dk1"/>
              </a:solidFill>
              <a:effectLst/>
              <a:latin typeface="+mn-lt"/>
              <a:ea typeface="+mn-ea"/>
              <a:cs typeface="+mn-cs"/>
            </a:rPr>
            <a:t>・本市の人口は減少が続く一方，高齢者数は増加が続いており</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高齢化率については令和３年度</a:t>
          </a:r>
          <a:r>
            <a:rPr lang="en-US" altLang="ja-JP" sz="1400">
              <a:solidFill>
                <a:schemeClr val="dk1"/>
              </a:solidFill>
              <a:effectLst/>
              <a:latin typeface="+mn-lt"/>
              <a:ea typeface="+mn-ea"/>
              <a:cs typeface="+mn-cs"/>
            </a:rPr>
            <a:t>30.0%</a:t>
          </a:r>
          <a:r>
            <a:rPr lang="ja-JP" altLang="ja-JP" sz="1400">
              <a:solidFill>
                <a:schemeClr val="dk1"/>
              </a:solidFill>
              <a:effectLst/>
              <a:latin typeface="+mn-lt"/>
              <a:ea typeface="+mn-ea"/>
              <a:cs typeface="+mn-cs"/>
            </a:rPr>
            <a:t>に達したことから</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他の中核市よりも先行して高齢化が進んでいることが分かる。</a:t>
          </a:r>
        </a:p>
        <a:p>
          <a:r>
            <a:rPr lang="ja-JP" altLang="ja-JP" sz="1400">
              <a:solidFill>
                <a:schemeClr val="dk1"/>
              </a:solidFill>
              <a:effectLst/>
              <a:latin typeface="+mn-lt"/>
              <a:ea typeface="+mn-ea"/>
              <a:cs typeface="+mn-cs"/>
            </a:rPr>
            <a:t>また</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前期及び後期高齢者割合とも中核市平均並みだが</a:t>
          </a:r>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後期高齢者が前期高齢者と比較すると割合が高く</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年々増加傾向のため人口構造の変化による財政的な負担の増加等に留意する必要がある。</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・高齢者を含む世帯の割合は中核市平均並みだが，他の中核市と比較して高齢独居世帯率が高い。</a:t>
          </a:r>
        </a:p>
        <a:p>
          <a:pPr algn="l"/>
          <a:endParaRPr kumimoji="1" lang="en-US" altLang="ja-JP" sz="1400" b="1"/>
        </a:p>
        <a:p>
          <a:pPr algn="l"/>
          <a:r>
            <a:rPr kumimoji="1" lang="en-US" altLang="ja-JP" sz="1400" b="1"/>
            <a:t>【</a:t>
          </a:r>
          <a:r>
            <a:rPr kumimoji="1" lang="ja-JP" altLang="ja-JP" sz="1400" b="1">
              <a:solidFill>
                <a:schemeClr val="dk1"/>
              </a:solidFill>
              <a:effectLst/>
              <a:latin typeface="+mn-lt"/>
              <a:ea typeface="+mn-ea"/>
              <a:cs typeface="+mn-cs"/>
            </a:rPr>
            <a:t>指標</a:t>
          </a:r>
          <a:r>
            <a:rPr kumimoji="1" lang="en-US" altLang="ja-JP" sz="1400" b="1"/>
            <a:t>B】</a:t>
          </a:r>
          <a:r>
            <a:rPr kumimoji="1" lang="ja-JP" altLang="en-US" sz="1400" b="1"/>
            <a:t>要介護認定率</a:t>
          </a:r>
          <a:endParaRPr kumimoji="1" lang="en-US" altLang="ja-JP" sz="1400" b="1"/>
        </a:p>
        <a:p>
          <a:pPr algn="l"/>
          <a:r>
            <a:rPr kumimoji="1" lang="ja-JP" altLang="en-US" sz="1400"/>
            <a:t>・</a:t>
          </a:r>
          <a:r>
            <a:rPr kumimoji="1" lang="ja-JP" altLang="ja-JP" sz="1400">
              <a:solidFill>
                <a:schemeClr val="dk1"/>
              </a:solidFill>
              <a:effectLst/>
              <a:latin typeface="+mn-lt"/>
              <a:ea typeface="+mn-ea"/>
              <a:cs typeface="+mn-cs"/>
            </a:rPr>
            <a:t>調整済み</a:t>
          </a:r>
          <a:r>
            <a:rPr kumimoji="1" lang="ja-JP" altLang="en-US" sz="1400">
              <a:solidFill>
                <a:schemeClr val="dk1"/>
              </a:solidFill>
              <a:effectLst/>
              <a:latin typeface="+mn-lt"/>
              <a:ea typeface="+mn-ea"/>
              <a:cs typeface="+mn-cs"/>
            </a:rPr>
            <a:t>の合計</a:t>
          </a:r>
          <a:r>
            <a:rPr kumimoji="1" lang="ja-JP" altLang="en-US" sz="1400"/>
            <a:t>認定率は中核市平均並みだが，要介護度別に見ると要介護１と要介護５は高い傾向にある。</a:t>
          </a:r>
          <a:endParaRPr kumimoji="1" lang="en-US" altLang="ja-JP" sz="1400"/>
        </a:p>
        <a:p>
          <a:pPr algn="l"/>
          <a:endParaRPr kumimoji="1" lang="en-US" altLang="ja-JP" sz="1400"/>
        </a:p>
        <a:p>
          <a:pPr algn="l"/>
          <a:r>
            <a:rPr kumimoji="1" lang="en-US" altLang="ja-JP" sz="1400" b="1"/>
            <a:t>【</a:t>
          </a:r>
          <a:r>
            <a:rPr kumimoji="1" lang="ja-JP" altLang="ja-JP" sz="1400" b="1">
              <a:solidFill>
                <a:schemeClr val="dk1"/>
              </a:solidFill>
              <a:effectLst/>
              <a:latin typeface="+mn-lt"/>
              <a:ea typeface="+mn-ea"/>
              <a:cs typeface="+mn-cs"/>
            </a:rPr>
            <a:t>指標</a:t>
          </a:r>
          <a:r>
            <a:rPr kumimoji="1" lang="en-US" altLang="ja-JP" sz="1400" b="1"/>
            <a:t>C</a:t>
          </a:r>
          <a:r>
            <a:rPr kumimoji="1" lang="ja-JP" altLang="en-US" sz="1400" b="1"/>
            <a:t>・</a:t>
          </a:r>
          <a:r>
            <a:rPr kumimoji="1" lang="en-US" altLang="ja-JP" sz="1400" b="1"/>
            <a:t>D】</a:t>
          </a:r>
          <a:r>
            <a:rPr kumimoji="1" lang="ja-JP" altLang="ja-JP" sz="1400" b="1">
              <a:solidFill>
                <a:schemeClr val="dk1"/>
              </a:solidFill>
              <a:effectLst/>
              <a:latin typeface="+mn-lt"/>
              <a:ea typeface="+mn-ea"/>
              <a:cs typeface="+mn-cs"/>
            </a:rPr>
            <a:t>受給率・</a:t>
          </a:r>
          <a:r>
            <a:rPr kumimoji="1" lang="ja-JP" altLang="en-US" sz="1400" b="1">
              <a:solidFill>
                <a:schemeClr val="dk1"/>
              </a:solidFill>
              <a:effectLst/>
              <a:latin typeface="+mn-lt"/>
              <a:ea typeface="+mn-ea"/>
              <a:cs typeface="+mn-cs"/>
            </a:rPr>
            <a:t>１人あたり</a:t>
          </a:r>
          <a:r>
            <a:rPr kumimoji="1" lang="ja-JP" altLang="ja-JP" sz="1400" b="1">
              <a:solidFill>
                <a:schemeClr val="dk1"/>
              </a:solidFill>
              <a:effectLst/>
              <a:latin typeface="+mn-lt"/>
              <a:ea typeface="+mn-ea"/>
              <a:cs typeface="+mn-cs"/>
            </a:rPr>
            <a:t>給付月額</a:t>
          </a:r>
          <a:r>
            <a:rPr kumimoji="1" lang="ja-JP" altLang="en-US" sz="1400" b="1"/>
            <a:t>・定員・利用回数</a:t>
          </a:r>
          <a:endParaRPr kumimoji="1" lang="en-US" altLang="ja-JP" sz="1400" b="1"/>
        </a:p>
        <a:p>
          <a:r>
            <a:rPr lang="ja-JP" altLang="ja-JP" sz="1400">
              <a:solidFill>
                <a:schemeClr val="dk1"/>
              </a:solidFill>
              <a:effectLst/>
              <a:latin typeface="+mn-lt"/>
              <a:ea typeface="+mn-ea"/>
              <a:cs typeface="+mn-cs"/>
            </a:rPr>
            <a:t>・受給率は在宅サービスは中核市平均並みだが，施設系サービスはやや高く</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居住系サービスが高い。</a:t>
          </a:r>
        </a:p>
        <a:p>
          <a:r>
            <a:rPr lang="ja-JP" altLang="ja-JP" sz="1400">
              <a:solidFill>
                <a:schemeClr val="dk1"/>
              </a:solidFill>
              <a:effectLst/>
              <a:latin typeface="+mn-lt"/>
              <a:ea typeface="+mn-ea"/>
              <a:cs typeface="+mn-cs"/>
            </a:rPr>
            <a:t>・第１号被保険者１人あたりの給付月額は中核市平均</a:t>
          </a:r>
          <a:r>
            <a:rPr lang="ja-JP" altLang="en-US" sz="1400">
              <a:solidFill>
                <a:schemeClr val="dk1"/>
              </a:solidFill>
              <a:effectLst/>
              <a:latin typeface="+mn-lt"/>
              <a:ea typeface="+mn-ea"/>
              <a:cs typeface="+mn-cs"/>
            </a:rPr>
            <a:t>よりも低い</a:t>
          </a:r>
          <a:r>
            <a:rPr lang="ja-JP" altLang="ja-JP" sz="1400">
              <a:solidFill>
                <a:schemeClr val="dk1"/>
              </a:solidFill>
              <a:effectLst/>
              <a:latin typeface="+mn-lt"/>
              <a:ea typeface="+mn-ea"/>
              <a:cs typeface="+mn-cs"/>
            </a:rPr>
            <a:t>が，施設および居住系サービス</a:t>
          </a:r>
          <a:r>
            <a:rPr lang="ja-JP" altLang="en-US" sz="1400">
              <a:solidFill>
                <a:schemeClr val="dk1"/>
              </a:solidFill>
              <a:effectLst/>
              <a:latin typeface="+mn-lt"/>
              <a:ea typeface="+mn-ea"/>
              <a:cs typeface="+mn-cs"/>
            </a:rPr>
            <a:t>については</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受給率と同様に高い。</a:t>
          </a:r>
        </a:p>
        <a:p>
          <a:r>
            <a:rPr lang="en-US" altLang="ja-JP" sz="1400">
              <a:solidFill>
                <a:schemeClr val="dk1"/>
              </a:solidFill>
              <a:effectLst/>
              <a:latin typeface="+mn-lt"/>
              <a:ea typeface="+mn-ea"/>
              <a:cs typeface="+mn-cs"/>
            </a:rPr>
            <a:t> </a:t>
          </a:r>
          <a:endParaRPr lang="ja-JP" altLang="ja-JP" sz="1400">
            <a:solidFill>
              <a:schemeClr val="dk1"/>
            </a:solidFill>
            <a:effectLst/>
            <a:latin typeface="+mn-lt"/>
            <a:ea typeface="+mn-ea"/>
            <a:cs typeface="+mn-cs"/>
          </a:endParaRPr>
        </a:p>
        <a:p>
          <a:r>
            <a:rPr lang="ja-JP" altLang="ja-JP" sz="1400">
              <a:solidFill>
                <a:schemeClr val="dk1"/>
              </a:solidFill>
              <a:effectLst/>
              <a:latin typeface="+mn-lt"/>
              <a:ea typeface="+mn-ea"/>
              <a:cs typeface="+mn-cs"/>
            </a:rPr>
            <a:t>・要支援・要介護者１人あたりの定員のうち，居住系サービスについては，中核市平均並みで</a:t>
          </a:r>
          <a:r>
            <a:rPr lang="ja-JP" altLang="en-US" sz="1400">
              <a:solidFill>
                <a:schemeClr val="dk1"/>
              </a:solidFill>
              <a:effectLst/>
              <a:latin typeface="+mn-lt"/>
              <a:ea typeface="+mn-ea"/>
              <a:cs typeface="+mn-cs"/>
            </a:rPr>
            <a:t>ある。</a:t>
          </a:r>
          <a:r>
            <a:rPr lang="ja-JP" altLang="ja-JP" sz="1400">
              <a:solidFill>
                <a:schemeClr val="dk1"/>
              </a:solidFill>
              <a:effectLst/>
              <a:latin typeface="+mn-lt"/>
              <a:ea typeface="+mn-ea"/>
              <a:cs typeface="+mn-cs"/>
            </a:rPr>
            <a:t>施設サービスについては，高知市第７期介護保険事業計画（平成</a:t>
          </a:r>
          <a:r>
            <a:rPr lang="en-US" altLang="ja-JP" sz="1400">
              <a:solidFill>
                <a:schemeClr val="dk1"/>
              </a:solidFill>
              <a:effectLst/>
              <a:latin typeface="+mn-lt"/>
              <a:ea typeface="+mn-ea"/>
              <a:cs typeface="+mn-cs"/>
            </a:rPr>
            <a:t>30</a:t>
          </a:r>
          <a:r>
            <a:rPr lang="ja-JP" altLang="ja-JP" sz="1400">
              <a:solidFill>
                <a:schemeClr val="dk1"/>
              </a:solidFill>
              <a:effectLst/>
              <a:latin typeface="+mn-lt"/>
              <a:ea typeface="+mn-ea"/>
              <a:cs typeface="+mn-cs"/>
            </a:rPr>
            <a:t>年度～令和２年度）による施設整備について，介護老人保健施設等が一部のみの整備に留まったことによる影響</a:t>
          </a:r>
          <a:r>
            <a:rPr lang="ja-JP" altLang="en-US" sz="1400">
              <a:solidFill>
                <a:schemeClr val="dk1"/>
              </a:solidFill>
              <a:effectLst/>
              <a:latin typeface="+mn-lt"/>
              <a:ea typeface="+mn-ea"/>
              <a:cs typeface="+mn-cs"/>
            </a:rPr>
            <a:t>により中核市平均よりも低くなった</a:t>
          </a:r>
          <a:r>
            <a:rPr lang="ja-JP" altLang="ja-JP" sz="1400">
              <a:solidFill>
                <a:schemeClr val="dk1"/>
              </a:solidFill>
              <a:effectLst/>
              <a:latin typeface="+mn-lt"/>
              <a:ea typeface="+mn-ea"/>
              <a:cs typeface="+mn-cs"/>
            </a:rPr>
            <a:t>と考えられる。</a:t>
          </a:r>
          <a:endParaRPr lang="en-US" altLang="ja-JP" sz="1400">
            <a:solidFill>
              <a:schemeClr val="dk1"/>
            </a:solidFill>
            <a:effectLst/>
            <a:latin typeface="+mn-lt"/>
            <a:ea typeface="+mn-ea"/>
            <a:cs typeface="+mn-cs"/>
          </a:endParaRPr>
        </a:p>
        <a:p>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また</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通所系サービスについては第７期介護保険事業計画による施設整備や事業所定員数が増</a:t>
          </a:r>
          <a:r>
            <a:rPr lang="ja-JP" altLang="en-US" sz="1400">
              <a:solidFill>
                <a:schemeClr val="dk1"/>
              </a:solidFill>
              <a:effectLst/>
              <a:latin typeface="+mn-lt"/>
              <a:ea typeface="+mn-ea"/>
              <a:cs typeface="+mn-cs"/>
            </a:rPr>
            <a:t>加</a:t>
          </a:r>
          <a:r>
            <a:rPr lang="ja-JP" altLang="ja-JP" sz="1400">
              <a:solidFill>
                <a:schemeClr val="dk1"/>
              </a:solidFill>
              <a:effectLst/>
              <a:latin typeface="+mn-lt"/>
              <a:ea typeface="+mn-ea"/>
              <a:cs typeface="+mn-cs"/>
            </a:rPr>
            <a:t>したことによる成果が表れ</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定員</a:t>
          </a:r>
          <a:r>
            <a:rPr lang="ja-JP" altLang="en-US" sz="1400">
              <a:solidFill>
                <a:schemeClr val="dk1"/>
              </a:solidFill>
              <a:effectLst/>
              <a:latin typeface="+mn-lt"/>
              <a:ea typeface="+mn-ea"/>
              <a:cs typeface="+mn-cs"/>
            </a:rPr>
            <a:t>数</a:t>
          </a:r>
          <a:r>
            <a:rPr lang="ja-JP" altLang="ja-JP" sz="1400">
              <a:solidFill>
                <a:schemeClr val="dk1"/>
              </a:solidFill>
              <a:effectLst/>
              <a:latin typeface="+mn-lt"/>
              <a:ea typeface="+mn-ea"/>
              <a:cs typeface="+mn-cs"/>
            </a:rPr>
            <a:t>の増加につながったと考えられる。</a:t>
          </a:r>
        </a:p>
        <a:p>
          <a:r>
            <a:rPr lang="en-US" altLang="ja-JP" sz="1400">
              <a:solidFill>
                <a:schemeClr val="dk1"/>
              </a:solidFill>
              <a:effectLst/>
              <a:latin typeface="+mn-lt"/>
              <a:ea typeface="+mn-ea"/>
              <a:cs typeface="+mn-cs"/>
            </a:rPr>
            <a:t> </a:t>
          </a:r>
          <a:endParaRPr lang="ja-JP" altLang="ja-JP" sz="1400">
            <a:solidFill>
              <a:schemeClr val="dk1"/>
            </a:solidFill>
            <a:effectLst/>
            <a:latin typeface="+mn-lt"/>
            <a:ea typeface="+mn-ea"/>
            <a:cs typeface="+mn-cs"/>
          </a:endParaRPr>
        </a:p>
        <a:p>
          <a:r>
            <a:rPr lang="ja-JP" altLang="ja-JP" sz="1400">
              <a:solidFill>
                <a:schemeClr val="dk1"/>
              </a:solidFill>
              <a:effectLst/>
              <a:latin typeface="+mn-lt"/>
              <a:ea typeface="+mn-ea"/>
              <a:cs typeface="+mn-cs"/>
            </a:rPr>
            <a:t>〇</a:t>
          </a:r>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高齢化率は高めの傾向であるが，認定率と給付費の伸びは抑えられている傾向が見られる。</a:t>
          </a:r>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しかし，重度の要介護認定率は今後も高くなることが見込まれ，また高齢独居世帯率が高いことからも，身近な介護者不足が課題である。</a:t>
          </a:r>
          <a:r>
            <a:rPr lang="en-US" altLang="ja-JP" sz="1400">
              <a:solidFill>
                <a:schemeClr val="dk1"/>
              </a:solidFill>
              <a:effectLst/>
              <a:latin typeface="+mn-lt"/>
              <a:ea typeface="+mn-ea"/>
              <a:cs typeface="+mn-cs"/>
            </a:rPr>
            <a:t>  </a:t>
          </a:r>
        </a:p>
        <a:p>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また，事業所を担う介護人材の確保について，事業所の業務・職場環境改善に向けた研修の開催や，本市独自の「こうち介護カフェ」等の事業を展開しているところであるが，今後も中長期的な取組が課題である。</a:t>
          </a:r>
        </a:p>
        <a:p>
          <a:pPr algn="l"/>
          <a:endParaRPr kumimoji="1" lang="en-US" altLang="ja-JP" sz="14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86790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0800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91362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5372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91362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5372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91362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93660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91362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5372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87085</xdr:colOff>
      <xdr:row>32</xdr:row>
      <xdr:rowOff>155121</xdr:rowOff>
    </xdr:from>
    <xdr:to>
      <xdr:col>21</xdr:col>
      <xdr:colOff>2602840</xdr:colOff>
      <xdr:row>72</xdr:row>
      <xdr:rowOff>122092</xdr:rowOff>
    </xdr:to>
    <xdr:sp macro="" textlink="">
      <xdr:nvSpPr>
        <xdr:cNvPr id="2" name="角丸四角形 1"/>
        <xdr:cNvSpPr/>
      </xdr:nvSpPr>
      <xdr:spPr>
        <a:xfrm>
          <a:off x="163285" y="9763941"/>
          <a:ext cx="22122015" cy="667257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b="1"/>
            <a:t>＜高知市の現状分析と課題　～日常生活圏域別～＞</a:t>
          </a:r>
          <a:endParaRPr kumimoji="1" lang="en-US" altLang="ja-JP" sz="1400" b="1"/>
        </a:p>
        <a:p>
          <a:r>
            <a:rPr lang="ja-JP" altLang="ja-JP" sz="1400" b="0">
              <a:solidFill>
                <a:schemeClr val="dk1"/>
              </a:solidFill>
              <a:effectLst/>
              <a:latin typeface="+mn-lt"/>
              <a:ea typeface="+mn-ea"/>
              <a:cs typeface="+mn-cs"/>
            </a:rPr>
            <a:t>日常生活圏域については，地理的条件，人口，交通事情その他の社会的条件，介護給付等対象サービスを提供するための施設の整備の状況その他の条件を総合的に勘案して，各市町村の高齢化のピーク時までに，</a:t>
          </a:r>
          <a:r>
            <a:rPr lang="ja-JP" altLang="en-US" sz="1400" b="0">
              <a:solidFill>
                <a:schemeClr val="dk1"/>
              </a:solidFill>
              <a:effectLst/>
              <a:latin typeface="+mn-lt"/>
              <a:ea typeface="+mn-ea"/>
              <a:cs typeface="+mn-cs"/>
            </a:rPr>
            <a:t>目指す</a:t>
          </a:r>
          <a:r>
            <a:rPr lang="ja-JP" altLang="ja-JP" sz="1400" b="0">
              <a:solidFill>
                <a:schemeClr val="dk1"/>
              </a:solidFill>
              <a:effectLst/>
              <a:latin typeface="+mn-lt"/>
              <a:ea typeface="+mn-ea"/>
              <a:cs typeface="+mn-cs"/>
            </a:rPr>
            <a:t>べき地域包括ケアシステムを構築することを念頭において定めることとされてい</a:t>
          </a:r>
          <a:r>
            <a:rPr lang="ja-JP" altLang="en-US" sz="1400" b="0">
              <a:solidFill>
                <a:schemeClr val="dk1"/>
              </a:solidFill>
              <a:effectLst/>
              <a:latin typeface="+mn-lt"/>
              <a:ea typeface="+mn-ea"/>
              <a:cs typeface="+mn-cs"/>
            </a:rPr>
            <a:t>る。</a:t>
          </a:r>
          <a:endParaRPr lang="en-US" altLang="ja-JP" sz="1400" b="0">
            <a:solidFill>
              <a:schemeClr val="dk1"/>
            </a:solidFill>
            <a:effectLst/>
            <a:latin typeface="+mn-lt"/>
            <a:ea typeface="+mn-ea"/>
            <a:cs typeface="+mn-cs"/>
          </a:endParaRPr>
        </a:p>
        <a:p>
          <a:endParaRPr lang="ja-JP" altLang="ja-JP" sz="1400" b="0">
            <a:solidFill>
              <a:schemeClr val="dk1"/>
            </a:solidFill>
            <a:effectLst/>
            <a:latin typeface="+mn-lt"/>
            <a:ea typeface="+mn-ea"/>
            <a:cs typeface="+mn-cs"/>
          </a:endParaRPr>
        </a:p>
        <a:p>
          <a:r>
            <a:rPr lang="ja-JP" altLang="ja-JP" sz="1400" b="0">
              <a:solidFill>
                <a:schemeClr val="dk1"/>
              </a:solidFill>
              <a:effectLst/>
              <a:latin typeface="+mn-lt"/>
              <a:ea typeface="+mn-ea"/>
              <a:cs typeface="+mn-cs"/>
            </a:rPr>
            <a:t>第８期計画では，令和元年度から令和２年度の地域包括支援センターの再編に合わせ，地域包括支援センターの</a:t>
          </a:r>
          <a:r>
            <a:rPr lang="en-US" altLang="ja-JP" sz="1400" b="0">
              <a:solidFill>
                <a:schemeClr val="dk1"/>
              </a:solidFill>
              <a:effectLst/>
              <a:latin typeface="+mn-lt"/>
              <a:ea typeface="+mn-ea"/>
              <a:cs typeface="+mn-cs"/>
            </a:rPr>
            <a:t>14</a:t>
          </a:r>
          <a:r>
            <a:rPr lang="ja-JP" altLang="ja-JP" sz="1400" b="0">
              <a:solidFill>
                <a:schemeClr val="dk1"/>
              </a:solidFill>
              <a:effectLst/>
              <a:latin typeface="+mn-lt"/>
              <a:ea typeface="+mn-ea"/>
              <a:cs typeface="+mn-cs"/>
            </a:rPr>
            <a:t>区域を「日常生活圏域」として設定</a:t>
          </a:r>
          <a:r>
            <a:rPr lang="ja-JP" altLang="en-US" sz="1400" b="0">
              <a:solidFill>
                <a:schemeClr val="dk1"/>
              </a:solidFill>
              <a:effectLst/>
              <a:latin typeface="+mn-lt"/>
              <a:ea typeface="+mn-ea"/>
              <a:cs typeface="+mn-cs"/>
            </a:rPr>
            <a:t>した。</a:t>
          </a:r>
          <a:r>
            <a:rPr lang="ja-JP" altLang="ja-JP" sz="1400" b="0">
              <a:solidFill>
                <a:schemeClr val="dk1"/>
              </a:solidFill>
              <a:effectLst/>
              <a:latin typeface="+mn-lt"/>
              <a:ea typeface="+mn-ea"/>
              <a:cs typeface="+mn-cs"/>
            </a:rPr>
            <a:t>また，第７期までの「東部」「西部」「南部」「北部」の４つの圏域については，地域包括支援センターの区域に合わせて一部見直しを行い，東西南北の４つのブロック</a:t>
          </a:r>
          <a:r>
            <a:rPr lang="en-US" altLang="ja-JP" sz="1100" b="0">
              <a:solidFill>
                <a:schemeClr val="dk1"/>
              </a:solidFill>
              <a:effectLst/>
              <a:latin typeface="+mn-lt"/>
              <a:ea typeface="+mn-ea"/>
              <a:cs typeface="+mn-cs"/>
            </a:rPr>
            <a:t>※</a:t>
          </a:r>
          <a:r>
            <a:rPr lang="ja-JP" altLang="ja-JP" sz="1400" b="0">
              <a:solidFill>
                <a:schemeClr val="dk1"/>
              </a:solidFill>
              <a:effectLst/>
              <a:latin typeface="+mn-lt"/>
              <a:ea typeface="+mn-ea"/>
              <a:cs typeface="+mn-cs"/>
            </a:rPr>
            <a:t>として引き継</a:t>
          </a:r>
          <a:r>
            <a:rPr lang="ja-JP" altLang="en-US" sz="1400" b="0">
              <a:solidFill>
                <a:schemeClr val="dk1"/>
              </a:solidFill>
              <a:effectLst/>
              <a:latin typeface="+mn-lt"/>
              <a:ea typeface="+mn-ea"/>
              <a:cs typeface="+mn-cs"/>
            </a:rPr>
            <a:t>いだ</a:t>
          </a:r>
          <a:r>
            <a:rPr lang="ja-JP" altLang="ja-JP" sz="1400" b="0">
              <a:solidFill>
                <a:schemeClr val="dk1"/>
              </a:solidFill>
              <a:effectLst/>
              <a:latin typeface="+mn-lt"/>
              <a:ea typeface="+mn-ea"/>
              <a:cs typeface="+mn-cs"/>
            </a:rPr>
            <a:t>。</a:t>
          </a:r>
          <a:endParaRPr lang="en-US" altLang="ja-JP" sz="1400" b="0">
            <a:solidFill>
              <a:schemeClr val="dk1"/>
            </a:solidFill>
            <a:effectLst/>
            <a:latin typeface="+mn-lt"/>
            <a:ea typeface="+mn-ea"/>
            <a:cs typeface="+mn-cs"/>
          </a:endParaRPr>
        </a:p>
        <a:p>
          <a:endParaRPr lang="ja-JP" altLang="ja-JP" sz="1400" b="0">
            <a:solidFill>
              <a:schemeClr val="dk1"/>
            </a:solidFill>
            <a:effectLst/>
            <a:latin typeface="+mn-lt"/>
            <a:ea typeface="+mn-ea"/>
            <a:cs typeface="+mn-cs"/>
          </a:endParaRPr>
        </a:p>
        <a:p>
          <a:r>
            <a:rPr lang="ja-JP" altLang="ja-JP" sz="1400" b="1">
              <a:solidFill>
                <a:schemeClr val="dk1"/>
              </a:solidFill>
              <a:effectLst/>
              <a:latin typeface="+mn-lt"/>
              <a:ea typeface="+mn-ea"/>
              <a:cs typeface="+mn-cs"/>
            </a:rPr>
            <a:t>【指標：人口】</a:t>
          </a:r>
          <a:endParaRPr lang="ja-JP" altLang="ja-JP" sz="1400">
            <a:solidFill>
              <a:schemeClr val="dk1"/>
            </a:solidFill>
            <a:effectLst/>
            <a:latin typeface="+mn-lt"/>
            <a:ea typeface="+mn-ea"/>
            <a:cs typeface="+mn-cs"/>
          </a:endParaRPr>
        </a:p>
        <a:p>
          <a:r>
            <a:rPr lang="ja-JP" altLang="ja-JP" sz="1400">
              <a:solidFill>
                <a:schemeClr val="dk1"/>
              </a:solidFill>
              <a:effectLst/>
              <a:latin typeface="+mn-lt"/>
              <a:ea typeface="+mn-ea"/>
              <a:cs typeface="+mn-cs"/>
            </a:rPr>
            <a:t>・高齢化率について</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東部ブロックが最も低い一方</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南部ブロックが最も高く</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他のブロックよりも先行して高齢化が進んでいることが分かる。また</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令和４年度においては西部</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南部</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北部の３ブロックで高齢化率</a:t>
          </a:r>
          <a:r>
            <a:rPr lang="en-US" altLang="ja-JP" sz="1400">
              <a:solidFill>
                <a:schemeClr val="dk1"/>
              </a:solidFill>
              <a:effectLst/>
              <a:latin typeface="+mn-lt"/>
              <a:ea typeface="+mn-ea"/>
              <a:cs typeface="+mn-cs"/>
            </a:rPr>
            <a:t>30%</a:t>
          </a:r>
          <a:r>
            <a:rPr lang="ja-JP" altLang="ja-JP" sz="1400">
              <a:solidFill>
                <a:schemeClr val="dk1"/>
              </a:solidFill>
              <a:effectLst/>
              <a:latin typeface="+mn-lt"/>
              <a:ea typeface="+mn-ea"/>
              <a:cs typeface="+mn-cs"/>
            </a:rPr>
            <a:t>に達した。</a:t>
          </a:r>
        </a:p>
        <a:p>
          <a:r>
            <a:rPr lang="ja-JP" altLang="ja-JP" sz="1400">
              <a:solidFill>
                <a:schemeClr val="dk1"/>
              </a:solidFill>
              <a:effectLst/>
              <a:latin typeface="+mn-lt"/>
              <a:ea typeface="+mn-ea"/>
              <a:cs typeface="+mn-cs"/>
            </a:rPr>
            <a:t>・令和４年度には全ブロックで</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後期高齢者</a:t>
          </a:r>
          <a:r>
            <a:rPr lang="ja-JP" altLang="en-US" sz="1400">
              <a:solidFill>
                <a:schemeClr val="dk1"/>
              </a:solidFill>
              <a:effectLst/>
              <a:latin typeface="+mn-lt"/>
              <a:ea typeface="+mn-ea"/>
              <a:cs typeface="+mn-cs"/>
            </a:rPr>
            <a:t>割合</a:t>
          </a:r>
          <a:r>
            <a:rPr lang="ja-JP" altLang="ja-JP" sz="1400">
              <a:solidFill>
                <a:schemeClr val="dk1"/>
              </a:solidFill>
              <a:effectLst/>
              <a:latin typeface="+mn-lt"/>
              <a:ea typeface="+mn-ea"/>
              <a:cs typeface="+mn-cs"/>
            </a:rPr>
            <a:t>が前期高齢者</a:t>
          </a:r>
          <a:r>
            <a:rPr lang="ja-JP" altLang="en-US" sz="1400">
              <a:solidFill>
                <a:schemeClr val="dk1"/>
              </a:solidFill>
              <a:effectLst/>
              <a:latin typeface="+mn-lt"/>
              <a:ea typeface="+mn-ea"/>
              <a:cs typeface="+mn-cs"/>
            </a:rPr>
            <a:t>割合</a:t>
          </a:r>
          <a:r>
            <a:rPr lang="ja-JP" altLang="ja-JP" sz="1400">
              <a:solidFill>
                <a:schemeClr val="dk1"/>
              </a:solidFill>
              <a:effectLst/>
              <a:latin typeface="+mn-lt"/>
              <a:ea typeface="+mn-ea"/>
              <a:cs typeface="+mn-cs"/>
            </a:rPr>
            <a:t>を上回り</a:t>
          </a:r>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人口構造の変化による財政的な負担の増加等に留意する必要がある。</a:t>
          </a:r>
        </a:p>
        <a:p>
          <a:r>
            <a:rPr lang="en-US" altLang="ja-JP" sz="1400">
              <a:solidFill>
                <a:schemeClr val="dk1"/>
              </a:solidFill>
              <a:effectLst/>
              <a:latin typeface="+mn-lt"/>
              <a:ea typeface="+mn-ea"/>
              <a:cs typeface="+mn-cs"/>
            </a:rPr>
            <a:t> </a:t>
          </a:r>
          <a:endParaRPr lang="ja-JP" altLang="ja-JP" sz="1400">
            <a:solidFill>
              <a:schemeClr val="dk1"/>
            </a:solidFill>
            <a:effectLst/>
            <a:latin typeface="+mn-lt"/>
            <a:ea typeface="+mn-ea"/>
            <a:cs typeface="+mn-cs"/>
          </a:endParaRPr>
        </a:p>
        <a:p>
          <a:r>
            <a:rPr lang="en-US" altLang="ja-JP" sz="1400">
              <a:solidFill>
                <a:schemeClr val="dk1"/>
              </a:solidFill>
              <a:effectLst/>
              <a:latin typeface="+mn-lt"/>
              <a:ea typeface="+mn-ea"/>
              <a:cs typeface="+mn-cs"/>
            </a:rPr>
            <a:t> </a:t>
          </a:r>
          <a:endParaRPr lang="ja-JP" altLang="ja-JP" sz="1400">
            <a:solidFill>
              <a:schemeClr val="dk1"/>
            </a:solidFill>
            <a:effectLst/>
            <a:latin typeface="+mn-lt"/>
            <a:ea typeface="+mn-ea"/>
            <a:cs typeface="+mn-cs"/>
          </a:endParaRPr>
        </a:p>
        <a:p>
          <a:r>
            <a:rPr lang="ja-JP" altLang="ja-JP" sz="1400" b="1">
              <a:solidFill>
                <a:schemeClr val="dk1"/>
              </a:solidFill>
              <a:effectLst/>
              <a:latin typeface="+mn-lt"/>
              <a:ea typeface="+mn-ea"/>
              <a:cs typeface="+mn-cs"/>
            </a:rPr>
            <a:t>【指標：要介護認定率】</a:t>
          </a:r>
          <a:endParaRPr lang="ja-JP" altLang="ja-JP" sz="1400">
            <a:solidFill>
              <a:schemeClr val="dk1"/>
            </a:solidFill>
            <a:effectLst/>
            <a:latin typeface="+mn-lt"/>
            <a:ea typeface="+mn-ea"/>
            <a:cs typeface="+mn-cs"/>
          </a:endParaRPr>
        </a:p>
        <a:p>
          <a:r>
            <a:rPr lang="ja-JP" altLang="ja-JP" sz="1400">
              <a:solidFill>
                <a:schemeClr val="dk1"/>
              </a:solidFill>
              <a:effectLst/>
              <a:latin typeface="+mn-lt"/>
              <a:ea typeface="+mn-ea"/>
              <a:cs typeface="+mn-cs"/>
            </a:rPr>
            <a:t>・令和３年度に引き続き令和４年度においても前期高齢者割合が最も高い東部ブロックが</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要介護認定率については最も低く</a:t>
          </a:r>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後期高齢高齢者割合が最も高い南部ブロックが</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同認定率についても最も高い結果となった。前段記載のとおり</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全ブロックで前期高齢者</a:t>
          </a:r>
          <a:r>
            <a:rPr lang="ja-JP" altLang="en-US" sz="1400">
              <a:solidFill>
                <a:schemeClr val="dk1"/>
              </a:solidFill>
              <a:effectLst/>
              <a:latin typeface="+mn-lt"/>
              <a:ea typeface="+mn-ea"/>
              <a:cs typeface="+mn-cs"/>
            </a:rPr>
            <a:t>割合</a:t>
          </a:r>
          <a:r>
            <a:rPr lang="ja-JP" altLang="ja-JP" sz="1400">
              <a:solidFill>
                <a:schemeClr val="dk1"/>
              </a:solidFill>
              <a:effectLst/>
              <a:latin typeface="+mn-lt"/>
              <a:ea typeface="+mn-ea"/>
              <a:cs typeface="+mn-cs"/>
            </a:rPr>
            <a:t>を後期高齢者</a:t>
          </a:r>
          <a:r>
            <a:rPr lang="ja-JP" altLang="en-US" sz="1400">
              <a:solidFill>
                <a:schemeClr val="dk1"/>
              </a:solidFill>
              <a:effectLst/>
              <a:latin typeface="+mn-lt"/>
              <a:ea typeface="+mn-ea"/>
              <a:cs typeface="+mn-cs"/>
            </a:rPr>
            <a:t>割合</a:t>
          </a:r>
          <a:r>
            <a:rPr lang="ja-JP" altLang="ja-JP" sz="1400">
              <a:solidFill>
                <a:schemeClr val="dk1"/>
              </a:solidFill>
              <a:effectLst/>
              <a:latin typeface="+mn-lt"/>
              <a:ea typeface="+mn-ea"/>
              <a:cs typeface="+mn-cs"/>
            </a:rPr>
            <a:t>が上回っていることから</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財政的な負担の増加等に</a:t>
          </a:r>
          <a:r>
            <a:rPr lang="ja-JP" altLang="en-US" sz="1400">
              <a:solidFill>
                <a:schemeClr val="dk1"/>
              </a:solidFill>
              <a:effectLst/>
              <a:latin typeface="+mn-lt"/>
              <a:ea typeface="+mn-ea"/>
              <a:cs typeface="+mn-cs"/>
            </a:rPr>
            <a:t>引き続き</a:t>
          </a:r>
          <a:r>
            <a:rPr lang="ja-JP" altLang="ja-JP" sz="1400">
              <a:solidFill>
                <a:schemeClr val="dk1"/>
              </a:solidFill>
              <a:effectLst/>
              <a:latin typeface="+mn-lt"/>
              <a:ea typeface="+mn-ea"/>
              <a:cs typeface="+mn-cs"/>
            </a:rPr>
            <a:t>留意が必要である。</a:t>
          </a:r>
        </a:p>
        <a:p>
          <a:r>
            <a:rPr lang="en-US" altLang="ja-JP" sz="1400">
              <a:solidFill>
                <a:schemeClr val="dk1"/>
              </a:solidFill>
              <a:effectLst/>
              <a:latin typeface="+mn-lt"/>
              <a:ea typeface="+mn-ea"/>
              <a:cs typeface="+mn-cs"/>
            </a:rPr>
            <a:t> </a:t>
          </a:r>
          <a:endParaRPr lang="ja-JP" altLang="ja-JP" sz="1400">
            <a:solidFill>
              <a:schemeClr val="dk1"/>
            </a:solidFill>
            <a:effectLst/>
            <a:latin typeface="+mn-lt"/>
            <a:ea typeface="+mn-ea"/>
            <a:cs typeface="+mn-cs"/>
          </a:endParaRPr>
        </a:p>
        <a:p>
          <a:r>
            <a:rPr lang="ja-JP" altLang="ja-JP" sz="1400">
              <a:solidFill>
                <a:schemeClr val="dk1"/>
              </a:solidFill>
              <a:effectLst/>
              <a:latin typeface="+mn-lt"/>
              <a:ea typeface="+mn-ea"/>
              <a:cs typeface="+mn-cs"/>
            </a:rPr>
            <a:t>〇一般的に要介護認定率は</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高齢化が進行することに伴い上昇するものと考えられるが</a:t>
          </a:r>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南部ブロックについて</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高齢化率は令和３年度：</a:t>
          </a:r>
          <a:r>
            <a:rPr lang="en-US" altLang="ja-JP" sz="1400">
              <a:solidFill>
                <a:schemeClr val="dk1"/>
              </a:solidFill>
              <a:effectLst/>
              <a:latin typeface="+mn-lt"/>
              <a:ea typeface="+mn-ea"/>
              <a:cs typeface="+mn-cs"/>
            </a:rPr>
            <a:t>33.6%,</a:t>
          </a:r>
          <a:r>
            <a:rPr lang="ja-JP" altLang="ja-JP" sz="1400">
              <a:solidFill>
                <a:schemeClr val="dk1"/>
              </a:solidFill>
              <a:effectLst/>
              <a:latin typeface="+mn-lt"/>
              <a:ea typeface="+mn-ea"/>
              <a:cs typeface="+mn-cs"/>
            </a:rPr>
            <a:t>令和４年度：</a:t>
          </a:r>
          <a:r>
            <a:rPr lang="en-US" altLang="ja-JP" sz="1400">
              <a:solidFill>
                <a:schemeClr val="dk1"/>
              </a:solidFill>
              <a:effectLst/>
              <a:latin typeface="+mn-lt"/>
              <a:ea typeface="+mn-ea"/>
              <a:cs typeface="+mn-cs"/>
            </a:rPr>
            <a:t>33.8%</a:t>
          </a:r>
          <a:r>
            <a:rPr lang="ja-JP" altLang="ja-JP" sz="1400">
              <a:solidFill>
                <a:schemeClr val="dk1"/>
              </a:solidFill>
              <a:effectLst/>
              <a:latin typeface="+mn-lt"/>
              <a:ea typeface="+mn-ea"/>
              <a:cs typeface="+mn-cs"/>
            </a:rPr>
            <a:t>と非常に高いものの認定率は令和３年度：</a:t>
          </a:r>
          <a:r>
            <a:rPr lang="en-US" altLang="ja-JP" sz="1400">
              <a:solidFill>
                <a:schemeClr val="dk1"/>
              </a:solidFill>
              <a:effectLst/>
              <a:latin typeface="+mn-lt"/>
              <a:ea typeface="+mn-ea"/>
              <a:cs typeface="+mn-cs"/>
            </a:rPr>
            <a:t>21.45%,</a:t>
          </a:r>
          <a:r>
            <a:rPr lang="ja-JP" altLang="ja-JP" sz="1400">
              <a:solidFill>
                <a:schemeClr val="dk1"/>
              </a:solidFill>
              <a:effectLst/>
              <a:latin typeface="+mn-lt"/>
              <a:ea typeface="+mn-ea"/>
              <a:cs typeface="+mn-cs"/>
            </a:rPr>
            <a:t>令和４年度：</a:t>
          </a:r>
          <a:r>
            <a:rPr lang="en-US" altLang="ja-JP" sz="1400">
              <a:solidFill>
                <a:schemeClr val="dk1"/>
              </a:solidFill>
              <a:effectLst/>
              <a:latin typeface="+mn-lt"/>
              <a:ea typeface="+mn-ea"/>
              <a:cs typeface="+mn-cs"/>
            </a:rPr>
            <a:t>21.52%</a:t>
          </a:r>
          <a:r>
            <a:rPr lang="ja-JP" altLang="ja-JP" sz="1400">
              <a:solidFill>
                <a:schemeClr val="dk1"/>
              </a:solidFill>
              <a:effectLst/>
              <a:latin typeface="+mn-lt"/>
              <a:ea typeface="+mn-ea"/>
              <a:cs typeface="+mn-cs"/>
            </a:rPr>
            <a:t>とそれに比して低い数値となっている。</a:t>
          </a:r>
          <a:endParaRPr lang="en-US" altLang="ja-JP" sz="1400">
            <a:solidFill>
              <a:schemeClr val="dk1"/>
            </a:solidFill>
            <a:effectLst/>
            <a:latin typeface="+mn-lt"/>
            <a:ea typeface="+mn-ea"/>
            <a:cs typeface="+mn-cs"/>
          </a:endParaRPr>
        </a:p>
        <a:p>
          <a:r>
            <a:rPr lang="ja-JP" altLang="ja-JP" sz="1400">
              <a:solidFill>
                <a:schemeClr val="dk1"/>
              </a:solidFill>
              <a:effectLst/>
              <a:latin typeface="+mn-lt"/>
              <a:ea typeface="+mn-ea"/>
              <a:cs typeface="+mn-cs"/>
            </a:rPr>
            <a:t>（参考：</a:t>
          </a:r>
          <a:r>
            <a:rPr lang="ja-JP" altLang="en-US" sz="1400">
              <a:solidFill>
                <a:schemeClr val="dk1"/>
              </a:solidFill>
              <a:effectLst/>
              <a:latin typeface="+mn-lt"/>
              <a:ea typeface="+mn-ea"/>
              <a:cs typeface="+mn-cs"/>
            </a:rPr>
            <a:t>本</a:t>
          </a:r>
          <a:r>
            <a:rPr lang="ja-JP" altLang="ja-JP" sz="1400">
              <a:solidFill>
                <a:schemeClr val="dk1"/>
              </a:solidFill>
              <a:effectLst/>
              <a:latin typeface="+mn-lt"/>
              <a:ea typeface="+mn-ea"/>
              <a:cs typeface="+mn-cs"/>
            </a:rPr>
            <a:t>市全域　高齢化率</a:t>
          </a:r>
          <a:r>
            <a:rPr lang="en-US" altLang="ja-JP" sz="1400">
              <a:solidFill>
                <a:schemeClr val="dk1"/>
              </a:solidFill>
              <a:effectLst/>
              <a:latin typeface="+mn-lt"/>
              <a:ea typeface="+mn-ea"/>
              <a:cs typeface="+mn-cs"/>
            </a:rPr>
            <a:t>30.3</a:t>
          </a:r>
          <a:r>
            <a:rPr lang="ja-JP" altLang="ja-JP" sz="1400">
              <a:solidFill>
                <a:schemeClr val="dk1"/>
              </a:solidFill>
              <a:effectLst/>
              <a:latin typeface="+mn-lt"/>
              <a:ea typeface="+mn-ea"/>
              <a:cs typeface="+mn-cs"/>
            </a:rPr>
            <a:t>％</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認定率</a:t>
          </a:r>
          <a:r>
            <a:rPr lang="en-US" altLang="ja-JP" sz="1400">
              <a:solidFill>
                <a:schemeClr val="dk1"/>
              </a:solidFill>
              <a:effectLst/>
              <a:latin typeface="+mn-lt"/>
              <a:ea typeface="+mn-ea"/>
              <a:cs typeface="+mn-cs"/>
            </a:rPr>
            <a:t>19.5%</a:t>
          </a:r>
          <a:r>
            <a:rPr lang="ja-JP" altLang="ja-JP" sz="1400">
              <a:solidFill>
                <a:schemeClr val="dk1"/>
              </a:solidFill>
              <a:effectLst/>
              <a:latin typeface="+mn-lt"/>
              <a:ea typeface="+mn-ea"/>
              <a:cs typeface="+mn-cs"/>
            </a:rPr>
            <a:t>（令和４年度））　これは</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住民主体の介護予防活動の推進（こうち笑顔マイレージの普及等），一人ひとりの健康活動の推進（健康講座等），住民主体の支え合い活動の推進（百歳体操の活用等），高齢者の社会参加の促進（なごやか宅老</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等，介護予防事業の効果が表れてきていると考えられる。</a:t>
          </a:r>
        </a:p>
        <a:p>
          <a:pPr algn="l"/>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86790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0800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86790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0800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86790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0800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86790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0800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86790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0800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86790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0800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86790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0800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cal_07008/INetCache/IE/V20XEULC/&#25351;&#27161;&#12471;&#12540;&#12488;/R04_&#25351;&#27161;&#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2_A2(全国・高知県）"/>
      <sheetName val="R02_A3-a(全国・高知県）"/>
      <sheetName val="R04_A2・A3-a（八王子市照会）"/>
      <sheetName val="H27_A6-a"/>
      <sheetName val="H27_A7-a"/>
      <sheetName val="H27_A8-a"/>
      <sheetName val="R03_B5-a"/>
      <sheetName val="R04_C1"/>
      <sheetName val="R04_D2"/>
      <sheetName val="R04_D3"/>
      <sheetName val="R04_D4"/>
      <sheetName val="R02_D8-a"/>
      <sheetName val="R02_D8-b"/>
      <sheetName val="R02_D28 (R040705修正データ)"/>
      <sheetName val="R02_D29(R040705修正データ※前回と差なし)"/>
      <sheetName val="R02_D30(R040705修正データ)"/>
      <sheetName val="R04_D31-a"/>
      <sheetName val="R04_中核市一覧（R3と変化なし）"/>
      <sheetName val="グラフ設定（地域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65">
          <cell r="D265">
            <v>26.3</v>
          </cell>
          <cell r="E265">
            <v>15.8</v>
          </cell>
          <cell r="F265">
            <v>15.5</v>
          </cell>
        </row>
      </sheetData>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B53"/>
  <sheetViews>
    <sheetView view="pageBreakPreview" zoomScale="70" zoomScaleNormal="70" zoomScaleSheetLayoutView="70" workbookViewId="0">
      <pane xSplit="5" ySplit="4" topLeftCell="F18" activePane="bottomRight" state="frozen"/>
      <selection pane="topRight" activeCell="F1" sqref="F1"/>
      <selection pane="bottomLeft" activeCell="A5" sqref="A5"/>
      <selection pane="bottomRight" activeCell="N23" sqref="N23"/>
    </sheetView>
  </sheetViews>
  <sheetFormatPr defaultColWidth="8.88671875" defaultRowHeight="13.2"/>
  <cols>
    <col min="1" max="1" width="1.109375" style="553" customWidth="1"/>
    <col min="2" max="2" width="5" style="553" customWidth="1"/>
    <col min="3" max="3" width="6.44140625" style="552" bestFit="1" customWidth="1"/>
    <col min="4" max="4" width="58.77734375" style="553" customWidth="1"/>
    <col min="5" max="5" width="8.88671875" style="553"/>
    <col min="6" max="7" width="10.44140625" style="553" customWidth="1"/>
    <col min="8" max="8" width="12.77734375" style="553" customWidth="1"/>
    <col min="9" max="9" width="10.44140625" style="553" customWidth="1"/>
    <col min="10" max="10" width="13.5546875" style="553" customWidth="1"/>
    <col min="11" max="12" width="10.44140625" style="553" customWidth="1"/>
    <col min="13" max="13" width="12.77734375" style="553" customWidth="1"/>
    <col min="14" max="14" width="12.109375" style="553" customWidth="1"/>
    <col min="15" max="15" width="13.5546875" style="553" customWidth="1"/>
    <col min="16" max="17" width="10.33203125" style="553" customWidth="1"/>
    <col min="18" max="18" width="12.77734375" style="553" customWidth="1"/>
    <col min="19" max="19" width="12" style="553" customWidth="1"/>
    <col min="20" max="20" width="13.44140625" style="554" customWidth="1"/>
    <col min="21" max="22" width="45.109375" style="554" customWidth="1"/>
    <col min="23" max="23" width="45.109375" style="457" customWidth="1"/>
    <col min="24" max="24" width="45.109375" style="457" hidden="1" customWidth="1"/>
    <col min="25" max="16384" width="8.88671875" style="553"/>
  </cols>
  <sheetData>
    <row r="1" spans="2:28" s="450" customFormat="1" ht="4.2" customHeight="1">
      <c r="C1" s="451"/>
      <c r="T1" s="452"/>
      <c r="U1" s="452"/>
      <c r="V1" s="452"/>
      <c r="W1" s="453"/>
      <c r="X1" s="453"/>
    </row>
    <row r="2" spans="2:28" s="450" customFormat="1" ht="25.2" customHeight="1">
      <c r="B2" s="454" t="s">
        <v>47</v>
      </c>
      <c r="C2" s="451"/>
      <c r="K2" s="455"/>
      <c r="T2" s="452"/>
      <c r="U2" s="452"/>
      <c r="V2" s="452"/>
      <c r="W2" s="456">
        <v>44994</v>
      </c>
      <c r="X2" s="457"/>
    </row>
    <row r="3" spans="2:28" s="459" customFormat="1" ht="23.4" customHeight="1">
      <c r="B3" s="714"/>
      <c r="C3" s="716" t="s">
        <v>0</v>
      </c>
      <c r="D3" s="717"/>
      <c r="E3" s="718"/>
      <c r="F3" s="722" t="s">
        <v>227</v>
      </c>
      <c r="G3" s="723"/>
      <c r="H3" s="723"/>
      <c r="I3" s="723"/>
      <c r="J3" s="724"/>
      <c r="K3" s="725" t="s">
        <v>150</v>
      </c>
      <c r="L3" s="726"/>
      <c r="M3" s="726"/>
      <c r="N3" s="726"/>
      <c r="O3" s="726"/>
      <c r="P3" s="725" t="s">
        <v>51</v>
      </c>
      <c r="Q3" s="726"/>
      <c r="R3" s="726"/>
      <c r="S3" s="726"/>
      <c r="T3" s="726"/>
      <c r="U3" s="458" t="s">
        <v>228</v>
      </c>
      <c r="V3" s="458" t="s">
        <v>151</v>
      </c>
      <c r="W3" s="458" t="s">
        <v>52</v>
      </c>
      <c r="X3" s="458" t="s">
        <v>229</v>
      </c>
    </row>
    <row r="4" spans="2:28" s="450" customFormat="1" ht="60.6" customHeight="1">
      <c r="B4" s="715"/>
      <c r="C4" s="719"/>
      <c r="D4" s="720"/>
      <c r="E4" s="721"/>
      <c r="F4" s="460" t="s">
        <v>1</v>
      </c>
      <c r="G4" s="461" t="s">
        <v>53</v>
      </c>
      <c r="H4" s="461" t="s">
        <v>2</v>
      </c>
      <c r="I4" s="461" t="s">
        <v>3</v>
      </c>
      <c r="J4" s="462" t="s">
        <v>4</v>
      </c>
      <c r="K4" s="460" t="s">
        <v>1</v>
      </c>
      <c r="L4" s="461" t="s">
        <v>53</v>
      </c>
      <c r="M4" s="461" t="s">
        <v>2</v>
      </c>
      <c r="N4" s="461" t="s">
        <v>3</v>
      </c>
      <c r="O4" s="462" t="s">
        <v>4</v>
      </c>
      <c r="P4" s="460" t="s">
        <v>1</v>
      </c>
      <c r="Q4" s="461" t="s">
        <v>53</v>
      </c>
      <c r="R4" s="461" t="s">
        <v>2</v>
      </c>
      <c r="S4" s="461" t="s">
        <v>3</v>
      </c>
      <c r="T4" s="462" t="s">
        <v>4</v>
      </c>
      <c r="U4" s="727" t="s">
        <v>230</v>
      </c>
      <c r="V4" s="728"/>
      <c r="W4" s="728"/>
      <c r="X4" s="463"/>
    </row>
    <row r="5" spans="2:28" s="450" customFormat="1" ht="28.05" customHeight="1">
      <c r="B5" s="738" t="s">
        <v>5</v>
      </c>
      <c r="C5" s="709" t="s">
        <v>231</v>
      </c>
      <c r="D5" s="464" t="s">
        <v>6</v>
      </c>
      <c r="E5" s="465" t="s">
        <v>7</v>
      </c>
      <c r="F5" s="466">
        <v>321603</v>
      </c>
      <c r="G5" s="467">
        <v>364411.09677419357</v>
      </c>
      <c r="H5" s="468">
        <v>126146099</v>
      </c>
      <c r="I5" s="468">
        <v>691527</v>
      </c>
      <c r="J5" s="469" t="s">
        <v>232</v>
      </c>
      <c r="K5" s="466">
        <v>323544</v>
      </c>
      <c r="L5" s="470">
        <v>366435</v>
      </c>
      <c r="M5" s="471">
        <v>126146099</v>
      </c>
      <c r="N5" s="471">
        <v>691527</v>
      </c>
      <c r="O5" s="472" t="s">
        <v>233</v>
      </c>
      <c r="P5" s="466">
        <v>325706</v>
      </c>
      <c r="Q5" s="467">
        <v>370642.28813559323</v>
      </c>
      <c r="R5" s="468">
        <v>126146099</v>
      </c>
      <c r="S5" s="468">
        <v>691527</v>
      </c>
      <c r="T5" s="469" t="s">
        <v>232</v>
      </c>
      <c r="U5" s="711" t="s">
        <v>234</v>
      </c>
      <c r="V5" s="711" t="s">
        <v>235</v>
      </c>
      <c r="W5" s="711" t="s">
        <v>236</v>
      </c>
      <c r="X5" s="711" t="s">
        <v>152</v>
      </c>
    </row>
    <row r="6" spans="2:28" s="450" customFormat="1" ht="28.05" customHeight="1">
      <c r="B6" s="738"/>
      <c r="C6" s="710"/>
      <c r="D6" s="473" t="s">
        <v>8</v>
      </c>
      <c r="E6" s="474" t="s">
        <v>9</v>
      </c>
      <c r="F6" s="475">
        <v>30.261222687599311</v>
      </c>
      <c r="G6" s="476">
        <v>28.9</v>
      </c>
      <c r="H6" s="477">
        <v>26.251858965531703</v>
      </c>
      <c r="I6" s="477">
        <v>31.980674651893565</v>
      </c>
      <c r="J6" s="478">
        <v>17</v>
      </c>
      <c r="K6" s="475">
        <v>30.048772346265114</v>
      </c>
      <c r="L6" s="479">
        <v>28.6</v>
      </c>
      <c r="M6" s="480">
        <v>26.251858965531703</v>
      </c>
      <c r="N6" s="480">
        <v>31.980674651893565</v>
      </c>
      <c r="O6" s="481">
        <v>15</v>
      </c>
      <c r="P6" s="475">
        <v>29.653122754877099</v>
      </c>
      <c r="Q6" s="476">
        <v>28.275733087740782</v>
      </c>
      <c r="R6" s="477">
        <v>26.251858965531703</v>
      </c>
      <c r="S6" s="477">
        <v>31.980674651893565</v>
      </c>
      <c r="T6" s="478">
        <v>17</v>
      </c>
      <c r="U6" s="712"/>
      <c r="V6" s="712"/>
      <c r="W6" s="712"/>
      <c r="X6" s="712"/>
    </row>
    <row r="7" spans="2:28" s="450" customFormat="1" ht="28.05" customHeight="1">
      <c r="B7" s="738"/>
      <c r="C7" s="739"/>
      <c r="D7" s="482" t="s">
        <v>10</v>
      </c>
      <c r="E7" s="483" t="s">
        <v>7</v>
      </c>
      <c r="F7" s="484">
        <v>97321</v>
      </c>
      <c r="G7" s="485">
        <v>103337.6129032258</v>
      </c>
      <c r="H7" s="486">
        <v>33115696</v>
      </c>
      <c r="I7" s="486">
        <v>221155</v>
      </c>
      <c r="J7" s="487" t="s">
        <v>21</v>
      </c>
      <c r="K7" s="484">
        <v>97221</v>
      </c>
      <c r="L7" s="488">
        <v>103003</v>
      </c>
      <c r="M7" s="489">
        <v>33115696</v>
      </c>
      <c r="N7" s="489">
        <v>221155</v>
      </c>
      <c r="O7" s="487" t="s">
        <v>21</v>
      </c>
      <c r="P7" s="484">
        <v>96582</v>
      </c>
      <c r="Q7" s="485">
        <v>103167.32203389831</v>
      </c>
      <c r="R7" s="486">
        <v>33115696</v>
      </c>
      <c r="S7" s="486">
        <v>221155</v>
      </c>
      <c r="T7" s="487" t="s">
        <v>21</v>
      </c>
      <c r="U7" s="712"/>
      <c r="V7" s="712"/>
      <c r="W7" s="712"/>
      <c r="X7" s="712"/>
    </row>
    <row r="8" spans="2:28" s="450" customFormat="1" ht="28.05" customHeight="1">
      <c r="B8" s="738"/>
      <c r="C8" s="709" t="s">
        <v>11</v>
      </c>
      <c r="D8" s="490" t="s">
        <v>12</v>
      </c>
      <c r="E8" s="491" t="s">
        <v>9</v>
      </c>
      <c r="F8" s="492">
        <v>47.590961868455935</v>
      </c>
      <c r="G8" s="493">
        <v>47.531221795328619</v>
      </c>
      <c r="H8" s="494">
        <v>50.731912746149135</v>
      </c>
      <c r="I8" s="494">
        <v>49.459428907327442</v>
      </c>
      <c r="J8" s="495">
        <v>34</v>
      </c>
      <c r="K8" s="492">
        <v>49.052159512862445</v>
      </c>
      <c r="L8" s="496">
        <v>48.447700334824106</v>
      </c>
      <c r="M8" s="494">
        <v>50.731912746149135</v>
      </c>
      <c r="N8" s="494">
        <v>49.459428907327442</v>
      </c>
      <c r="O8" s="497">
        <v>31</v>
      </c>
      <c r="P8" s="492">
        <v>48.751320121761822</v>
      </c>
      <c r="Q8" s="493">
        <v>48.832568712803074</v>
      </c>
      <c r="R8" s="494">
        <v>50.731912746149135</v>
      </c>
      <c r="S8" s="494">
        <v>49.459428907327442</v>
      </c>
      <c r="T8" s="495">
        <v>33</v>
      </c>
      <c r="U8" s="712"/>
      <c r="V8" s="712"/>
      <c r="W8" s="712"/>
      <c r="X8" s="712"/>
    </row>
    <row r="9" spans="2:28" s="450" customFormat="1" ht="28.05" customHeight="1">
      <c r="B9" s="738"/>
      <c r="C9" s="739"/>
      <c r="D9" s="498" t="s">
        <v>13</v>
      </c>
      <c r="E9" s="499" t="s">
        <v>9</v>
      </c>
      <c r="F9" s="500">
        <v>52.4</v>
      </c>
      <c r="G9" s="501">
        <v>52.5</v>
      </c>
      <c r="H9" s="502">
        <v>49.268087253850865</v>
      </c>
      <c r="I9" s="502">
        <v>50.540571092672558</v>
      </c>
      <c r="J9" s="503">
        <v>29</v>
      </c>
      <c r="K9" s="500">
        <v>50.947840487137555</v>
      </c>
      <c r="L9" s="504">
        <v>51.552299665175894</v>
      </c>
      <c r="M9" s="502">
        <v>49.268087253850865</v>
      </c>
      <c r="N9" s="502">
        <v>50.540571092672558</v>
      </c>
      <c r="O9" s="505">
        <v>31</v>
      </c>
      <c r="P9" s="500">
        <v>51.248679878238178</v>
      </c>
      <c r="Q9" s="501">
        <v>51.167431287196926</v>
      </c>
      <c r="R9" s="502">
        <v>49.268087253850865</v>
      </c>
      <c r="S9" s="502">
        <v>50.540571092672558</v>
      </c>
      <c r="T9" s="503">
        <v>27</v>
      </c>
      <c r="U9" s="713"/>
      <c r="V9" s="713"/>
      <c r="W9" s="713"/>
      <c r="X9" s="713"/>
    </row>
    <row r="10" spans="2:28" s="450" customFormat="1" ht="28.05" customHeight="1">
      <c r="B10" s="738"/>
      <c r="C10" s="709" t="s">
        <v>14</v>
      </c>
      <c r="D10" s="490" t="s">
        <v>15</v>
      </c>
      <c r="E10" s="491" t="s">
        <v>9</v>
      </c>
      <c r="F10" s="506">
        <v>39.5</v>
      </c>
      <c r="G10" s="494">
        <v>40.62419354838709</v>
      </c>
      <c r="H10" s="494">
        <v>40.700000000000003</v>
      </c>
      <c r="I10" s="494">
        <v>48.1</v>
      </c>
      <c r="J10" s="497">
        <v>27</v>
      </c>
      <c r="K10" s="506">
        <v>39.5</v>
      </c>
      <c r="L10" s="494">
        <v>40.62419354838709</v>
      </c>
      <c r="M10" s="494">
        <v>40.700000000000003</v>
      </c>
      <c r="N10" s="494">
        <v>48.1</v>
      </c>
      <c r="O10" s="497">
        <v>27</v>
      </c>
      <c r="P10" s="506">
        <v>39.5</v>
      </c>
      <c r="Q10" s="494">
        <v>40.62419354838709</v>
      </c>
      <c r="R10" s="494">
        <v>40.700000000000003</v>
      </c>
      <c r="S10" s="494">
        <v>48.1</v>
      </c>
      <c r="T10" s="497">
        <v>27</v>
      </c>
      <c r="U10" s="711" t="s">
        <v>237</v>
      </c>
      <c r="V10" s="711" t="s">
        <v>237</v>
      </c>
      <c r="W10" s="711" t="s">
        <v>238</v>
      </c>
      <c r="X10" s="729" t="s">
        <v>153</v>
      </c>
    </row>
    <row r="11" spans="2:28" s="450" customFormat="1" ht="28.05" customHeight="1">
      <c r="B11" s="738"/>
      <c r="C11" s="710"/>
      <c r="D11" s="498" t="s">
        <v>16</v>
      </c>
      <c r="E11" s="499" t="s">
        <v>17</v>
      </c>
      <c r="F11" s="507">
        <v>60513</v>
      </c>
      <c r="G11" s="508">
        <v>62032.983870967742</v>
      </c>
      <c r="H11" s="508">
        <v>21713302</v>
      </c>
      <c r="I11" s="508">
        <v>152948</v>
      </c>
      <c r="J11" s="505" t="s">
        <v>21</v>
      </c>
      <c r="K11" s="507">
        <v>60513</v>
      </c>
      <c r="L11" s="508">
        <v>62032.983870967742</v>
      </c>
      <c r="M11" s="508">
        <v>21713302</v>
      </c>
      <c r="N11" s="508">
        <v>152948</v>
      </c>
      <c r="O11" s="505" t="s">
        <v>21</v>
      </c>
      <c r="P11" s="507">
        <v>60513</v>
      </c>
      <c r="Q11" s="508">
        <v>62032.983870967742</v>
      </c>
      <c r="R11" s="508">
        <v>21713302</v>
      </c>
      <c r="S11" s="508">
        <v>152948</v>
      </c>
      <c r="T11" s="505" t="s">
        <v>21</v>
      </c>
      <c r="U11" s="712"/>
      <c r="V11" s="712"/>
      <c r="W11" s="712"/>
      <c r="X11" s="730"/>
    </row>
    <row r="12" spans="2:28" s="450" customFormat="1" ht="28.05" customHeight="1">
      <c r="B12" s="738"/>
      <c r="C12" s="709" t="s">
        <v>18</v>
      </c>
      <c r="D12" s="464" t="s">
        <v>19</v>
      </c>
      <c r="E12" s="465" t="s">
        <v>9</v>
      </c>
      <c r="F12" s="506">
        <v>14.6</v>
      </c>
      <c r="G12" s="494">
        <v>11.161290322580648</v>
      </c>
      <c r="H12" s="494">
        <v>11.1</v>
      </c>
      <c r="I12" s="494">
        <v>16.5</v>
      </c>
      <c r="J12" s="509">
        <v>4</v>
      </c>
      <c r="K12" s="506">
        <v>14.6</v>
      </c>
      <c r="L12" s="494">
        <v>11.161290322580648</v>
      </c>
      <c r="M12" s="494">
        <v>11.1</v>
      </c>
      <c r="N12" s="494">
        <v>16.5</v>
      </c>
      <c r="O12" s="509">
        <v>4</v>
      </c>
      <c r="P12" s="506">
        <v>14.6</v>
      </c>
      <c r="Q12" s="494">
        <v>11.161290322580648</v>
      </c>
      <c r="R12" s="494">
        <v>11.1</v>
      </c>
      <c r="S12" s="494">
        <v>16.5</v>
      </c>
      <c r="T12" s="509">
        <v>4</v>
      </c>
      <c r="U12" s="712"/>
      <c r="V12" s="712"/>
      <c r="W12" s="712"/>
      <c r="X12" s="730"/>
    </row>
    <row r="13" spans="2:28" s="450" customFormat="1" ht="28.05" customHeight="1">
      <c r="B13" s="738"/>
      <c r="C13" s="710"/>
      <c r="D13" s="482" t="s">
        <v>20</v>
      </c>
      <c r="E13" s="483" t="s">
        <v>17</v>
      </c>
      <c r="F13" s="507">
        <v>22340</v>
      </c>
      <c r="G13" s="508">
        <v>17183.435483870966</v>
      </c>
      <c r="H13" s="508">
        <v>5927685</v>
      </c>
      <c r="I13" s="508">
        <v>52459</v>
      </c>
      <c r="J13" s="505" t="s">
        <v>21</v>
      </c>
      <c r="K13" s="507">
        <v>22340</v>
      </c>
      <c r="L13" s="508">
        <v>17183.435483870966</v>
      </c>
      <c r="M13" s="508">
        <v>5927685</v>
      </c>
      <c r="N13" s="508">
        <v>52459</v>
      </c>
      <c r="O13" s="505" t="s">
        <v>21</v>
      </c>
      <c r="P13" s="507">
        <v>22340</v>
      </c>
      <c r="Q13" s="508">
        <v>17183.435483870966</v>
      </c>
      <c r="R13" s="508">
        <v>5927685</v>
      </c>
      <c r="S13" s="508">
        <v>52459</v>
      </c>
      <c r="T13" s="505" t="s">
        <v>21</v>
      </c>
      <c r="U13" s="712"/>
      <c r="V13" s="712"/>
      <c r="W13" s="712"/>
      <c r="X13" s="730"/>
    </row>
    <row r="14" spans="2:28" s="450" customFormat="1" ht="28.05" customHeight="1">
      <c r="B14" s="738"/>
      <c r="C14" s="709" t="s">
        <v>22</v>
      </c>
      <c r="D14" s="490" t="s">
        <v>23</v>
      </c>
      <c r="E14" s="491" t="s">
        <v>9</v>
      </c>
      <c r="F14" s="506">
        <v>9</v>
      </c>
      <c r="G14" s="494">
        <v>10.109677419354837</v>
      </c>
      <c r="H14" s="494">
        <v>9.8000000000000007</v>
      </c>
      <c r="I14" s="494">
        <v>11.4</v>
      </c>
      <c r="J14" s="497">
        <v>50</v>
      </c>
      <c r="K14" s="506">
        <v>9</v>
      </c>
      <c r="L14" s="494">
        <v>10.109677419354837</v>
      </c>
      <c r="M14" s="494">
        <v>9.8000000000000007</v>
      </c>
      <c r="N14" s="494">
        <v>11.4</v>
      </c>
      <c r="O14" s="497">
        <v>50</v>
      </c>
      <c r="P14" s="506">
        <v>9</v>
      </c>
      <c r="Q14" s="494">
        <v>10.109677419354837</v>
      </c>
      <c r="R14" s="494">
        <v>9.8000000000000007</v>
      </c>
      <c r="S14" s="494">
        <v>11.4</v>
      </c>
      <c r="T14" s="497">
        <v>50</v>
      </c>
      <c r="U14" s="712"/>
      <c r="V14" s="712"/>
      <c r="W14" s="712"/>
      <c r="X14" s="730"/>
    </row>
    <row r="15" spans="2:28" s="450" customFormat="1" ht="28.05" customHeight="1">
      <c r="B15" s="738"/>
      <c r="C15" s="710"/>
      <c r="D15" s="498" t="s">
        <v>24</v>
      </c>
      <c r="E15" s="499" t="s">
        <v>17</v>
      </c>
      <c r="F15" s="507">
        <v>13827</v>
      </c>
      <c r="G15" s="508">
        <v>15588.161290322581</v>
      </c>
      <c r="H15" s="508">
        <v>5247935</v>
      </c>
      <c r="I15" s="508">
        <v>36339</v>
      </c>
      <c r="J15" s="505" t="s">
        <v>21</v>
      </c>
      <c r="K15" s="507">
        <v>13827</v>
      </c>
      <c r="L15" s="508">
        <v>15588.161290322581</v>
      </c>
      <c r="M15" s="508">
        <v>5247935</v>
      </c>
      <c r="N15" s="508">
        <v>36339</v>
      </c>
      <c r="O15" s="505" t="s">
        <v>21</v>
      </c>
      <c r="P15" s="507">
        <v>13827</v>
      </c>
      <c r="Q15" s="508">
        <v>15588.161290322581</v>
      </c>
      <c r="R15" s="508">
        <v>5247935</v>
      </c>
      <c r="S15" s="508">
        <v>36339</v>
      </c>
      <c r="T15" s="505" t="s">
        <v>21</v>
      </c>
      <c r="U15" s="713"/>
      <c r="V15" s="713"/>
      <c r="W15" s="713"/>
      <c r="X15" s="731"/>
    </row>
    <row r="16" spans="2:28" s="450" customFormat="1" ht="28.05" customHeight="1">
      <c r="B16" s="732" t="s">
        <v>25</v>
      </c>
      <c r="C16" s="735" t="s">
        <v>239</v>
      </c>
      <c r="D16" s="464" t="s">
        <v>26</v>
      </c>
      <c r="E16" s="465" t="s">
        <v>9</v>
      </c>
      <c r="F16" s="510">
        <v>2.8</v>
      </c>
      <c r="G16" s="511">
        <v>2.9491803278688531</v>
      </c>
      <c r="H16" s="511">
        <v>2.7</v>
      </c>
      <c r="I16" s="511">
        <v>2.2000000000000002</v>
      </c>
      <c r="J16" s="497">
        <v>28</v>
      </c>
      <c r="K16" s="510">
        <v>2.8</v>
      </c>
      <c r="L16" s="511">
        <v>2.9491803278688531</v>
      </c>
      <c r="M16" s="511">
        <v>2.7</v>
      </c>
      <c r="N16" s="511">
        <v>2.2000000000000002</v>
      </c>
      <c r="O16" s="497">
        <v>28</v>
      </c>
      <c r="P16" s="510">
        <v>2.8</v>
      </c>
      <c r="Q16" s="511">
        <v>2.919672131147542</v>
      </c>
      <c r="R16" s="511">
        <v>2.7</v>
      </c>
      <c r="S16" s="511">
        <v>2.1</v>
      </c>
      <c r="T16" s="497">
        <v>29</v>
      </c>
      <c r="U16" s="736" t="s">
        <v>240</v>
      </c>
      <c r="V16" s="736" t="s">
        <v>241</v>
      </c>
      <c r="W16" s="736" t="s">
        <v>241</v>
      </c>
      <c r="X16" s="737" t="s">
        <v>242</v>
      </c>
      <c r="Y16" s="512"/>
      <c r="Z16" s="513"/>
      <c r="AA16" s="513"/>
      <c r="AB16" s="513"/>
    </row>
    <row r="17" spans="2:28" s="450" customFormat="1" ht="28.05" customHeight="1">
      <c r="B17" s="733"/>
      <c r="C17" s="735"/>
      <c r="D17" s="473" t="s">
        <v>27</v>
      </c>
      <c r="E17" s="474" t="s">
        <v>9</v>
      </c>
      <c r="F17" s="514">
        <v>2.4</v>
      </c>
      <c r="G17" s="515">
        <v>2.7295081967213117</v>
      </c>
      <c r="H17" s="515">
        <v>2.6</v>
      </c>
      <c r="I17" s="515">
        <v>2</v>
      </c>
      <c r="J17" s="516">
        <v>41</v>
      </c>
      <c r="K17" s="514">
        <v>2.4</v>
      </c>
      <c r="L17" s="515">
        <v>2.7295081967213117</v>
      </c>
      <c r="M17" s="515">
        <v>2.6</v>
      </c>
      <c r="N17" s="515">
        <v>2</v>
      </c>
      <c r="O17" s="516">
        <v>41</v>
      </c>
      <c r="P17" s="514">
        <v>2.5</v>
      </c>
      <c r="Q17" s="515">
        <v>2.7459016393442623</v>
      </c>
      <c r="R17" s="515">
        <v>2.6</v>
      </c>
      <c r="S17" s="515">
        <v>2</v>
      </c>
      <c r="T17" s="516">
        <v>39</v>
      </c>
      <c r="U17" s="736" t="s">
        <v>243</v>
      </c>
      <c r="V17" s="736" t="s">
        <v>244</v>
      </c>
      <c r="W17" s="736" t="s">
        <v>245</v>
      </c>
      <c r="X17" s="737" t="s">
        <v>244</v>
      </c>
      <c r="Y17" s="512"/>
      <c r="Z17" s="513"/>
      <c r="AA17" s="513"/>
      <c r="AB17" s="513"/>
    </row>
    <row r="18" spans="2:28" s="450" customFormat="1" ht="28.05" customHeight="1">
      <c r="B18" s="733"/>
      <c r="C18" s="735"/>
      <c r="D18" s="473" t="s">
        <v>28</v>
      </c>
      <c r="E18" s="474" t="s">
        <v>9</v>
      </c>
      <c r="F18" s="517">
        <v>4.7</v>
      </c>
      <c r="G18" s="518">
        <v>4.140983606557378</v>
      </c>
      <c r="H18" s="515">
        <v>3.9</v>
      </c>
      <c r="I18" s="515">
        <v>3.9</v>
      </c>
      <c r="J18" s="481">
        <v>10</v>
      </c>
      <c r="K18" s="517">
        <v>4.7</v>
      </c>
      <c r="L18" s="518">
        <v>4.140983606557378</v>
      </c>
      <c r="M18" s="515">
        <v>3.9</v>
      </c>
      <c r="N18" s="515">
        <v>3.9</v>
      </c>
      <c r="O18" s="481">
        <v>10</v>
      </c>
      <c r="P18" s="517">
        <v>4.7</v>
      </c>
      <c r="Q18" s="518">
        <v>4.0737704918032795</v>
      </c>
      <c r="R18" s="515">
        <v>3.9</v>
      </c>
      <c r="S18" s="515">
        <v>3.8</v>
      </c>
      <c r="T18" s="481">
        <v>7</v>
      </c>
      <c r="U18" s="736" t="s">
        <v>246</v>
      </c>
      <c r="V18" s="736" t="s">
        <v>244</v>
      </c>
      <c r="W18" s="736" t="s">
        <v>245</v>
      </c>
      <c r="X18" s="737" t="s">
        <v>243</v>
      </c>
      <c r="Y18" s="512"/>
      <c r="Z18" s="513"/>
      <c r="AA18" s="513"/>
      <c r="AB18" s="513"/>
    </row>
    <row r="19" spans="2:28" s="450" customFormat="1" ht="28.05" customHeight="1">
      <c r="B19" s="733"/>
      <c r="C19" s="735"/>
      <c r="D19" s="473" t="s">
        <v>29</v>
      </c>
      <c r="E19" s="474" t="s">
        <v>9</v>
      </c>
      <c r="F19" s="514">
        <v>2.9</v>
      </c>
      <c r="G19" s="515">
        <v>3.2081967213114742</v>
      </c>
      <c r="H19" s="515">
        <v>3.2</v>
      </c>
      <c r="I19" s="515">
        <v>2.8</v>
      </c>
      <c r="J19" s="516">
        <v>38</v>
      </c>
      <c r="K19" s="514">
        <v>2.9</v>
      </c>
      <c r="L19" s="515">
        <v>3.2081967213114742</v>
      </c>
      <c r="M19" s="515">
        <v>3.2</v>
      </c>
      <c r="N19" s="515">
        <v>2.8</v>
      </c>
      <c r="O19" s="516">
        <v>38</v>
      </c>
      <c r="P19" s="514">
        <v>2.9</v>
      </c>
      <c r="Q19" s="515">
        <v>3.2426229508196722</v>
      </c>
      <c r="R19" s="515">
        <v>3.2</v>
      </c>
      <c r="S19" s="515">
        <v>2.8</v>
      </c>
      <c r="T19" s="516">
        <v>39</v>
      </c>
      <c r="U19" s="736" t="s">
        <v>243</v>
      </c>
      <c r="V19" s="736" t="s">
        <v>245</v>
      </c>
      <c r="W19" s="736" t="s">
        <v>243</v>
      </c>
      <c r="X19" s="737" t="s">
        <v>245</v>
      </c>
      <c r="Y19" s="512"/>
      <c r="Z19" s="513"/>
      <c r="AA19" s="513"/>
      <c r="AB19" s="513"/>
    </row>
    <row r="20" spans="2:28" s="450" customFormat="1" ht="28.05" customHeight="1">
      <c r="B20" s="733"/>
      <c r="C20" s="735"/>
      <c r="D20" s="473" t="s">
        <v>30</v>
      </c>
      <c r="E20" s="474" t="s">
        <v>9</v>
      </c>
      <c r="F20" s="514">
        <v>2.2999999999999998</v>
      </c>
      <c r="G20" s="515">
        <v>2.5262295081967219</v>
      </c>
      <c r="H20" s="515">
        <v>2.5</v>
      </c>
      <c r="I20" s="515">
        <v>2.2999999999999998</v>
      </c>
      <c r="J20" s="516">
        <v>37</v>
      </c>
      <c r="K20" s="514">
        <v>2.2999999999999998</v>
      </c>
      <c r="L20" s="515">
        <v>2.5262295081967219</v>
      </c>
      <c r="M20" s="515">
        <v>2.5</v>
      </c>
      <c r="N20" s="515">
        <v>2.2999999999999998</v>
      </c>
      <c r="O20" s="516">
        <v>37</v>
      </c>
      <c r="P20" s="514">
        <v>2.2999999999999998</v>
      </c>
      <c r="Q20" s="515">
        <v>2.5032786885245901</v>
      </c>
      <c r="R20" s="515">
        <v>2.5</v>
      </c>
      <c r="S20" s="515">
        <v>2.2000000000000002</v>
      </c>
      <c r="T20" s="516">
        <v>38</v>
      </c>
      <c r="U20" s="736" t="s">
        <v>244</v>
      </c>
      <c r="V20" s="736" t="s">
        <v>244</v>
      </c>
      <c r="W20" s="736" t="s">
        <v>244</v>
      </c>
      <c r="X20" s="737" t="s">
        <v>244</v>
      </c>
    </row>
    <row r="21" spans="2:28" s="450" customFormat="1" ht="28.05" customHeight="1">
      <c r="B21" s="733"/>
      <c r="C21" s="735"/>
      <c r="D21" s="473" t="s">
        <v>31</v>
      </c>
      <c r="E21" s="474" t="s">
        <v>9</v>
      </c>
      <c r="F21" s="514">
        <v>2.5</v>
      </c>
      <c r="G21" s="515">
        <v>2.3786885245901646</v>
      </c>
      <c r="H21" s="515">
        <v>2.4</v>
      </c>
      <c r="I21" s="515">
        <v>2.4</v>
      </c>
      <c r="J21" s="516">
        <v>16</v>
      </c>
      <c r="K21" s="514">
        <v>2.5</v>
      </c>
      <c r="L21" s="515">
        <v>2.3786885245901646</v>
      </c>
      <c r="M21" s="515">
        <v>2.4</v>
      </c>
      <c r="N21" s="515">
        <v>2.4</v>
      </c>
      <c r="O21" s="516">
        <v>16</v>
      </c>
      <c r="P21" s="514">
        <v>2.4</v>
      </c>
      <c r="Q21" s="515">
        <v>2.3245901639344253</v>
      </c>
      <c r="R21" s="515">
        <v>2.2999999999999998</v>
      </c>
      <c r="S21" s="515">
        <v>2.2999999999999998</v>
      </c>
      <c r="T21" s="516">
        <v>19</v>
      </c>
      <c r="U21" s="736" t="s">
        <v>243</v>
      </c>
      <c r="V21" s="736" t="s">
        <v>243</v>
      </c>
      <c r="W21" s="736" t="s">
        <v>245</v>
      </c>
      <c r="X21" s="737" t="s">
        <v>245</v>
      </c>
    </row>
    <row r="22" spans="2:28" s="450" customFormat="1" ht="28.05" customHeight="1">
      <c r="B22" s="733"/>
      <c r="C22" s="735"/>
      <c r="D22" s="482" t="s">
        <v>32</v>
      </c>
      <c r="E22" s="483" t="s">
        <v>9</v>
      </c>
      <c r="F22" s="519">
        <v>1.8</v>
      </c>
      <c r="G22" s="520">
        <v>1.6245901639344267</v>
      </c>
      <c r="H22" s="521">
        <v>1.6</v>
      </c>
      <c r="I22" s="521">
        <v>1.8</v>
      </c>
      <c r="J22" s="522">
        <v>12</v>
      </c>
      <c r="K22" s="519">
        <v>1.8</v>
      </c>
      <c r="L22" s="520">
        <v>1.6245901639344267</v>
      </c>
      <c r="M22" s="521">
        <v>1.6</v>
      </c>
      <c r="N22" s="521">
        <v>1.8</v>
      </c>
      <c r="O22" s="522">
        <v>12</v>
      </c>
      <c r="P22" s="519">
        <v>1.9</v>
      </c>
      <c r="Q22" s="520">
        <v>1.6229508196721312</v>
      </c>
      <c r="R22" s="521">
        <v>1.6</v>
      </c>
      <c r="S22" s="521">
        <v>1.9</v>
      </c>
      <c r="T22" s="522">
        <v>8</v>
      </c>
      <c r="U22" s="736" t="s">
        <v>243</v>
      </c>
      <c r="V22" s="736" t="s">
        <v>245</v>
      </c>
      <c r="W22" s="736" t="s">
        <v>244</v>
      </c>
      <c r="X22" s="737" t="s">
        <v>243</v>
      </c>
    </row>
    <row r="23" spans="2:28" s="459" customFormat="1" ht="28.05" customHeight="1">
      <c r="B23" s="734"/>
      <c r="C23" s="735"/>
      <c r="D23" s="523" t="s">
        <v>33</v>
      </c>
      <c r="E23" s="524" t="s">
        <v>9</v>
      </c>
      <c r="F23" s="525">
        <v>19.5</v>
      </c>
      <c r="G23" s="526">
        <v>19.60166666666667</v>
      </c>
      <c r="H23" s="526">
        <v>18.899999999999999</v>
      </c>
      <c r="I23" s="526">
        <v>17.3</v>
      </c>
      <c r="J23" s="527">
        <v>32</v>
      </c>
      <c r="K23" s="525">
        <v>19.5</v>
      </c>
      <c r="L23" s="526">
        <v>19.60166666666667</v>
      </c>
      <c r="M23" s="526">
        <v>18.899999999999999</v>
      </c>
      <c r="N23" s="526">
        <v>17.3</v>
      </c>
      <c r="O23" s="527">
        <v>32</v>
      </c>
      <c r="P23" s="525">
        <v>19.399999999999999</v>
      </c>
      <c r="Q23" s="526">
        <v>19.442622950819668</v>
      </c>
      <c r="R23" s="526">
        <v>18.7</v>
      </c>
      <c r="S23" s="526">
        <v>17.2</v>
      </c>
      <c r="T23" s="527">
        <v>30</v>
      </c>
      <c r="U23" s="736" t="s">
        <v>244</v>
      </c>
      <c r="V23" s="736" t="s">
        <v>245</v>
      </c>
      <c r="W23" s="736" t="s">
        <v>244</v>
      </c>
      <c r="X23" s="737" t="s">
        <v>246</v>
      </c>
    </row>
    <row r="24" spans="2:28" s="450" customFormat="1" ht="28.05" customHeight="1">
      <c r="B24" s="733" t="s">
        <v>34</v>
      </c>
      <c r="C24" s="528" t="s">
        <v>247</v>
      </c>
      <c r="D24" s="529" t="s">
        <v>35</v>
      </c>
      <c r="E24" s="530" t="s">
        <v>9</v>
      </c>
      <c r="F24" s="531">
        <v>2.5</v>
      </c>
      <c r="G24" s="532">
        <v>2.5</v>
      </c>
      <c r="H24" s="533">
        <v>2.8</v>
      </c>
      <c r="I24" s="533">
        <v>3.3</v>
      </c>
      <c r="J24" s="534">
        <v>23</v>
      </c>
      <c r="K24" s="531">
        <v>2.5</v>
      </c>
      <c r="L24" s="532">
        <v>2.5229508196721309</v>
      </c>
      <c r="M24" s="533">
        <v>2.8</v>
      </c>
      <c r="N24" s="533">
        <v>3.3</v>
      </c>
      <c r="O24" s="534">
        <v>23</v>
      </c>
      <c r="P24" s="531">
        <v>2.5</v>
      </c>
      <c r="Q24" s="532">
        <v>2.5344262295081967</v>
      </c>
      <c r="R24" s="533">
        <v>2.8</v>
      </c>
      <c r="S24" s="533">
        <v>3.3</v>
      </c>
      <c r="T24" s="534">
        <v>24</v>
      </c>
      <c r="U24" s="711" t="s">
        <v>248</v>
      </c>
      <c r="V24" s="711" t="s">
        <v>154</v>
      </c>
      <c r="W24" s="711" t="s">
        <v>155</v>
      </c>
      <c r="X24" s="729" t="s">
        <v>156</v>
      </c>
    </row>
    <row r="25" spans="2:28" s="450" customFormat="1" ht="28.05" customHeight="1">
      <c r="B25" s="733"/>
      <c r="C25" s="535" t="s">
        <v>249</v>
      </c>
      <c r="D25" s="529" t="s">
        <v>36</v>
      </c>
      <c r="E25" s="530" t="s">
        <v>9</v>
      </c>
      <c r="F25" s="531">
        <v>1.5</v>
      </c>
      <c r="G25" s="532">
        <v>1.3</v>
      </c>
      <c r="H25" s="533">
        <v>1.3</v>
      </c>
      <c r="I25" s="533">
        <v>1.7</v>
      </c>
      <c r="J25" s="534">
        <v>10</v>
      </c>
      <c r="K25" s="531">
        <v>1.5</v>
      </c>
      <c r="L25" s="532">
        <v>1.2770491803278692</v>
      </c>
      <c r="M25" s="533">
        <v>1.3</v>
      </c>
      <c r="N25" s="533">
        <v>1.7</v>
      </c>
      <c r="O25" s="534">
        <v>9</v>
      </c>
      <c r="P25" s="531">
        <v>1.5</v>
      </c>
      <c r="Q25" s="532">
        <v>1.2754098360655737</v>
      </c>
      <c r="R25" s="533">
        <v>1.3</v>
      </c>
      <c r="S25" s="533">
        <v>1.6</v>
      </c>
      <c r="T25" s="534">
        <v>9</v>
      </c>
      <c r="U25" s="712"/>
      <c r="V25" s="712"/>
      <c r="W25" s="712"/>
      <c r="X25" s="730"/>
    </row>
    <row r="26" spans="2:28" s="450" customFormat="1" ht="28.05" customHeight="1">
      <c r="B26" s="734"/>
      <c r="C26" s="528" t="s">
        <v>250</v>
      </c>
      <c r="D26" s="529" t="s">
        <v>37</v>
      </c>
      <c r="E26" s="530" t="s">
        <v>9</v>
      </c>
      <c r="F26" s="536">
        <v>10.8</v>
      </c>
      <c r="G26" s="533">
        <v>11</v>
      </c>
      <c r="H26" s="533">
        <v>10.3</v>
      </c>
      <c r="I26" s="533">
        <v>9.4</v>
      </c>
      <c r="J26" s="527">
        <v>32</v>
      </c>
      <c r="K26" s="536">
        <v>10.7</v>
      </c>
      <c r="L26" s="533">
        <v>10.8</v>
      </c>
      <c r="M26" s="533">
        <v>10.1</v>
      </c>
      <c r="N26" s="533">
        <v>9.3000000000000007</v>
      </c>
      <c r="O26" s="527">
        <v>30</v>
      </c>
      <c r="P26" s="536">
        <v>10.5</v>
      </c>
      <c r="Q26" s="533">
        <v>10.586885245901643</v>
      </c>
      <c r="R26" s="533">
        <v>9.9</v>
      </c>
      <c r="S26" s="533">
        <v>9.1</v>
      </c>
      <c r="T26" s="527">
        <v>32</v>
      </c>
      <c r="U26" s="713"/>
      <c r="V26" s="713"/>
      <c r="W26" s="713"/>
      <c r="X26" s="731"/>
    </row>
    <row r="27" spans="2:28" s="450" customFormat="1" ht="49.2" customHeight="1">
      <c r="B27" s="740" t="s">
        <v>38</v>
      </c>
      <c r="C27" s="535" t="s">
        <v>251</v>
      </c>
      <c r="D27" s="523" t="s">
        <v>39</v>
      </c>
      <c r="E27" s="524" t="s">
        <v>40</v>
      </c>
      <c r="F27" s="537">
        <v>23750</v>
      </c>
      <c r="G27" s="538">
        <v>23459.491803278688</v>
      </c>
      <c r="H27" s="539">
        <v>23203</v>
      </c>
      <c r="I27" s="539">
        <v>23978</v>
      </c>
      <c r="J27" s="540">
        <v>28</v>
      </c>
      <c r="K27" s="537">
        <v>23634</v>
      </c>
      <c r="L27" s="538">
        <v>23153.196721311477</v>
      </c>
      <c r="M27" s="539">
        <v>22946</v>
      </c>
      <c r="N27" s="539">
        <v>23951</v>
      </c>
      <c r="O27" s="540">
        <v>29</v>
      </c>
      <c r="P27" s="537">
        <v>23052</v>
      </c>
      <c r="Q27" s="538">
        <v>22585.360655737706</v>
      </c>
      <c r="R27" s="539">
        <v>22354</v>
      </c>
      <c r="S27" s="539">
        <v>23494</v>
      </c>
      <c r="T27" s="540">
        <v>29</v>
      </c>
      <c r="U27" s="541" t="s">
        <v>252</v>
      </c>
      <c r="V27" s="541" t="s">
        <v>157</v>
      </c>
      <c r="W27" s="541" t="s">
        <v>158</v>
      </c>
      <c r="X27" s="541" t="s">
        <v>159</v>
      </c>
    </row>
    <row r="28" spans="2:28" s="459" customFormat="1" ht="43.05" customHeight="1">
      <c r="B28" s="741"/>
      <c r="C28" s="528" t="s">
        <v>253</v>
      </c>
      <c r="D28" s="529" t="s">
        <v>41</v>
      </c>
      <c r="E28" s="530" t="s">
        <v>42</v>
      </c>
      <c r="F28" s="542">
        <v>11114</v>
      </c>
      <c r="G28" s="539">
        <v>11975</v>
      </c>
      <c r="H28" s="539">
        <v>10786</v>
      </c>
      <c r="I28" s="539">
        <v>8850</v>
      </c>
      <c r="J28" s="527">
        <v>40</v>
      </c>
      <c r="K28" s="542">
        <v>11114</v>
      </c>
      <c r="L28" s="539">
        <v>11975</v>
      </c>
      <c r="M28" s="539">
        <v>10786</v>
      </c>
      <c r="N28" s="539">
        <v>8850</v>
      </c>
      <c r="O28" s="527">
        <v>40</v>
      </c>
      <c r="P28" s="542">
        <v>11114</v>
      </c>
      <c r="Q28" s="539">
        <v>11975</v>
      </c>
      <c r="R28" s="539">
        <v>10786</v>
      </c>
      <c r="S28" s="539">
        <v>8850</v>
      </c>
      <c r="T28" s="527">
        <v>40</v>
      </c>
      <c r="U28" s="742" t="s">
        <v>254</v>
      </c>
      <c r="V28" s="742" t="s">
        <v>254</v>
      </c>
      <c r="W28" s="742" t="s">
        <v>254</v>
      </c>
      <c r="X28" s="744" t="s">
        <v>160</v>
      </c>
    </row>
    <row r="29" spans="2:28" s="459" customFormat="1" ht="43.05" customHeight="1">
      <c r="B29" s="741"/>
      <c r="C29" s="528" t="s">
        <v>255</v>
      </c>
      <c r="D29" s="529" t="s">
        <v>43</v>
      </c>
      <c r="E29" s="530" t="s">
        <v>42</v>
      </c>
      <c r="F29" s="537">
        <v>9543</v>
      </c>
      <c r="G29" s="538">
        <v>9379</v>
      </c>
      <c r="H29" s="539">
        <v>9955</v>
      </c>
      <c r="I29" s="539">
        <v>10806</v>
      </c>
      <c r="J29" s="534">
        <v>24</v>
      </c>
      <c r="K29" s="537">
        <v>9543</v>
      </c>
      <c r="L29" s="538">
        <v>9379</v>
      </c>
      <c r="M29" s="539">
        <v>9955</v>
      </c>
      <c r="N29" s="539">
        <v>10806</v>
      </c>
      <c r="O29" s="534">
        <v>24</v>
      </c>
      <c r="P29" s="537">
        <v>9543</v>
      </c>
      <c r="Q29" s="538">
        <v>9379</v>
      </c>
      <c r="R29" s="539">
        <v>9955</v>
      </c>
      <c r="S29" s="539">
        <v>10806</v>
      </c>
      <c r="T29" s="534">
        <v>24</v>
      </c>
      <c r="U29" s="743"/>
      <c r="V29" s="743"/>
      <c r="W29" s="743"/>
      <c r="X29" s="745"/>
    </row>
    <row r="30" spans="2:28" s="450" customFormat="1" ht="28.05" customHeight="1">
      <c r="B30" s="746" t="s">
        <v>44</v>
      </c>
      <c r="C30" s="528" t="s">
        <v>256</v>
      </c>
      <c r="D30" s="529" t="s">
        <v>257</v>
      </c>
      <c r="E30" s="530" t="s">
        <v>7</v>
      </c>
      <c r="F30" s="543">
        <v>0.13300000000000001</v>
      </c>
      <c r="G30" s="544">
        <v>0.14316393442622949</v>
      </c>
      <c r="H30" s="545">
        <v>0.16</v>
      </c>
      <c r="I30" s="545">
        <v>0.17299999999999999</v>
      </c>
      <c r="J30" s="534">
        <v>38</v>
      </c>
      <c r="K30" s="543">
        <v>0.13300000000000001</v>
      </c>
      <c r="L30" s="544">
        <v>0.14316393442622949</v>
      </c>
      <c r="M30" s="545">
        <v>0.16</v>
      </c>
      <c r="N30" s="545">
        <v>0.17299999999999999</v>
      </c>
      <c r="O30" s="534">
        <v>38</v>
      </c>
      <c r="P30" s="543">
        <v>0.13300000000000001</v>
      </c>
      <c r="Q30" s="544">
        <v>0.14316393442622949</v>
      </c>
      <c r="R30" s="545">
        <v>0.16</v>
      </c>
      <c r="S30" s="545">
        <v>0.17299999999999999</v>
      </c>
      <c r="T30" s="534">
        <v>38</v>
      </c>
      <c r="U30" s="711" t="s">
        <v>54</v>
      </c>
      <c r="V30" s="711" t="s">
        <v>54</v>
      </c>
      <c r="W30" s="711" t="s">
        <v>258</v>
      </c>
      <c r="X30" s="729" t="s">
        <v>48</v>
      </c>
    </row>
    <row r="31" spans="2:28" s="450" customFormat="1" ht="28.05" customHeight="1">
      <c r="B31" s="747"/>
      <c r="C31" s="535" t="s">
        <v>259</v>
      </c>
      <c r="D31" s="529" t="s">
        <v>260</v>
      </c>
      <c r="E31" s="530" t="s">
        <v>7</v>
      </c>
      <c r="F31" s="543">
        <v>7.0999999999999994E-2</v>
      </c>
      <c r="G31" s="544">
        <v>7.5918032786885262E-2</v>
      </c>
      <c r="H31" s="545">
        <v>7.9000000000000001E-2</v>
      </c>
      <c r="I31" s="545">
        <v>8.5000000000000006E-2</v>
      </c>
      <c r="J31" s="534">
        <v>33</v>
      </c>
      <c r="K31" s="543">
        <v>7.0999999999999994E-2</v>
      </c>
      <c r="L31" s="544">
        <v>7.5918032786885262E-2</v>
      </c>
      <c r="M31" s="545">
        <v>7.9000000000000001E-2</v>
      </c>
      <c r="N31" s="545">
        <v>8.5000000000000006E-2</v>
      </c>
      <c r="O31" s="534">
        <v>33</v>
      </c>
      <c r="P31" s="543">
        <v>7.0999999999999994E-2</v>
      </c>
      <c r="Q31" s="544">
        <v>7.5918032786885262E-2</v>
      </c>
      <c r="R31" s="545">
        <v>7.9000000000000001E-2</v>
      </c>
      <c r="S31" s="545">
        <v>8.5000000000000006E-2</v>
      </c>
      <c r="T31" s="534">
        <v>33</v>
      </c>
      <c r="U31" s="712"/>
      <c r="V31" s="712"/>
      <c r="W31" s="712"/>
      <c r="X31" s="730"/>
    </row>
    <row r="32" spans="2:28" s="450" customFormat="1" ht="28.05" customHeight="1">
      <c r="B32" s="748"/>
      <c r="C32" s="535" t="s">
        <v>261</v>
      </c>
      <c r="D32" s="529" t="s">
        <v>262</v>
      </c>
      <c r="E32" s="530" t="s">
        <v>7</v>
      </c>
      <c r="F32" s="543">
        <v>0.28000000000000003</v>
      </c>
      <c r="G32" s="544">
        <v>0.25308196721311477</v>
      </c>
      <c r="H32" s="545">
        <v>0.23</v>
      </c>
      <c r="I32" s="545">
        <v>0.247</v>
      </c>
      <c r="J32" s="534">
        <v>21</v>
      </c>
      <c r="K32" s="543">
        <v>0.28000000000000003</v>
      </c>
      <c r="L32" s="544">
        <v>0.25308196721311477</v>
      </c>
      <c r="M32" s="545">
        <v>0.23</v>
      </c>
      <c r="N32" s="545">
        <v>0.247</v>
      </c>
      <c r="O32" s="534">
        <v>21</v>
      </c>
      <c r="P32" s="543">
        <v>0.28000000000000003</v>
      </c>
      <c r="Q32" s="544">
        <v>0.25308196721311477</v>
      </c>
      <c r="R32" s="545">
        <v>0.23</v>
      </c>
      <c r="S32" s="545">
        <v>0.247</v>
      </c>
      <c r="T32" s="534">
        <v>21</v>
      </c>
      <c r="U32" s="713"/>
      <c r="V32" s="713"/>
      <c r="W32" s="713"/>
      <c r="X32" s="731"/>
    </row>
    <row r="33" spans="2:24" s="450" customFormat="1" ht="49.8" hidden="1" customHeight="1">
      <c r="B33" s="546" t="s">
        <v>263</v>
      </c>
      <c r="C33" s="535" t="s">
        <v>264</v>
      </c>
      <c r="D33" s="529" t="s">
        <v>265</v>
      </c>
      <c r="E33" s="530" t="s">
        <v>266</v>
      </c>
      <c r="F33" s="547">
        <f>'[1]R04_D31-a'!$F$265</f>
        <v>15.5</v>
      </c>
      <c r="G33" s="547">
        <v>28.2</v>
      </c>
      <c r="H33" s="547">
        <f>'[1]R04_D31-a'!$D$265</f>
        <v>26.3</v>
      </c>
      <c r="I33" s="547">
        <f>'[1]R04_D31-a'!$E$265</f>
        <v>15.8</v>
      </c>
      <c r="J33" s="527">
        <v>59</v>
      </c>
      <c r="K33" s="548">
        <v>15.4</v>
      </c>
      <c r="L33" s="549">
        <v>27.583606557377056</v>
      </c>
      <c r="M33" s="549">
        <v>25.8</v>
      </c>
      <c r="N33" s="549">
        <v>16</v>
      </c>
      <c r="O33" s="527">
        <v>59</v>
      </c>
      <c r="P33" s="548">
        <v>15.4</v>
      </c>
      <c r="Q33" s="549">
        <v>26.752459016393448</v>
      </c>
      <c r="R33" s="549">
        <v>25.1</v>
      </c>
      <c r="S33" s="549">
        <v>16.100000000000001</v>
      </c>
      <c r="T33" s="527">
        <v>58</v>
      </c>
      <c r="U33" s="550" t="s">
        <v>267</v>
      </c>
      <c r="V33" s="550" t="s">
        <v>268</v>
      </c>
      <c r="W33" s="550" t="s">
        <v>269</v>
      </c>
      <c r="X33" s="550" t="s">
        <v>270</v>
      </c>
    </row>
    <row r="34" spans="2:24">
      <c r="B34" s="551"/>
      <c r="W34" s="555"/>
    </row>
    <row r="35" spans="2:24">
      <c r="B35" s="556" t="s">
        <v>271</v>
      </c>
      <c r="C35" s="557"/>
      <c r="D35" s="558"/>
      <c r="E35" s="558"/>
      <c r="F35" s="558"/>
      <c r="G35" s="558"/>
      <c r="H35" s="558"/>
      <c r="I35" s="558"/>
      <c r="J35" s="558"/>
      <c r="K35" s="558"/>
      <c r="L35" s="558"/>
      <c r="M35" s="558"/>
      <c r="N35" s="558"/>
      <c r="O35" s="558"/>
      <c r="W35" s="555"/>
    </row>
    <row r="36" spans="2:24">
      <c r="B36" s="558" t="s">
        <v>272</v>
      </c>
      <c r="C36" s="557"/>
      <c r="D36" s="558"/>
      <c r="E36" s="558"/>
      <c r="F36" s="558"/>
      <c r="G36" s="558"/>
      <c r="H36" s="558"/>
      <c r="I36" s="558"/>
      <c r="J36" s="558"/>
      <c r="K36" s="558"/>
      <c r="L36" s="558"/>
      <c r="M36" s="558"/>
      <c r="N36" s="558"/>
      <c r="O36" s="558"/>
      <c r="W36" s="555"/>
    </row>
    <row r="37" spans="2:24">
      <c r="B37" s="558"/>
      <c r="C37" s="557"/>
      <c r="D37" s="558"/>
      <c r="E37" s="558"/>
      <c r="F37" s="558"/>
      <c r="G37" s="558"/>
      <c r="H37" s="558"/>
      <c r="I37" s="558"/>
      <c r="J37" s="558"/>
      <c r="K37" s="558"/>
      <c r="L37" s="558"/>
      <c r="M37" s="558"/>
      <c r="N37" s="558"/>
      <c r="O37" s="558"/>
      <c r="W37" s="555"/>
    </row>
    <row r="38" spans="2:24">
      <c r="B38" s="558" t="s">
        <v>49</v>
      </c>
      <c r="C38" s="557"/>
      <c r="D38" s="558"/>
      <c r="E38" s="558"/>
      <c r="F38" s="558"/>
      <c r="G38" s="558"/>
      <c r="H38" s="558"/>
      <c r="I38" s="558"/>
      <c r="J38" s="558"/>
      <c r="K38" s="558"/>
      <c r="L38" s="558"/>
      <c r="M38" s="558"/>
      <c r="N38" s="558"/>
      <c r="O38" s="558"/>
    </row>
    <row r="39" spans="2:24">
      <c r="B39" s="558" t="s">
        <v>45</v>
      </c>
      <c r="C39" s="557"/>
      <c r="D39" s="558"/>
      <c r="E39" s="558"/>
      <c r="F39" s="558"/>
      <c r="G39" s="558"/>
      <c r="H39" s="558"/>
      <c r="I39" s="558"/>
      <c r="J39" s="558"/>
      <c r="K39" s="558"/>
      <c r="L39" s="558"/>
      <c r="M39" s="558"/>
      <c r="N39" s="558"/>
      <c r="O39" s="558"/>
    </row>
    <row r="40" spans="2:24">
      <c r="B40" s="559" t="s">
        <v>46</v>
      </c>
      <c r="C40" s="557"/>
      <c r="D40" s="558"/>
      <c r="E40" s="558"/>
      <c r="F40" s="558"/>
      <c r="G40" s="558"/>
      <c r="H40" s="558"/>
      <c r="I40" s="558"/>
      <c r="J40" s="558"/>
      <c r="K40" s="558"/>
      <c r="L40" s="558"/>
      <c r="M40" s="558"/>
      <c r="N40" s="558"/>
      <c r="O40" s="558"/>
    </row>
    <row r="41" spans="2:24">
      <c r="B41" s="559" t="s">
        <v>50</v>
      </c>
      <c r="C41" s="557"/>
      <c r="D41" s="558"/>
      <c r="E41" s="558"/>
      <c r="F41" s="558"/>
      <c r="G41" s="558"/>
      <c r="H41" s="558"/>
      <c r="I41" s="558"/>
      <c r="J41" s="558"/>
      <c r="K41" s="558"/>
      <c r="L41" s="558"/>
      <c r="M41" s="558"/>
      <c r="N41" s="558"/>
      <c r="O41" s="558"/>
    </row>
    <row r="42" spans="2:24">
      <c r="B42" s="560"/>
    </row>
    <row r="43" spans="2:24">
      <c r="B43" s="551"/>
    </row>
    <row r="44" spans="2:24">
      <c r="B44" s="551"/>
    </row>
    <row r="45" spans="2:24">
      <c r="B45" s="551"/>
    </row>
    <row r="46" spans="2:24">
      <c r="B46" s="551"/>
    </row>
    <row r="47" spans="2:24">
      <c r="B47" s="551"/>
    </row>
    <row r="48" spans="2:24">
      <c r="B48" s="551"/>
    </row>
    <row r="49" spans="2:2">
      <c r="B49" s="551"/>
    </row>
    <row r="50" spans="2:2">
      <c r="B50" s="551"/>
    </row>
    <row r="51" spans="2:2">
      <c r="B51" s="551"/>
    </row>
    <row r="52" spans="2:2">
      <c r="B52" s="551"/>
    </row>
    <row r="53" spans="2:2">
      <c r="B53" s="551"/>
    </row>
  </sheetData>
  <mergeCells count="41">
    <mergeCell ref="B30:B32"/>
    <mergeCell ref="U30:U32"/>
    <mergeCell ref="V30:V32"/>
    <mergeCell ref="W30:W32"/>
    <mergeCell ref="X30:X32"/>
    <mergeCell ref="B24:B26"/>
    <mergeCell ref="U24:U26"/>
    <mergeCell ref="V24:V26"/>
    <mergeCell ref="W24:W26"/>
    <mergeCell ref="X24:X26"/>
    <mergeCell ref="B27:B29"/>
    <mergeCell ref="U28:U29"/>
    <mergeCell ref="V28:V29"/>
    <mergeCell ref="W28:W29"/>
    <mergeCell ref="X28:X29"/>
    <mergeCell ref="X10:X15"/>
    <mergeCell ref="C12:C13"/>
    <mergeCell ref="C14:C15"/>
    <mergeCell ref="B16:B23"/>
    <mergeCell ref="C16:C23"/>
    <mergeCell ref="U16:U23"/>
    <mergeCell ref="V16:V23"/>
    <mergeCell ref="W16:W23"/>
    <mergeCell ref="X16:X23"/>
    <mergeCell ref="B5:B15"/>
    <mergeCell ref="C5:C7"/>
    <mergeCell ref="U5:U9"/>
    <mergeCell ref="V5:V9"/>
    <mergeCell ref="W5:W9"/>
    <mergeCell ref="X5:X9"/>
    <mergeCell ref="C8:C9"/>
    <mergeCell ref="C10:C11"/>
    <mergeCell ref="U10:U15"/>
    <mergeCell ref="V10:V15"/>
    <mergeCell ref="B3:B4"/>
    <mergeCell ref="C3:E4"/>
    <mergeCell ref="F3:J3"/>
    <mergeCell ref="K3:O3"/>
    <mergeCell ref="P3:T3"/>
    <mergeCell ref="U4:W4"/>
    <mergeCell ref="W10:W15"/>
  </mergeCells>
  <phoneticPr fontId="8"/>
  <printOptions horizontalCentered="1"/>
  <pageMargins left="0.43307086614173229" right="0.23622047244094491" top="0.55118110236220474" bottom="0.35433070866141736" header="0.31496062992125984" footer="0.31496062992125984"/>
  <pageSetup paperSize="8" scale="49" orientation="landscape" r:id="rId1"/>
  <headerFooter>
    <oddFooter>&amp;R&amp;Z&amp;F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topLeftCell="A46" zoomScale="78" zoomScaleNormal="55" zoomScaleSheetLayoutView="78" workbookViewId="0">
      <selection activeCell="U85" sqref="U85"/>
    </sheetView>
  </sheetViews>
  <sheetFormatPr defaultColWidth="7.6640625" defaultRowHeight="17.100000000000001" customHeight="1"/>
  <cols>
    <col min="1" max="2" width="2.6640625" style="1" customWidth="1"/>
    <col min="3" max="3" width="5.6640625" style="1" customWidth="1"/>
    <col min="4" max="4" width="7.6640625" style="1" customWidth="1"/>
    <col min="5" max="5" width="2.66406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2.66406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2.66406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2.66406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2.66406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2.66406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2.66406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2.66406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2.66406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2.66406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2.66406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2.66406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2.66406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2.66406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2.66406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2.66406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2.66406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2.66406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2.66406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2.66406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2.66406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2.66406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2.66406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2.66406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2.66406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2.66406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2.66406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2.66406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2.66406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2.66406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2.66406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2.66406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2.66406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2.66406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2.66406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2.66406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2.66406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2.66406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2.66406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2.66406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2.66406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2.66406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2.66406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2.66406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2.66406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2.66406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2.66406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2.66406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2.66406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2.66406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2.66406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2.66406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2.66406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2.66406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2.66406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2.66406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2.66406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2.66406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2.66406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2.66406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2.66406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2.66406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2.66406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2.66406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342" t="str">
        <f>"介護保険事業状況報告　令和" &amp; DBCS($A$2) &amp; "年（" &amp; DBCS($B$2) &amp; "年）" &amp; DBCS($C$2) &amp; "月※"</f>
        <v>介護保険事業状況報告　令和４年（２０２２年）１１月※</v>
      </c>
      <c r="J1" s="853" t="s">
        <v>143</v>
      </c>
      <c r="K1" s="854"/>
      <c r="L1" s="854"/>
      <c r="M1" s="854"/>
      <c r="N1" s="854"/>
      <c r="O1" s="855"/>
      <c r="P1" s="863">
        <v>44957</v>
      </c>
      <c r="Q1" s="864"/>
      <c r="R1" s="336" t="s">
        <v>142</v>
      </c>
    </row>
    <row r="2" spans="1:18" ht="17.100000000000001" customHeight="1" thickTop="1">
      <c r="A2" s="312">
        <v>4</v>
      </c>
      <c r="B2" s="312">
        <v>2022</v>
      </c>
      <c r="C2" s="312">
        <v>11</v>
      </c>
      <c r="D2" s="312">
        <v>1</v>
      </c>
      <c r="E2" s="312">
        <v>30</v>
      </c>
      <c r="Q2" s="336"/>
    </row>
    <row r="3" spans="1:18" ht="17.100000000000001" customHeight="1">
      <c r="A3" s="4" t="s">
        <v>141</v>
      </c>
    </row>
    <row r="4" spans="1:18" ht="17.100000000000001" customHeight="1">
      <c r="B4" s="23"/>
      <c r="C4" s="23"/>
      <c r="D4" s="23"/>
      <c r="E4" s="143"/>
      <c r="F4" s="143"/>
      <c r="G4" s="143"/>
      <c r="H4" s="782" t="s">
        <v>130</v>
      </c>
      <c r="I4" s="782"/>
    </row>
    <row r="5" spans="1:18" ht="17.100000000000001" customHeight="1">
      <c r="B5" s="858" t="str">
        <f>"令和" &amp; DBCS($A$2) &amp; "年（" &amp; DBCS($B$2) &amp; "年）" &amp; DBCS($C$2) &amp; "月末日現在"</f>
        <v>令和４年（２０２２年）１１月末日現在</v>
      </c>
      <c r="C5" s="859"/>
      <c r="D5" s="859"/>
      <c r="E5" s="859"/>
      <c r="F5" s="859"/>
      <c r="G5" s="860"/>
      <c r="H5" s="861" t="s">
        <v>140</v>
      </c>
      <c r="I5" s="862"/>
      <c r="L5" s="440" t="s">
        <v>130</v>
      </c>
      <c r="Q5" s="24" t="s">
        <v>139</v>
      </c>
    </row>
    <row r="6" spans="1:18" ht="17.100000000000001" customHeight="1">
      <c r="B6" s="3" t="s">
        <v>138</v>
      </c>
      <c r="C6" s="335"/>
      <c r="D6" s="335"/>
      <c r="E6" s="335"/>
      <c r="F6" s="335"/>
      <c r="G6" s="235"/>
      <c r="H6" s="334"/>
      <c r="I6" s="333">
        <v>44699</v>
      </c>
      <c r="K6" s="332" t="s">
        <v>137</v>
      </c>
      <c r="L6" s="331">
        <f>(I7+I8)-I6</f>
        <v>7749</v>
      </c>
      <c r="Q6" s="330">
        <f>R42</f>
        <v>20090</v>
      </c>
      <c r="R6" s="852">
        <f>Q6/Q7</f>
        <v>0.20680000411747146</v>
      </c>
    </row>
    <row r="7" spans="1:18" s="189" customFormat="1" ht="17.100000000000001" customHeight="1">
      <c r="B7" s="329" t="s">
        <v>136</v>
      </c>
      <c r="C7" s="328"/>
      <c r="D7" s="328"/>
      <c r="E7" s="328"/>
      <c r="F7" s="328"/>
      <c r="G7" s="327"/>
      <c r="H7" s="326"/>
      <c r="I7" s="325">
        <v>33823</v>
      </c>
      <c r="K7" s="189" t="s">
        <v>135</v>
      </c>
      <c r="Q7" s="324">
        <f>I9</f>
        <v>97147</v>
      </c>
      <c r="R7" s="852"/>
    </row>
    <row r="8" spans="1:18" s="189" customFormat="1" ht="17.100000000000001" customHeight="1">
      <c r="B8" s="323" t="s">
        <v>134</v>
      </c>
      <c r="C8" s="322"/>
      <c r="D8" s="322"/>
      <c r="E8" s="322"/>
      <c r="F8" s="322"/>
      <c r="G8" s="225"/>
      <c r="H8" s="321"/>
      <c r="I8" s="320">
        <v>18625</v>
      </c>
      <c r="K8" s="189" t="s">
        <v>133</v>
      </c>
      <c r="Q8" s="319"/>
      <c r="R8" s="318"/>
    </row>
    <row r="9" spans="1:18" ht="17.100000000000001" customHeight="1">
      <c r="B9" s="13" t="s">
        <v>132</v>
      </c>
      <c r="C9" s="12"/>
      <c r="D9" s="12"/>
      <c r="E9" s="12"/>
      <c r="F9" s="12"/>
      <c r="G9" s="317"/>
      <c r="H9" s="316"/>
      <c r="I9" s="315">
        <f>I6+I7+I8</f>
        <v>97147</v>
      </c>
    </row>
    <row r="11" spans="1:18" ht="17.100000000000001" customHeight="1">
      <c r="A11" s="4" t="s">
        <v>131</v>
      </c>
    </row>
    <row r="12" spans="1:18" ht="17.100000000000001" customHeight="1" thickBot="1">
      <c r="B12" s="5"/>
      <c r="C12" s="5"/>
      <c r="D12" s="5"/>
      <c r="E12" s="314"/>
      <c r="F12" s="314"/>
      <c r="G12" s="314"/>
      <c r="H12" s="314"/>
      <c r="I12" s="314"/>
      <c r="J12" s="314"/>
      <c r="K12" s="314"/>
      <c r="L12" s="314"/>
      <c r="M12" s="314"/>
      <c r="P12" s="314"/>
      <c r="Q12" s="842" t="s">
        <v>130</v>
      </c>
      <c r="R12" s="842"/>
    </row>
    <row r="13" spans="1:18" ht="17.100000000000001" customHeight="1">
      <c r="A13" s="313" t="s">
        <v>129</v>
      </c>
      <c r="B13" s="843" t="s">
        <v>128</v>
      </c>
      <c r="C13" s="846" t="str">
        <f>"令和" &amp; DBCS($A$2) &amp; "年（" &amp; DBCS($B$2) &amp; "年）" &amp; DBCS($C$2) &amp; "月末日現在"</f>
        <v>令和４年（２０２２年）１１月末日現在</v>
      </c>
      <c r="D13" s="847"/>
      <c r="E13" s="847"/>
      <c r="F13" s="847"/>
      <c r="G13" s="848"/>
      <c r="H13" s="299" t="s">
        <v>65</v>
      </c>
      <c r="I13" s="298" t="s">
        <v>64</v>
      </c>
      <c r="J13" s="297" t="s">
        <v>57</v>
      </c>
      <c r="K13" s="296" t="s">
        <v>63</v>
      </c>
      <c r="L13" s="295" t="s">
        <v>62</v>
      </c>
      <c r="M13" s="295" t="s">
        <v>61</v>
      </c>
      <c r="N13" s="295" t="s">
        <v>60</v>
      </c>
      <c r="O13" s="295" t="s">
        <v>59</v>
      </c>
      <c r="P13" s="294" t="s">
        <v>58</v>
      </c>
      <c r="Q13" s="293" t="s">
        <v>57</v>
      </c>
      <c r="R13" s="292" t="s">
        <v>56</v>
      </c>
    </row>
    <row r="14" spans="1:18" ht="17.100000000000001" customHeight="1">
      <c r="A14" s="312">
        <v>875</v>
      </c>
      <c r="B14" s="844"/>
      <c r="C14" s="291" t="s">
        <v>111</v>
      </c>
      <c r="D14" s="47"/>
      <c r="E14" s="47"/>
      <c r="F14" s="47"/>
      <c r="G14" s="46"/>
      <c r="H14" s="263">
        <f>H15+H16+H17+H18+H19+H20</f>
        <v>802</v>
      </c>
      <c r="I14" s="264">
        <f>I15+I16+I17+I18+I19+I20</f>
        <v>666</v>
      </c>
      <c r="J14" s="290">
        <f t="shared" ref="J14:J22" si="0">SUM(H14:I14)</f>
        <v>1468</v>
      </c>
      <c r="K14" s="289" t="s">
        <v>144</v>
      </c>
      <c r="L14" s="33">
        <f>L15+L16+L17+L18+L19+L20</f>
        <v>1476</v>
      </c>
      <c r="M14" s="33">
        <f>M15+M16+M17+M18+M19+M20</f>
        <v>1003</v>
      </c>
      <c r="N14" s="33">
        <f>N15+N16+N17+N18+N19+N20</f>
        <v>711</v>
      </c>
      <c r="O14" s="33">
        <f>O15+O16+O17+O18+O19+O20</f>
        <v>721</v>
      </c>
      <c r="P14" s="33">
        <f>P15+P16+P17+P18+P19+P20</f>
        <v>445</v>
      </c>
      <c r="Q14" s="261">
        <f t="shared" ref="Q14:Q22" si="1">SUM(K14:P14)</f>
        <v>4356</v>
      </c>
      <c r="R14" s="287">
        <f t="shared" ref="R14:R22" si="2">SUM(J14,Q14)</f>
        <v>5824</v>
      </c>
    </row>
    <row r="15" spans="1:18" ht="17.100000000000001" customHeight="1">
      <c r="A15" s="312">
        <v>156</v>
      </c>
      <c r="B15" s="844"/>
      <c r="C15" s="82"/>
      <c r="D15" s="151" t="s">
        <v>126</v>
      </c>
      <c r="E15" s="151"/>
      <c r="F15" s="151"/>
      <c r="G15" s="151"/>
      <c r="H15" s="311">
        <v>55</v>
      </c>
      <c r="I15" s="308">
        <v>56</v>
      </c>
      <c r="J15" s="275">
        <f t="shared" si="0"/>
        <v>111</v>
      </c>
      <c r="K15" s="310" t="s">
        <v>222</v>
      </c>
      <c r="L15" s="309">
        <v>81</v>
      </c>
      <c r="M15" s="309">
        <v>47</v>
      </c>
      <c r="N15" s="309">
        <v>35</v>
      </c>
      <c r="O15" s="309">
        <v>40</v>
      </c>
      <c r="P15" s="308">
        <v>31</v>
      </c>
      <c r="Q15" s="275">
        <f t="shared" si="1"/>
        <v>234</v>
      </c>
      <c r="R15" s="281">
        <f t="shared" si="2"/>
        <v>345</v>
      </c>
    </row>
    <row r="16" spans="1:18" ht="17.100000000000001" customHeight="1">
      <c r="A16" s="312"/>
      <c r="B16" s="844"/>
      <c r="C16" s="152"/>
      <c r="D16" s="69" t="s">
        <v>125</v>
      </c>
      <c r="E16" s="69"/>
      <c r="F16" s="69"/>
      <c r="G16" s="69"/>
      <c r="H16" s="311">
        <v>103</v>
      </c>
      <c r="I16" s="308">
        <v>103</v>
      </c>
      <c r="J16" s="275">
        <f t="shared" si="0"/>
        <v>206</v>
      </c>
      <c r="K16" s="310" t="s">
        <v>144</v>
      </c>
      <c r="L16" s="309">
        <v>162</v>
      </c>
      <c r="M16" s="309">
        <v>140</v>
      </c>
      <c r="N16" s="309">
        <v>92</v>
      </c>
      <c r="O16" s="309">
        <v>77</v>
      </c>
      <c r="P16" s="308">
        <v>59</v>
      </c>
      <c r="Q16" s="275">
        <f t="shared" si="1"/>
        <v>530</v>
      </c>
      <c r="R16" s="274">
        <f t="shared" si="2"/>
        <v>736</v>
      </c>
    </row>
    <row r="17" spans="1:18" ht="17.100000000000001" customHeight="1">
      <c r="A17" s="312"/>
      <c r="B17" s="844"/>
      <c r="C17" s="152"/>
      <c r="D17" s="69" t="s">
        <v>124</v>
      </c>
      <c r="E17" s="69"/>
      <c r="F17" s="69"/>
      <c r="G17" s="69"/>
      <c r="H17" s="311">
        <v>138</v>
      </c>
      <c r="I17" s="308">
        <v>119</v>
      </c>
      <c r="J17" s="275">
        <f t="shared" si="0"/>
        <v>257</v>
      </c>
      <c r="K17" s="310" t="s">
        <v>144</v>
      </c>
      <c r="L17" s="309">
        <v>266</v>
      </c>
      <c r="M17" s="309">
        <v>197</v>
      </c>
      <c r="N17" s="309">
        <v>119</v>
      </c>
      <c r="O17" s="309">
        <v>131</v>
      </c>
      <c r="P17" s="308">
        <v>73</v>
      </c>
      <c r="Q17" s="275">
        <f t="shared" si="1"/>
        <v>786</v>
      </c>
      <c r="R17" s="274">
        <f t="shared" si="2"/>
        <v>1043</v>
      </c>
    </row>
    <row r="18" spans="1:18" ht="17.100000000000001" customHeight="1">
      <c r="A18" s="312"/>
      <c r="B18" s="844"/>
      <c r="C18" s="152"/>
      <c r="D18" s="69" t="s">
        <v>123</v>
      </c>
      <c r="E18" s="69"/>
      <c r="F18" s="69"/>
      <c r="G18" s="69"/>
      <c r="H18" s="311">
        <v>183</v>
      </c>
      <c r="I18" s="308">
        <v>140</v>
      </c>
      <c r="J18" s="275">
        <f t="shared" si="0"/>
        <v>323</v>
      </c>
      <c r="K18" s="310" t="s">
        <v>144</v>
      </c>
      <c r="L18" s="309">
        <v>320</v>
      </c>
      <c r="M18" s="309">
        <v>207</v>
      </c>
      <c r="N18" s="309">
        <v>155</v>
      </c>
      <c r="O18" s="309">
        <v>164</v>
      </c>
      <c r="P18" s="308">
        <v>103</v>
      </c>
      <c r="Q18" s="275">
        <f t="shared" si="1"/>
        <v>949</v>
      </c>
      <c r="R18" s="274">
        <f t="shared" si="2"/>
        <v>1272</v>
      </c>
    </row>
    <row r="19" spans="1:18" ht="17.100000000000001" customHeight="1">
      <c r="A19" s="312"/>
      <c r="B19" s="844"/>
      <c r="C19" s="152"/>
      <c r="D19" s="69" t="s">
        <v>122</v>
      </c>
      <c r="E19" s="69"/>
      <c r="F19" s="69"/>
      <c r="G19" s="69"/>
      <c r="H19" s="311">
        <v>199</v>
      </c>
      <c r="I19" s="308">
        <v>143</v>
      </c>
      <c r="J19" s="275">
        <f t="shared" si="0"/>
        <v>342</v>
      </c>
      <c r="K19" s="310" t="s">
        <v>144</v>
      </c>
      <c r="L19" s="309">
        <v>346</v>
      </c>
      <c r="M19" s="309">
        <v>226</v>
      </c>
      <c r="N19" s="309">
        <v>161</v>
      </c>
      <c r="O19" s="309">
        <v>165</v>
      </c>
      <c r="P19" s="308">
        <v>96</v>
      </c>
      <c r="Q19" s="275">
        <f t="shared" si="1"/>
        <v>994</v>
      </c>
      <c r="R19" s="274">
        <f t="shared" si="2"/>
        <v>1336</v>
      </c>
    </row>
    <row r="20" spans="1:18" ht="17.100000000000001" customHeight="1">
      <c r="A20" s="312">
        <v>719</v>
      </c>
      <c r="B20" s="844"/>
      <c r="C20" s="133"/>
      <c r="D20" s="132" t="s">
        <v>121</v>
      </c>
      <c r="E20" s="132"/>
      <c r="F20" s="132"/>
      <c r="G20" s="132"/>
      <c r="H20" s="273">
        <v>124</v>
      </c>
      <c r="I20" s="305">
        <v>105</v>
      </c>
      <c r="J20" s="271">
        <f t="shared" si="0"/>
        <v>229</v>
      </c>
      <c r="K20" s="307" t="s">
        <v>223</v>
      </c>
      <c r="L20" s="306">
        <v>301</v>
      </c>
      <c r="M20" s="306">
        <v>186</v>
      </c>
      <c r="N20" s="306">
        <v>149</v>
      </c>
      <c r="O20" s="306">
        <v>144</v>
      </c>
      <c r="P20" s="305">
        <v>83</v>
      </c>
      <c r="Q20" s="275">
        <f t="shared" si="1"/>
        <v>863</v>
      </c>
      <c r="R20" s="266">
        <f t="shared" si="2"/>
        <v>1092</v>
      </c>
    </row>
    <row r="21" spans="1:18" ht="17.100000000000001" customHeight="1">
      <c r="A21" s="312">
        <v>25</v>
      </c>
      <c r="B21" s="844"/>
      <c r="C21" s="265" t="s">
        <v>110</v>
      </c>
      <c r="D21" s="265"/>
      <c r="E21" s="265"/>
      <c r="F21" s="265"/>
      <c r="G21" s="265"/>
      <c r="H21" s="263">
        <v>17</v>
      </c>
      <c r="I21" s="304">
        <v>29</v>
      </c>
      <c r="J21" s="290">
        <f t="shared" si="0"/>
        <v>46</v>
      </c>
      <c r="K21" s="289" t="s">
        <v>223</v>
      </c>
      <c r="L21" s="33">
        <v>40</v>
      </c>
      <c r="M21" s="33">
        <v>26</v>
      </c>
      <c r="N21" s="33">
        <v>19</v>
      </c>
      <c r="O21" s="33">
        <v>9</v>
      </c>
      <c r="P21" s="32">
        <v>19</v>
      </c>
      <c r="Q21" s="303">
        <f t="shared" si="1"/>
        <v>113</v>
      </c>
      <c r="R21" s="302">
        <f t="shared" si="2"/>
        <v>159</v>
      </c>
    </row>
    <row r="22" spans="1:18" ht="17.100000000000001" customHeight="1" thickBot="1">
      <c r="A22" s="312">
        <v>900</v>
      </c>
      <c r="B22" s="845"/>
      <c r="C22" s="839" t="s">
        <v>120</v>
      </c>
      <c r="D22" s="840"/>
      <c r="E22" s="840"/>
      <c r="F22" s="840"/>
      <c r="G22" s="841"/>
      <c r="H22" s="259">
        <f>H14+H21</f>
        <v>819</v>
      </c>
      <c r="I22" s="256">
        <f>I14+I21</f>
        <v>695</v>
      </c>
      <c r="J22" s="255">
        <f t="shared" si="0"/>
        <v>1514</v>
      </c>
      <c r="K22" s="258" t="s">
        <v>144</v>
      </c>
      <c r="L22" s="257">
        <f>L14+L21</f>
        <v>1516</v>
      </c>
      <c r="M22" s="257">
        <f>M14+M21</f>
        <v>1029</v>
      </c>
      <c r="N22" s="257">
        <f>N14+N21</f>
        <v>730</v>
      </c>
      <c r="O22" s="257">
        <f>O14+O21</f>
        <v>730</v>
      </c>
      <c r="P22" s="256">
        <f>P14+P21</f>
        <v>464</v>
      </c>
      <c r="Q22" s="255">
        <f t="shared" si="1"/>
        <v>4469</v>
      </c>
      <c r="R22" s="254">
        <f t="shared" si="2"/>
        <v>5983</v>
      </c>
    </row>
    <row r="23" spans="1:18" ht="17.100000000000001" customHeight="1">
      <c r="B23" s="849" t="s">
        <v>127</v>
      </c>
      <c r="C23" s="301"/>
      <c r="D23" s="301"/>
      <c r="E23" s="301"/>
      <c r="F23" s="301"/>
      <c r="G23" s="300"/>
      <c r="H23" s="299" t="s">
        <v>65</v>
      </c>
      <c r="I23" s="298" t="s">
        <v>64</v>
      </c>
      <c r="J23" s="297" t="s">
        <v>57</v>
      </c>
      <c r="K23" s="296" t="s">
        <v>63</v>
      </c>
      <c r="L23" s="295" t="s">
        <v>62</v>
      </c>
      <c r="M23" s="295" t="s">
        <v>61</v>
      </c>
      <c r="N23" s="295" t="s">
        <v>60</v>
      </c>
      <c r="O23" s="295" t="s">
        <v>59</v>
      </c>
      <c r="P23" s="294" t="s">
        <v>58</v>
      </c>
      <c r="Q23" s="293" t="s">
        <v>57</v>
      </c>
      <c r="R23" s="292" t="s">
        <v>56</v>
      </c>
    </row>
    <row r="24" spans="1:18" ht="17.100000000000001" customHeight="1">
      <c r="B24" s="850"/>
      <c r="C24" s="291" t="s">
        <v>111</v>
      </c>
      <c r="D24" s="47"/>
      <c r="E24" s="47"/>
      <c r="F24" s="47"/>
      <c r="G24" s="46"/>
      <c r="H24" s="263">
        <f>H25+H26+H27+H28+H29+H30</f>
        <v>1941</v>
      </c>
      <c r="I24" s="264">
        <f>I25+I26+I27+I28+I29+I30</f>
        <v>1776</v>
      </c>
      <c r="J24" s="290">
        <f t="shared" ref="J24:J32" si="3">SUM(H24:I24)</f>
        <v>3717</v>
      </c>
      <c r="K24" s="289" t="s">
        <v>223</v>
      </c>
      <c r="L24" s="33">
        <f>L25+L26+L27+L28+L29+L30</f>
        <v>3285</v>
      </c>
      <c r="M24" s="33">
        <f>M25+M26+M27+M28+M29+M30</f>
        <v>1991</v>
      </c>
      <c r="N24" s="33">
        <f>N25+N26+N27+N28+N29+N30</f>
        <v>1628</v>
      </c>
      <c r="O24" s="33">
        <f>O25+O26+O27+O28+O29+O30</f>
        <v>1939</v>
      </c>
      <c r="P24" s="33">
        <f>P25+P26+P27+P28+P29+P30</f>
        <v>1406</v>
      </c>
      <c r="Q24" s="261">
        <f t="shared" ref="Q24:Q32" si="4">SUM(K24:P24)</f>
        <v>10249</v>
      </c>
      <c r="R24" s="287">
        <f t="shared" ref="R24:R32" si="5">SUM(J24,Q24)</f>
        <v>13966</v>
      </c>
    </row>
    <row r="25" spans="1:18" ht="17.100000000000001" customHeight="1">
      <c r="B25" s="850"/>
      <c r="C25" s="81"/>
      <c r="D25" s="151" t="s">
        <v>126</v>
      </c>
      <c r="E25" s="151"/>
      <c r="F25" s="151"/>
      <c r="G25" s="151"/>
      <c r="H25" s="311">
        <v>50</v>
      </c>
      <c r="I25" s="308">
        <v>37</v>
      </c>
      <c r="J25" s="275">
        <f t="shared" si="3"/>
        <v>87</v>
      </c>
      <c r="K25" s="310" t="s">
        <v>222</v>
      </c>
      <c r="L25" s="309">
        <v>62</v>
      </c>
      <c r="M25" s="309">
        <v>46</v>
      </c>
      <c r="N25" s="309">
        <v>29</v>
      </c>
      <c r="O25" s="309">
        <v>23</v>
      </c>
      <c r="P25" s="308">
        <v>21</v>
      </c>
      <c r="Q25" s="275">
        <f t="shared" si="4"/>
        <v>181</v>
      </c>
      <c r="R25" s="281">
        <f t="shared" si="5"/>
        <v>268</v>
      </c>
    </row>
    <row r="26" spans="1:18" ht="17.100000000000001" customHeight="1">
      <c r="B26" s="850"/>
      <c r="C26" s="151"/>
      <c r="D26" s="69" t="s">
        <v>125</v>
      </c>
      <c r="E26" s="69"/>
      <c r="F26" s="69"/>
      <c r="G26" s="69"/>
      <c r="H26" s="311">
        <v>148</v>
      </c>
      <c r="I26" s="308">
        <v>141</v>
      </c>
      <c r="J26" s="275">
        <f t="shared" si="3"/>
        <v>289</v>
      </c>
      <c r="K26" s="310" t="s">
        <v>222</v>
      </c>
      <c r="L26" s="309">
        <v>157</v>
      </c>
      <c r="M26" s="309">
        <v>108</v>
      </c>
      <c r="N26" s="309">
        <v>80</v>
      </c>
      <c r="O26" s="309">
        <v>93</v>
      </c>
      <c r="P26" s="308">
        <v>63</v>
      </c>
      <c r="Q26" s="275">
        <f t="shared" si="4"/>
        <v>501</v>
      </c>
      <c r="R26" s="274">
        <f t="shared" si="5"/>
        <v>790</v>
      </c>
    </row>
    <row r="27" spans="1:18" ht="17.100000000000001" customHeight="1">
      <c r="B27" s="850"/>
      <c r="C27" s="151"/>
      <c r="D27" s="69" t="s">
        <v>124</v>
      </c>
      <c r="E27" s="69"/>
      <c r="F27" s="69"/>
      <c r="G27" s="69"/>
      <c r="H27" s="311">
        <v>279</v>
      </c>
      <c r="I27" s="308">
        <v>252</v>
      </c>
      <c r="J27" s="275">
        <f t="shared" si="3"/>
        <v>531</v>
      </c>
      <c r="K27" s="310" t="s">
        <v>223</v>
      </c>
      <c r="L27" s="309">
        <v>349</v>
      </c>
      <c r="M27" s="309">
        <v>180</v>
      </c>
      <c r="N27" s="309">
        <v>146</v>
      </c>
      <c r="O27" s="309">
        <v>154</v>
      </c>
      <c r="P27" s="308">
        <v>141</v>
      </c>
      <c r="Q27" s="275">
        <f t="shared" si="4"/>
        <v>970</v>
      </c>
      <c r="R27" s="274">
        <f t="shared" si="5"/>
        <v>1501</v>
      </c>
    </row>
    <row r="28" spans="1:18" ht="17.100000000000001" customHeight="1">
      <c r="B28" s="850"/>
      <c r="C28" s="151"/>
      <c r="D28" s="69" t="s">
        <v>123</v>
      </c>
      <c r="E28" s="69"/>
      <c r="F28" s="69"/>
      <c r="G28" s="69"/>
      <c r="H28" s="311">
        <v>522</v>
      </c>
      <c r="I28" s="308">
        <v>386</v>
      </c>
      <c r="J28" s="275">
        <f t="shared" si="3"/>
        <v>908</v>
      </c>
      <c r="K28" s="310" t="s">
        <v>223</v>
      </c>
      <c r="L28" s="309">
        <v>655</v>
      </c>
      <c r="M28" s="309">
        <v>352</v>
      </c>
      <c r="N28" s="309">
        <v>253</v>
      </c>
      <c r="O28" s="309">
        <v>265</v>
      </c>
      <c r="P28" s="308">
        <v>198</v>
      </c>
      <c r="Q28" s="275">
        <f t="shared" si="4"/>
        <v>1723</v>
      </c>
      <c r="R28" s="274">
        <f t="shared" si="5"/>
        <v>2631</v>
      </c>
    </row>
    <row r="29" spans="1:18" ht="17.100000000000001" customHeight="1">
      <c r="B29" s="850"/>
      <c r="C29" s="151"/>
      <c r="D29" s="69" t="s">
        <v>122</v>
      </c>
      <c r="E29" s="69"/>
      <c r="F29" s="69"/>
      <c r="G29" s="69"/>
      <c r="H29" s="311">
        <v>566</v>
      </c>
      <c r="I29" s="308">
        <v>478</v>
      </c>
      <c r="J29" s="275">
        <f t="shared" si="3"/>
        <v>1044</v>
      </c>
      <c r="K29" s="310" t="s">
        <v>223</v>
      </c>
      <c r="L29" s="309">
        <v>980</v>
      </c>
      <c r="M29" s="309">
        <v>540</v>
      </c>
      <c r="N29" s="309">
        <v>425</v>
      </c>
      <c r="O29" s="309">
        <v>428</v>
      </c>
      <c r="P29" s="308">
        <v>352</v>
      </c>
      <c r="Q29" s="275">
        <f t="shared" si="4"/>
        <v>2725</v>
      </c>
      <c r="R29" s="274">
        <f t="shared" si="5"/>
        <v>3769</v>
      </c>
    </row>
    <row r="30" spans="1:18" ht="17.100000000000001" customHeight="1">
      <c r="B30" s="850"/>
      <c r="C30" s="132"/>
      <c r="D30" s="132" t="s">
        <v>121</v>
      </c>
      <c r="E30" s="132"/>
      <c r="F30" s="132"/>
      <c r="G30" s="132"/>
      <c r="H30" s="273">
        <v>376</v>
      </c>
      <c r="I30" s="305">
        <v>482</v>
      </c>
      <c r="J30" s="271">
        <f t="shared" si="3"/>
        <v>858</v>
      </c>
      <c r="K30" s="307" t="s">
        <v>224</v>
      </c>
      <c r="L30" s="306">
        <v>1082</v>
      </c>
      <c r="M30" s="306">
        <v>765</v>
      </c>
      <c r="N30" s="306">
        <v>695</v>
      </c>
      <c r="O30" s="306">
        <v>976</v>
      </c>
      <c r="P30" s="305">
        <v>631</v>
      </c>
      <c r="Q30" s="271">
        <f t="shared" si="4"/>
        <v>4149</v>
      </c>
      <c r="R30" s="266">
        <f t="shared" si="5"/>
        <v>5007</v>
      </c>
    </row>
    <row r="31" spans="1:18" ht="17.100000000000001" customHeight="1">
      <c r="B31" s="850"/>
      <c r="C31" s="265" t="s">
        <v>110</v>
      </c>
      <c r="D31" s="265"/>
      <c r="E31" s="265"/>
      <c r="F31" s="265"/>
      <c r="G31" s="265"/>
      <c r="H31" s="263">
        <v>16</v>
      </c>
      <c r="I31" s="304">
        <v>31</v>
      </c>
      <c r="J31" s="290">
        <f t="shared" si="3"/>
        <v>47</v>
      </c>
      <c r="K31" s="289" t="s">
        <v>224</v>
      </c>
      <c r="L31" s="33">
        <v>24</v>
      </c>
      <c r="M31" s="33">
        <v>21</v>
      </c>
      <c r="N31" s="33">
        <v>14</v>
      </c>
      <c r="O31" s="33">
        <v>17</v>
      </c>
      <c r="P31" s="32">
        <v>18</v>
      </c>
      <c r="Q31" s="303">
        <f t="shared" si="4"/>
        <v>94</v>
      </c>
      <c r="R31" s="302">
        <f t="shared" si="5"/>
        <v>141</v>
      </c>
    </row>
    <row r="32" spans="1:18" ht="17.100000000000001" customHeight="1" thickBot="1">
      <c r="B32" s="851"/>
      <c r="C32" s="839" t="s">
        <v>120</v>
      </c>
      <c r="D32" s="840"/>
      <c r="E32" s="840"/>
      <c r="F32" s="840"/>
      <c r="G32" s="841"/>
      <c r="H32" s="259">
        <f>H24+H31</f>
        <v>1957</v>
      </c>
      <c r="I32" s="256">
        <f>I24+I31</f>
        <v>1807</v>
      </c>
      <c r="J32" s="255">
        <f t="shared" si="3"/>
        <v>3764</v>
      </c>
      <c r="K32" s="258" t="s">
        <v>224</v>
      </c>
      <c r="L32" s="257">
        <f>L24+L31</f>
        <v>3309</v>
      </c>
      <c r="M32" s="257">
        <f>M24+M31</f>
        <v>2012</v>
      </c>
      <c r="N32" s="257">
        <f>N24+N31</f>
        <v>1642</v>
      </c>
      <c r="O32" s="257">
        <f>O24+O31</f>
        <v>1956</v>
      </c>
      <c r="P32" s="256">
        <f>P24+P31</f>
        <v>1424</v>
      </c>
      <c r="Q32" s="255">
        <f t="shared" si="4"/>
        <v>10343</v>
      </c>
      <c r="R32" s="254">
        <f t="shared" si="5"/>
        <v>14107</v>
      </c>
    </row>
    <row r="33" spans="1:18" ht="17.100000000000001" customHeight="1">
      <c r="B33" s="836" t="s">
        <v>57</v>
      </c>
      <c r="C33" s="301"/>
      <c r="D33" s="301"/>
      <c r="E33" s="301"/>
      <c r="F33" s="301"/>
      <c r="G33" s="300"/>
      <c r="H33" s="299" t="s">
        <v>65</v>
      </c>
      <c r="I33" s="298" t="s">
        <v>64</v>
      </c>
      <c r="J33" s="297" t="s">
        <v>57</v>
      </c>
      <c r="K33" s="296" t="s">
        <v>63</v>
      </c>
      <c r="L33" s="295" t="s">
        <v>62</v>
      </c>
      <c r="M33" s="295" t="s">
        <v>61</v>
      </c>
      <c r="N33" s="295" t="s">
        <v>60</v>
      </c>
      <c r="O33" s="295" t="s">
        <v>59</v>
      </c>
      <c r="P33" s="294" t="s">
        <v>58</v>
      </c>
      <c r="Q33" s="293" t="s">
        <v>57</v>
      </c>
      <c r="R33" s="292" t="s">
        <v>56</v>
      </c>
    </row>
    <row r="34" spans="1:18" ht="17.100000000000001" customHeight="1">
      <c r="B34" s="837"/>
      <c r="C34" s="291" t="s">
        <v>111</v>
      </c>
      <c r="D34" s="47"/>
      <c r="E34" s="47"/>
      <c r="F34" s="47"/>
      <c r="G34" s="46"/>
      <c r="H34" s="263">
        <f t="shared" ref="H34:I41" si="6">H14+H24</f>
        <v>2743</v>
      </c>
      <c r="I34" s="264">
        <f t="shared" si="6"/>
        <v>2442</v>
      </c>
      <c r="J34" s="290">
        <f>SUM(H34:I34)</f>
        <v>5185</v>
      </c>
      <c r="K34" s="289" t="s">
        <v>223</v>
      </c>
      <c r="L34" s="288">
        <f>L14+L24</f>
        <v>4761</v>
      </c>
      <c r="M34" s="288">
        <f>M14+M24</f>
        <v>2994</v>
      </c>
      <c r="N34" s="288">
        <f>N14+N24</f>
        <v>2339</v>
      </c>
      <c r="O34" s="288">
        <f>O14+O24</f>
        <v>2660</v>
      </c>
      <c r="P34" s="288">
        <f>P14+P24</f>
        <v>1851</v>
      </c>
      <c r="Q34" s="261">
        <f t="shared" ref="Q34:Q42" si="7">SUM(K34:P34)</f>
        <v>14605</v>
      </c>
      <c r="R34" s="287">
        <f t="shared" ref="R34:R42" si="8">SUM(J34,Q34)</f>
        <v>19790</v>
      </c>
    </row>
    <row r="35" spans="1:18" ht="17.100000000000001" customHeight="1">
      <c r="B35" s="837"/>
      <c r="C35" s="82"/>
      <c r="D35" s="151" t="s">
        <v>126</v>
      </c>
      <c r="E35" s="151"/>
      <c r="F35" s="151"/>
      <c r="G35" s="151"/>
      <c r="H35" s="286">
        <f t="shared" si="6"/>
        <v>105</v>
      </c>
      <c r="I35" s="285">
        <f t="shared" si="6"/>
        <v>93</v>
      </c>
      <c r="J35" s="275">
        <f>SUM(H35:I35)</f>
        <v>198</v>
      </c>
      <c r="K35" s="284" t="s">
        <v>223</v>
      </c>
      <c r="L35" s="283">
        <f t="shared" ref="L35:P41" si="9">L15+L25</f>
        <v>143</v>
      </c>
      <c r="M35" s="283">
        <f t="shared" si="9"/>
        <v>93</v>
      </c>
      <c r="N35" s="283">
        <f t="shared" si="9"/>
        <v>64</v>
      </c>
      <c r="O35" s="283">
        <f t="shared" si="9"/>
        <v>63</v>
      </c>
      <c r="P35" s="282">
        <f>P15+P25</f>
        <v>52</v>
      </c>
      <c r="Q35" s="275">
        <f>SUM(K35:P35)</f>
        <v>415</v>
      </c>
      <c r="R35" s="281">
        <f>SUM(J35,Q35)</f>
        <v>613</v>
      </c>
    </row>
    <row r="36" spans="1:18" ht="17.100000000000001" customHeight="1">
      <c r="B36" s="837"/>
      <c r="C36" s="152"/>
      <c r="D36" s="69" t="s">
        <v>125</v>
      </c>
      <c r="E36" s="69"/>
      <c r="F36" s="69"/>
      <c r="G36" s="69"/>
      <c r="H36" s="280">
        <f t="shared" si="6"/>
        <v>251</v>
      </c>
      <c r="I36" s="279">
        <f t="shared" si="6"/>
        <v>244</v>
      </c>
      <c r="J36" s="275">
        <f t="shared" ref="J36:J42" si="10">SUM(H36:I36)</f>
        <v>495</v>
      </c>
      <c r="K36" s="278" t="s">
        <v>223</v>
      </c>
      <c r="L36" s="277">
        <f t="shared" si="9"/>
        <v>319</v>
      </c>
      <c r="M36" s="277">
        <f t="shared" si="9"/>
        <v>248</v>
      </c>
      <c r="N36" s="277">
        <f t="shared" si="9"/>
        <v>172</v>
      </c>
      <c r="O36" s="277">
        <f t="shared" si="9"/>
        <v>170</v>
      </c>
      <c r="P36" s="276">
        <f t="shared" si="9"/>
        <v>122</v>
      </c>
      <c r="Q36" s="275">
        <f t="shared" si="7"/>
        <v>1031</v>
      </c>
      <c r="R36" s="274">
        <f t="shared" si="8"/>
        <v>1526</v>
      </c>
    </row>
    <row r="37" spans="1:18" ht="17.100000000000001" customHeight="1">
      <c r="B37" s="837"/>
      <c r="C37" s="152"/>
      <c r="D37" s="69" t="s">
        <v>124</v>
      </c>
      <c r="E37" s="69"/>
      <c r="F37" s="69"/>
      <c r="G37" s="69"/>
      <c r="H37" s="280">
        <f t="shared" si="6"/>
        <v>417</v>
      </c>
      <c r="I37" s="279">
        <f t="shared" si="6"/>
        <v>371</v>
      </c>
      <c r="J37" s="275">
        <f t="shared" si="10"/>
        <v>788</v>
      </c>
      <c r="K37" s="278" t="s">
        <v>222</v>
      </c>
      <c r="L37" s="277">
        <f t="shared" si="9"/>
        <v>615</v>
      </c>
      <c r="M37" s="277">
        <f t="shared" si="9"/>
        <v>377</v>
      </c>
      <c r="N37" s="277">
        <f t="shared" si="9"/>
        <v>265</v>
      </c>
      <c r="O37" s="277">
        <f t="shared" si="9"/>
        <v>285</v>
      </c>
      <c r="P37" s="276">
        <f t="shared" si="9"/>
        <v>214</v>
      </c>
      <c r="Q37" s="275">
        <f t="shared" si="7"/>
        <v>1756</v>
      </c>
      <c r="R37" s="274">
        <f>SUM(J37,Q37)</f>
        <v>2544</v>
      </c>
    </row>
    <row r="38" spans="1:18" ht="17.100000000000001" customHeight="1">
      <c r="B38" s="837"/>
      <c r="C38" s="152"/>
      <c r="D38" s="69" t="s">
        <v>123</v>
      </c>
      <c r="E38" s="69"/>
      <c r="F38" s="69"/>
      <c r="G38" s="69"/>
      <c r="H38" s="280">
        <f t="shared" si="6"/>
        <v>705</v>
      </c>
      <c r="I38" s="279">
        <f t="shared" si="6"/>
        <v>526</v>
      </c>
      <c r="J38" s="275">
        <f t="shared" si="10"/>
        <v>1231</v>
      </c>
      <c r="K38" s="278" t="s">
        <v>223</v>
      </c>
      <c r="L38" s="277">
        <f t="shared" si="9"/>
        <v>975</v>
      </c>
      <c r="M38" s="277">
        <f t="shared" si="9"/>
        <v>559</v>
      </c>
      <c r="N38" s="277">
        <f t="shared" si="9"/>
        <v>408</v>
      </c>
      <c r="O38" s="277">
        <f t="shared" si="9"/>
        <v>429</v>
      </c>
      <c r="P38" s="276">
        <f t="shared" si="9"/>
        <v>301</v>
      </c>
      <c r="Q38" s="275">
        <f t="shared" si="7"/>
        <v>2672</v>
      </c>
      <c r="R38" s="274">
        <f t="shared" si="8"/>
        <v>3903</v>
      </c>
    </row>
    <row r="39" spans="1:18" ht="17.100000000000001" customHeight="1">
      <c r="B39" s="837"/>
      <c r="C39" s="152"/>
      <c r="D39" s="69" t="s">
        <v>122</v>
      </c>
      <c r="E39" s="69"/>
      <c r="F39" s="69"/>
      <c r="G39" s="69"/>
      <c r="H39" s="280">
        <f t="shared" si="6"/>
        <v>765</v>
      </c>
      <c r="I39" s="279">
        <f t="shared" si="6"/>
        <v>621</v>
      </c>
      <c r="J39" s="275">
        <f t="shared" si="10"/>
        <v>1386</v>
      </c>
      <c r="K39" s="278" t="s">
        <v>223</v>
      </c>
      <c r="L39" s="277">
        <f t="shared" si="9"/>
        <v>1326</v>
      </c>
      <c r="M39" s="277">
        <f t="shared" si="9"/>
        <v>766</v>
      </c>
      <c r="N39" s="277">
        <f t="shared" si="9"/>
        <v>586</v>
      </c>
      <c r="O39" s="277">
        <f t="shared" si="9"/>
        <v>593</v>
      </c>
      <c r="P39" s="276">
        <f t="shared" si="9"/>
        <v>448</v>
      </c>
      <c r="Q39" s="275">
        <f t="shared" si="7"/>
        <v>3719</v>
      </c>
      <c r="R39" s="274">
        <f t="shared" si="8"/>
        <v>5105</v>
      </c>
    </row>
    <row r="40" spans="1:18" ht="17.100000000000001" customHeight="1">
      <c r="B40" s="837"/>
      <c r="C40" s="133"/>
      <c r="D40" s="132" t="s">
        <v>121</v>
      </c>
      <c r="E40" s="132"/>
      <c r="F40" s="132"/>
      <c r="G40" s="132"/>
      <c r="H40" s="273">
        <f t="shared" si="6"/>
        <v>500</v>
      </c>
      <c r="I40" s="272">
        <f t="shared" si="6"/>
        <v>587</v>
      </c>
      <c r="J40" s="271">
        <f t="shared" si="10"/>
        <v>1087</v>
      </c>
      <c r="K40" s="270" t="s">
        <v>223</v>
      </c>
      <c r="L40" s="269">
        <f t="shared" si="9"/>
        <v>1383</v>
      </c>
      <c r="M40" s="269">
        <f t="shared" si="9"/>
        <v>951</v>
      </c>
      <c r="N40" s="269">
        <f t="shared" si="9"/>
        <v>844</v>
      </c>
      <c r="O40" s="269">
        <f t="shared" si="9"/>
        <v>1120</v>
      </c>
      <c r="P40" s="268">
        <f t="shared" si="9"/>
        <v>714</v>
      </c>
      <c r="Q40" s="267">
        <f t="shared" si="7"/>
        <v>5012</v>
      </c>
      <c r="R40" s="266">
        <f t="shared" si="8"/>
        <v>6099</v>
      </c>
    </row>
    <row r="41" spans="1:18" ht="17.100000000000001" customHeight="1">
      <c r="B41" s="837"/>
      <c r="C41" s="265" t="s">
        <v>110</v>
      </c>
      <c r="D41" s="265"/>
      <c r="E41" s="265"/>
      <c r="F41" s="265"/>
      <c r="G41" s="265"/>
      <c r="H41" s="263">
        <f t="shared" si="6"/>
        <v>33</v>
      </c>
      <c r="I41" s="264">
        <f t="shared" si="6"/>
        <v>60</v>
      </c>
      <c r="J41" s="263">
        <f>SUM(H41:I41)</f>
        <v>93</v>
      </c>
      <c r="K41" s="262" t="s">
        <v>223</v>
      </c>
      <c r="L41" s="35">
        <f>L21+L31</f>
        <v>64</v>
      </c>
      <c r="M41" s="35">
        <f t="shared" si="9"/>
        <v>47</v>
      </c>
      <c r="N41" s="35">
        <f t="shared" si="9"/>
        <v>33</v>
      </c>
      <c r="O41" s="35">
        <f t="shared" si="9"/>
        <v>26</v>
      </c>
      <c r="P41" s="34">
        <f t="shared" si="9"/>
        <v>37</v>
      </c>
      <c r="Q41" s="261">
        <f t="shared" si="7"/>
        <v>207</v>
      </c>
      <c r="R41" s="260">
        <f t="shared" si="8"/>
        <v>300</v>
      </c>
    </row>
    <row r="42" spans="1:18" ht="17.100000000000001" customHeight="1" thickBot="1">
      <c r="B42" s="838"/>
      <c r="C42" s="839" t="s">
        <v>120</v>
      </c>
      <c r="D42" s="840"/>
      <c r="E42" s="840"/>
      <c r="F42" s="840"/>
      <c r="G42" s="841"/>
      <c r="H42" s="259">
        <f>H34+H41</f>
        <v>2776</v>
      </c>
      <c r="I42" s="256">
        <f>I34+I41</f>
        <v>2502</v>
      </c>
      <c r="J42" s="255">
        <f t="shared" si="10"/>
        <v>5278</v>
      </c>
      <c r="K42" s="258" t="s">
        <v>223</v>
      </c>
      <c r="L42" s="257">
        <f>L34+L41</f>
        <v>4825</v>
      </c>
      <c r="M42" s="257">
        <f>M34+M41</f>
        <v>3041</v>
      </c>
      <c r="N42" s="257">
        <f>N34+N41</f>
        <v>2372</v>
      </c>
      <c r="O42" s="257">
        <f>O34+O41</f>
        <v>2686</v>
      </c>
      <c r="P42" s="256">
        <f>P34+P41</f>
        <v>1888</v>
      </c>
      <c r="Q42" s="255">
        <f t="shared" si="7"/>
        <v>14812</v>
      </c>
      <c r="R42" s="254">
        <f t="shared" si="8"/>
        <v>20090</v>
      </c>
    </row>
    <row r="45" spans="1:18" ht="17.100000000000001" customHeight="1">
      <c r="A45" s="4" t="s">
        <v>119</v>
      </c>
    </row>
    <row r="46" spans="1:18" ht="17.100000000000001" customHeight="1">
      <c r="B46" s="23"/>
      <c r="C46" s="23"/>
      <c r="D46" s="23"/>
      <c r="E46" s="143"/>
      <c r="F46" s="143"/>
      <c r="G46" s="143"/>
      <c r="H46" s="143"/>
      <c r="I46" s="143"/>
      <c r="J46" s="143"/>
      <c r="K46" s="782" t="s">
        <v>112</v>
      </c>
      <c r="L46" s="782"/>
      <c r="M46" s="782"/>
      <c r="N46" s="782"/>
      <c r="O46" s="782"/>
      <c r="P46" s="782"/>
      <c r="Q46" s="782"/>
      <c r="R46" s="782"/>
    </row>
    <row r="47" spans="1:18" ht="17.100000000000001" customHeight="1">
      <c r="B47" s="783" t="str">
        <f>"令和" &amp; DBCS($A$2) &amp; "年（" &amp; DBCS($B$2) &amp; "年）" &amp; DBCS($C$2) &amp; "月"</f>
        <v>令和４年（２０２２年）１１月</v>
      </c>
      <c r="C47" s="784"/>
      <c r="D47" s="784"/>
      <c r="E47" s="784"/>
      <c r="F47" s="784"/>
      <c r="G47" s="785"/>
      <c r="H47" s="789" t="s">
        <v>104</v>
      </c>
      <c r="I47" s="790"/>
      <c r="J47" s="790"/>
      <c r="K47" s="791" t="s">
        <v>103</v>
      </c>
      <c r="L47" s="792"/>
      <c r="M47" s="792"/>
      <c r="N47" s="792"/>
      <c r="O47" s="792"/>
      <c r="P47" s="792"/>
      <c r="Q47" s="793"/>
      <c r="R47" s="794" t="s">
        <v>56</v>
      </c>
    </row>
    <row r="48" spans="1:18" ht="17.100000000000001" customHeight="1">
      <c r="B48" s="786"/>
      <c r="C48" s="787"/>
      <c r="D48" s="787"/>
      <c r="E48" s="787"/>
      <c r="F48" s="787"/>
      <c r="G48" s="788"/>
      <c r="H48" s="142" t="s">
        <v>65</v>
      </c>
      <c r="I48" s="141" t="s">
        <v>64</v>
      </c>
      <c r="J48" s="140" t="s">
        <v>57</v>
      </c>
      <c r="K48" s="139" t="s">
        <v>63</v>
      </c>
      <c r="L48" s="138" t="s">
        <v>62</v>
      </c>
      <c r="M48" s="138" t="s">
        <v>61</v>
      </c>
      <c r="N48" s="138" t="s">
        <v>60</v>
      </c>
      <c r="O48" s="138" t="s">
        <v>59</v>
      </c>
      <c r="P48" s="137" t="s">
        <v>58</v>
      </c>
      <c r="Q48" s="441" t="s">
        <v>57</v>
      </c>
      <c r="R48" s="795"/>
    </row>
    <row r="49" spans="1:18" ht="17.100000000000001" customHeight="1">
      <c r="B49" s="3" t="s">
        <v>111</v>
      </c>
      <c r="C49" s="235"/>
      <c r="D49" s="235"/>
      <c r="E49" s="235"/>
      <c r="F49" s="235"/>
      <c r="G49" s="235"/>
      <c r="H49" s="22">
        <v>896</v>
      </c>
      <c r="I49" s="21">
        <v>1313</v>
      </c>
      <c r="J49" s="20">
        <f>SUM(H49:I49)</f>
        <v>2209</v>
      </c>
      <c r="K49" s="19">
        <v>0</v>
      </c>
      <c r="L49" s="31">
        <v>3653</v>
      </c>
      <c r="M49" s="31">
        <v>2373</v>
      </c>
      <c r="N49" s="31">
        <v>1541</v>
      </c>
      <c r="O49" s="31">
        <v>1019</v>
      </c>
      <c r="P49" s="30">
        <v>480</v>
      </c>
      <c r="Q49" s="253">
        <f>SUM(K49:P49)</f>
        <v>9066</v>
      </c>
      <c r="R49" s="252">
        <f>SUM(J49,Q49)</f>
        <v>11275</v>
      </c>
    </row>
    <row r="50" spans="1:18" ht="17.100000000000001" customHeight="1">
      <c r="B50" s="2" t="s">
        <v>110</v>
      </c>
      <c r="C50" s="29"/>
      <c r="D50" s="29"/>
      <c r="E50" s="29"/>
      <c r="F50" s="29"/>
      <c r="G50" s="29"/>
      <c r="H50" s="18">
        <v>13</v>
      </c>
      <c r="I50" s="17">
        <v>36</v>
      </c>
      <c r="J50" s="16">
        <f>SUM(H50:I50)</f>
        <v>49</v>
      </c>
      <c r="K50" s="15">
        <v>0</v>
      </c>
      <c r="L50" s="28">
        <v>46</v>
      </c>
      <c r="M50" s="28">
        <v>35</v>
      </c>
      <c r="N50" s="28">
        <v>26</v>
      </c>
      <c r="O50" s="28">
        <v>19</v>
      </c>
      <c r="P50" s="27">
        <v>18</v>
      </c>
      <c r="Q50" s="251">
        <f>SUM(K50:P50)</f>
        <v>144</v>
      </c>
      <c r="R50" s="250">
        <f>SUM(J50,Q50)</f>
        <v>193</v>
      </c>
    </row>
    <row r="51" spans="1:18" ht="17.100000000000001" customHeight="1">
      <c r="B51" s="13" t="s">
        <v>55</v>
      </c>
      <c r="C51" s="12"/>
      <c r="D51" s="12"/>
      <c r="E51" s="12"/>
      <c r="F51" s="12"/>
      <c r="G51" s="12"/>
      <c r="H51" s="11">
        <f t="shared" ref="H51:P51" si="11">H49+H50</f>
        <v>909</v>
      </c>
      <c r="I51" s="8">
        <f t="shared" si="11"/>
        <v>1349</v>
      </c>
      <c r="J51" s="7">
        <f t="shared" si="11"/>
        <v>2258</v>
      </c>
      <c r="K51" s="10">
        <f t="shared" si="11"/>
        <v>0</v>
      </c>
      <c r="L51" s="9">
        <f t="shared" si="11"/>
        <v>3699</v>
      </c>
      <c r="M51" s="9">
        <f t="shared" si="11"/>
        <v>2408</v>
      </c>
      <c r="N51" s="9">
        <f t="shared" si="11"/>
        <v>1567</v>
      </c>
      <c r="O51" s="9">
        <f t="shared" si="11"/>
        <v>1038</v>
      </c>
      <c r="P51" s="8">
        <f t="shared" si="11"/>
        <v>498</v>
      </c>
      <c r="Q51" s="7">
        <f>SUM(K51:P51)</f>
        <v>9210</v>
      </c>
      <c r="R51" s="6">
        <f>SUM(J51,Q51)</f>
        <v>11468</v>
      </c>
    </row>
    <row r="53" spans="1:18" ht="17.100000000000001" customHeight="1">
      <c r="A53" s="4" t="s">
        <v>118</v>
      </c>
    </row>
    <row r="54" spans="1:18" ht="17.100000000000001" customHeight="1">
      <c r="B54" s="23"/>
      <c r="C54" s="23"/>
      <c r="D54" s="23"/>
      <c r="E54" s="143"/>
      <c r="F54" s="143"/>
      <c r="G54" s="143"/>
      <c r="H54" s="143"/>
      <c r="I54" s="143"/>
      <c r="J54" s="143"/>
      <c r="K54" s="782" t="s">
        <v>112</v>
      </c>
      <c r="L54" s="782"/>
      <c r="M54" s="782"/>
      <c r="N54" s="782"/>
      <c r="O54" s="782"/>
      <c r="P54" s="782"/>
      <c r="Q54" s="782"/>
      <c r="R54" s="782"/>
    </row>
    <row r="55" spans="1:18" ht="17.100000000000001" customHeight="1">
      <c r="B55" s="783" t="str">
        <f>"令和" &amp; DBCS($A$2) &amp; "年（" &amp; DBCS($B$2) &amp; "年）" &amp; DBCS($C$2) &amp; "月"</f>
        <v>令和４年（２０２２年）１１月</v>
      </c>
      <c r="C55" s="784"/>
      <c r="D55" s="784"/>
      <c r="E55" s="784"/>
      <c r="F55" s="784"/>
      <c r="G55" s="785"/>
      <c r="H55" s="789" t="s">
        <v>104</v>
      </c>
      <c r="I55" s="790"/>
      <c r="J55" s="790"/>
      <c r="K55" s="791" t="s">
        <v>103</v>
      </c>
      <c r="L55" s="792"/>
      <c r="M55" s="792"/>
      <c r="N55" s="792"/>
      <c r="O55" s="792"/>
      <c r="P55" s="792"/>
      <c r="Q55" s="793"/>
      <c r="R55" s="785" t="s">
        <v>56</v>
      </c>
    </row>
    <row r="56" spans="1:18" ht="17.100000000000001" customHeight="1">
      <c r="B56" s="786"/>
      <c r="C56" s="787"/>
      <c r="D56" s="787"/>
      <c r="E56" s="787"/>
      <c r="F56" s="787"/>
      <c r="G56" s="788"/>
      <c r="H56" s="142" t="s">
        <v>65</v>
      </c>
      <c r="I56" s="141" t="s">
        <v>64</v>
      </c>
      <c r="J56" s="140" t="s">
        <v>57</v>
      </c>
      <c r="K56" s="139" t="s">
        <v>63</v>
      </c>
      <c r="L56" s="138" t="s">
        <v>62</v>
      </c>
      <c r="M56" s="138" t="s">
        <v>61</v>
      </c>
      <c r="N56" s="138" t="s">
        <v>60</v>
      </c>
      <c r="O56" s="138" t="s">
        <v>59</v>
      </c>
      <c r="P56" s="137" t="s">
        <v>58</v>
      </c>
      <c r="Q56" s="248" t="s">
        <v>57</v>
      </c>
      <c r="R56" s="788"/>
    </row>
    <row r="57" spans="1:18" ht="17.100000000000001" customHeight="1">
      <c r="B57" s="3" t="s">
        <v>111</v>
      </c>
      <c r="C57" s="235"/>
      <c r="D57" s="235"/>
      <c r="E57" s="235"/>
      <c r="F57" s="235"/>
      <c r="G57" s="235"/>
      <c r="H57" s="22">
        <v>10</v>
      </c>
      <c r="I57" s="21">
        <v>15</v>
      </c>
      <c r="J57" s="20">
        <f>SUM(H57:I57)</f>
        <v>25</v>
      </c>
      <c r="K57" s="19">
        <v>0</v>
      </c>
      <c r="L57" s="31">
        <v>1395</v>
      </c>
      <c r="M57" s="31">
        <v>992</v>
      </c>
      <c r="N57" s="31">
        <v>795</v>
      </c>
      <c r="O57" s="31">
        <v>519</v>
      </c>
      <c r="P57" s="30">
        <v>263</v>
      </c>
      <c r="Q57" s="233">
        <f>SUM(K57:P57)</f>
        <v>3964</v>
      </c>
      <c r="R57" s="232">
        <f>SUM(J57,Q57)</f>
        <v>3989</v>
      </c>
    </row>
    <row r="58" spans="1:18" ht="17.100000000000001" customHeight="1">
      <c r="B58" s="2" t="s">
        <v>110</v>
      </c>
      <c r="C58" s="29"/>
      <c r="D58" s="29"/>
      <c r="E58" s="29"/>
      <c r="F58" s="29"/>
      <c r="G58" s="29"/>
      <c r="H58" s="18">
        <v>0</v>
      </c>
      <c r="I58" s="17">
        <v>0</v>
      </c>
      <c r="J58" s="16">
        <f>SUM(H58:I58)</f>
        <v>0</v>
      </c>
      <c r="K58" s="15">
        <v>0</v>
      </c>
      <c r="L58" s="28">
        <v>5</v>
      </c>
      <c r="M58" s="28">
        <v>8</v>
      </c>
      <c r="N58" s="28">
        <v>4</v>
      </c>
      <c r="O58" s="28">
        <v>4</v>
      </c>
      <c r="P58" s="27">
        <v>7</v>
      </c>
      <c r="Q58" s="230">
        <f>SUM(K58:P58)</f>
        <v>28</v>
      </c>
      <c r="R58" s="229">
        <f>SUM(J58,Q58)</f>
        <v>28</v>
      </c>
    </row>
    <row r="59" spans="1:18" ht="17.100000000000001" customHeight="1">
      <c r="B59" s="13" t="s">
        <v>55</v>
      </c>
      <c r="C59" s="12"/>
      <c r="D59" s="12"/>
      <c r="E59" s="12"/>
      <c r="F59" s="12"/>
      <c r="G59" s="12"/>
      <c r="H59" s="11">
        <f>H57+H58</f>
        <v>10</v>
      </c>
      <c r="I59" s="8">
        <f>I57+I58</f>
        <v>15</v>
      </c>
      <c r="J59" s="7">
        <f>SUM(H59:I59)</f>
        <v>25</v>
      </c>
      <c r="K59" s="10">
        <f t="shared" ref="K59:P59" si="12">K57+K58</f>
        <v>0</v>
      </c>
      <c r="L59" s="9">
        <f t="shared" si="12"/>
        <v>1400</v>
      </c>
      <c r="M59" s="9">
        <f t="shared" si="12"/>
        <v>1000</v>
      </c>
      <c r="N59" s="9">
        <f t="shared" si="12"/>
        <v>799</v>
      </c>
      <c r="O59" s="9">
        <f t="shared" si="12"/>
        <v>523</v>
      </c>
      <c r="P59" s="8">
        <f t="shared" si="12"/>
        <v>270</v>
      </c>
      <c r="Q59" s="227">
        <f>SUM(K59:P59)</f>
        <v>3992</v>
      </c>
      <c r="R59" s="226">
        <f>SUM(J59,Q59)</f>
        <v>4017</v>
      </c>
    </row>
    <row r="61" spans="1:18" ht="17.100000000000001" customHeight="1">
      <c r="A61" s="4" t="s">
        <v>117</v>
      </c>
    </row>
    <row r="62" spans="1:18" ht="17.100000000000001" customHeight="1">
      <c r="A62" s="4" t="s">
        <v>116</v>
      </c>
    </row>
    <row r="63" spans="1:18" ht="17.100000000000001" customHeight="1">
      <c r="B63" s="23"/>
      <c r="C63" s="23"/>
      <c r="D63" s="23"/>
      <c r="E63" s="143"/>
      <c r="F63" s="143"/>
      <c r="G63" s="143"/>
      <c r="H63" s="143"/>
      <c r="I63" s="143"/>
      <c r="J63" s="782" t="s">
        <v>112</v>
      </c>
      <c r="K63" s="782"/>
      <c r="L63" s="782"/>
      <c r="M63" s="782"/>
      <c r="N63" s="782"/>
      <c r="O63" s="782"/>
      <c r="P63" s="782"/>
      <c r="Q63" s="782"/>
    </row>
    <row r="64" spans="1:18" ht="17.100000000000001" customHeight="1">
      <c r="B64" s="783" t="str">
        <f>"令和" &amp; DBCS($A$2) &amp; "年（" &amp; DBCS($B$2) &amp; "年）" &amp; DBCS($C$2) &amp; "月"</f>
        <v>令和４年（２０２２年）１１月</v>
      </c>
      <c r="C64" s="784"/>
      <c r="D64" s="784"/>
      <c r="E64" s="784"/>
      <c r="F64" s="784"/>
      <c r="G64" s="785"/>
      <c r="H64" s="789" t="s">
        <v>104</v>
      </c>
      <c r="I64" s="790"/>
      <c r="J64" s="790"/>
      <c r="K64" s="791" t="s">
        <v>103</v>
      </c>
      <c r="L64" s="792"/>
      <c r="M64" s="792"/>
      <c r="N64" s="792"/>
      <c r="O64" s="792"/>
      <c r="P64" s="793"/>
      <c r="Q64" s="785" t="s">
        <v>56</v>
      </c>
    </row>
    <row r="65" spans="1:17" ht="17.100000000000001" customHeight="1">
      <c r="B65" s="786"/>
      <c r="C65" s="787"/>
      <c r="D65" s="787"/>
      <c r="E65" s="787"/>
      <c r="F65" s="787"/>
      <c r="G65" s="788"/>
      <c r="H65" s="142" t="s">
        <v>65</v>
      </c>
      <c r="I65" s="141" t="s">
        <v>64</v>
      </c>
      <c r="J65" s="140" t="s">
        <v>57</v>
      </c>
      <c r="K65" s="249" t="s">
        <v>62</v>
      </c>
      <c r="L65" s="138" t="s">
        <v>61</v>
      </c>
      <c r="M65" s="138" t="s">
        <v>60</v>
      </c>
      <c r="N65" s="138" t="s">
        <v>59</v>
      </c>
      <c r="O65" s="137" t="s">
        <v>58</v>
      </c>
      <c r="P65" s="248" t="s">
        <v>57</v>
      </c>
      <c r="Q65" s="788"/>
    </row>
    <row r="66" spans="1:17" ht="17.100000000000001" customHeight="1">
      <c r="B66" s="3" t="s">
        <v>111</v>
      </c>
      <c r="C66" s="235"/>
      <c r="D66" s="235"/>
      <c r="E66" s="235"/>
      <c r="F66" s="235"/>
      <c r="G66" s="235"/>
      <c r="H66" s="22">
        <v>0</v>
      </c>
      <c r="I66" s="21">
        <v>0</v>
      </c>
      <c r="J66" s="20">
        <f>SUM(H66:I66)</f>
        <v>0</v>
      </c>
      <c r="K66" s="234">
        <v>0</v>
      </c>
      <c r="L66" s="31">
        <v>3</v>
      </c>
      <c r="M66" s="31">
        <v>182</v>
      </c>
      <c r="N66" s="31">
        <v>550</v>
      </c>
      <c r="O66" s="30">
        <v>404</v>
      </c>
      <c r="P66" s="233">
        <f>SUM(K66:O66)</f>
        <v>1139</v>
      </c>
      <c r="Q66" s="232">
        <f>SUM(J66,P66)</f>
        <v>1139</v>
      </c>
    </row>
    <row r="67" spans="1:17" ht="17.100000000000001" customHeight="1">
      <c r="B67" s="2" t="s">
        <v>110</v>
      </c>
      <c r="C67" s="29"/>
      <c r="D67" s="29"/>
      <c r="E67" s="29"/>
      <c r="F67" s="29"/>
      <c r="G67" s="29"/>
      <c r="H67" s="18">
        <v>0</v>
      </c>
      <c r="I67" s="17">
        <v>0</v>
      </c>
      <c r="J67" s="16">
        <f>SUM(H67:I67)</f>
        <v>0</v>
      </c>
      <c r="K67" s="231">
        <v>0</v>
      </c>
      <c r="L67" s="28">
        <v>0</v>
      </c>
      <c r="M67" s="28">
        <v>0</v>
      </c>
      <c r="N67" s="28">
        <v>1</v>
      </c>
      <c r="O67" s="27">
        <v>4</v>
      </c>
      <c r="P67" s="230">
        <f>SUM(K67:O67)</f>
        <v>5</v>
      </c>
      <c r="Q67" s="229">
        <f>SUM(J67,P67)</f>
        <v>5</v>
      </c>
    </row>
    <row r="68" spans="1:17" ht="17.100000000000001" customHeight="1">
      <c r="B68" s="13" t="s">
        <v>55</v>
      </c>
      <c r="C68" s="12"/>
      <c r="D68" s="12"/>
      <c r="E68" s="12"/>
      <c r="F68" s="12"/>
      <c r="G68" s="12"/>
      <c r="H68" s="11">
        <f>H66+H67</f>
        <v>0</v>
      </c>
      <c r="I68" s="8">
        <f>I66+I67</f>
        <v>0</v>
      </c>
      <c r="J68" s="7">
        <f>SUM(H68:I68)</f>
        <v>0</v>
      </c>
      <c r="K68" s="228">
        <f>K66+K67</f>
        <v>0</v>
      </c>
      <c r="L68" s="9">
        <f>L66+L67</f>
        <v>3</v>
      </c>
      <c r="M68" s="9">
        <f>M66+M67</f>
        <v>182</v>
      </c>
      <c r="N68" s="9">
        <f>N66+N67</f>
        <v>551</v>
      </c>
      <c r="O68" s="8">
        <f>O66+O67</f>
        <v>408</v>
      </c>
      <c r="P68" s="227">
        <f>SUM(K68:O68)</f>
        <v>1144</v>
      </c>
      <c r="Q68" s="226">
        <f>SUM(J68,P68)</f>
        <v>1144</v>
      </c>
    </row>
    <row r="70" spans="1:17" ht="17.100000000000001" customHeight="1">
      <c r="A70" s="4" t="s">
        <v>115</v>
      </c>
    </row>
    <row r="71" spans="1:17" ht="17.100000000000001" customHeight="1">
      <c r="B71" s="23"/>
      <c r="C71" s="23"/>
      <c r="D71" s="23"/>
      <c r="E71" s="143"/>
      <c r="F71" s="143"/>
      <c r="G71" s="143"/>
      <c r="H71" s="143"/>
      <c r="I71" s="143"/>
      <c r="J71" s="782" t="s">
        <v>112</v>
      </c>
      <c r="K71" s="782"/>
      <c r="L71" s="782"/>
      <c r="M71" s="782"/>
      <c r="N71" s="782"/>
      <c r="O71" s="782"/>
      <c r="P71" s="782"/>
      <c r="Q71" s="782"/>
    </row>
    <row r="72" spans="1:17" ht="17.100000000000001" customHeight="1">
      <c r="B72" s="783" t="str">
        <f>"令和" &amp; DBCS($A$2) &amp; "年（" &amp; DBCS($B$2) &amp; "年）" &amp; DBCS($C$2) &amp; "月"</f>
        <v>令和４年（２０２２年）１１月</v>
      </c>
      <c r="C72" s="784"/>
      <c r="D72" s="784"/>
      <c r="E72" s="784"/>
      <c r="F72" s="784"/>
      <c r="G72" s="785"/>
      <c r="H72" s="830" t="s">
        <v>104</v>
      </c>
      <c r="I72" s="831"/>
      <c r="J72" s="831"/>
      <c r="K72" s="832" t="s">
        <v>103</v>
      </c>
      <c r="L72" s="831"/>
      <c r="M72" s="831"/>
      <c r="N72" s="831"/>
      <c r="O72" s="831"/>
      <c r="P72" s="833"/>
      <c r="Q72" s="834" t="s">
        <v>56</v>
      </c>
    </row>
    <row r="73" spans="1:17" ht="17.100000000000001" customHeight="1">
      <c r="B73" s="786"/>
      <c r="C73" s="787"/>
      <c r="D73" s="787"/>
      <c r="E73" s="787"/>
      <c r="F73" s="787"/>
      <c r="G73" s="788"/>
      <c r="H73" s="247" t="s">
        <v>65</v>
      </c>
      <c r="I73" s="246" t="s">
        <v>64</v>
      </c>
      <c r="J73" s="245" t="s">
        <v>57</v>
      </c>
      <c r="K73" s="244" t="s">
        <v>62</v>
      </c>
      <c r="L73" s="243" t="s">
        <v>61</v>
      </c>
      <c r="M73" s="243" t="s">
        <v>60</v>
      </c>
      <c r="N73" s="243" t="s">
        <v>59</v>
      </c>
      <c r="O73" s="242" t="s">
        <v>58</v>
      </c>
      <c r="P73" s="241" t="s">
        <v>57</v>
      </c>
      <c r="Q73" s="835"/>
    </row>
    <row r="74" spans="1:17" ht="17.100000000000001" customHeight="1">
      <c r="B74" s="3" t="s">
        <v>111</v>
      </c>
      <c r="C74" s="235"/>
      <c r="D74" s="235"/>
      <c r="E74" s="235"/>
      <c r="F74" s="235"/>
      <c r="G74" s="235"/>
      <c r="H74" s="22">
        <v>0</v>
      </c>
      <c r="I74" s="21">
        <v>0</v>
      </c>
      <c r="J74" s="20">
        <f>SUM(H74:I74)</f>
        <v>0</v>
      </c>
      <c r="K74" s="234">
        <v>47</v>
      </c>
      <c r="L74" s="31">
        <v>54</v>
      </c>
      <c r="M74" s="31">
        <v>120</v>
      </c>
      <c r="N74" s="31">
        <v>153</v>
      </c>
      <c r="O74" s="30">
        <v>82</v>
      </c>
      <c r="P74" s="233">
        <f>SUM(K74:O74)</f>
        <v>456</v>
      </c>
      <c r="Q74" s="232">
        <f>SUM(J74,P74)</f>
        <v>456</v>
      </c>
    </row>
    <row r="75" spans="1:17" ht="17.100000000000001" customHeight="1">
      <c r="B75" s="2" t="s">
        <v>110</v>
      </c>
      <c r="C75" s="29"/>
      <c r="D75" s="29"/>
      <c r="E75" s="29"/>
      <c r="F75" s="29"/>
      <c r="G75" s="29"/>
      <c r="H75" s="18">
        <v>0</v>
      </c>
      <c r="I75" s="17">
        <v>0</v>
      </c>
      <c r="J75" s="16">
        <f>SUM(H75:I75)</f>
        <v>0</v>
      </c>
      <c r="K75" s="231">
        <v>0</v>
      </c>
      <c r="L75" s="28">
        <v>1</v>
      </c>
      <c r="M75" s="28">
        <v>0</v>
      </c>
      <c r="N75" s="28">
        <v>1</v>
      </c>
      <c r="O75" s="27">
        <v>1</v>
      </c>
      <c r="P75" s="230">
        <f>SUM(K75:O75)</f>
        <v>3</v>
      </c>
      <c r="Q75" s="229">
        <f>SUM(J75,P75)</f>
        <v>3</v>
      </c>
    </row>
    <row r="76" spans="1:17" ht="17.100000000000001" customHeight="1">
      <c r="B76" s="13" t="s">
        <v>55</v>
      </c>
      <c r="C76" s="12"/>
      <c r="D76" s="12"/>
      <c r="E76" s="12"/>
      <c r="F76" s="12"/>
      <c r="G76" s="12"/>
      <c r="H76" s="11">
        <f>H74+H75</f>
        <v>0</v>
      </c>
      <c r="I76" s="8">
        <f>I74+I75</f>
        <v>0</v>
      </c>
      <c r="J76" s="7">
        <f>SUM(H76:I76)</f>
        <v>0</v>
      </c>
      <c r="K76" s="228">
        <f>K74+K75</f>
        <v>47</v>
      </c>
      <c r="L76" s="9">
        <f>L74+L75</f>
        <v>55</v>
      </c>
      <c r="M76" s="9">
        <f>M74+M75</f>
        <v>120</v>
      </c>
      <c r="N76" s="9">
        <f>N74+N75</f>
        <v>154</v>
      </c>
      <c r="O76" s="8">
        <f>O74+O75</f>
        <v>83</v>
      </c>
      <c r="P76" s="227">
        <f>SUM(K76:O76)</f>
        <v>459</v>
      </c>
      <c r="Q76" s="226">
        <f>SUM(J76,P76)</f>
        <v>459</v>
      </c>
    </row>
    <row r="78" spans="1:17" ht="17.100000000000001" customHeight="1">
      <c r="A78" s="4" t="s">
        <v>114</v>
      </c>
    </row>
    <row r="79" spans="1:17" ht="17.100000000000001" customHeight="1">
      <c r="B79" s="23"/>
      <c r="C79" s="23"/>
      <c r="D79" s="23"/>
      <c r="E79" s="143"/>
      <c r="F79" s="143"/>
      <c r="G79" s="143"/>
      <c r="H79" s="143"/>
      <c r="I79" s="143"/>
      <c r="J79" s="782" t="s">
        <v>112</v>
      </c>
      <c r="K79" s="782"/>
      <c r="L79" s="782"/>
      <c r="M79" s="782"/>
      <c r="N79" s="782"/>
      <c r="O79" s="782"/>
      <c r="P79" s="782"/>
      <c r="Q79" s="782"/>
    </row>
    <row r="80" spans="1:17" ht="17.100000000000001" customHeight="1">
      <c r="B80" s="809" t="str">
        <f>"令和" &amp; DBCS($A$2) &amp; "年（" &amp; DBCS($B$2) &amp; "年）" &amp; DBCS($C$2) &amp; "月"</f>
        <v>令和４年（２０２２年）１１月</v>
      </c>
      <c r="C80" s="810"/>
      <c r="D80" s="810"/>
      <c r="E80" s="810"/>
      <c r="F80" s="810"/>
      <c r="G80" s="811"/>
      <c r="H80" s="815" t="s">
        <v>104</v>
      </c>
      <c r="I80" s="816"/>
      <c r="J80" s="816"/>
      <c r="K80" s="817" t="s">
        <v>103</v>
      </c>
      <c r="L80" s="816"/>
      <c r="M80" s="816"/>
      <c r="N80" s="816"/>
      <c r="O80" s="816"/>
      <c r="P80" s="818"/>
      <c r="Q80" s="811" t="s">
        <v>56</v>
      </c>
    </row>
    <row r="81" spans="1:18" ht="17.100000000000001" customHeight="1">
      <c r="B81" s="812"/>
      <c r="C81" s="813"/>
      <c r="D81" s="813"/>
      <c r="E81" s="813"/>
      <c r="F81" s="813"/>
      <c r="G81" s="814"/>
      <c r="H81" s="240" t="s">
        <v>65</v>
      </c>
      <c r="I81" s="237" t="s">
        <v>64</v>
      </c>
      <c r="J81" s="443" t="s">
        <v>57</v>
      </c>
      <c r="K81" s="239" t="s">
        <v>62</v>
      </c>
      <c r="L81" s="238" t="s">
        <v>61</v>
      </c>
      <c r="M81" s="238" t="s">
        <v>60</v>
      </c>
      <c r="N81" s="238" t="s">
        <v>59</v>
      </c>
      <c r="O81" s="237" t="s">
        <v>58</v>
      </c>
      <c r="P81" s="236" t="s">
        <v>57</v>
      </c>
      <c r="Q81" s="814"/>
    </row>
    <row r="82" spans="1:18" ht="17.100000000000001" customHeight="1">
      <c r="B82" s="3" t="s">
        <v>111</v>
      </c>
      <c r="C82" s="235"/>
      <c r="D82" s="235"/>
      <c r="E82" s="235"/>
      <c r="F82" s="235"/>
      <c r="G82" s="235"/>
      <c r="H82" s="22">
        <v>0</v>
      </c>
      <c r="I82" s="21">
        <v>0</v>
      </c>
      <c r="J82" s="20">
        <f>SUM(H82:I82)</f>
        <v>0</v>
      </c>
      <c r="K82" s="234">
        <v>0</v>
      </c>
      <c r="L82" s="31">
        <v>0</v>
      </c>
      <c r="M82" s="31">
        <v>3</v>
      </c>
      <c r="N82" s="31">
        <v>15</v>
      </c>
      <c r="O82" s="30">
        <v>13</v>
      </c>
      <c r="P82" s="233">
        <f>SUM(K82:O82)</f>
        <v>31</v>
      </c>
      <c r="Q82" s="232">
        <f>SUM(J82,P82)</f>
        <v>31</v>
      </c>
    </row>
    <row r="83" spans="1:18" ht="17.100000000000001" customHeight="1">
      <c r="B83" s="2" t="s">
        <v>110</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55</v>
      </c>
      <c r="C84" s="12"/>
      <c r="D84" s="12"/>
      <c r="E84" s="12"/>
      <c r="F84" s="12"/>
      <c r="G84" s="12"/>
      <c r="H84" s="11">
        <f>H82+H83</f>
        <v>0</v>
      </c>
      <c r="I84" s="8">
        <f>I82+I83</f>
        <v>0</v>
      </c>
      <c r="J84" s="7">
        <f>SUM(H84:I84)</f>
        <v>0</v>
      </c>
      <c r="K84" s="228">
        <f>K82+K83</f>
        <v>0</v>
      </c>
      <c r="L84" s="9">
        <f>L82+L83</f>
        <v>0</v>
      </c>
      <c r="M84" s="9">
        <f>M82+M83</f>
        <v>3</v>
      </c>
      <c r="N84" s="9">
        <f>N82+N83</f>
        <v>15</v>
      </c>
      <c r="O84" s="8">
        <f>O82+O83</f>
        <v>13</v>
      </c>
      <c r="P84" s="227">
        <f>SUM(K84:O84)</f>
        <v>31</v>
      </c>
      <c r="Q84" s="226">
        <f>SUM(J84,P84)</f>
        <v>31</v>
      </c>
    </row>
    <row r="86" spans="1:18" s="189" customFormat="1" ht="17.100000000000001" customHeight="1">
      <c r="A86" s="4" t="s">
        <v>113</v>
      </c>
    </row>
    <row r="87" spans="1:18" s="189" customFormat="1" ht="17.100000000000001" customHeight="1">
      <c r="B87" s="225"/>
      <c r="C87" s="225"/>
      <c r="D87" s="225"/>
      <c r="E87" s="187"/>
      <c r="F87" s="187"/>
      <c r="G87" s="187"/>
      <c r="H87" s="187"/>
      <c r="I87" s="187"/>
      <c r="J87" s="819" t="s">
        <v>112</v>
      </c>
      <c r="K87" s="819"/>
      <c r="L87" s="819"/>
      <c r="M87" s="819"/>
      <c r="N87" s="819"/>
      <c r="O87" s="819"/>
      <c r="P87" s="819"/>
      <c r="Q87" s="819"/>
    </row>
    <row r="88" spans="1:18" s="189" customFormat="1" ht="17.100000000000001" customHeight="1">
      <c r="B88" s="820" t="str">
        <f>"令和" &amp; DBCS($A$2) &amp; "年（" &amp; DBCS($B$2) &amp; "年）" &amp; DBCS($C$2) &amp; "月"</f>
        <v>令和４年（２０２２年）１１月</v>
      </c>
      <c r="C88" s="821"/>
      <c r="D88" s="821"/>
      <c r="E88" s="821"/>
      <c r="F88" s="821"/>
      <c r="G88" s="822"/>
      <c r="H88" s="826" t="s">
        <v>104</v>
      </c>
      <c r="I88" s="827"/>
      <c r="J88" s="827"/>
      <c r="K88" s="828" t="s">
        <v>103</v>
      </c>
      <c r="L88" s="827"/>
      <c r="M88" s="827"/>
      <c r="N88" s="827"/>
      <c r="O88" s="827"/>
      <c r="P88" s="829"/>
      <c r="Q88" s="822" t="s">
        <v>56</v>
      </c>
    </row>
    <row r="89" spans="1:18" s="189" customFormat="1" ht="17.100000000000001" customHeight="1">
      <c r="B89" s="823"/>
      <c r="C89" s="824"/>
      <c r="D89" s="824"/>
      <c r="E89" s="824"/>
      <c r="F89" s="824"/>
      <c r="G89" s="825"/>
      <c r="H89" s="224" t="s">
        <v>65</v>
      </c>
      <c r="I89" s="221" t="s">
        <v>64</v>
      </c>
      <c r="J89" s="444" t="s">
        <v>57</v>
      </c>
      <c r="K89" s="223" t="s">
        <v>62</v>
      </c>
      <c r="L89" s="222" t="s">
        <v>61</v>
      </c>
      <c r="M89" s="222" t="s">
        <v>60</v>
      </c>
      <c r="N89" s="222" t="s">
        <v>59</v>
      </c>
      <c r="O89" s="221" t="s">
        <v>58</v>
      </c>
      <c r="P89" s="220" t="s">
        <v>57</v>
      </c>
      <c r="Q89" s="825"/>
    </row>
    <row r="90" spans="1:18" s="189" customFormat="1" ht="17.100000000000001" customHeight="1">
      <c r="B90" s="219" t="s">
        <v>111</v>
      </c>
      <c r="C90" s="218"/>
      <c r="D90" s="218"/>
      <c r="E90" s="218"/>
      <c r="F90" s="218"/>
      <c r="G90" s="218"/>
      <c r="H90" s="217">
        <v>0</v>
      </c>
      <c r="I90" s="216">
        <v>0</v>
      </c>
      <c r="J90" s="215">
        <f>SUM(H90:I90)</f>
        <v>0</v>
      </c>
      <c r="K90" s="214">
        <v>0</v>
      </c>
      <c r="L90" s="213">
        <v>2</v>
      </c>
      <c r="M90" s="213">
        <v>28</v>
      </c>
      <c r="N90" s="213">
        <v>308</v>
      </c>
      <c r="O90" s="212">
        <v>399</v>
      </c>
      <c r="P90" s="211">
        <f>SUM(K90:O90)</f>
        <v>737</v>
      </c>
      <c r="Q90" s="210">
        <f>SUM(J90,P90)</f>
        <v>737</v>
      </c>
    </row>
    <row r="91" spans="1:18" s="189" customFormat="1" ht="17.100000000000001" customHeight="1">
      <c r="B91" s="209" t="s">
        <v>110</v>
      </c>
      <c r="C91" s="208"/>
      <c r="D91" s="208"/>
      <c r="E91" s="208"/>
      <c r="F91" s="208"/>
      <c r="G91" s="208"/>
      <c r="H91" s="207">
        <v>0</v>
      </c>
      <c r="I91" s="206">
        <v>0</v>
      </c>
      <c r="J91" s="205">
        <f>SUM(H91:I91)</f>
        <v>0</v>
      </c>
      <c r="K91" s="204">
        <v>0</v>
      </c>
      <c r="L91" s="203">
        <v>0</v>
      </c>
      <c r="M91" s="203">
        <v>0</v>
      </c>
      <c r="N91" s="203">
        <v>0</v>
      </c>
      <c r="O91" s="202">
        <v>3</v>
      </c>
      <c r="P91" s="201">
        <f>SUM(K91:O91)</f>
        <v>3</v>
      </c>
      <c r="Q91" s="200">
        <f>SUM(J91,P91)</f>
        <v>3</v>
      </c>
    </row>
    <row r="92" spans="1:18" s="189" customFormat="1" ht="17.100000000000001" customHeight="1">
      <c r="B92" s="199" t="s">
        <v>55</v>
      </c>
      <c r="C92" s="198"/>
      <c r="D92" s="198"/>
      <c r="E92" s="198"/>
      <c r="F92" s="198"/>
      <c r="G92" s="198"/>
      <c r="H92" s="197">
        <f>H90+H91</f>
        <v>0</v>
      </c>
      <c r="I92" s="193">
        <f>I90+I91</f>
        <v>0</v>
      </c>
      <c r="J92" s="196">
        <f>SUM(H92:I92)</f>
        <v>0</v>
      </c>
      <c r="K92" s="195">
        <f>K90+K91</f>
        <v>0</v>
      </c>
      <c r="L92" s="194">
        <f>L90+L91</f>
        <v>2</v>
      </c>
      <c r="M92" s="194">
        <f>M90+M91</f>
        <v>28</v>
      </c>
      <c r="N92" s="194">
        <f>N90+N91</f>
        <v>308</v>
      </c>
      <c r="O92" s="193">
        <f>O90+O91</f>
        <v>402</v>
      </c>
      <c r="P92" s="192">
        <f>SUM(K92:O92)</f>
        <v>740</v>
      </c>
      <c r="Q92" s="191">
        <f>SUM(J92,P92)</f>
        <v>740</v>
      </c>
    </row>
    <row r="93" spans="1:18" s="189" customFormat="1" ht="17.100000000000001" customHeight="1"/>
    <row r="94" spans="1:18" s="49" customFormat="1" ht="17.100000000000001" customHeight="1">
      <c r="A94" s="26" t="s">
        <v>109</v>
      </c>
      <c r="J94" s="190"/>
      <c r="K94" s="190"/>
    </row>
    <row r="95" spans="1:18" s="49" customFormat="1" ht="17.100000000000001" customHeight="1">
      <c r="B95" s="189"/>
      <c r="C95" s="188"/>
      <c r="D95" s="188"/>
      <c r="E95" s="188"/>
      <c r="F95" s="187"/>
      <c r="G95" s="187"/>
      <c r="H95" s="187"/>
      <c r="I95" s="819" t="s">
        <v>108</v>
      </c>
      <c r="J95" s="819"/>
      <c r="K95" s="819"/>
      <c r="L95" s="819"/>
      <c r="M95" s="819"/>
      <c r="N95" s="819"/>
      <c r="O95" s="819"/>
      <c r="P95" s="819"/>
      <c r="Q95" s="819"/>
      <c r="R95" s="819"/>
    </row>
    <row r="96" spans="1:18" s="49" customFormat="1" ht="17.100000000000001" customHeight="1">
      <c r="B96" s="796" t="str">
        <f>"令和" &amp; DBCS($A$2) &amp; "年（" &amp; DBCS($B$2) &amp; "年）" &amp; DBCS($C$2) &amp; "月"</f>
        <v>令和４年（２０２２年）１１月</v>
      </c>
      <c r="C96" s="797"/>
      <c r="D96" s="797"/>
      <c r="E96" s="797"/>
      <c r="F96" s="797"/>
      <c r="G96" s="798"/>
      <c r="H96" s="802" t="s">
        <v>104</v>
      </c>
      <c r="I96" s="803"/>
      <c r="J96" s="803"/>
      <c r="K96" s="804" t="s">
        <v>103</v>
      </c>
      <c r="L96" s="805"/>
      <c r="M96" s="805"/>
      <c r="N96" s="805"/>
      <c r="O96" s="805"/>
      <c r="P96" s="805"/>
      <c r="Q96" s="806"/>
      <c r="R96" s="807" t="s">
        <v>56</v>
      </c>
    </row>
    <row r="97" spans="2:18" s="49" customFormat="1" ht="17.100000000000001" customHeight="1">
      <c r="B97" s="799"/>
      <c r="C97" s="800"/>
      <c r="D97" s="800"/>
      <c r="E97" s="800"/>
      <c r="F97" s="800"/>
      <c r="G97" s="801"/>
      <c r="H97" s="186" t="s">
        <v>65</v>
      </c>
      <c r="I97" s="185" t="s">
        <v>64</v>
      </c>
      <c r="J97" s="184" t="s">
        <v>57</v>
      </c>
      <c r="K97" s="139" t="s">
        <v>63</v>
      </c>
      <c r="L97" s="183" t="s">
        <v>62</v>
      </c>
      <c r="M97" s="183" t="s">
        <v>61</v>
      </c>
      <c r="N97" s="183" t="s">
        <v>60</v>
      </c>
      <c r="O97" s="183" t="s">
        <v>59</v>
      </c>
      <c r="P97" s="182" t="s">
        <v>58</v>
      </c>
      <c r="Q97" s="442" t="s">
        <v>57</v>
      </c>
      <c r="R97" s="808"/>
    </row>
    <row r="98" spans="2:18" s="49" customFormat="1" ht="17.100000000000001" customHeight="1">
      <c r="B98" s="162" t="s">
        <v>102</v>
      </c>
      <c r="C98" s="161"/>
      <c r="D98" s="161"/>
      <c r="E98" s="161"/>
      <c r="F98" s="161"/>
      <c r="G98" s="160"/>
      <c r="H98" s="159">
        <f t="shared" ref="H98:R98" si="13">SUM(H99,H105,H108,H113,H117:H118)</f>
        <v>1903</v>
      </c>
      <c r="I98" s="158">
        <f t="shared" si="13"/>
        <v>2991</v>
      </c>
      <c r="J98" s="157">
        <f t="shared" si="13"/>
        <v>4894</v>
      </c>
      <c r="K98" s="42">
        <f t="shared" si="13"/>
        <v>0</v>
      </c>
      <c r="L98" s="156">
        <f t="shared" si="13"/>
        <v>9837</v>
      </c>
      <c r="M98" s="156">
        <f t="shared" si="13"/>
        <v>7148</v>
      </c>
      <c r="N98" s="156">
        <f t="shared" si="13"/>
        <v>4913</v>
      </c>
      <c r="O98" s="156">
        <f t="shared" si="13"/>
        <v>3485</v>
      </c>
      <c r="P98" s="155">
        <f t="shared" si="13"/>
        <v>1879</v>
      </c>
      <c r="Q98" s="154">
        <f t="shared" si="13"/>
        <v>27262</v>
      </c>
      <c r="R98" s="153">
        <f t="shared" si="13"/>
        <v>32156</v>
      </c>
    </row>
    <row r="99" spans="2:18" s="49" customFormat="1" ht="17.100000000000001" customHeight="1">
      <c r="B99" s="111"/>
      <c r="C99" s="162" t="s">
        <v>101</v>
      </c>
      <c r="D99" s="161"/>
      <c r="E99" s="161"/>
      <c r="F99" s="161"/>
      <c r="G99" s="160"/>
      <c r="H99" s="159">
        <f t="shared" ref="H99:Q99" si="14">SUM(H100:H104)</f>
        <v>142</v>
      </c>
      <c r="I99" s="158">
        <f t="shared" si="14"/>
        <v>239</v>
      </c>
      <c r="J99" s="157">
        <f t="shared" si="14"/>
        <v>381</v>
      </c>
      <c r="K99" s="42">
        <f t="shared" si="14"/>
        <v>0</v>
      </c>
      <c r="L99" s="156">
        <f t="shared" si="14"/>
        <v>2610</v>
      </c>
      <c r="M99" s="156">
        <f t="shared" si="14"/>
        <v>1953</v>
      </c>
      <c r="N99" s="156">
        <f t="shared" si="14"/>
        <v>1527</v>
      </c>
      <c r="O99" s="156">
        <f t="shared" si="14"/>
        <v>1174</v>
      </c>
      <c r="P99" s="155">
        <f t="shared" si="14"/>
        <v>787</v>
      </c>
      <c r="Q99" s="154">
        <f t="shared" si="14"/>
        <v>8051</v>
      </c>
      <c r="R99" s="153">
        <f t="shared" ref="R99:R104" si="15">SUM(J99,Q99)</f>
        <v>8432</v>
      </c>
    </row>
    <row r="100" spans="2:18" s="49" customFormat="1" ht="17.100000000000001" customHeight="1">
      <c r="B100" s="111"/>
      <c r="C100" s="111"/>
      <c r="D100" s="172" t="s">
        <v>100</v>
      </c>
      <c r="E100" s="171"/>
      <c r="F100" s="171"/>
      <c r="G100" s="170"/>
      <c r="H100" s="169">
        <v>0</v>
      </c>
      <c r="I100" s="166">
        <v>0</v>
      </c>
      <c r="J100" s="165">
        <f>SUM(H100:I100)</f>
        <v>0</v>
      </c>
      <c r="K100" s="134">
        <v>0</v>
      </c>
      <c r="L100" s="167">
        <v>1374</v>
      </c>
      <c r="M100" s="167">
        <v>859</v>
      </c>
      <c r="N100" s="167">
        <v>480</v>
      </c>
      <c r="O100" s="167">
        <v>322</v>
      </c>
      <c r="P100" s="166">
        <v>187</v>
      </c>
      <c r="Q100" s="165">
        <f>SUM(K100:P100)</f>
        <v>3222</v>
      </c>
      <c r="R100" s="164">
        <f t="shared" si="15"/>
        <v>3222</v>
      </c>
    </row>
    <row r="101" spans="2:18" s="49" customFormat="1" ht="17.100000000000001" customHeight="1">
      <c r="B101" s="111"/>
      <c r="C101" s="111"/>
      <c r="D101" s="110" t="s">
        <v>99</v>
      </c>
      <c r="E101" s="109"/>
      <c r="F101" s="109"/>
      <c r="G101" s="108"/>
      <c r="H101" s="107">
        <v>0</v>
      </c>
      <c r="I101" s="104">
        <v>0</v>
      </c>
      <c r="J101" s="103">
        <f>SUM(H101:I101)</f>
        <v>0</v>
      </c>
      <c r="K101" s="101">
        <v>0</v>
      </c>
      <c r="L101" s="105">
        <v>0</v>
      </c>
      <c r="M101" s="105">
        <v>1</v>
      </c>
      <c r="N101" s="105">
        <v>1</v>
      </c>
      <c r="O101" s="105">
        <v>14</v>
      </c>
      <c r="P101" s="104">
        <v>20</v>
      </c>
      <c r="Q101" s="103">
        <f>SUM(K101:P101)</f>
        <v>36</v>
      </c>
      <c r="R101" s="102">
        <f t="shared" si="15"/>
        <v>36</v>
      </c>
    </row>
    <row r="102" spans="2:18" s="49" customFormat="1" ht="17.100000000000001" customHeight="1">
      <c r="B102" s="111"/>
      <c r="C102" s="111"/>
      <c r="D102" s="110" t="s">
        <v>98</v>
      </c>
      <c r="E102" s="109"/>
      <c r="F102" s="109"/>
      <c r="G102" s="108"/>
      <c r="H102" s="107">
        <v>51</v>
      </c>
      <c r="I102" s="104">
        <v>104</v>
      </c>
      <c r="J102" s="103">
        <f>SUM(H102:I102)</f>
        <v>155</v>
      </c>
      <c r="K102" s="101">
        <v>0</v>
      </c>
      <c r="L102" s="105">
        <v>387</v>
      </c>
      <c r="M102" s="105">
        <v>316</v>
      </c>
      <c r="N102" s="105">
        <v>241</v>
      </c>
      <c r="O102" s="105">
        <v>159</v>
      </c>
      <c r="P102" s="104">
        <v>113</v>
      </c>
      <c r="Q102" s="103">
        <f>SUM(K102:P102)</f>
        <v>1216</v>
      </c>
      <c r="R102" s="102">
        <f t="shared" si="15"/>
        <v>1371</v>
      </c>
    </row>
    <row r="103" spans="2:18" s="49" customFormat="1" ht="17.100000000000001" customHeight="1">
      <c r="B103" s="111"/>
      <c r="C103" s="111"/>
      <c r="D103" s="110" t="s">
        <v>97</v>
      </c>
      <c r="E103" s="109"/>
      <c r="F103" s="109"/>
      <c r="G103" s="108"/>
      <c r="H103" s="107">
        <v>15</v>
      </c>
      <c r="I103" s="104">
        <v>44</v>
      </c>
      <c r="J103" s="103">
        <f>SUM(H103:I103)</f>
        <v>59</v>
      </c>
      <c r="K103" s="101">
        <v>0</v>
      </c>
      <c r="L103" s="105">
        <v>90</v>
      </c>
      <c r="M103" s="105">
        <v>80</v>
      </c>
      <c r="N103" s="105">
        <v>75</v>
      </c>
      <c r="O103" s="105">
        <v>56</v>
      </c>
      <c r="P103" s="104">
        <v>21</v>
      </c>
      <c r="Q103" s="103">
        <f>SUM(K103:P103)</f>
        <v>322</v>
      </c>
      <c r="R103" s="102">
        <f t="shared" si="15"/>
        <v>381</v>
      </c>
    </row>
    <row r="104" spans="2:18" s="49" customFormat="1" ht="17.100000000000001" customHeight="1">
      <c r="B104" s="111"/>
      <c r="C104" s="111"/>
      <c r="D104" s="181" t="s">
        <v>96</v>
      </c>
      <c r="E104" s="180"/>
      <c r="F104" s="180"/>
      <c r="G104" s="179"/>
      <c r="H104" s="178">
        <v>76</v>
      </c>
      <c r="I104" s="175">
        <v>91</v>
      </c>
      <c r="J104" s="174">
        <f>SUM(H104:I104)</f>
        <v>167</v>
      </c>
      <c r="K104" s="128">
        <v>0</v>
      </c>
      <c r="L104" s="176">
        <v>759</v>
      </c>
      <c r="M104" s="176">
        <v>697</v>
      </c>
      <c r="N104" s="176">
        <v>730</v>
      </c>
      <c r="O104" s="176">
        <v>623</v>
      </c>
      <c r="P104" s="175">
        <v>446</v>
      </c>
      <c r="Q104" s="174">
        <f>SUM(K104:P104)</f>
        <v>3255</v>
      </c>
      <c r="R104" s="173">
        <f t="shared" si="15"/>
        <v>3422</v>
      </c>
    </row>
    <row r="105" spans="2:18" s="49" customFormat="1" ht="17.100000000000001" customHeight="1">
      <c r="B105" s="111"/>
      <c r="C105" s="162" t="s">
        <v>95</v>
      </c>
      <c r="D105" s="161"/>
      <c r="E105" s="161"/>
      <c r="F105" s="161"/>
      <c r="G105" s="160"/>
      <c r="H105" s="159">
        <f t="shared" ref="H105:R105" si="16">SUM(H106:H107)</f>
        <v>117</v>
      </c>
      <c r="I105" s="158">
        <f t="shared" si="16"/>
        <v>159</v>
      </c>
      <c r="J105" s="157">
        <f t="shared" si="16"/>
        <v>276</v>
      </c>
      <c r="K105" s="42">
        <f t="shared" si="16"/>
        <v>0</v>
      </c>
      <c r="L105" s="156">
        <f t="shared" si="16"/>
        <v>1691</v>
      </c>
      <c r="M105" s="156">
        <f t="shared" si="16"/>
        <v>1121</v>
      </c>
      <c r="N105" s="156">
        <f t="shared" si="16"/>
        <v>694</v>
      </c>
      <c r="O105" s="156">
        <f t="shared" si="16"/>
        <v>443</v>
      </c>
      <c r="P105" s="155">
        <f t="shared" si="16"/>
        <v>192</v>
      </c>
      <c r="Q105" s="154">
        <f t="shared" si="16"/>
        <v>4141</v>
      </c>
      <c r="R105" s="153">
        <f t="shared" si="16"/>
        <v>4417</v>
      </c>
    </row>
    <row r="106" spans="2:18" s="49" customFormat="1" ht="17.100000000000001" customHeight="1">
      <c r="B106" s="111"/>
      <c r="C106" s="111"/>
      <c r="D106" s="172" t="s">
        <v>94</v>
      </c>
      <c r="E106" s="171"/>
      <c r="F106" s="171"/>
      <c r="G106" s="170"/>
      <c r="H106" s="169">
        <v>0</v>
      </c>
      <c r="I106" s="166">
        <v>0</v>
      </c>
      <c r="J106" s="168">
        <f>SUM(H106:I106)</f>
        <v>0</v>
      </c>
      <c r="K106" s="134">
        <v>0</v>
      </c>
      <c r="L106" s="167">
        <v>1251</v>
      </c>
      <c r="M106" s="167">
        <v>790</v>
      </c>
      <c r="N106" s="167">
        <v>514</v>
      </c>
      <c r="O106" s="167">
        <v>338</v>
      </c>
      <c r="P106" s="166">
        <v>133</v>
      </c>
      <c r="Q106" s="165">
        <f>SUM(K106:P106)</f>
        <v>3026</v>
      </c>
      <c r="R106" s="164">
        <f>SUM(J106,Q106)</f>
        <v>3026</v>
      </c>
    </row>
    <row r="107" spans="2:18" s="49" customFormat="1" ht="17.100000000000001" customHeight="1">
      <c r="B107" s="111"/>
      <c r="C107" s="111"/>
      <c r="D107" s="181" t="s">
        <v>93</v>
      </c>
      <c r="E107" s="180"/>
      <c r="F107" s="180"/>
      <c r="G107" s="179"/>
      <c r="H107" s="178">
        <v>117</v>
      </c>
      <c r="I107" s="175">
        <v>159</v>
      </c>
      <c r="J107" s="177">
        <f>SUM(H107:I107)</f>
        <v>276</v>
      </c>
      <c r="K107" s="128">
        <v>0</v>
      </c>
      <c r="L107" s="176">
        <v>440</v>
      </c>
      <c r="M107" s="176">
        <v>331</v>
      </c>
      <c r="N107" s="176">
        <v>180</v>
      </c>
      <c r="O107" s="176">
        <v>105</v>
      </c>
      <c r="P107" s="175">
        <v>59</v>
      </c>
      <c r="Q107" s="174">
        <f>SUM(K107:P107)</f>
        <v>1115</v>
      </c>
      <c r="R107" s="173">
        <f>SUM(J107,Q107)</f>
        <v>1391</v>
      </c>
    </row>
    <row r="108" spans="2:18" s="49" customFormat="1" ht="17.100000000000001" customHeight="1">
      <c r="B108" s="111"/>
      <c r="C108" s="162" t="s">
        <v>92</v>
      </c>
      <c r="D108" s="161"/>
      <c r="E108" s="161"/>
      <c r="F108" s="161"/>
      <c r="G108" s="160"/>
      <c r="H108" s="159">
        <f t="shared" ref="H108:R108" si="17">SUM(H109:H112)</f>
        <v>6</v>
      </c>
      <c r="I108" s="158">
        <f t="shared" si="17"/>
        <v>6</v>
      </c>
      <c r="J108" s="157">
        <f t="shared" si="17"/>
        <v>12</v>
      </c>
      <c r="K108" s="42">
        <f t="shared" si="17"/>
        <v>0</v>
      </c>
      <c r="L108" s="156">
        <f t="shared" si="17"/>
        <v>147</v>
      </c>
      <c r="M108" s="156">
        <f t="shared" si="17"/>
        <v>170</v>
      </c>
      <c r="N108" s="156">
        <f t="shared" si="17"/>
        <v>177</v>
      </c>
      <c r="O108" s="156">
        <f t="shared" si="17"/>
        <v>157</v>
      </c>
      <c r="P108" s="155">
        <f t="shared" si="17"/>
        <v>65</v>
      </c>
      <c r="Q108" s="154">
        <f t="shared" si="17"/>
        <v>716</v>
      </c>
      <c r="R108" s="153">
        <f t="shared" si="17"/>
        <v>728</v>
      </c>
    </row>
    <row r="109" spans="2:18" s="49" customFormat="1" ht="17.100000000000001" customHeight="1">
      <c r="B109" s="111"/>
      <c r="C109" s="111"/>
      <c r="D109" s="172" t="s">
        <v>91</v>
      </c>
      <c r="E109" s="171"/>
      <c r="F109" s="171"/>
      <c r="G109" s="170"/>
      <c r="H109" s="169">
        <v>6</v>
      </c>
      <c r="I109" s="166">
        <v>6</v>
      </c>
      <c r="J109" s="168">
        <f>SUM(H109:I109)</f>
        <v>12</v>
      </c>
      <c r="K109" s="134">
        <v>0</v>
      </c>
      <c r="L109" s="167">
        <v>136</v>
      </c>
      <c r="M109" s="167">
        <v>150</v>
      </c>
      <c r="N109" s="167">
        <v>159</v>
      </c>
      <c r="O109" s="167">
        <v>134</v>
      </c>
      <c r="P109" s="166">
        <v>50</v>
      </c>
      <c r="Q109" s="165">
        <f>SUM(K109:P109)</f>
        <v>629</v>
      </c>
      <c r="R109" s="164">
        <f>SUM(J109,Q109)</f>
        <v>641</v>
      </c>
    </row>
    <row r="110" spans="2:18" s="49" customFormat="1" ht="17.100000000000001" customHeight="1">
      <c r="B110" s="111"/>
      <c r="C110" s="111"/>
      <c r="D110" s="110" t="s">
        <v>90</v>
      </c>
      <c r="E110" s="109"/>
      <c r="F110" s="109"/>
      <c r="G110" s="108"/>
      <c r="H110" s="107">
        <v>0</v>
      </c>
      <c r="I110" s="104">
        <v>0</v>
      </c>
      <c r="J110" s="106">
        <f>SUM(H110:I110)</f>
        <v>0</v>
      </c>
      <c r="K110" s="101">
        <v>0</v>
      </c>
      <c r="L110" s="105">
        <v>11</v>
      </c>
      <c r="M110" s="105">
        <v>20</v>
      </c>
      <c r="N110" s="105">
        <v>18</v>
      </c>
      <c r="O110" s="105">
        <v>23</v>
      </c>
      <c r="P110" s="104">
        <v>15</v>
      </c>
      <c r="Q110" s="103">
        <f>SUM(K110:P110)</f>
        <v>87</v>
      </c>
      <c r="R110" s="102">
        <f>SUM(J110,Q110)</f>
        <v>87</v>
      </c>
    </row>
    <row r="111" spans="2:18" s="49" customFormat="1" ht="17.100000000000001" customHeight="1">
      <c r="B111" s="111"/>
      <c r="C111" s="163"/>
      <c r="D111" s="110" t="s">
        <v>89</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88</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87</v>
      </c>
      <c r="D113" s="161"/>
      <c r="E113" s="161"/>
      <c r="F113" s="161"/>
      <c r="G113" s="160"/>
      <c r="H113" s="159">
        <f t="shared" ref="H113:R113" si="18">SUM(H114:H116)</f>
        <v>763</v>
      </c>
      <c r="I113" s="158">
        <f t="shared" si="18"/>
        <v>1254</v>
      </c>
      <c r="J113" s="157">
        <f t="shared" si="18"/>
        <v>2017</v>
      </c>
      <c r="K113" s="42">
        <f t="shared" si="18"/>
        <v>0</v>
      </c>
      <c r="L113" s="156">
        <f t="shared" si="18"/>
        <v>1817</v>
      </c>
      <c r="M113" s="156">
        <f t="shared" si="18"/>
        <v>1670</v>
      </c>
      <c r="N113" s="156">
        <f t="shared" si="18"/>
        <v>1131</v>
      </c>
      <c r="O113" s="156">
        <f t="shared" si="18"/>
        <v>803</v>
      </c>
      <c r="P113" s="155">
        <f t="shared" si="18"/>
        <v>432</v>
      </c>
      <c r="Q113" s="154">
        <f t="shared" si="18"/>
        <v>5853</v>
      </c>
      <c r="R113" s="153">
        <f t="shared" si="18"/>
        <v>7870</v>
      </c>
    </row>
    <row r="114" spans="2:18" s="14" customFormat="1" ht="17.100000000000001" customHeight="1">
      <c r="B114" s="72"/>
      <c r="C114" s="72"/>
      <c r="D114" s="82" t="s">
        <v>86</v>
      </c>
      <c r="E114" s="81"/>
      <c r="F114" s="81"/>
      <c r="G114" s="80"/>
      <c r="H114" s="79">
        <v>729</v>
      </c>
      <c r="I114" s="75">
        <v>1222</v>
      </c>
      <c r="J114" s="78">
        <f>SUM(H114:I114)</f>
        <v>1951</v>
      </c>
      <c r="K114" s="134">
        <v>0</v>
      </c>
      <c r="L114" s="76">
        <v>1770</v>
      </c>
      <c r="M114" s="76">
        <v>1629</v>
      </c>
      <c r="N114" s="76">
        <v>1102</v>
      </c>
      <c r="O114" s="76">
        <v>785</v>
      </c>
      <c r="P114" s="75">
        <v>423</v>
      </c>
      <c r="Q114" s="74">
        <f>SUM(K114:P114)</f>
        <v>5709</v>
      </c>
      <c r="R114" s="73">
        <f>SUM(J114,Q114)</f>
        <v>7660</v>
      </c>
    </row>
    <row r="115" spans="2:18" s="14" customFormat="1" ht="17.100000000000001" customHeight="1">
      <c r="B115" s="72"/>
      <c r="C115" s="72"/>
      <c r="D115" s="70" t="s">
        <v>85</v>
      </c>
      <c r="E115" s="69"/>
      <c r="F115" s="69"/>
      <c r="G115" s="68"/>
      <c r="H115" s="67">
        <v>16</v>
      </c>
      <c r="I115" s="63">
        <v>16</v>
      </c>
      <c r="J115" s="66">
        <f>SUM(H115:I115)</f>
        <v>32</v>
      </c>
      <c r="K115" s="101">
        <v>0</v>
      </c>
      <c r="L115" s="64">
        <v>24</v>
      </c>
      <c r="M115" s="64">
        <v>29</v>
      </c>
      <c r="N115" s="64">
        <v>18</v>
      </c>
      <c r="O115" s="64">
        <v>12</v>
      </c>
      <c r="P115" s="63">
        <v>8</v>
      </c>
      <c r="Q115" s="62">
        <f>SUM(K115:P115)</f>
        <v>91</v>
      </c>
      <c r="R115" s="61">
        <f>SUM(J115,Q115)</f>
        <v>123</v>
      </c>
    </row>
    <row r="116" spans="2:18" s="14" customFormat="1" ht="17.100000000000001" customHeight="1">
      <c r="B116" s="72"/>
      <c r="C116" s="72"/>
      <c r="D116" s="133" t="s">
        <v>84</v>
      </c>
      <c r="E116" s="132"/>
      <c r="F116" s="132"/>
      <c r="G116" s="131"/>
      <c r="H116" s="130">
        <v>18</v>
      </c>
      <c r="I116" s="126">
        <v>16</v>
      </c>
      <c r="J116" s="129">
        <f>SUM(H116:I116)</f>
        <v>34</v>
      </c>
      <c r="K116" s="128">
        <v>0</v>
      </c>
      <c r="L116" s="127">
        <v>23</v>
      </c>
      <c r="M116" s="127">
        <v>12</v>
      </c>
      <c r="N116" s="127">
        <v>11</v>
      </c>
      <c r="O116" s="127">
        <v>6</v>
      </c>
      <c r="P116" s="126">
        <v>1</v>
      </c>
      <c r="Q116" s="125">
        <f>SUM(K116:P116)</f>
        <v>53</v>
      </c>
      <c r="R116" s="124">
        <f>SUM(J116,Q116)</f>
        <v>87</v>
      </c>
    </row>
    <row r="117" spans="2:18" s="14" customFormat="1" ht="17.100000000000001" customHeight="1">
      <c r="B117" s="72"/>
      <c r="C117" s="122" t="s">
        <v>83</v>
      </c>
      <c r="D117" s="121"/>
      <c r="E117" s="121"/>
      <c r="F117" s="121"/>
      <c r="G117" s="120"/>
      <c r="H117" s="45">
        <v>30</v>
      </c>
      <c r="I117" s="44">
        <v>25</v>
      </c>
      <c r="J117" s="43">
        <f>SUM(H117:I117)</f>
        <v>55</v>
      </c>
      <c r="K117" s="42">
        <v>0</v>
      </c>
      <c r="L117" s="41">
        <v>135</v>
      </c>
      <c r="M117" s="41">
        <v>124</v>
      </c>
      <c r="N117" s="41">
        <v>116</v>
      </c>
      <c r="O117" s="41">
        <v>104</v>
      </c>
      <c r="P117" s="40">
        <v>32</v>
      </c>
      <c r="Q117" s="39">
        <f>SUM(K117:P117)</f>
        <v>511</v>
      </c>
      <c r="R117" s="38">
        <f>SUM(J117,Q117)</f>
        <v>566</v>
      </c>
    </row>
    <row r="118" spans="2:18" s="14" customFormat="1" ht="17.100000000000001" customHeight="1">
      <c r="B118" s="123"/>
      <c r="C118" s="122" t="s">
        <v>82</v>
      </c>
      <c r="D118" s="121"/>
      <c r="E118" s="121"/>
      <c r="F118" s="121"/>
      <c r="G118" s="120"/>
      <c r="H118" s="45">
        <v>845</v>
      </c>
      <c r="I118" s="44">
        <v>1308</v>
      </c>
      <c r="J118" s="43">
        <f>SUM(H118:I118)</f>
        <v>2153</v>
      </c>
      <c r="K118" s="42">
        <v>0</v>
      </c>
      <c r="L118" s="41">
        <v>3437</v>
      </c>
      <c r="M118" s="41">
        <v>2110</v>
      </c>
      <c r="N118" s="41">
        <v>1268</v>
      </c>
      <c r="O118" s="41">
        <v>804</v>
      </c>
      <c r="P118" s="40">
        <v>371</v>
      </c>
      <c r="Q118" s="39">
        <f>SUM(K118:P118)</f>
        <v>7990</v>
      </c>
      <c r="R118" s="38">
        <f>SUM(J118,Q118)</f>
        <v>10143</v>
      </c>
    </row>
    <row r="119" spans="2:18" s="14" customFormat="1" ht="17.100000000000001" customHeight="1">
      <c r="B119" s="86" t="s">
        <v>81</v>
      </c>
      <c r="C119" s="85"/>
      <c r="D119" s="85"/>
      <c r="E119" s="85"/>
      <c r="F119" s="85"/>
      <c r="G119" s="84"/>
      <c r="H119" s="45">
        <f t="shared" ref="H119:R119" si="19">SUM(H120:H128)</f>
        <v>14</v>
      </c>
      <c r="I119" s="44">
        <f t="shared" si="19"/>
        <v>15</v>
      </c>
      <c r="J119" s="43">
        <f t="shared" si="19"/>
        <v>29</v>
      </c>
      <c r="K119" s="42">
        <f>SUM(K120:K128)</f>
        <v>0</v>
      </c>
      <c r="L119" s="41">
        <f>SUM(L120:L128)</f>
        <v>1470</v>
      </c>
      <c r="M119" s="41">
        <f>SUM(M120:M128)</f>
        <v>1078</v>
      </c>
      <c r="N119" s="41">
        <f t="shared" si="19"/>
        <v>865</v>
      </c>
      <c r="O119" s="41">
        <f t="shared" si="19"/>
        <v>559</v>
      </c>
      <c r="P119" s="40">
        <f t="shared" si="19"/>
        <v>295</v>
      </c>
      <c r="Q119" s="39">
        <f t="shared" si="19"/>
        <v>4267</v>
      </c>
      <c r="R119" s="38">
        <f t="shared" si="19"/>
        <v>4296</v>
      </c>
    </row>
    <row r="120" spans="2:18" s="14" customFormat="1" ht="17.100000000000001" customHeight="1">
      <c r="B120" s="72"/>
      <c r="C120" s="82" t="s">
        <v>107</v>
      </c>
      <c r="D120" s="81"/>
      <c r="E120" s="81"/>
      <c r="F120" s="81"/>
      <c r="G120" s="80"/>
      <c r="H120" s="79">
        <v>0</v>
      </c>
      <c r="I120" s="75">
        <v>0</v>
      </c>
      <c r="J120" s="78">
        <f>SUM(H120:I120)</f>
        <v>0</v>
      </c>
      <c r="K120" s="77"/>
      <c r="L120" s="76">
        <v>69</v>
      </c>
      <c r="M120" s="76">
        <v>40</v>
      </c>
      <c r="N120" s="76">
        <v>58</v>
      </c>
      <c r="O120" s="76">
        <v>50</v>
      </c>
      <c r="P120" s="75">
        <v>36</v>
      </c>
      <c r="Q120" s="74">
        <f t="shared" ref="Q120:Q128" si="20">SUM(K120:P120)</f>
        <v>253</v>
      </c>
      <c r="R120" s="73">
        <f t="shared" ref="R120:R128" si="21">SUM(J120,Q120)</f>
        <v>253</v>
      </c>
    </row>
    <row r="121" spans="2:18" s="14" customFormat="1" ht="17.100000000000001" customHeight="1">
      <c r="B121" s="72"/>
      <c r="C121" s="152" t="s">
        <v>79</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78</v>
      </c>
      <c r="D122" s="109"/>
      <c r="E122" s="109"/>
      <c r="F122" s="109"/>
      <c r="G122" s="108"/>
      <c r="H122" s="107">
        <v>0</v>
      </c>
      <c r="I122" s="104">
        <v>0</v>
      </c>
      <c r="J122" s="106">
        <f t="shared" si="22"/>
        <v>0</v>
      </c>
      <c r="K122" s="65"/>
      <c r="L122" s="105">
        <v>959</v>
      </c>
      <c r="M122" s="105">
        <v>581</v>
      </c>
      <c r="N122" s="105">
        <v>365</v>
      </c>
      <c r="O122" s="105">
        <v>210</v>
      </c>
      <c r="P122" s="104">
        <v>76</v>
      </c>
      <c r="Q122" s="103">
        <f>SUM(K122:P122)</f>
        <v>2191</v>
      </c>
      <c r="R122" s="102">
        <f>SUM(J122,Q122)</f>
        <v>2191</v>
      </c>
    </row>
    <row r="123" spans="2:18" s="14" customFormat="1" ht="17.100000000000001" customHeight="1">
      <c r="B123" s="72"/>
      <c r="C123" s="70" t="s">
        <v>77</v>
      </c>
      <c r="D123" s="69"/>
      <c r="E123" s="69"/>
      <c r="F123" s="69"/>
      <c r="G123" s="68"/>
      <c r="H123" s="67">
        <v>0</v>
      </c>
      <c r="I123" s="63">
        <v>2</v>
      </c>
      <c r="J123" s="66">
        <f t="shared" si="22"/>
        <v>2</v>
      </c>
      <c r="K123" s="101">
        <v>0</v>
      </c>
      <c r="L123" s="64">
        <v>118</v>
      </c>
      <c r="M123" s="64">
        <v>81</v>
      </c>
      <c r="N123" s="64">
        <v>68</v>
      </c>
      <c r="O123" s="64">
        <v>44</v>
      </c>
      <c r="P123" s="63">
        <v>17</v>
      </c>
      <c r="Q123" s="62">
        <f t="shared" si="20"/>
        <v>328</v>
      </c>
      <c r="R123" s="61">
        <f t="shared" si="21"/>
        <v>330</v>
      </c>
    </row>
    <row r="124" spans="2:18" s="14" customFormat="1" ht="17.100000000000001" customHeight="1">
      <c r="B124" s="72"/>
      <c r="C124" s="70" t="s">
        <v>76</v>
      </c>
      <c r="D124" s="69"/>
      <c r="E124" s="69"/>
      <c r="F124" s="69"/>
      <c r="G124" s="68"/>
      <c r="H124" s="67">
        <v>14</v>
      </c>
      <c r="I124" s="63">
        <v>13</v>
      </c>
      <c r="J124" s="66">
        <f t="shared" si="22"/>
        <v>27</v>
      </c>
      <c r="K124" s="101">
        <v>0</v>
      </c>
      <c r="L124" s="64">
        <v>84</v>
      </c>
      <c r="M124" s="64">
        <v>81</v>
      </c>
      <c r="N124" s="64">
        <v>75</v>
      </c>
      <c r="O124" s="64">
        <v>73</v>
      </c>
      <c r="P124" s="63">
        <v>36</v>
      </c>
      <c r="Q124" s="62">
        <f t="shared" si="20"/>
        <v>349</v>
      </c>
      <c r="R124" s="61">
        <f t="shared" si="21"/>
        <v>376</v>
      </c>
    </row>
    <row r="125" spans="2:18" s="14" customFormat="1" ht="17.100000000000001" customHeight="1">
      <c r="B125" s="72"/>
      <c r="C125" s="70" t="s">
        <v>75</v>
      </c>
      <c r="D125" s="69"/>
      <c r="E125" s="69"/>
      <c r="F125" s="69"/>
      <c r="G125" s="68"/>
      <c r="H125" s="67">
        <v>0</v>
      </c>
      <c r="I125" s="63">
        <v>0</v>
      </c>
      <c r="J125" s="66">
        <f t="shared" si="22"/>
        <v>0</v>
      </c>
      <c r="K125" s="65"/>
      <c r="L125" s="64">
        <v>201</v>
      </c>
      <c r="M125" s="64">
        <v>221</v>
      </c>
      <c r="N125" s="64">
        <v>235</v>
      </c>
      <c r="O125" s="64">
        <v>110</v>
      </c>
      <c r="P125" s="63">
        <v>57</v>
      </c>
      <c r="Q125" s="62">
        <f t="shared" si="20"/>
        <v>824</v>
      </c>
      <c r="R125" s="61">
        <f t="shared" si="21"/>
        <v>824</v>
      </c>
    </row>
    <row r="126" spans="2:18" s="14" customFormat="1" ht="17.100000000000001" customHeight="1">
      <c r="B126" s="72"/>
      <c r="C126" s="100" t="s">
        <v>74</v>
      </c>
      <c r="D126" s="98"/>
      <c r="E126" s="98"/>
      <c r="F126" s="98"/>
      <c r="G126" s="97"/>
      <c r="H126" s="67">
        <v>0</v>
      </c>
      <c r="I126" s="63">
        <v>0</v>
      </c>
      <c r="J126" s="66">
        <f t="shared" si="22"/>
        <v>0</v>
      </c>
      <c r="K126" s="65"/>
      <c r="L126" s="64">
        <v>19</v>
      </c>
      <c r="M126" s="64">
        <v>44</v>
      </c>
      <c r="N126" s="64">
        <v>28</v>
      </c>
      <c r="O126" s="64">
        <v>29</v>
      </c>
      <c r="P126" s="63">
        <v>18</v>
      </c>
      <c r="Q126" s="62">
        <f t="shared" si="20"/>
        <v>138</v>
      </c>
      <c r="R126" s="61">
        <f t="shared" si="21"/>
        <v>138</v>
      </c>
    </row>
    <row r="127" spans="2:18" s="14" customFormat="1" ht="17.100000000000001" customHeight="1">
      <c r="B127" s="71"/>
      <c r="C127" s="99" t="s">
        <v>73</v>
      </c>
      <c r="D127" s="98"/>
      <c r="E127" s="98"/>
      <c r="F127" s="98"/>
      <c r="G127" s="97"/>
      <c r="H127" s="67">
        <v>0</v>
      </c>
      <c r="I127" s="63">
        <v>0</v>
      </c>
      <c r="J127" s="66">
        <f t="shared" si="22"/>
        <v>0</v>
      </c>
      <c r="K127" s="65"/>
      <c r="L127" s="64">
        <v>0</v>
      </c>
      <c r="M127" s="64">
        <v>0</v>
      </c>
      <c r="N127" s="64">
        <v>4</v>
      </c>
      <c r="O127" s="64">
        <v>21</v>
      </c>
      <c r="P127" s="63">
        <v>23</v>
      </c>
      <c r="Q127" s="62">
        <f>SUM(K127:P127)</f>
        <v>48</v>
      </c>
      <c r="R127" s="61">
        <f>SUM(J127,Q127)</f>
        <v>48</v>
      </c>
    </row>
    <row r="128" spans="2:18" s="14" customFormat="1" ht="17.100000000000001" customHeight="1">
      <c r="B128" s="96"/>
      <c r="C128" s="95" t="s">
        <v>72</v>
      </c>
      <c r="D128" s="94"/>
      <c r="E128" s="94"/>
      <c r="F128" s="94"/>
      <c r="G128" s="93"/>
      <c r="H128" s="92">
        <v>0</v>
      </c>
      <c r="I128" s="89">
        <v>0</v>
      </c>
      <c r="J128" s="91">
        <f t="shared" si="22"/>
        <v>0</v>
      </c>
      <c r="K128" s="54"/>
      <c r="L128" s="90">
        <v>20</v>
      </c>
      <c r="M128" s="90">
        <v>30</v>
      </c>
      <c r="N128" s="90">
        <v>32</v>
      </c>
      <c r="O128" s="90">
        <v>22</v>
      </c>
      <c r="P128" s="89">
        <v>32</v>
      </c>
      <c r="Q128" s="88">
        <f t="shared" si="20"/>
        <v>136</v>
      </c>
      <c r="R128" s="87">
        <f t="shared" si="21"/>
        <v>136</v>
      </c>
    </row>
    <row r="129" spans="1:18" s="14" customFormat="1" ht="17.100000000000001" customHeight="1">
      <c r="B129" s="86" t="s">
        <v>71</v>
      </c>
      <c r="C129" s="85"/>
      <c r="D129" s="85"/>
      <c r="E129" s="85"/>
      <c r="F129" s="85"/>
      <c r="G129" s="84"/>
      <c r="H129" s="45">
        <f>SUM(H130:H133)</f>
        <v>0</v>
      </c>
      <c r="I129" s="44">
        <f>SUM(I130:I133)</f>
        <v>0</v>
      </c>
      <c r="J129" s="43">
        <f>SUM(J130:J133)</f>
        <v>0</v>
      </c>
      <c r="K129" s="83"/>
      <c r="L129" s="41">
        <f t="shared" ref="L129:R129" si="23">SUM(L130:L133)</f>
        <v>46</v>
      </c>
      <c r="M129" s="41">
        <f t="shared" si="23"/>
        <v>66</v>
      </c>
      <c r="N129" s="41">
        <f t="shared" si="23"/>
        <v>343</v>
      </c>
      <c r="O129" s="41">
        <f t="shared" si="23"/>
        <v>1039</v>
      </c>
      <c r="P129" s="40">
        <f t="shared" si="23"/>
        <v>922</v>
      </c>
      <c r="Q129" s="39">
        <f t="shared" si="23"/>
        <v>2416</v>
      </c>
      <c r="R129" s="38">
        <f t="shared" si="23"/>
        <v>2416</v>
      </c>
    </row>
    <row r="130" spans="1:18" s="14" customFormat="1" ht="17.100000000000001" customHeight="1">
      <c r="B130" s="72"/>
      <c r="C130" s="82" t="s">
        <v>70</v>
      </c>
      <c r="D130" s="81"/>
      <c r="E130" s="81"/>
      <c r="F130" s="81"/>
      <c r="G130" s="80"/>
      <c r="H130" s="79">
        <v>0</v>
      </c>
      <c r="I130" s="75">
        <v>0</v>
      </c>
      <c r="J130" s="78">
        <f>SUM(H130:I130)</f>
        <v>0</v>
      </c>
      <c r="K130" s="77"/>
      <c r="L130" s="76">
        <v>0</v>
      </c>
      <c r="M130" s="76">
        <v>3</v>
      </c>
      <c r="N130" s="76">
        <v>185</v>
      </c>
      <c r="O130" s="76">
        <v>559</v>
      </c>
      <c r="P130" s="75">
        <v>422</v>
      </c>
      <c r="Q130" s="74">
        <f>SUM(K130:P130)</f>
        <v>1169</v>
      </c>
      <c r="R130" s="73">
        <f>SUM(J130,Q130)</f>
        <v>1169</v>
      </c>
    </row>
    <row r="131" spans="1:18" s="14" customFormat="1" ht="17.100000000000001" customHeight="1">
      <c r="B131" s="72"/>
      <c r="C131" s="70" t="s">
        <v>69</v>
      </c>
      <c r="D131" s="69"/>
      <c r="E131" s="69"/>
      <c r="F131" s="69"/>
      <c r="G131" s="68"/>
      <c r="H131" s="67">
        <v>0</v>
      </c>
      <c r="I131" s="63">
        <v>0</v>
      </c>
      <c r="J131" s="66">
        <f>SUM(H131:I131)</f>
        <v>0</v>
      </c>
      <c r="K131" s="65"/>
      <c r="L131" s="64">
        <v>46</v>
      </c>
      <c r="M131" s="64">
        <v>61</v>
      </c>
      <c r="N131" s="64">
        <v>127</v>
      </c>
      <c r="O131" s="64">
        <v>158</v>
      </c>
      <c r="P131" s="63">
        <v>88</v>
      </c>
      <c r="Q131" s="62">
        <f>SUM(K131:P131)</f>
        <v>480</v>
      </c>
      <c r="R131" s="61">
        <f>SUM(J131,Q131)</f>
        <v>480</v>
      </c>
    </row>
    <row r="132" spans="1:18" s="14" customFormat="1" ht="16.5" customHeight="1">
      <c r="B132" s="71"/>
      <c r="C132" s="70" t="s">
        <v>68</v>
      </c>
      <c r="D132" s="69"/>
      <c r="E132" s="69"/>
      <c r="F132" s="69"/>
      <c r="G132" s="68"/>
      <c r="H132" s="67">
        <v>0</v>
      </c>
      <c r="I132" s="63">
        <v>0</v>
      </c>
      <c r="J132" s="66">
        <f>SUM(H132:I132)</f>
        <v>0</v>
      </c>
      <c r="K132" s="65"/>
      <c r="L132" s="64">
        <v>0</v>
      </c>
      <c r="M132" s="64">
        <v>0</v>
      </c>
      <c r="N132" s="64">
        <v>3</v>
      </c>
      <c r="O132" s="64">
        <v>15</v>
      </c>
      <c r="P132" s="63">
        <v>13</v>
      </c>
      <c r="Q132" s="62">
        <f>SUM(K132:P132)</f>
        <v>31</v>
      </c>
      <c r="R132" s="61">
        <f>SUM(J132,Q132)</f>
        <v>31</v>
      </c>
    </row>
    <row r="133" spans="1:18" s="49" customFormat="1" ht="17.100000000000001" customHeight="1">
      <c r="B133" s="60"/>
      <c r="C133" s="59" t="s">
        <v>67</v>
      </c>
      <c r="D133" s="58"/>
      <c r="E133" s="58"/>
      <c r="F133" s="58"/>
      <c r="G133" s="57"/>
      <c r="H133" s="56">
        <v>0</v>
      </c>
      <c r="I133" s="52">
        <v>0</v>
      </c>
      <c r="J133" s="55">
        <f>SUM(H133:I133)</f>
        <v>0</v>
      </c>
      <c r="K133" s="54"/>
      <c r="L133" s="53">
        <v>0</v>
      </c>
      <c r="M133" s="53">
        <v>2</v>
      </c>
      <c r="N133" s="53">
        <v>28</v>
      </c>
      <c r="O133" s="53">
        <v>307</v>
      </c>
      <c r="P133" s="52">
        <v>399</v>
      </c>
      <c r="Q133" s="51">
        <f>SUM(K133:P133)</f>
        <v>736</v>
      </c>
      <c r="R133" s="50">
        <f>SUM(J133,Q133)</f>
        <v>736</v>
      </c>
    </row>
    <row r="134" spans="1:18" s="14" customFormat="1" ht="17.100000000000001" customHeight="1">
      <c r="B134" s="48" t="s">
        <v>66</v>
      </c>
      <c r="C134" s="47"/>
      <c r="D134" s="47"/>
      <c r="E134" s="47"/>
      <c r="F134" s="47"/>
      <c r="G134" s="46"/>
      <c r="H134" s="45">
        <f t="shared" ref="H134:R134" si="24">SUM(H98,H119,H129)</f>
        <v>1917</v>
      </c>
      <c r="I134" s="44">
        <f t="shared" si="24"/>
        <v>3006</v>
      </c>
      <c r="J134" s="43">
        <f t="shared" si="24"/>
        <v>4923</v>
      </c>
      <c r="K134" s="42">
        <f t="shared" si="24"/>
        <v>0</v>
      </c>
      <c r="L134" s="41">
        <f t="shared" si="24"/>
        <v>11353</v>
      </c>
      <c r="M134" s="41">
        <f t="shared" si="24"/>
        <v>8292</v>
      </c>
      <c r="N134" s="41">
        <f t="shared" si="24"/>
        <v>6121</v>
      </c>
      <c r="O134" s="41">
        <f t="shared" si="24"/>
        <v>5083</v>
      </c>
      <c r="P134" s="40">
        <f t="shared" si="24"/>
        <v>3096</v>
      </c>
      <c r="Q134" s="39">
        <f t="shared" si="24"/>
        <v>33945</v>
      </c>
      <c r="R134" s="38">
        <f t="shared" si="24"/>
        <v>38868</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106</v>
      </c>
      <c r="H136" s="25"/>
      <c r="I136" s="25"/>
      <c r="J136" s="25"/>
      <c r="K136" s="25"/>
    </row>
    <row r="137" spans="1:18" s="14" customFormat="1" ht="17.100000000000001" customHeight="1">
      <c r="B137" s="144"/>
      <c r="C137" s="144"/>
      <c r="D137" s="144"/>
      <c r="E137" s="144"/>
      <c r="F137" s="143"/>
      <c r="G137" s="143"/>
      <c r="H137" s="143"/>
      <c r="I137" s="782" t="s">
        <v>105</v>
      </c>
      <c r="J137" s="782"/>
      <c r="K137" s="782"/>
      <c r="L137" s="782"/>
      <c r="M137" s="782"/>
      <c r="N137" s="782"/>
      <c r="O137" s="782"/>
      <c r="P137" s="782"/>
      <c r="Q137" s="782"/>
      <c r="R137" s="782"/>
    </row>
    <row r="138" spans="1:18" s="14" customFormat="1" ht="17.100000000000001" customHeight="1">
      <c r="B138" s="783" t="str">
        <f>"令和" &amp; DBCS($A$2) &amp; "年（" &amp; DBCS($B$2) &amp; "年）" &amp; DBCS($C$2) &amp; "月"</f>
        <v>令和４年（２０２２年）１１月</v>
      </c>
      <c r="C138" s="784"/>
      <c r="D138" s="784"/>
      <c r="E138" s="784"/>
      <c r="F138" s="784"/>
      <c r="G138" s="785"/>
      <c r="H138" s="789" t="s">
        <v>104</v>
      </c>
      <c r="I138" s="790"/>
      <c r="J138" s="790"/>
      <c r="K138" s="791" t="s">
        <v>103</v>
      </c>
      <c r="L138" s="792"/>
      <c r="M138" s="792"/>
      <c r="N138" s="792"/>
      <c r="O138" s="792"/>
      <c r="P138" s="792"/>
      <c r="Q138" s="793"/>
      <c r="R138" s="794" t="s">
        <v>56</v>
      </c>
    </row>
    <row r="139" spans="1:18" s="14" customFormat="1" ht="17.100000000000001" customHeight="1">
      <c r="B139" s="786"/>
      <c r="C139" s="787"/>
      <c r="D139" s="787"/>
      <c r="E139" s="787"/>
      <c r="F139" s="787"/>
      <c r="G139" s="788"/>
      <c r="H139" s="142" t="s">
        <v>65</v>
      </c>
      <c r="I139" s="141" t="s">
        <v>64</v>
      </c>
      <c r="J139" s="140" t="s">
        <v>57</v>
      </c>
      <c r="K139" s="139" t="s">
        <v>63</v>
      </c>
      <c r="L139" s="138" t="s">
        <v>62</v>
      </c>
      <c r="M139" s="138" t="s">
        <v>61</v>
      </c>
      <c r="N139" s="138" t="s">
        <v>60</v>
      </c>
      <c r="O139" s="138" t="s">
        <v>59</v>
      </c>
      <c r="P139" s="137" t="s">
        <v>58</v>
      </c>
      <c r="Q139" s="441" t="s">
        <v>57</v>
      </c>
      <c r="R139" s="795"/>
    </row>
    <row r="140" spans="1:18" s="14" customFormat="1" ht="17.100000000000001" customHeight="1">
      <c r="B140" s="86" t="s">
        <v>102</v>
      </c>
      <c r="C140" s="85"/>
      <c r="D140" s="85"/>
      <c r="E140" s="85"/>
      <c r="F140" s="85"/>
      <c r="G140" s="84"/>
      <c r="H140" s="45">
        <f t="shared" ref="H140:R140" si="25">SUM(H141,H147,H150,H155,H159:H160)</f>
        <v>16359809</v>
      </c>
      <c r="I140" s="44">
        <f t="shared" si="25"/>
        <v>31317206</v>
      </c>
      <c r="J140" s="43">
        <f t="shared" si="25"/>
        <v>47677015</v>
      </c>
      <c r="K140" s="42">
        <f t="shared" si="25"/>
        <v>0</v>
      </c>
      <c r="L140" s="41">
        <f t="shared" si="25"/>
        <v>242373696</v>
      </c>
      <c r="M140" s="41">
        <f t="shared" si="25"/>
        <v>208092800</v>
      </c>
      <c r="N140" s="41">
        <f t="shared" si="25"/>
        <v>181107177</v>
      </c>
      <c r="O140" s="41">
        <f t="shared" si="25"/>
        <v>147213957</v>
      </c>
      <c r="P140" s="40">
        <f t="shared" si="25"/>
        <v>80644782</v>
      </c>
      <c r="Q140" s="39">
        <f t="shared" si="25"/>
        <v>859432412</v>
      </c>
      <c r="R140" s="38">
        <f t="shared" si="25"/>
        <v>907109427</v>
      </c>
    </row>
    <row r="141" spans="1:18" s="14" customFormat="1" ht="17.100000000000001" customHeight="1">
      <c r="B141" s="72"/>
      <c r="C141" s="86" t="s">
        <v>101</v>
      </c>
      <c r="D141" s="85"/>
      <c r="E141" s="85"/>
      <c r="F141" s="85"/>
      <c r="G141" s="84"/>
      <c r="H141" s="45">
        <f t="shared" ref="H141:Q141" si="26">SUM(H142:H146)</f>
        <v>2078867</v>
      </c>
      <c r="I141" s="44">
        <f t="shared" si="26"/>
        <v>5410229</v>
      </c>
      <c r="J141" s="43">
        <f t="shared" si="26"/>
        <v>7489096</v>
      </c>
      <c r="K141" s="42">
        <f t="shared" si="26"/>
        <v>0</v>
      </c>
      <c r="L141" s="41">
        <f t="shared" si="26"/>
        <v>58320529</v>
      </c>
      <c r="M141" s="41">
        <f t="shared" si="26"/>
        <v>49086855</v>
      </c>
      <c r="N141" s="41">
        <f t="shared" si="26"/>
        <v>44209347</v>
      </c>
      <c r="O141" s="41">
        <f t="shared" si="26"/>
        <v>36393487</v>
      </c>
      <c r="P141" s="40">
        <f t="shared" si="26"/>
        <v>27357998</v>
      </c>
      <c r="Q141" s="39">
        <f t="shared" si="26"/>
        <v>215368216</v>
      </c>
      <c r="R141" s="38">
        <f t="shared" ref="R141:R146" si="27">SUM(J141,Q141)</f>
        <v>222857312</v>
      </c>
    </row>
    <row r="142" spans="1:18" s="14" customFormat="1" ht="17.100000000000001" customHeight="1">
      <c r="B142" s="72"/>
      <c r="C142" s="72"/>
      <c r="D142" s="82" t="s">
        <v>100</v>
      </c>
      <c r="E142" s="81"/>
      <c r="F142" s="81"/>
      <c r="G142" s="80"/>
      <c r="H142" s="79">
        <v>0</v>
      </c>
      <c r="I142" s="75">
        <v>0</v>
      </c>
      <c r="J142" s="74">
        <f>SUM(H142:I142)</f>
        <v>0</v>
      </c>
      <c r="K142" s="134">
        <v>0</v>
      </c>
      <c r="L142" s="76">
        <v>35167505</v>
      </c>
      <c r="M142" s="76">
        <v>29738414</v>
      </c>
      <c r="N142" s="76">
        <v>26934869</v>
      </c>
      <c r="O142" s="76">
        <v>22740651</v>
      </c>
      <c r="P142" s="75">
        <v>17341767</v>
      </c>
      <c r="Q142" s="74">
        <f>SUM(K142:P142)</f>
        <v>131923206</v>
      </c>
      <c r="R142" s="73">
        <f t="shared" si="27"/>
        <v>131923206</v>
      </c>
    </row>
    <row r="143" spans="1:18" s="14" customFormat="1" ht="17.100000000000001" customHeight="1">
      <c r="B143" s="72"/>
      <c r="C143" s="72"/>
      <c r="D143" s="70" t="s">
        <v>99</v>
      </c>
      <c r="E143" s="69"/>
      <c r="F143" s="69"/>
      <c r="G143" s="68"/>
      <c r="H143" s="67">
        <v>0</v>
      </c>
      <c r="I143" s="63">
        <v>0</v>
      </c>
      <c r="J143" s="62">
        <f>SUM(H143:I143)</f>
        <v>0</v>
      </c>
      <c r="K143" s="101">
        <v>0</v>
      </c>
      <c r="L143" s="64">
        <v>0</v>
      </c>
      <c r="M143" s="64">
        <v>22368</v>
      </c>
      <c r="N143" s="64">
        <v>24336</v>
      </c>
      <c r="O143" s="64">
        <v>819303</v>
      </c>
      <c r="P143" s="63">
        <v>888589</v>
      </c>
      <c r="Q143" s="62">
        <f>SUM(K143:P143)</f>
        <v>1754596</v>
      </c>
      <c r="R143" s="61">
        <f t="shared" si="27"/>
        <v>1754596</v>
      </c>
    </row>
    <row r="144" spans="1:18" s="14" customFormat="1" ht="17.100000000000001" customHeight="1">
      <c r="B144" s="72"/>
      <c r="C144" s="72"/>
      <c r="D144" s="70" t="s">
        <v>98</v>
      </c>
      <c r="E144" s="69"/>
      <c r="F144" s="69"/>
      <c r="G144" s="68"/>
      <c r="H144" s="67">
        <v>1241652</v>
      </c>
      <c r="I144" s="63">
        <v>3384355</v>
      </c>
      <c r="J144" s="62">
        <f>SUM(H144:I144)</f>
        <v>4626007</v>
      </c>
      <c r="K144" s="101">
        <v>0</v>
      </c>
      <c r="L144" s="64">
        <v>14908883</v>
      </c>
      <c r="M144" s="64">
        <v>11967326</v>
      </c>
      <c r="N144" s="64">
        <v>9912846</v>
      </c>
      <c r="O144" s="64">
        <v>7039182</v>
      </c>
      <c r="P144" s="63">
        <v>5651538</v>
      </c>
      <c r="Q144" s="62">
        <f>SUM(K144:P144)</f>
        <v>49479775</v>
      </c>
      <c r="R144" s="61">
        <f t="shared" si="27"/>
        <v>54105782</v>
      </c>
    </row>
    <row r="145" spans="2:18" s="14" customFormat="1" ht="17.100000000000001" customHeight="1">
      <c r="B145" s="72"/>
      <c r="C145" s="72"/>
      <c r="D145" s="70" t="s">
        <v>97</v>
      </c>
      <c r="E145" s="69"/>
      <c r="F145" s="69"/>
      <c r="G145" s="68"/>
      <c r="H145" s="67">
        <v>353836</v>
      </c>
      <c r="I145" s="63">
        <v>1443764</v>
      </c>
      <c r="J145" s="62">
        <f>SUM(H145:I145)</f>
        <v>1797600</v>
      </c>
      <c r="K145" s="101">
        <v>0</v>
      </c>
      <c r="L145" s="64">
        <v>3361301</v>
      </c>
      <c r="M145" s="64">
        <v>3143971</v>
      </c>
      <c r="N145" s="64">
        <v>2897016</v>
      </c>
      <c r="O145" s="64">
        <v>2146524</v>
      </c>
      <c r="P145" s="63">
        <v>789354</v>
      </c>
      <c r="Q145" s="62">
        <f>SUM(K145:P145)</f>
        <v>12338166</v>
      </c>
      <c r="R145" s="61">
        <f t="shared" si="27"/>
        <v>14135766</v>
      </c>
    </row>
    <row r="146" spans="2:18" s="14" customFormat="1" ht="17.100000000000001" customHeight="1">
      <c r="B146" s="72"/>
      <c r="C146" s="72"/>
      <c r="D146" s="133" t="s">
        <v>96</v>
      </c>
      <c r="E146" s="132"/>
      <c r="F146" s="132"/>
      <c r="G146" s="131"/>
      <c r="H146" s="130">
        <v>483379</v>
      </c>
      <c r="I146" s="126">
        <v>582110</v>
      </c>
      <c r="J146" s="125">
        <f>SUM(H146:I146)</f>
        <v>1065489</v>
      </c>
      <c r="K146" s="128">
        <v>0</v>
      </c>
      <c r="L146" s="127">
        <v>4882840</v>
      </c>
      <c r="M146" s="127">
        <v>4214776</v>
      </c>
      <c r="N146" s="127">
        <v>4440280</v>
      </c>
      <c r="O146" s="127">
        <v>3647827</v>
      </c>
      <c r="P146" s="126">
        <v>2686750</v>
      </c>
      <c r="Q146" s="125">
        <f>SUM(K146:P146)</f>
        <v>19872473</v>
      </c>
      <c r="R146" s="124">
        <f t="shared" si="27"/>
        <v>20937962</v>
      </c>
    </row>
    <row r="147" spans="2:18" s="14" customFormat="1" ht="17.100000000000001" customHeight="1">
      <c r="B147" s="72"/>
      <c r="C147" s="86" t="s">
        <v>95</v>
      </c>
      <c r="D147" s="85"/>
      <c r="E147" s="85"/>
      <c r="F147" s="85"/>
      <c r="G147" s="84"/>
      <c r="H147" s="45">
        <f t="shared" ref="H147:R147" si="28">SUM(H148:H149)</f>
        <v>2537264</v>
      </c>
      <c r="I147" s="44">
        <f t="shared" si="28"/>
        <v>6313765</v>
      </c>
      <c r="J147" s="43">
        <f t="shared" si="28"/>
        <v>8851029</v>
      </c>
      <c r="K147" s="42">
        <f t="shared" si="28"/>
        <v>0</v>
      </c>
      <c r="L147" s="41">
        <f t="shared" si="28"/>
        <v>95296177</v>
      </c>
      <c r="M147" s="41">
        <f t="shared" si="28"/>
        <v>79620766</v>
      </c>
      <c r="N147" s="41">
        <f t="shared" si="28"/>
        <v>64922562</v>
      </c>
      <c r="O147" s="41">
        <f t="shared" si="28"/>
        <v>48595522</v>
      </c>
      <c r="P147" s="40">
        <f t="shared" si="28"/>
        <v>25098594</v>
      </c>
      <c r="Q147" s="39">
        <f t="shared" si="28"/>
        <v>313533621</v>
      </c>
      <c r="R147" s="38">
        <f t="shared" si="28"/>
        <v>322384650</v>
      </c>
    </row>
    <row r="148" spans="2:18" s="14" customFormat="1" ht="17.100000000000001" customHeight="1">
      <c r="B148" s="72"/>
      <c r="C148" s="72"/>
      <c r="D148" s="82" t="s">
        <v>94</v>
      </c>
      <c r="E148" s="81"/>
      <c r="F148" s="81"/>
      <c r="G148" s="80"/>
      <c r="H148" s="79">
        <v>0</v>
      </c>
      <c r="I148" s="75">
        <v>0</v>
      </c>
      <c r="J148" s="78">
        <f>SUM(H148:I148)</f>
        <v>0</v>
      </c>
      <c r="K148" s="134">
        <v>0</v>
      </c>
      <c r="L148" s="76">
        <v>71340328</v>
      </c>
      <c r="M148" s="76">
        <v>58505499</v>
      </c>
      <c r="N148" s="76">
        <v>49512955</v>
      </c>
      <c r="O148" s="76">
        <v>37567956</v>
      </c>
      <c r="P148" s="75">
        <v>17404009</v>
      </c>
      <c r="Q148" s="74">
        <f>SUM(K148:P148)</f>
        <v>234330747</v>
      </c>
      <c r="R148" s="73">
        <f>SUM(J148,Q148)</f>
        <v>234330747</v>
      </c>
    </row>
    <row r="149" spans="2:18" s="14" customFormat="1" ht="17.100000000000001" customHeight="1">
      <c r="B149" s="72"/>
      <c r="C149" s="72"/>
      <c r="D149" s="133" t="s">
        <v>93</v>
      </c>
      <c r="E149" s="132"/>
      <c r="F149" s="132"/>
      <c r="G149" s="131"/>
      <c r="H149" s="130">
        <v>2537264</v>
      </c>
      <c r="I149" s="126">
        <v>6313765</v>
      </c>
      <c r="J149" s="129">
        <f>SUM(H149:I149)</f>
        <v>8851029</v>
      </c>
      <c r="K149" s="128">
        <v>0</v>
      </c>
      <c r="L149" s="127">
        <v>23955849</v>
      </c>
      <c r="M149" s="127">
        <v>21115267</v>
      </c>
      <c r="N149" s="127">
        <v>15409607</v>
      </c>
      <c r="O149" s="127">
        <v>11027566</v>
      </c>
      <c r="P149" s="126">
        <v>7694585</v>
      </c>
      <c r="Q149" s="125">
        <f>SUM(K149:P149)</f>
        <v>79202874</v>
      </c>
      <c r="R149" s="124">
        <f>SUM(J149,Q149)</f>
        <v>88053903</v>
      </c>
    </row>
    <row r="150" spans="2:18" s="14" customFormat="1" ht="17.100000000000001" customHeight="1">
      <c r="B150" s="72"/>
      <c r="C150" s="86" t="s">
        <v>92</v>
      </c>
      <c r="D150" s="85"/>
      <c r="E150" s="85"/>
      <c r="F150" s="85"/>
      <c r="G150" s="84"/>
      <c r="H150" s="45">
        <f>SUM(H151:H154)</f>
        <v>139005</v>
      </c>
      <c r="I150" s="44">
        <f t="shared" ref="I150:Q150" si="29">SUM(I151:I154)</f>
        <v>132309</v>
      </c>
      <c r="J150" s="43">
        <f>SUM(J151:J154)</f>
        <v>271314</v>
      </c>
      <c r="K150" s="42">
        <f t="shared" si="29"/>
        <v>0</v>
      </c>
      <c r="L150" s="41">
        <f t="shared" si="29"/>
        <v>6530485</v>
      </c>
      <c r="M150" s="41">
        <f>SUM(M151:M154)</f>
        <v>9732239</v>
      </c>
      <c r="N150" s="41">
        <f t="shared" si="29"/>
        <v>12819255</v>
      </c>
      <c r="O150" s="41">
        <f t="shared" si="29"/>
        <v>13836692</v>
      </c>
      <c r="P150" s="40">
        <f>SUM(P151:P154)</f>
        <v>6128275</v>
      </c>
      <c r="Q150" s="39">
        <f t="shared" si="29"/>
        <v>49046946</v>
      </c>
      <c r="R150" s="38">
        <f>SUM(R151:R154)</f>
        <v>49318260</v>
      </c>
    </row>
    <row r="151" spans="2:18" s="14" customFormat="1" ht="17.100000000000001" customHeight="1">
      <c r="B151" s="72"/>
      <c r="C151" s="72"/>
      <c r="D151" s="82" t="s">
        <v>91</v>
      </c>
      <c r="E151" s="81"/>
      <c r="F151" s="81"/>
      <c r="G151" s="80"/>
      <c r="H151" s="79">
        <v>139005</v>
      </c>
      <c r="I151" s="75">
        <v>132309</v>
      </c>
      <c r="J151" s="78">
        <f>SUM(H151:I151)</f>
        <v>271314</v>
      </c>
      <c r="K151" s="134">
        <v>0</v>
      </c>
      <c r="L151" s="76">
        <v>6123328</v>
      </c>
      <c r="M151" s="76">
        <v>8696955</v>
      </c>
      <c r="N151" s="76">
        <v>11045317</v>
      </c>
      <c r="O151" s="76">
        <v>11859067</v>
      </c>
      <c r="P151" s="75">
        <v>4467882</v>
      </c>
      <c r="Q151" s="74">
        <f>SUM(K151:P151)</f>
        <v>42192549</v>
      </c>
      <c r="R151" s="73">
        <f>SUM(J151,Q151)</f>
        <v>42463863</v>
      </c>
    </row>
    <row r="152" spans="2:18" s="14" customFormat="1" ht="17.100000000000001" customHeight="1">
      <c r="B152" s="72"/>
      <c r="C152" s="72"/>
      <c r="D152" s="70" t="s">
        <v>90</v>
      </c>
      <c r="E152" s="69"/>
      <c r="F152" s="69"/>
      <c r="G152" s="68"/>
      <c r="H152" s="67">
        <v>0</v>
      </c>
      <c r="I152" s="63">
        <v>0</v>
      </c>
      <c r="J152" s="66">
        <f>SUM(H152:I152)</f>
        <v>0</v>
      </c>
      <c r="K152" s="101">
        <v>0</v>
      </c>
      <c r="L152" s="64">
        <v>407157</v>
      </c>
      <c r="M152" s="64">
        <v>1035284</v>
      </c>
      <c r="N152" s="64">
        <v>1773938</v>
      </c>
      <c r="O152" s="64">
        <v>1977625</v>
      </c>
      <c r="P152" s="63">
        <v>1660393</v>
      </c>
      <c r="Q152" s="62">
        <f>SUM(K152:P152)</f>
        <v>6854397</v>
      </c>
      <c r="R152" s="61">
        <f>SUM(J152,Q152)</f>
        <v>6854397</v>
      </c>
    </row>
    <row r="153" spans="2:18" s="14" customFormat="1" ht="16.5" customHeight="1">
      <c r="B153" s="72"/>
      <c r="C153" s="71"/>
      <c r="D153" s="70" t="s">
        <v>89</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88</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87</v>
      </c>
      <c r="D155" s="85"/>
      <c r="E155" s="85"/>
      <c r="F155" s="85"/>
      <c r="G155" s="84"/>
      <c r="H155" s="45">
        <f t="shared" ref="H155:R155" si="30">SUM(H156:H158)</f>
        <v>6045178</v>
      </c>
      <c r="I155" s="44">
        <f t="shared" si="30"/>
        <v>11362442</v>
      </c>
      <c r="J155" s="43">
        <f t="shared" si="30"/>
        <v>17407620</v>
      </c>
      <c r="K155" s="42">
        <f t="shared" si="30"/>
        <v>0</v>
      </c>
      <c r="L155" s="41">
        <f t="shared" si="30"/>
        <v>15587044</v>
      </c>
      <c r="M155" s="41">
        <f t="shared" si="30"/>
        <v>21230149</v>
      </c>
      <c r="N155" s="41">
        <f t="shared" si="30"/>
        <v>17096827</v>
      </c>
      <c r="O155" s="41">
        <f t="shared" si="30"/>
        <v>13878878</v>
      </c>
      <c r="P155" s="40">
        <f t="shared" si="30"/>
        <v>9226581</v>
      </c>
      <c r="Q155" s="39">
        <f t="shared" si="30"/>
        <v>77019479</v>
      </c>
      <c r="R155" s="38">
        <f t="shared" si="30"/>
        <v>94427099</v>
      </c>
    </row>
    <row r="156" spans="2:18" s="14" customFormat="1" ht="17.100000000000001" customHeight="1">
      <c r="B156" s="72"/>
      <c r="C156" s="72"/>
      <c r="D156" s="82" t="s">
        <v>86</v>
      </c>
      <c r="E156" s="81"/>
      <c r="F156" s="81"/>
      <c r="G156" s="80"/>
      <c r="H156" s="79">
        <v>4723758</v>
      </c>
      <c r="I156" s="75">
        <v>9776234</v>
      </c>
      <c r="J156" s="78">
        <f>SUM(H156:I156)</f>
        <v>14499992</v>
      </c>
      <c r="K156" s="134">
        <v>0</v>
      </c>
      <c r="L156" s="76">
        <v>13450146</v>
      </c>
      <c r="M156" s="76">
        <v>20173115</v>
      </c>
      <c r="N156" s="76">
        <v>15812244</v>
      </c>
      <c r="O156" s="76">
        <v>13203887</v>
      </c>
      <c r="P156" s="75">
        <v>9043198</v>
      </c>
      <c r="Q156" s="74">
        <f>SUM(K156:P156)</f>
        <v>71682590</v>
      </c>
      <c r="R156" s="73">
        <f>SUM(J156,Q156)</f>
        <v>86182582</v>
      </c>
    </row>
    <row r="157" spans="2:18" s="14" customFormat="1" ht="17.100000000000001" customHeight="1">
      <c r="B157" s="72"/>
      <c r="C157" s="72"/>
      <c r="D157" s="70" t="s">
        <v>85</v>
      </c>
      <c r="E157" s="69"/>
      <c r="F157" s="69"/>
      <c r="G157" s="68"/>
      <c r="H157" s="67">
        <v>430266</v>
      </c>
      <c r="I157" s="63">
        <v>277439</v>
      </c>
      <c r="J157" s="66">
        <f>SUM(H157:I157)</f>
        <v>707705</v>
      </c>
      <c r="K157" s="101">
        <v>0</v>
      </c>
      <c r="L157" s="64">
        <v>589070</v>
      </c>
      <c r="M157" s="64">
        <v>705949</v>
      </c>
      <c r="N157" s="64">
        <v>544131</v>
      </c>
      <c r="O157" s="64">
        <v>246601</v>
      </c>
      <c r="P157" s="63">
        <v>170603</v>
      </c>
      <c r="Q157" s="62">
        <f>SUM(K157:P157)</f>
        <v>2256354</v>
      </c>
      <c r="R157" s="61">
        <f>SUM(J157,Q157)</f>
        <v>2964059</v>
      </c>
    </row>
    <row r="158" spans="2:18" s="14" customFormat="1" ht="17.100000000000001" customHeight="1">
      <c r="B158" s="72"/>
      <c r="C158" s="72"/>
      <c r="D158" s="133" t="s">
        <v>84</v>
      </c>
      <c r="E158" s="132"/>
      <c r="F158" s="132"/>
      <c r="G158" s="131"/>
      <c r="H158" s="130">
        <v>891154</v>
      </c>
      <c r="I158" s="126">
        <v>1308769</v>
      </c>
      <c r="J158" s="129">
        <f>SUM(H158:I158)</f>
        <v>2199923</v>
      </c>
      <c r="K158" s="128">
        <v>0</v>
      </c>
      <c r="L158" s="127">
        <v>1547828</v>
      </c>
      <c r="M158" s="127">
        <v>351085</v>
      </c>
      <c r="N158" s="127">
        <v>740452</v>
      </c>
      <c r="O158" s="127">
        <v>428390</v>
      </c>
      <c r="P158" s="126">
        <v>12780</v>
      </c>
      <c r="Q158" s="125">
        <f>SUM(K158:P158)</f>
        <v>3080535</v>
      </c>
      <c r="R158" s="124">
        <f>SUM(J158,Q158)</f>
        <v>5280458</v>
      </c>
    </row>
    <row r="159" spans="2:18" s="14" customFormat="1" ht="17.100000000000001" customHeight="1">
      <c r="B159" s="72"/>
      <c r="C159" s="122" t="s">
        <v>83</v>
      </c>
      <c r="D159" s="121"/>
      <c r="E159" s="121"/>
      <c r="F159" s="121"/>
      <c r="G159" s="120"/>
      <c r="H159" s="45">
        <v>1732395</v>
      </c>
      <c r="I159" s="44">
        <v>2189115</v>
      </c>
      <c r="J159" s="43">
        <f>SUM(H159:I159)</f>
        <v>3921510</v>
      </c>
      <c r="K159" s="42">
        <v>0</v>
      </c>
      <c r="L159" s="41">
        <v>21182584</v>
      </c>
      <c r="M159" s="41">
        <v>20825056</v>
      </c>
      <c r="N159" s="41">
        <v>21378453</v>
      </c>
      <c r="O159" s="41">
        <v>21327679</v>
      </c>
      <c r="P159" s="40">
        <v>6781414</v>
      </c>
      <c r="Q159" s="39">
        <f>SUM(K159:P159)</f>
        <v>91495186</v>
      </c>
      <c r="R159" s="38">
        <f>SUM(J159,Q159)</f>
        <v>95416696</v>
      </c>
    </row>
    <row r="160" spans="2:18" s="14" customFormat="1" ht="17.100000000000001" customHeight="1">
      <c r="B160" s="123"/>
      <c r="C160" s="122" t="s">
        <v>82</v>
      </c>
      <c r="D160" s="121"/>
      <c r="E160" s="121"/>
      <c r="F160" s="121"/>
      <c r="G160" s="120"/>
      <c r="H160" s="45">
        <v>3827100</v>
      </c>
      <c r="I160" s="44">
        <v>5909346</v>
      </c>
      <c r="J160" s="43">
        <f>SUM(H160:I160)</f>
        <v>9736446</v>
      </c>
      <c r="K160" s="42">
        <v>0</v>
      </c>
      <c r="L160" s="41">
        <v>45456877</v>
      </c>
      <c r="M160" s="41">
        <v>27597735</v>
      </c>
      <c r="N160" s="41">
        <v>20680733</v>
      </c>
      <c r="O160" s="41">
        <v>13181699</v>
      </c>
      <c r="P160" s="40">
        <v>6051920</v>
      </c>
      <c r="Q160" s="39">
        <f>SUM(K160:P160)</f>
        <v>112968964</v>
      </c>
      <c r="R160" s="38">
        <f>SUM(J160,Q160)</f>
        <v>122705410</v>
      </c>
    </row>
    <row r="161" spans="2:18" s="14" customFormat="1" ht="17.100000000000001" customHeight="1">
      <c r="B161" s="86" t="s">
        <v>81</v>
      </c>
      <c r="C161" s="85"/>
      <c r="D161" s="85"/>
      <c r="E161" s="85"/>
      <c r="F161" s="85"/>
      <c r="G161" s="84"/>
      <c r="H161" s="45">
        <f t="shared" ref="H161:R161" si="31">SUM(H162:H170)</f>
        <v>684288</v>
      </c>
      <c r="I161" s="44">
        <f t="shared" si="31"/>
        <v>1185282</v>
      </c>
      <c r="J161" s="43">
        <f t="shared" si="31"/>
        <v>1869570</v>
      </c>
      <c r="K161" s="42">
        <f t="shared" si="31"/>
        <v>0</v>
      </c>
      <c r="L161" s="41">
        <f t="shared" si="31"/>
        <v>151109618</v>
      </c>
      <c r="M161" s="41">
        <f t="shared" si="31"/>
        <v>147988988</v>
      </c>
      <c r="N161" s="41">
        <f t="shared" si="31"/>
        <v>154780752</v>
      </c>
      <c r="O161" s="41">
        <f t="shared" si="31"/>
        <v>110947616</v>
      </c>
      <c r="P161" s="40">
        <f t="shared" si="31"/>
        <v>68518922</v>
      </c>
      <c r="Q161" s="39">
        <f>SUM(Q162:Q170)</f>
        <v>633345896</v>
      </c>
      <c r="R161" s="38">
        <f t="shared" si="31"/>
        <v>635215466</v>
      </c>
    </row>
    <row r="162" spans="2:18" s="14" customFormat="1" ht="17.100000000000001" customHeight="1">
      <c r="B162" s="72"/>
      <c r="C162" s="119" t="s">
        <v>80</v>
      </c>
      <c r="D162" s="118"/>
      <c r="E162" s="118"/>
      <c r="F162" s="118"/>
      <c r="G162" s="117"/>
      <c r="H162" s="79">
        <v>0</v>
      </c>
      <c r="I162" s="75">
        <v>0</v>
      </c>
      <c r="J162" s="78">
        <f t="shared" ref="J162:J170" si="32">SUM(H162:I162)</f>
        <v>0</v>
      </c>
      <c r="K162" s="116"/>
      <c r="L162" s="115">
        <v>4911062</v>
      </c>
      <c r="M162" s="115">
        <v>4057574</v>
      </c>
      <c r="N162" s="115">
        <v>9737667</v>
      </c>
      <c r="O162" s="115">
        <v>11006909</v>
      </c>
      <c r="P162" s="114">
        <v>9765847</v>
      </c>
      <c r="Q162" s="113">
        <f>SUM(K162:P162)</f>
        <v>39479059</v>
      </c>
      <c r="R162" s="112">
        <f>SUM(J162,Q162)</f>
        <v>39479059</v>
      </c>
    </row>
    <row r="163" spans="2:18" s="14" customFormat="1" ht="17.100000000000001" customHeight="1">
      <c r="B163" s="72"/>
      <c r="C163" s="70" t="s">
        <v>79</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78</v>
      </c>
      <c r="D164" s="109"/>
      <c r="E164" s="109"/>
      <c r="F164" s="109"/>
      <c r="G164" s="108"/>
      <c r="H164" s="107">
        <v>0</v>
      </c>
      <c r="I164" s="104">
        <v>0</v>
      </c>
      <c r="J164" s="106">
        <f>SUM(H164:I164)</f>
        <v>0</v>
      </c>
      <c r="K164" s="65"/>
      <c r="L164" s="105">
        <v>69741786</v>
      </c>
      <c r="M164" s="105">
        <v>50685489</v>
      </c>
      <c r="N164" s="105">
        <v>41349643</v>
      </c>
      <c r="O164" s="105">
        <v>26214014</v>
      </c>
      <c r="P164" s="104">
        <v>9521512</v>
      </c>
      <c r="Q164" s="103">
        <f>SUM(K164:P164)</f>
        <v>197512444</v>
      </c>
      <c r="R164" s="102">
        <f>SUM(J164,Q164)</f>
        <v>197512444</v>
      </c>
    </row>
    <row r="165" spans="2:18" s="14" customFormat="1" ht="17.100000000000001" customHeight="1">
      <c r="B165" s="72"/>
      <c r="C165" s="70" t="s">
        <v>77</v>
      </c>
      <c r="D165" s="69"/>
      <c r="E165" s="69"/>
      <c r="F165" s="69"/>
      <c r="G165" s="68"/>
      <c r="H165" s="67">
        <v>0</v>
      </c>
      <c r="I165" s="63">
        <v>124821</v>
      </c>
      <c r="J165" s="66">
        <f t="shared" si="32"/>
        <v>124821</v>
      </c>
      <c r="K165" s="101">
        <v>0</v>
      </c>
      <c r="L165" s="64">
        <v>12200779</v>
      </c>
      <c r="M165" s="64">
        <v>10971481</v>
      </c>
      <c r="N165" s="64">
        <v>11204034</v>
      </c>
      <c r="O165" s="64">
        <v>7902917</v>
      </c>
      <c r="P165" s="63">
        <v>3294620</v>
      </c>
      <c r="Q165" s="62">
        <f t="shared" si="33"/>
        <v>45573831</v>
      </c>
      <c r="R165" s="61">
        <f t="shared" si="34"/>
        <v>45698652</v>
      </c>
    </row>
    <row r="166" spans="2:18" s="14" customFormat="1" ht="17.100000000000001" customHeight="1">
      <c r="B166" s="72"/>
      <c r="C166" s="70" t="s">
        <v>76</v>
      </c>
      <c r="D166" s="69"/>
      <c r="E166" s="69"/>
      <c r="F166" s="69"/>
      <c r="G166" s="68"/>
      <c r="H166" s="67">
        <v>684288</v>
      </c>
      <c r="I166" s="63">
        <v>1060461</v>
      </c>
      <c r="J166" s="66">
        <f t="shared" si="32"/>
        <v>1744749</v>
      </c>
      <c r="K166" s="101">
        <v>0</v>
      </c>
      <c r="L166" s="64">
        <v>10760208</v>
      </c>
      <c r="M166" s="64">
        <v>13723706</v>
      </c>
      <c r="N166" s="64">
        <v>17707512</v>
      </c>
      <c r="O166" s="64">
        <v>18938352</v>
      </c>
      <c r="P166" s="63">
        <v>9747165</v>
      </c>
      <c r="Q166" s="62">
        <f t="shared" si="33"/>
        <v>70876943</v>
      </c>
      <c r="R166" s="61">
        <f t="shared" si="34"/>
        <v>72621692</v>
      </c>
    </row>
    <row r="167" spans="2:18" s="14" customFormat="1" ht="17.100000000000001" customHeight="1">
      <c r="B167" s="72"/>
      <c r="C167" s="70" t="s">
        <v>75</v>
      </c>
      <c r="D167" s="69"/>
      <c r="E167" s="69"/>
      <c r="F167" s="69"/>
      <c r="G167" s="68"/>
      <c r="H167" s="67">
        <v>0</v>
      </c>
      <c r="I167" s="63">
        <v>0</v>
      </c>
      <c r="J167" s="66">
        <f t="shared" si="32"/>
        <v>0</v>
      </c>
      <c r="K167" s="65"/>
      <c r="L167" s="64">
        <v>47456578</v>
      </c>
      <c r="M167" s="64">
        <v>55191731</v>
      </c>
      <c r="N167" s="64">
        <v>59551734</v>
      </c>
      <c r="O167" s="64">
        <v>28509658</v>
      </c>
      <c r="P167" s="63">
        <v>14895372</v>
      </c>
      <c r="Q167" s="62">
        <f t="shared" si="33"/>
        <v>205605073</v>
      </c>
      <c r="R167" s="61">
        <f t="shared" si="34"/>
        <v>205605073</v>
      </c>
    </row>
    <row r="168" spans="2:18" s="14" customFormat="1" ht="17.100000000000001" customHeight="1">
      <c r="B168" s="72"/>
      <c r="C168" s="100" t="s">
        <v>74</v>
      </c>
      <c r="D168" s="98"/>
      <c r="E168" s="98"/>
      <c r="F168" s="98"/>
      <c r="G168" s="97"/>
      <c r="H168" s="67">
        <v>0</v>
      </c>
      <c r="I168" s="63">
        <v>0</v>
      </c>
      <c r="J168" s="66">
        <f t="shared" si="32"/>
        <v>0</v>
      </c>
      <c r="K168" s="65"/>
      <c r="L168" s="64">
        <v>3244484</v>
      </c>
      <c r="M168" s="64">
        <v>7811833</v>
      </c>
      <c r="N168" s="64">
        <v>5513952</v>
      </c>
      <c r="O168" s="64">
        <v>5663422</v>
      </c>
      <c r="P168" s="63">
        <v>4207867</v>
      </c>
      <c r="Q168" s="62">
        <f t="shared" si="33"/>
        <v>26441558</v>
      </c>
      <c r="R168" s="61">
        <f t="shared" si="34"/>
        <v>26441558</v>
      </c>
    </row>
    <row r="169" spans="2:18" s="14" customFormat="1" ht="17.100000000000001" customHeight="1">
      <c r="B169" s="71"/>
      <c r="C169" s="99" t="s">
        <v>73</v>
      </c>
      <c r="D169" s="98"/>
      <c r="E169" s="98"/>
      <c r="F169" s="98"/>
      <c r="G169" s="97"/>
      <c r="H169" s="67">
        <v>0</v>
      </c>
      <c r="I169" s="63">
        <v>0</v>
      </c>
      <c r="J169" s="66">
        <f t="shared" si="32"/>
        <v>0</v>
      </c>
      <c r="K169" s="65"/>
      <c r="L169" s="64">
        <v>0</v>
      </c>
      <c r="M169" s="64">
        <v>0</v>
      </c>
      <c r="N169" s="64">
        <v>1166040</v>
      </c>
      <c r="O169" s="64">
        <v>6127665</v>
      </c>
      <c r="P169" s="63">
        <v>7189106</v>
      </c>
      <c r="Q169" s="62">
        <f>SUM(K169:P169)</f>
        <v>14482811</v>
      </c>
      <c r="R169" s="61">
        <f>SUM(J169,Q169)</f>
        <v>14482811</v>
      </c>
    </row>
    <row r="170" spans="2:18" s="14" customFormat="1" ht="17.100000000000001" customHeight="1">
      <c r="B170" s="96"/>
      <c r="C170" s="95" t="s">
        <v>72</v>
      </c>
      <c r="D170" s="94"/>
      <c r="E170" s="94"/>
      <c r="F170" s="94"/>
      <c r="G170" s="93"/>
      <c r="H170" s="92">
        <v>0</v>
      </c>
      <c r="I170" s="89">
        <v>0</v>
      </c>
      <c r="J170" s="91">
        <f t="shared" si="32"/>
        <v>0</v>
      </c>
      <c r="K170" s="54"/>
      <c r="L170" s="90">
        <v>2794721</v>
      </c>
      <c r="M170" s="90">
        <v>5547174</v>
      </c>
      <c r="N170" s="90">
        <v>8550170</v>
      </c>
      <c r="O170" s="90">
        <v>6584679</v>
      </c>
      <c r="P170" s="89">
        <v>9897433</v>
      </c>
      <c r="Q170" s="88">
        <f t="shared" si="33"/>
        <v>33374177</v>
      </c>
      <c r="R170" s="87">
        <f t="shared" si="34"/>
        <v>33374177</v>
      </c>
    </row>
    <row r="171" spans="2:18" s="14" customFormat="1" ht="17.100000000000001" customHeight="1">
      <c r="B171" s="86" t="s">
        <v>71</v>
      </c>
      <c r="C171" s="85"/>
      <c r="D171" s="85"/>
      <c r="E171" s="85"/>
      <c r="F171" s="85"/>
      <c r="G171" s="84"/>
      <c r="H171" s="45">
        <f>SUM(H172:H175)</f>
        <v>0</v>
      </c>
      <c r="I171" s="44">
        <f>SUM(I172:I175)</f>
        <v>0</v>
      </c>
      <c r="J171" s="43">
        <f>SUM(J172:J175)</f>
        <v>0</v>
      </c>
      <c r="K171" s="83"/>
      <c r="L171" s="41">
        <f t="shared" ref="L171:R171" si="35">SUM(L172:L175)</f>
        <v>11900089</v>
      </c>
      <c r="M171" s="41">
        <f t="shared" si="35"/>
        <v>17151880</v>
      </c>
      <c r="N171" s="41">
        <f t="shared" si="35"/>
        <v>88019086</v>
      </c>
      <c r="O171" s="41">
        <f t="shared" si="35"/>
        <v>299784386</v>
      </c>
      <c r="P171" s="40">
        <f t="shared" si="35"/>
        <v>295757361</v>
      </c>
      <c r="Q171" s="39">
        <f t="shared" si="35"/>
        <v>712612802</v>
      </c>
      <c r="R171" s="38">
        <f t="shared" si="35"/>
        <v>712612802</v>
      </c>
    </row>
    <row r="172" spans="2:18" s="14" customFormat="1" ht="17.100000000000001" customHeight="1">
      <c r="B172" s="72"/>
      <c r="C172" s="82" t="s">
        <v>70</v>
      </c>
      <c r="D172" s="81"/>
      <c r="E172" s="81"/>
      <c r="F172" s="81"/>
      <c r="G172" s="80"/>
      <c r="H172" s="79">
        <v>0</v>
      </c>
      <c r="I172" s="75">
        <v>0</v>
      </c>
      <c r="J172" s="78">
        <f>SUM(H172:I172)</f>
        <v>0</v>
      </c>
      <c r="K172" s="77"/>
      <c r="L172" s="76">
        <v>0</v>
      </c>
      <c r="M172" s="76">
        <v>612099</v>
      </c>
      <c r="N172" s="76">
        <v>43296772</v>
      </c>
      <c r="O172" s="76">
        <v>139730633</v>
      </c>
      <c r="P172" s="75">
        <v>115691207</v>
      </c>
      <c r="Q172" s="74">
        <f>SUM(K172:P172)</f>
        <v>299330711</v>
      </c>
      <c r="R172" s="73">
        <f>SUM(J172,Q172)</f>
        <v>299330711</v>
      </c>
    </row>
    <row r="173" spans="2:18" s="14" customFormat="1" ht="17.100000000000001" customHeight="1">
      <c r="B173" s="72"/>
      <c r="C173" s="70" t="s">
        <v>69</v>
      </c>
      <c r="D173" s="69"/>
      <c r="E173" s="69"/>
      <c r="F173" s="69"/>
      <c r="G173" s="68"/>
      <c r="H173" s="67">
        <v>0</v>
      </c>
      <c r="I173" s="63">
        <v>0</v>
      </c>
      <c r="J173" s="66">
        <f>SUM(H173:I173)</f>
        <v>0</v>
      </c>
      <c r="K173" s="65"/>
      <c r="L173" s="64">
        <v>11900089</v>
      </c>
      <c r="M173" s="64">
        <v>15968659</v>
      </c>
      <c r="N173" s="64">
        <v>34461136</v>
      </c>
      <c r="O173" s="64">
        <v>45896481</v>
      </c>
      <c r="P173" s="63">
        <v>25997325</v>
      </c>
      <c r="Q173" s="62">
        <f>SUM(K173:P173)</f>
        <v>134223690</v>
      </c>
      <c r="R173" s="61">
        <f>SUM(J173,Q173)</f>
        <v>134223690</v>
      </c>
    </row>
    <row r="174" spans="2:18" s="14" customFormat="1" ht="17.100000000000001" customHeight="1">
      <c r="B174" s="71"/>
      <c r="C174" s="70" t="s">
        <v>68</v>
      </c>
      <c r="D174" s="69"/>
      <c r="E174" s="69"/>
      <c r="F174" s="69"/>
      <c r="G174" s="68"/>
      <c r="H174" s="67">
        <v>0</v>
      </c>
      <c r="I174" s="63">
        <v>0</v>
      </c>
      <c r="J174" s="66">
        <f>SUM(H174:I174)</f>
        <v>0</v>
      </c>
      <c r="K174" s="65"/>
      <c r="L174" s="64">
        <v>0</v>
      </c>
      <c r="M174" s="64">
        <v>0</v>
      </c>
      <c r="N174" s="64">
        <v>904788</v>
      </c>
      <c r="O174" s="64">
        <v>4780287</v>
      </c>
      <c r="P174" s="63">
        <v>4348529</v>
      </c>
      <c r="Q174" s="62">
        <f>SUM(K174:P174)</f>
        <v>10033604</v>
      </c>
      <c r="R174" s="61">
        <f>SUM(J174,Q174)</f>
        <v>10033604</v>
      </c>
    </row>
    <row r="175" spans="2:18" s="49" customFormat="1" ht="17.100000000000001" customHeight="1">
      <c r="B175" s="60"/>
      <c r="C175" s="59" t="s">
        <v>67</v>
      </c>
      <c r="D175" s="58"/>
      <c r="E175" s="58"/>
      <c r="F175" s="58"/>
      <c r="G175" s="57"/>
      <c r="H175" s="56">
        <v>0</v>
      </c>
      <c r="I175" s="52">
        <v>0</v>
      </c>
      <c r="J175" s="55">
        <f>SUM(H175:I175)</f>
        <v>0</v>
      </c>
      <c r="K175" s="54"/>
      <c r="L175" s="53">
        <v>0</v>
      </c>
      <c r="M175" s="53">
        <v>571122</v>
      </c>
      <c r="N175" s="53">
        <v>9356390</v>
      </c>
      <c r="O175" s="53">
        <v>109376985</v>
      </c>
      <c r="P175" s="52">
        <v>149720300</v>
      </c>
      <c r="Q175" s="51">
        <f>SUM(K175:P175)</f>
        <v>269024797</v>
      </c>
      <c r="R175" s="50">
        <f>SUM(J175,Q175)</f>
        <v>269024797</v>
      </c>
    </row>
    <row r="176" spans="2:18" s="14" customFormat="1" ht="17.100000000000001" customHeight="1">
      <c r="B176" s="48" t="s">
        <v>66</v>
      </c>
      <c r="C176" s="47"/>
      <c r="D176" s="47"/>
      <c r="E176" s="47"/>
      <c r="F176" s="47"/>
      <c r="G176" s="46"/>
      <c r="H176" s="45">
        <f t="shared" ref="H176:R176" si="36">SUM(H140,H161,H171)</f>
        <v>17044097</v>
      </c>
      <c r="I176" s="44">
        <f t="shared" si="36"/>
        <v>32502488</v>
      </c>
      <c r="J176" s="43">
        <f t="shared" si="36"/>
        <v>49546585</v>
      </c>
      <c r="K176" s="42">
        <f t="shared" si="36"/>
        <v>0</v>
      </c>
      <c r="L176" s="41">
        <f t="shared" si="36"/>
        <v>405383403</v>
      </c>
      <c r="M176" s="41">
        <f t="shared" si="36"/>
        <v>373233668</v>
      </c>
      <c r="N176" s="41">
        <f t="shared" si="36"/>
        <v>423907015</v>
      </c>
      <c r="O176" s="41">
        <f t="shared" si="36"/>
        <v>557945959</v>
      </c>
      <c r="P176" s="40">
        <f t="shared" si="36"/>
        <v>444921065</v>
      </c>
      <c r="Q176" s="39">
        <f t="shared" si="36"/>
        <v>2205391110</v>
      </c>
      <c r="R176" s="38">
        <f t="shared" si="36"/>
        <v>2254937695</v>
      </c>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8"/>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21" man="1"/>
    <brk id="93" max="16383" man="1"/>
    <brk id="13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topLeftCell="A148" zoomScale="72" zoomScaleNormal="55" zoomScaleSheetLayoutView="72" workbookViewId="0">
      <selection activeCell="J1" sqref="J1:O1"/>
    </sheetView>
  </sheetViews>
  <sheetFormatPr defaultColWidth="7.6640625" defaultRowHeight="17.100000000000001" customHeight="1"/>
  <cols>
    <col min="1" max="2" width="2.6640625" style="1" customWidth="1"/>
    <col min="3" max="3" width="5.6640625" style="1" customWidth="1"/>
    <col min="4" max="4" width="7.6640625" style="1" customWidth="1"/>
    <col min="5" max="5" width="3.332031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3.332031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3.332031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3.332031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3.332031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3.332031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3.332031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3.332031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3.332031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3.332031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3.332031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3.332031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3.332031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3.332031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3.332031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3.332031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3.332031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3.332031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3.332031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3.332031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3.332031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3.332031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3.332031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3.332031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3.332031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3.332031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3.332031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3.332031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3.332031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3.332031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3.332031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3.332031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3.332031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3.332031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3.332031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3.332031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3.332031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3.332031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3.332031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3.332031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3.332031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3.332031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3.332031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3.332031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3.332031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3.332031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3.332031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3.332031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3.332031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3.332031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3.332031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3.332031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3.332031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3.332031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3.332031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3.332031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3.332031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3.332031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3.332031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3.332031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3.332031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3.332031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3.332031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3.332031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342" t="str">
        <f>"介護保険事業状況報告　令和" &amp; DBCS($A$2) &amp; "年（" &amp; DBCS($B$2) &amp; "年）" &amp; DBCS($C$2) &amp; "月※"</f>
        <v>介護保険事業状況報告　令和４年（２０２２年）１２月※</v>
      </c>
      <c r="J1" s="853" t="s">
        <v>143</v>
      </c>
      <c r="K1" s="854"/>
      <c r="L1" s="854"/>
      <c r="M1" s="854"/>
      <c r="N1" s="854"/>
      <c r="O1" s="855"/>
      <c r="P1" s="863">
        <v>44994</v>
      </c>
      <c r="Q1" s="864"/>
      <c r="R1" s="336" t="s">
        <v>142</v>
      </c>
    </row>
    <row r="2" spans="1:18" ht="17.100000000000001" customHeight="1" thickTop="1">
      <c r="A2" s="312">
        <v>4</v>
      </c>
      <c r="B2" s="312">
        <v>2022</v>
      </c>
      <c r="C2" s="312">
        <v>12</v>
      </c>
      <c r="D2" s="312">
        <v>1</v>
      </c>
      <c r="E2" s="312">
        <v>31</v>
      </c>
      <c r="Q2" s="336"/>
    </row>
    <row r="3" spans="1:18" ht="17.100000000000001" customHeight="1">
      <c r="A3" s="4" t="s">
        <v>141</v>
      </c>
    </row>
    <row r="4" spans="1:18" ht="17.100000000000001" customHeight="1">
      <c r="B4" s="23"/>
      <c r="C4" s="23"/>
      <c r="D4" s="23"/>
      <c r="E4" s="143"/>
      <c r="F4" s="143"/>
      <c r="G4" s="143"/>
      <c r="H4" s="782" t="s">
        <v>130</v>
      </c>
      <c r="I4" s="782"/>
    </row>
    <row r="5" spans="1:18" ht="17.100000000000001" customHeight="1">
      <c r="B5" s="858" t="str">
        <f>"令和" &amp; DBCS($A$2) &amp; "年（" &amp; DBCS($B$2) &amp; "年）" &amp; DBCS($C$2) &amp; "月末日現在"</f>
        <v>令和４年（２０２２年）１２月末日現在</v>
      </c>
      <c r="C5" s="859"/>
      <c r="D5" s="859"/>
      <c r="E5" s="859"/>
      <c r="F5" s="859"/>
      <c r="G5" s="860"/>
      <c r="H5" s="861" t="s">
        <v>140</v>
      </c>
      <c r="I5" s="862"/>
      <c r="L5" s="445" t="s">
        <v>130</v>
      </c>
      <c r="Q5" s="24" t="s">
        <v>139</v>
      </c>
    </row>
    <row r="6" spans="1:18" ht="17.100000000000001" customHeight="1">
      <c r="B6" s="3" t="s">
        <v>138</v>
      </c>
      <c r="C6" s="335"/>
      <c r="D6" s="335"/>
      <c r="E6" s="335"/>
      <c r="F6" s="335"/>
      <c r="G6" s="235"/>
      <c r="H6" s="334"/>
      <c r="I6" s="333">
        <v>44517</v>
      </c>
      <c r="K6" s="332" t="s">
        <v>137</v>
      </c>
      <c r="L6" s="331">
        <f>(I7+I8)-I6</f>
        <v>8061</v>
      </c>
      <c r="Q6" s="330">
        <f>R42</f>
        <v>20068</v>
      </c>
      <c r="R6" s="852">
        <f>Q6/Q7</f>
        <v>0.20668417529223956</v>
      </c>
    </row>
    <row r="7" spans="1:18" s="189" customFormat="1" ht="17.100000000000001" customHeight="1">
      <c r="B7" s="329" t="s">
        <v>136</v>
      </c>
      <c r="C7" s="328"/>
      <c r="D7" s="328"/>
      <c r="E7" s="328"/>
      <c r="F7" s="328"/>
      <c r="G7" s="327"/>
      <c r="H7" s="326"/>
      <c r="I7" s="325">
        <v>33964</v>
      </c>
      <c r="K7" s="189" t="s">
        <v>135</v>
      </c>
      <c r="Q7" s="324">
        <f>I9</f>
        <v>97095</v>
      </c>
      <c r="R7" s="852"/>
    </row>
    <row r="8" spans="1:18" s="189" customFormat="1" ht="17.100000000000001" customHeight="1">
      <c r="B8" s="323" t="s">
        <v>134</v>
      </c>
      <c r="C8" s="322"/>
      <c r="D8" s="322"/>
      <c r="E8" s="322"/>
      <c r="F8" s="322"/>
      <c r="G8" s="225"/>
      <c r="H8" s="321"/>
      <c r="I8" s="320">
        <v>18614</v>
      </c>
      <c r="K8" s="189" t="s">
        <v>133</v>
      </c>
      <c r="Q8" s="319"/>
      <c r="R8" s="318"/>
    </row>
    <row r="9" spans="1:18" ht="17.100000000000001" customHeight="1">
      <c r="B9" s="13" t="s">
        <v>132</v>
      </c>
      <c r="C9" s="12"/>
      <c r="D9" s="12"/>
      <c r="E9" s="12"/>
      <c r="F9" s="12"/>
      <c r="G9" s="317"/>
      <c r="H9" s="316"/>
      <c r="I9" s="315">
        <f>I6+I7+I8</f>
        <v>97095</v>
      </c>
    </row>
    <row r="11" spans="1:18" ht="17.100000000000001" customHeight="1">
      <c r="A11" s="4" t="s">
        <v>131</v>
      </c>
    </row>
    <row r="12" spans="1:18" ht="17.100000000000001" customHeight="1" thickBot="1">
      <c r="B12" s="5"/>
      <c r="C12" s="5"/>
      <c r="D12" s="5"/>
      <c r="E12" s="314"/>
      <c r="F12" s="314"/>
      <c r="G12" s="314"/>
      <c r="H12" s="314"/>
      <c r="I12" s="314"/>
      <c r="J12" s="314"/>
      <c r="K12" s="314"/>
      <c r="L12" s="314"/>
      <c r="M12" s="314"/>
      <c r="P12" s="314"/>
      <c r="Q12" s="842" t="s">
        <v>130</v>
      </c>
      <c r="R12" s="842"/>
    </row>
    <row r="13" spans="1:18" ht="17.100000000000001" customHeight="1">
      <c r="A13" s="313" t="s">
        <v>129</v>
      </c>
      <c r="B13" s="843" t="s">
        <v>128</v>
      </c>
      <c r="C13" s="846" t="str">
        <f>"令和" &amp; DBCS($A$2) &amp; "年（" &amp; DBCS($B$2) &amp; "年）" &amp; DBCS($C$2) &amp; "月末日現在"</f>
        <v>令和４年（２０２２年）１２月末日現在</v>
      </c>
      <c r="D13" s="847"/>
      <c r="E13" s="847"/>
      <c r="F13" s="847"/>
      <c r="G13" s="848"/>
      <c r="H13" s="299" t="s">
        <v>65</v>
      </c>
      <c r="I13" s="298" t="s">
        <v>64</v>
      </c>
      <c r="J13" s="297" t="s">
        <v>57</v>
      </c>
      <c r="K13" s="296" t="s">
        <v>63</v>
      </c>
      <c r="L13" s="295" t="s">
        <v>62</v>
      </c>
      <c r="M13" s="295" t="s">
        <v>61</v>
      </c>
      <c r="N13" s="295" t="s">
        <v>60</v>
      </c>
      <c r="O13" s="295" t="s">
        <v>59</v>
      </c>
      <c r="P13" s="294" t="s">
        <v>58</v>
      </c>
      <c r="Q13" s="293" t="s">
        <v>57</v>
      </c>
      <c r="R13" s="292" t="s">
        <v>56</v>
      </c>
    </row>
    <row r="14" spans="1:18" ht="17.100000000000001" customHeight="1">
      <c r="A14" s="312">
        <v>875</v>
      </c>
      <c r="B14" s="844"/>
      <c r="C14" s="291" t="s">
        <v>111</v>
      </c>
      <c r="D14" s="47"/>
      <c r="E14" s="47"/>
      <c r="F14" s="47"/>
      <c r="G14" s="46"/>
      <c r="H14" s="263">
        <f>H15+H16+H17+H18+H19+H20</f>
        <v>811</v>
      </c>
      <c r="I14" s="264">
        <f>I15+I16+I17+I18+I19+I20</f>
        <v>676</v>
      </c>
      <c r="J14" s="290">
        <f t="shared" ref="J14:J22" si="0">SUM(H14:I14)</f>
        <v>1487</v>
      </c>
      <c r="K14" s="289" t="s">
        <v>225</v>
      </c>
      <c r="L14" s="33">
        <f>L15+L16+L17+L18+L19+L20</f>
        <v>1466</v>
      </c>
      <c r="M14" s="33">
        <f>M15+M16+M17+M18+M19+M20</f>
        <v>997</v>
      </c>
      <c r="N14" s="33">
        <f>N15+N16+N17+N18+N19+N20</f>
        <v>699</v>
      </c>
      <c r="O14" s="33">
        <f>O15+O16+O17+O18+O19+O20</f>
        <v>716</v>
      </c>
      <c r="P14" s="33">
        <f>P15+P16+P17+P18+P19+P20</f>
        <v>430</v>
      </c>
      <c r="Q14" s="261">
        <f t="shared" ref="Q14:Q22" si="1">SUM(K14:P14)</f>
        <v>4308</v>
      </c>
      <c r="R14" s="287">
        <f t="shared" ref="R14:R22" si="2">SUM(J14,Q14)</f>
        <v>5795</v>
      </c>
    </row>
    <row r="15" spans="1:18" ht="17.100000000000001" customHeight="1">
      <c r="A15" s="312">
        <v>156</v>
      </c>
      <c r="B15" s="844"/>
      <c r="C15" s="82"/>
      <c r="D15" s="151" t="s">
        <v>126</v>
      </c>
      <c r="E15" s="151"/>
      <c r="F15" s="151"/>
      <c r="G15" s="151"/>
      <c r="H15" s="311">
        <v>53</v>
      </c>
      <c r="I15" s="308">
        <v>60</v>
      </c>
      <c r="J15" s="275">
        <f t="shared" si="0"/>
        <v>113</v>
      </c>
      <c r="K15" s="310" t="s">
        <v>226</v>
      </c>
      <c r="L15" s="309">
        <v>75</v>
      </c>
      <c r="M15" s="309">
        <v>51</v>
      </c>
      <c r="N15" s="309">
        <v>35</v>
      </c>
      <c r="O15" s="309">
        <v>37</v>
      </c>
      <c r="P15" s="308">
        <v>32</v>
      </c>
      <c r="Q15" s="275">
        <f t="shared" si="1"/>
        <v>230</v>
      </c>
      <c r="R15" s="281">
        <f t="shared" si="2"/>
        <v>343</v>
      </c>
    </row>
    <row r="16" spans="1:18" ht="17.100000000000001" customHeight="1">
      <c r="A16" s="312"/>
      <c r="B16" s="844"/>
      <c r="C16" s="152"/>
      <c r="D16" s="69" t="s">
        <v>125</v>
      </c>
      <c r="E16" s="69"/>
      <c r="F16" s="69"/>
      <c r="G16" s="69"/>
      <c r="H16" s="311">
        <v>106</v>
      </c>
      <c r="I16" s="308">
        <v>106</v>
      </c>
      <c r="J16" s="275">
        <f t="shared" si="0"/>
        <v>212</v>
      </c>
      <c r="K16" s="310" t="s">
        <v>225</v>
      </c>
      <c r="L16" s="309">
        <v>165</v>
      </c>
      <c r="M16" s="309">
        <v>137</v>
      </c>
      <c r="N16" s="309">
        <v>93</v>
      </c>
      <c r="O16" s="309">
        <v>75</v>
      </c>
      <c r="P16" s="308">
        <v>53</v>
      </c>
      <c r="Q16" s="275">
        <f t="shared" si="1"/>
        <v>523</v>
      </c>
      <c r="R16" s="274">
        <f t="shared" si="2"/>
        <v>735</v>
      </c>
    </row>
    <row r="17" spans="1:18" ht="17.100000000000001" customHeight="1">
      <c r="A17" s="312"/>
      <c r="B17" s="844"/>
      <c r="C17" s="152"/>
      <c r="D17" s="69" t="s">
        <v>124</v>
      </c>
      <c r="E17" s="69"/>
      <c r="F17" s="69"/>
      <c r="G17" s="69"/>
      <c r="H17" s="311">
        <v>146</v>
      </c>
      <c r="I17" s="308">
        <v>125</v>
      </c>
      <c r="J17" s="275">
        <f t="shared" si="0"/>
        <v>271</v>
      </c>
      <c r="K17" s="310" t="s">
        <v>225</v>
      </c>
      <c r="L17" s="309">
        <v>258</v>
      </c>
      <c r="M17" s="309">
        <v>190</v>
      </c>
      <c r="N17" s="309">
        <v>118</v>
      </c>
      <c r="O17" s="309">
        <v>129</v>
      </c>
      <c r="P17" s="308">
        <v>71</v>
      </c>
      <c r="Q17" s="275">
        <f t="shared" si="1"/>
        <v>766</v>
      </c>
      <c r="R17" s="274">
        <f t="shared" si="2"/>
        <v>1037</v>
      </c>
    </row>
    <row r="18" spans="1:18" ht="17.100000000000001" customHeight="1">
      <c r="A18" s="312"/>
      <c r="B18" s="844"/>
      <c r="C18" s="152"/>
      <c r="D18" s="69" t="s">
        <v>123</v>
      </c>
      <c r="E18" s="69"/>
      <c r="F18" s="69"/>
      <c r="G18" s="69"/>
      <c r="H18" s="311">
        <v>186</v>
      </c>
      <c r="I18" s="308">
        <v>139</v>
      </c>
      <c r="J18" s="275">
        <f t="shared" si="0"/>
        <v>325</v>
      </c>
      <c r="K18" s="310" t="s">
        <v>226</v>
      </c>
      <c r="L18" s="309">
        <v>316</v>
      </c>
      <c r="M18" s="309">
        <v>209</v>
      </c>
      <c r="N18" s="309">
        <v>150</v>
      </c>
      <c r="O18" s="309">
        <v>165</v>
      </c>
      <c r="P18" s="308">
        <v>99</v>
      </c>
      <c r="Q18" s="275">
        <f t="shared" si="1"/>
        <v>939</v>
      </c>
      <c r="R18" s="274">
        <f t="shared" si="2"/>
        <v>1264</v>
      </c>
    </row>
    <row r="19" spans="1:18" ht="17.100000000000001" customHeight="1">
      <c r="A19" s="312"/>
      <c r="B19" s="844"/>
      <c r="C19" s="152"/>
      <c r="D19" s="69" t="s">
        <v>122</v>
      </c>
      <c r="E19" s="69"/>
      <c r="F19" s="69"/>
      <c r="G19" s="69"/>
      <c r="H19" s="311">
        <v>191</v>
      </c>
      <c r="I19" s="308">
        <v>140</v>
      </c>
      <c r="J19" s="275">
        <f t="shared" si="0"/>
        <v>331</v>
      </c>
      <c r="K19" s="310" t="s">
        <v>225</v>
      </c>
      <c r="L19" s="309">
        <v>348</v>
      </c>
      <c r="M19" s="309">
        <v>220</v>
      </c>
      <c r="N19" s="309">
        <v>164</v>
      </c>
      <c r="O19" s="309">
        <v>162</v>
      </c>
      <c r="P19" s="308">
        <v>90</v>
      </c>
      <c r="Q19" s="275">
        <f t="shared" si="1"/>
        <v>984</v>
      </c>
      <c r="R19" s="274">
        <f t="shared" si="2"/>
        <v>1315</v>
      </c>
    </row>
    <row r="20" spans="1:18" ht="17.100000000000001" customHeight="1">
      <c r="A20" s="312">
        <v>719</v>
      </c>
      <c r="B20" s="844"/>
      <c r="C20" s="133"/>
      <c r="D20" s="132" t="s">
        <v>121</v>
      </c>
      <c r="E20" s="132"/>
      <c r="F20" s="132"/>
      <c r="G20" s="132"/>
      <c r="H20" s="273">
        <v>129</v>
      </c>
      <c r="I20" s="305">
        <v>106</v>
      </c>
      <c r="J20" s="271">
        <f t="shared" si="0"/>
        <v>235</v>
      </c>
      <c r="K20" s="307" t="s">
        <v>225</v>
      </c>
      <c r="L20" s="306">
        <v>304</v>
      </c>
      <c r="M20" s="306">
        <v>190</v>
      </c>
      <c r="N20" s="306">
        <v>139</v>
      </c>
      <c r="O20" s="306">
        <v>148</v>
      </c>
      <c r="P20" s="305">
        <v>85</v>
      </c>
      <c r="Q20" s="275">
        <f t="shared" si="1"/>
        <v>866</v>
      </c>
      <c r="R20" s="266">
        <f t="shared" si="2"/>
        <v>1101</v>
      </c>
    </row>
    <row r="21" spans="1:18" ht="17.100000000000001" customHeight="1">
      <c r="A21" s="312">
        <v>25</v>
      </c>
      <c r="B21" s="844"/>
      <c r="C21" s="265" t="s">
        <v>110</v>
      </c>
      <c r="D21" s="265"/>
      <c r="E21" s="265"/>
      <c r="F21" s="265"/>
      <c r="G21" s="265"/>
      <c r="H21" s="263">
        <v>14</v>
      </c>
      <c r="I21" s="304">
        <v>31</v>
      </c>
      <c r="J21" s="290">
        <f t="shared" si="0"/>
        <v>45</v>
      </c>
      <c r="K21" s="289" t="s">
        <v>225</v>
      </c>
      <c r="L21" s="33">
        <v>40</v>
      </c>
      <c r="M21" s="33">
        <v>27</v>
      </c>
      <c r="N21" s="33">
        <v>20</v>
      </c>
      <c r="O21" s="33">
        <v>10</v>
      </c>
      <c r="P21" s="32">
        <v>19</v>
      </c>
      <c r="Q21" s="303">
        <f t="shared" si="1"/>
        <v>116</v>
      </c>
      <c r="R21" s="302">
        <f t="shared" si="2"/>
        <v>161</v>
      </c>
    </row>
    <row r="22" spans="1:18" ht="17.100000000000001" customHeight="1" thickBot="1">
      <c r="A22" s="312">
        <v>900</v>
      </c>
      <c r="B22" s="845"/>
      <c r="C22" s="839" t="s">
        <v>120</v>
      </c>
      <c r="D22" s="840"/>
      <c r="E22" s="840"/>
      <c r="F22" s="840"/>
      <c r="G22" s="841"/>
      <c r="H22" s="259">
        <f>H14+H21</f>
        <v>825</v>
      </c>
      <c r="I22" s="256">
        <f>I14+I21</f>
        <v>707</v>
      </c>
      <c r="J22" s="255">
        <f t="shared" si="0"/>
        <v>1532</v>
      </c>
      <c r="K22" s="258" t="s">
        <v>225</v>
      </c>
      <c r="L22" s="257">
        <f>L14+L21</f>
        <v>1506</v>
      </c>
      <c r="M22" s="257">
        <f>M14+M21</f>
        <v>1024</v>
      </c>
      <c r="N22" s="257">
        <f>N14+N21</f>
        <v>719</v>
      </c>
      <c r="O22" s="257">
        <f>O14+O21</f>
        <v>726</v>
      </c>
      <c r="P22" s="256">
        <f>P14+P21</f>
        <v>449</v>
      </c>
      <c r="Q22" s="255">
        <f t="shared" si="1"/>
        <v>4424</v>
      </c>
      <c r="R22" s="254">
        <f t="shared" si="2"/>
        <v>5956</v>
      </c>
    </row>
    <row r="23" spans="1:18" ht="17.100000000000001" customHeight="1">
      <c r="B23" s="849" t="s">
        <v>127</v>
      </c>
      <c r="C23" s="301"/>
      <c r="D23" s="301"/>
      <c r="E23" s="301"/>
      <c r="F23" s="301"/>
      <c r="G23" s="300"/>
      <c r="H23" s="299" t="s">
        <v>65</v>
      </c>
      <c r="I23" s="298" t="s">
        <v>64</v>
      </c>
      <c r="J23" s="297" t="s">
        <v>57</v>
      </c>
      <c r="K23" s="296" t="s">
        <v>63</v>
      </c>
      <c r="L23" s="295" t="s">
        <v>62</v>
      </c>
      <c r="M23" s="295" t="s">
        <v>61</v>
      </c>
      <c r="N23" s="295" t="s">
        <v>60</v>
      </c>
      <c r="O23" s="295" t="s">
        <v>59</v>
      </c>
      <c r="P23" s="294" t="s">
        <v>58</v>
      </c>
      <c r="Q23" s="293" t="s">
        <v>57</v>
      </c>
      <c r="R23" s="292" t="s">
        <v>56</v>
      </c>
    </row>
    <row r="24" spans="1:18" ht="17.100000000000001" customHeight="1">
      <c r="B24" s="850"/>
      <c r="C24" s="291" t="s">
        <v>111</v>
      </c>
      <c r="D24" s="47"/>
      <c r="E24" s="47"/>
      <c r="F24" s="47"/>
      <c r="G24" s="46"/>
      <c r="H24" s="263">
        <f>H25+H26+H27+H28+H29+H30</f>
        <v>1938</v>
      </c>
      <c r="I24" s="264">
        <f>I25+I26+I27+I28+I29+I30</f>
        <v>1776</v>
      </c>
      <c r="J24" s="290">
        <f t="shared" ref="J24:J32" si="3">SUM(H24:I24)</f>
        <v>3714</v>
      </c>
      <c r="K24" s="289" t="s">
        <v>225</v>
      </c>
      <c r="L24" s="33">
        <f>L25+L26+L27+L28+L29+L30</f>
        <v>3306</v>
      </c>
      <c r="M24" s="33">
        <f>M25+M26+M27+M28+M29+M30</f>
        <v>1978</v>
      </c>
      <c r="N24" s="33">
        <f>N25+N26+N27+N28+N29+N30</f>
        <v>1628</v>
      </c>
      <c r="O24" s="33">
        <f>O25+O26+O27+O28+O29+O30</f>
        <v>1952</v>
      </c>
      <c r="P24" s="33">
        <f>P25+P26+P27+P28+P29+P30</f>
        <v>1394</v>
      </c>
      <c r="Q24" s="261">
        <f t="shared" ref="Q24:Q32" si="4">SUM(K24:P24)</f>
        <v>10258</v>
      </c>
      <c r="R24" s="287">
        <f t="shared" ref="R24:R32" si="5">SUM(J24,Q24)</f>
        <v>13972</v>
      </c>
    </row>
    <row r="25" spans="1:18" ht="17.100000000000001" customHeight="1">
      <c r="B25" s="850"/>
      <c r="C25" s="81"/>
      <c r="D25" s="151" t="s">
        <v>126</v>
      </c>
      <c r="E25" s="151"/>
      <c r="F25" s="151"/>
      <c r="G25" s="151"/>
      <c r="H25" s="311">
        <v>49</v>
      </c>
      <c r="I25" s="308">
        <v>36</v>
      </c>
      <c r="J25" s="275">
        <f t="shared" si="3"/>
        <v>85</v>
      </c>
      <c r="K25" s="310" t="s">
        <v>225</v>
      </c>
      <c r="L25" s="309">
        <v>63</v>
      </c>
      <c r="M25" s="309">
        <v>47</v>
      </c>
      <c r="N25" s="309">
        <v>30</v>
      </c>
      <c r="O25" s="309">
        <v>25</v>
      </c>
      <c r="P25" s="308">
        <v>20</v>
      </c>
      <c r="Q25" s="275">
        <f t="shared" si="4"/>
        <v>185</v>
      </c>
      <c r="R25" s="281">
        <f t="shared" si="5"/>
        <v>270</v>
      </c>
    </row>
    <row r="26" spans="1:18" ht="17.100000000000001" customHeight="1">
      <c r="B26" s="850"/>
      <c r="C26" s="151"/>
      <c r="D26" s="69" t="s">
        <v>125</v>
      </c>
      <c r="E26" s="69"/>
      <c r="F26" s="69"/>
      <c r="G26" s="69"/>
      <c r="H26" s="311">
        <v>146</v>
      </c>
      <c r="I26" s="308">
        <v>138</v>
      </c>
      <c r="J26" s="275">
        <f t="shared" si="3"/>
        <v>284</v>
      </c>
      <c r="K26" s="310" t="s">
        <v>225</v>
      </c>
      <c r="L26" s="309">
        <v>159</v>
      </c>
      <c r="M26" s="309">
        <v>109</v>
      </c>
      <c r="N26" s="309">
        <v>82</v>
      </c>
      <c r="O26" s="309">
        <v>87</v>
      </c>
      <c r="P26" s="308">
        <v>64</v>
      </c>
      <c r="Q26" s="275">
        <f t="shared" si="4"/>
        <v>501</v>
      </c>
      <c r="R26" s="274">
        <f t="shared" si="5"/>
        <v>785</v>
      </c>
    </row>
    <row r="27" spans="1:18" ht="17.100000000000001" customHeight="1">
      <c r="B27" s="850"/>
      <c r="C27" s="151"/>
      <c r="D27" s="69" t="s">
        <v>124</v>
      </c>
      <c r="E27" s="69"/>
      <c r="F27" s="69"/>
      <c r="G27" s="69"/>
      <c r="H27" s="311">
        <v>277</v>
      </c>
      <c r="I27" s="308">
        <v>251</v>
      </c>
      <c r="J27" s="275">
        <f t="shared" si="3"/>
        <v>528</v>
      </c>
      <c r="K27" s="310" t="s">
        <v>225</v>
      </c>
      <c r="L27" s="309">
        <v>366</v>
      </c>
      <c r="M27" s="309">
        <v>176</v>
      </c>
      <c r="N27" s="309">
        <v>145</v>
      </c>
      <c r="O27" s="309">
        <v>158</v>
      </c>
      <c r="P27" s="308">
        <v>136</v>
      </c>
      <c r="Q27" s="275">
        <f t="shared" si="4"/>
        <v>981</v>
      </c>
      <c r="R27" s="274">
        <f t="shared" si="5"/>
        <v>1509</v>
      </c>
    </row>
    <row r="28" spans="1:18" ht="17.100000000000001" customHeight="1">
      <c r="B28" s="850"/>
      <c r="C28" s="151"/>
      <c r="D28" s="69" t="s">
        <v>123</v>
      </c>
      <c r="E28" s="69"/>
      <c r="F28" s="69"/>
      <c r="G28" s="69"/>
      <c r="H28" s="311">
        <v>513</v>
      </c>
      <c r="I28" s="308">
        <v>383</v>
      </c>
      <c r="J28" s="275">
        <f t="shared" si="3"/>
        <v>896</v>
      </c>
      <c r="K28" s="310" t="s">
        <v>225</v>
      </c>
      <c r="L28" s="309">
        <v>658</v>
      </c>
      <c r="M28" s="309">
        <v>346</v>
      </c>
      <c r="N28" s="309">
        <v>251</v>
      </c>
      <c r="O28" s="309">
        <v>270</v>
      </c>
      <c r="P28" s="308">
        <v>192</v>
      </c>
      <c r="Q28" s="275">
        <f t="shared" si="4"/>
        <v>1717</v>
      </c>
      <c r="R28" s="274">
        <f t="shared" si="5"/>
        <v>2613</v>
      </c>
    </row>
    <row r="29" spans="1:18" ht="17.100000000000001" customHeight="1">
      <c r="B29" s="850"/>
      <c r="C29" s="151"/>
      <c r="D29" s="69" t="s">
        <v>122</v>
      </c>
      <c r="E29" s="69"/>
      <c r="F29" s="69"/>
      <c r="G29" s="69"/>
      <c r="H29" s="311">
        <v>563</v>
      </c>
      <c r="I29" s="308">
        <v>491</v>
      </c>
      <c r="J29" s="275">
        <f t="shared" si="3"/>
        <v>1054</v>
      </c>
      <c r="K29" s="310" t="s">
        <v>144</v>
      </c>
      <c r="L29" s="309">
        <v>979</v>
      </c>
      <c r="M29" s="309">
        <v>531</v>
      </c>
      <c r="N29" s="309">
        <v>415</v>
      </c>
      <c r="O29" s="309">
        <v>439</v>
      </c>
      <c r="P29" s="308">
        <v>355</v>
      </c>
      <c r="Q29" s="275">
        <f t="shared" si="4"/>
        <v>2719</v>
      </c>
      <c r="R29" s="274">
        <f t="shared" si="5"/>
        <v>3773</v>
      </c>
    </row>
    <row r="30" spans="1:18" ht="17.100000000000001" customHeight="1">
      <c r="B30" s="850"/>
      <c r="C30" s="132"/>
      <c r="D30" s="132" t="s">
        <v>121</v>
      </c>
      <c r="E30" s="132"/>
      <c r="F30" s="132"/>
      <c r="G30" s="132"/>
      <c r="H30" s="273">
        <v>390</v>
      </c>
      <c r="I30" s="305">
        <v>477</v>
      </c>
      <c r="J30" s="271">
        <f t="shared" si="3"/>
        <v>867</v>
      </c>
      <c r="K30" s="307" t="s">
        <v>225</v>
      </c>
      <c r="L30" s="306">
        <v>1081</v>
      </c>
      <c r="M30" s="306">
        <v>769</v>
      </c>
      <c r="N30" s="306">
        <v>705</v>
      </c>
      <c r="O30" s="306">
        <v>973</v>
      </c>
      <c r="P30" s="305">
        <v>627</v>
      </c>
      <c r="Q30" s="271">
        <f t="shared" si="4"/>
        <v>4155</v>
      </c>
      <c r="R30" s="266">
        <f t="shared" si="5"/>
        <v>5022</v>
      </c>
    </row>
    <row r="31" spans="1:18" ht="17.100000000000001" customHeight="1">
      <c r="B31" s="850"/>
      <c r="C31" s="265" t="s">
        <v>110</v>
      </c>
      <c r="D31" s="265"/>
      <c r="E31" s="265"/>
      <c r="F31" s="265"/>
      <c r="G31" s="265"/>
      <c r="H31" s="263">
        <v>16</v>
      </c>
      <c r="I31" s="304">
        <v>33</v>
      </c>
      <c r="J31" s="290">
        <f t="shared" si="3"/>
        <v>49</v>
      </c>
      <c r="K31" s="289" t="s">
        <v>225</v>
      </c>
      <c r="L31" s="33">
        <v>25</v>
      </c>
      <c r="M31" s="33">
        <v>19</v>
      </c>
      <c r="N31" s="33">
        <v>13</v>
      </c>
      <c r="O31" s="33">
        <v>17</v>
      </c>
      <c r="P31" s="32">
        <v>17</v>
      </c>
      <c r="Q31" s="303">
        <f t="shared" si="4"/>
        <v>91</v>
      </c>
      <c r="R31" s="302">
        <f t="shared" si="5"/>
        <v>140</v>
      </c>
    </row>
    <row r="32" spans="1:18" ht="17.100000000000001" customHeight="1" thickBot="1">
      <c r="B32" s="851"/>
      <c r="C32" s="839" t="s">
        <v>120</v>
      </c>
      <c r="D32" s="840"/>
      <c r="E32" s="840"/>
      <c r="F32" s="840"/>
      <c r="G32" s="841"/>
      <c r="H32" s="259">
        <f>H24+H31</f>
        <v>1954</v>
      </c>
      <c r="I32" s="256">
        <f>I24+I31</f>
        <v>1809</v>
      </c>
      <c r="J32" s="255">
        <f t="shared" si="3"/>
        <v>3763</v>
      </c>
      <c r="K32" s="258" t="s">
        <v>225</v>
      </c>
      <c r="L32" s="257">
        <f>L24+L31</f>
        <v>3331</v>
      </c>
      <c r="M32" s="257">
        <f>M24+M31</f>
        <v>1997</v>
      </c>
      <c r="N32" s="257">
        <f>N24+N31</f>
        <v>1641</v>
      </c>
      <c r="O32" s="257">
        <f>O24+O31</f>
        <v>1969</v>
      </c>
      <c r="P32" s="256">
        <f>P24+P31</f>
        <v>1411</v>
      </c>
      <c r="Q32" s="255">
        <f t="shared" si="4"/>
        <v>10349</v>
      </c>
      <c r="R32" s="254">
        <f t="shared" si="5"/>
        <v>14112</v>
      </c>
    </row>
    <row r="33" spans="1:18" ht="17.100000000000001" customHeight="1">
      <c r="B33" s="836" t="s">
        <v>57</v>
      </c>
      <c r="C33" s="301"/>
      <c r="D33" s="301"/>
      <c r="E33" s="301"/>
      <c r="F33" s="301"/>
      <c r="G33" s="300"/>
      <c r="H33" s="299" t="s">
        <v>65</v>
      </c>
      <c r="I33" s="298" t="s">
        <v>64</v>
      </c>
      <c r="J33" s="297" t="s">
        <v>57</v>
      </c>
      <c r="K33" s="296" t="s">
        <v>63</v>
      </c>
      <c r="L33" s="295" t="s">
        <v>62</v>
      </c>
      <c r="M33" s="295" t="s">
        <v>61</v>
      </c>
      <c r="N33" s="295" t="s">
        <v>60</v>
      </c>
      <c r="O33" s="295" t="s">
        <v>59</v>
      </c>
      <c r="P33" s="294" t="s">
        <v>58</v>
      </c>
      <c r="Q33" s="293" t="s">
        <v>57</v>
      </c>
      <c r="R33" s="292" t="s">
        <v>56</v>
      </c>
    </row>
    <row r="34" spans="1:18" ht="17.100000000000001" customHeight="1">
      <c r="B34" s="837"/>
      <c r="C34" s="291" t="s">
        <v>111</v>
      </c>
      <c r="D34" s="47"/>
      <c r="E34" s="47"/>
      <c r="F34" s="47"/>
      <c r="G34" s="46"/>
      <c r="H34" s="263">
        <f t="shared" ref="H34:I41" si="6">H14+H24</f>
        <v>2749</v>
      </c>
      <c r="I34" s="264">
        <f t="shared" si="6"/>
        <v>2452</v>
      </c>
      <c r="J34" s="290">
        <f>SUM(H34:I34)</f>
        <v>5201</v>
      </c>
      <c r="K34" s="289" t="s">
        <v>225</v>
      </c>
      <c r="L34" s="288">
        <f>L14+L24</f>
        <v>4772</v>
      </c>
      <c r="M34" s="288">
        <f>M14+M24</f>
        <v>2975</v>
      </c>
      <c r="N34" s="288">
        <f>N14+N24</f>
        <v>2327</v>
      </c>
      <c r="O34" s="288">
        <f>O14+O24</f>
        <v>2668</v>
      </c>
      <c r="P34" s="288">
        <f>P14+P24</f>
        <v>1824</v>
      </c>
      <c r="Q34" s="261">
        <f t="shared" ref="Q34:Q42" si="7">SUM(K34:P34)</f>
        <v>14566</v>
      </c>
      <c r="R34" s="287">
        <f t="shared" ref="R34:R42" si="8">SUM(J34,Q34)</f>
        <v>19767</v>
      </c>
    </row>
    <row r="35" spans="1:18" ht="17.100000000000001" customHeight="1">
      <c r="B35" s="837"/>
      <c r="C35" s="82"/>
      <c r="D35" s="151" t="s">
        <v>126</v>
      </c>
      <c r="E35" s="151"/>
      <c r="F35" s="151"/>
      <c r="G35" s="151"/>
      <c r="H35" s="286">
        <f t="shared" si="6"/>
        <v>102</v>
      </c>
      <c r="I35" s="285">
        <f t="shared" si="6"/>
        <v>96</v>
      </c>
      <c r="J35" s="275">
        <f>SUM(H35:I35)</f>
        <v>198</v>
      </c>
      <c r="K35" s="284" t="s">
        <v>225</v>
      </c>
      <c r="L35" s="283">
        <f t="shared" ref="L35:P41" si="9">L15+L25</f>
        <v>138</v>
      </c>
      <c r="M35" s="283">
        <f t="shared" si="9"/>
        <v>98</v>
      </c>
      <c r="N35" s="283">
        <f t="shared" si="9"/>
        <v>65</v>
      </c>
      <c r="O35" s="283">
        <f t="shared" si="9"/>
        <v>62</v>
      </c>
      <c r="P35" s="282">
        <f>P15+P25</f>
        <v>52</v>
      </c>
      <c r="Q35" s="275">
        <f>SUM(K35:P35)</f>
        <v>415</v>
      </c>
      <c r="R35" s="281">
        <f>SUM(J35,Q35)</f>
        <v>613</v>
      </c>
    </row>
    <row r="36" spans="1:18" ht="17.100000000000001" customHeight="1">
      <c r="B36" s="837"/>
      <c r="C36" s="152"/>
      <c r="D36" s="69" t="s">
        <v>125</v>
      </c>
      <c r="E36" s="69"/>
      <c r="F36" s="69"/>
      <c r="G36" s="69"/>
      <c r="H36" s="280">
        <f t="shared" si="6"/>
        <v>252</v>
      </c>
      <c r="I36" s="279">
        <f t="shared" si="6"/>
        <v>244</v>
      </c>
      <c r="J36" s="275">
        <f t="shared" ref="J36:J42" si="10">SUM(H36:I36)</f>
        <v>496</v>
      </c>
      <c r="K36" s="278" t="s">
        <v>225</v>
      </c>
      <c r="L36" s="277">
        <f t="shared" si="9"/>
        <v>324</v>
      </c>
      <c r="M36" s="277">
        <f t="shared" si="9"/>
        <v>246</v>
      </c>
      <c r="N36" s="277">
        <f t="shared" si="9"/>
        <v>175</v>
      </c>
      <c r="O36" s="277">
        <f t="shared" si="9"/>
        <v>162</v>
      </c>
      <c r="P36" s="276">
        <f t="shared" si="9"/>
        <v>117</v>
      </c>
      <c r="Q36" s="275">
        <f t="shared" si="7"/>
        <v>1024</v>
      </c>
      <c r="R36" s="274">
        <f t="shared" si="8"/>
        <v>1520</v>
      </c>
    </row>
    <row r="37" spans="1:18" ht="17.100000000000001" customHeight="1">
      <c r="B37" s="837"/>
      <c r="C37" s="152"/>
      <c r="D37" s="69" t="s">
        <v>124</v>
      </c>
      <c r="E37" s="69"/>
      <c r="F37" s="69"/>
      <c r="G37" s="69"/>
      <c r="H37" s="280">
        <f t="shared" si="6"/>
        <v>423</v>
      </c>
      <c r="I37" s="279">
        <f t="shared" si="6"/>
        <v>376</v>
      </c>
      <c r="J37" s="275">
        <f t="shared" si="10"/>
        <v>799</v>
      </c>
      <c r="K37" s="278" t="s">
        <v>225</v>
      </c>
      <c r="L37" s="277">
        <f t="shared" si="9"/>
        <v>624</v>
      </c>
      <c r="M37" s="277">
        <f t="shared" si="9"/>
        <v>366</v>
      </c>
      <c r="N37" s="277">
        <f t="shared" si="9"/>
        <v>263</v>
      </c>
      <c r="O37" s="277">
        <f t="shared" si="9"/>
        <v>287</v>
      </c>
      <c r="P37" s="276">
        <f t="shared" si="9"/>
        <v>207</v>
      </c>
      <c r="Q37" s="275">
        <f t="shared" si="7"/>
        <v>1747</v>
      </c>
      <c r="R37" s="274">
        <f>SUM(J37,Q37)</f>
        <v>2546</v>
      </c>
    </row>
    <row r="38" spans="1:18" ht="17.100000000000001" customHeight="1">
      <c r="B38" s="837"/>
      <c r="C38" s="152"/>
      <c r="D38" s="69" t="s">
        <v>123</v>
      </c>
      <c r="E38" s="69"/>
      <c r="F38" s="69"/>
      <c r="G38" s="69"/>
      <c r="H38" s="280">
        <f t="shared" si="6"/>
        <v>699</v>
      </c>
      <c r="I38" s="279">
        <f t="shared" si="6"/>
        <v>522</v>
      </c>
      <c r="J38" s="275">
        <f t="shared" si="10"/>
        <v>1221</v>
      </c>
      <c r="K38" s="278" t="s">
        <v>225</v>
      </c>
      <c r="L38" s="277">
        <f t="shared" si="9"/>
        <v>974</v>
      </c>
      <c r="M38" s="277">
        <f t="shared" si="9"/>
        <v>555</v>
      </c>
      <c r="N38" s="277">
        <f t="shared" si="9"/>
        <v>401</v>
      </c>
      <c r="O38" s="277">
        <f t="shared" si="9"/>
        <v>435</v>
      </c>
      <c r="P38" s="276">
        <f t="shared" si="9"/>
        <v>291</v>
      </c>
      <c r="Q38" s="275">
        <f t="shared" si="7"/>
        <v>2656</v>
      </c>
      <c r="R38" s="274">
        <f t="shared" si="8"/>
        <v>3877</v>
      </c>
    </row>
    <row r="39" spans="1:18" ht="17.100000000000001" customHeight="1">
      <c r="B39" s="837"/>
      <c r="C39" s="152"/>
      <c r="D39" s="69" t="s">
        <v>122</v>
      </c>
      <c r="E39" s="69"/>
      <c r="F39" s="69"/>
      <c r="G39" s="69"/>
      <c r="H39" s="280">
        <f t="shared" si="6"/>
        <v>754</v>
      </c>
      <c r="I39" s="279">
        <f t="shared" si="6"/>
        <v>631</v>
      </c>
      <c r="J39" s="275">
        <f t="shared" si="10"/>
        <v>1385</v>
      </c>
      <c r="K39" s="278" t="s">
        <v>226</v>
      </c>
      <c r="L39" s="277">
        <f t="shared" si="9"/>
        <v>1327</v>
      </c>
      <c r="M39" s="277">
        <f t="shared" si="9"/>
        <v>751</v>
      </c>
      <c r="N39" s="277">
        <f t="shared" si="9"/>
        <v>579</v>
      </c>
      <c r="O39" s="277">
        <f t="shared" si="9"/>
        <v>601</v>
      </c>
      <c r="P39" s="276">
        <f t="shared" si="9"/>
        <v>445</v>
      </c>
      <c r="Q39" s="275">
        <f t="shared" si="7"/>
        <v>3703</v>
      </c>
      <c r="R39" s="274">
        <f t="shared" si="8"/>
        <v>5088</v>
      </c>
    </row>
    <row r="40" spans="1:18" ht="17.100000000000001" customHeight="1">
      <c r="B40" s="837"/>
      <c r="C40" s="133"/>
      <c r="D40" s="132" t="s">
        <v>121</v>
      </c>
      <c r="E40" s="132"/>
      <c r="F40" s="132"/>
      <c r="G40" s="132"/>
      <c r="H40" s="273">
        <f t="shared" si="6"/>
        <v>519</v>
      </c>
      <c r="I40" s="272">
        <f t="shared" si="6"/>
        <v>583</v>
      </c>
      <c r="J40" s="271">
        <f t="shared" si="10"/>
        <v>1102</v>
      </c>
      <c r="K40" s="270" t="s">
        <v>225</v>
      </c>
      <c r="L40" s="269">
        <f t="shared" si="9"/>
        <v>1385</v>
      </c>
      <c r="M40" s="269">
        <f t="shared" si="9"/>
        <v>959</v>
      </c>
      <c r="N40" s="269">
        <f t="shared" si="9"/>
        <v>844</v>
      </c>
      <c r="O40" s="269">
        <f t="shared" si="9"/>
        <v>1121</v>
      </c>
      <c r="P40" s="268">
        <f t="shared" si="9"/>
        <v>712</v>
      </c>
      <c r="Q40" s="267">
        <f t="shared" si="7"/>
        <v>5021</v>
      </c>
      <c r="R40" s="266">
        <f t="shared" si="8"/>
        <v>6123</v>
      </c>
    </row>
    <row r="41" spans="1:18" ht="17.100000000000001" customHeight="1">
      <c r="B41" s="837"/>
      <c r="C41" s="265" t="s">
        <v>110</v>
      </c>
      <c r="D41" s="265"/>
      <c r="E41" s="265"/>
      <c r="F41" s="265"/>
      <c r="G41" s="265"/>
      <c r="H41" s="263">
        <f t="shared" si="6"/>
        <v>30</v>
      </c>
      <c r="I41" s="264">
        <f t="shared" si="6"/>
        <v>64</v>
      </c>
      <c r="J41" s="263">
        <f>SUM(H41:I41)</f>
        <v>94</v>
      </c>
      <c r="K41" s="262" t="s">
        <v>144</v>
      </c>
      <c r="L41" s="35">
        <f>L21+L31</f>
        <v>65</v>
      </c>
      <c r="M41" s="35">
        <f t="shared" si="9"/>
        <v>46</v>
      </c>
      <c r="N41" s="35">
        <f t="shared" si="9"/>
        <v>33</v>
      </c>
      <c r="O41" s="35">
        <f t="shared" si="9"/>
        <v>27</v>
      </c>
      <c r="P41" s="34">
        <f t="shared" si="9"/>
        <v>36</v>
      </c>
      <c r="Q41" s="261">
        <f t="shared" si="7"/>
        <v>207</v>
      </c>
      <c r="R41" s="260">
        <f t="shared" si="8"/>
        <v>301</v>
      </c>
    </row>
    <row r="42" spans="1:18" ht="17.100000000000001" customHeight="1" thickBot="1">
      <c r="B42" s="838"/>
      <c r="C42" s="839" t="s">
        <v>120</v>
      </c>
      <c r="D42" s="840"/>
      <c r="E42" s="840"/>
      <c r="F42" s="840"/>
      <c r="G42" s="841"/>
      <c r="H42" s="259">
        <f>H34+H41</f>
        <v>2779</v>
      </c>
      <c r="I42" s="256">
        <f>I34+I41</f>
        <v>2516</v>
      </c>
      <c r="J42" s="255">
        <f t="shared" si="10"/>
        <v>5295</v>
      </c>
      <c r="K42" s="258" t="s">
        <v>225</v>
      </c>
      <c r="L42" s="257">
        <f>L34+L41</f>
        <v>4837</v>
      </c>
      <c r="M42" s="257">
        <f>M34+M41</f>
        <v>3021</v>
      </c>
      <c r="N42" s="257">
        <f>N34+N41</f>
        <v>2360</v>
      </c>
      <c r="O42" s="257">
        <f>O34+O41</f>
        <v>2695</v>
      </c>
      <c r="P42" s="256">
        <f>P34+P41</f>
        <v>1860</v>
      </c>
      <c r="Q42" s="255">
        <f t="shared" si="7"/>
        <v>14773</v>
      </c>
      <c r="R42" s="254">
        <f t="shared" si="8"/>
        <v>20068</v>
      </c>
    </row>
    <row r="45" spans="1:18" ht="17.100000000000001" customHeight="1">
      <c r="A45" s="4" t="s">
        <v>119</v>
      </c>
    </row>
    <row r="46" spans="1:18" ht="17.100000000000001" customHeight="1">
      <c r="B46" s="23"/>
      <c r="C46" s="23"/>
      <c r="D46" s="23"/>
      <c r="E46" s="143"/>
      <c r="F46" s="143"/>
      <c r="G46" s="143"/>
      <c r="H46" s="143"/>
      <c r="I46" s="143"/>
      <c r="J46" s="143"/>
      <c r="K46" s="782" t="s">
        <v>112</v>
      </c>
      <c r="L46" s="782"/>
      <c r="M46" s="782"/>
      <c r="N46" s="782"/>
      <c r="O46" s="782"/>
      <c r="P46" s="782"/>
      <c r="Q46" s="782"/>
      <c r="R46" s="782"/>
    </row>
    <row r="47" spans="1:18" ht="17.100000000000001" customHeight="1">
      <c r="B47" s="783" t="str">
        <f>"令和" &amp; DBCS($A$2) &amp; "年（" &amp; DBCS($B$2) &amp; "年）" &amp; DBCS($C$2) &amp; "月"</f>
        <v>令和４年（２０２２年）１２月</v>
      </c>
      <c r="C47" s="784"/>
      <c r="D47" s="784"/>
      <c r="E47" s="784"/>
      <c r="F47" s="784"/>
      <c r="G47" s="785"/>
      <c r="H47" s="789" t="s">
        <v>104</v>
      </c>
      <c r="I47" s="790"/>
      <c r="J47" s="790"/>
      <c r="K47" s="791" t="s">
        <v>103</v>
      </c>
      <c r="L47" s="792"/>
      <c r="M47" s="792"/>
      <c r="N47" s="792"/>
      <c r="O47" s="792"/>
      <c r="P47" s="792"/>
      <c r="Q47" s="793"/>
      <c r="R47" s="794" t="s">
        <v>56</v>
      </c>
    </row>
    <row r="48" spans="1:18" ht="17.100000000000001" customHeight="1">
      <c r="B48" s="786"/>
      <c r="C48" s="787"/>
      <c r="D48" s="787"/>
      <c r="E48" s="787"/>
      <c r="F48" s="787"/>
      <c r="G48" s="788"/>
      <c r="H48" s="142" t="s">
        <v>65</v>
      </c>
      <c r="I48" s="141" t="s">
        <v>64</v>
      </c>
      <c r="J48" s="140" t="s">
        <v>57</v>
      </c>
      <c r="K48" s="139" t="s">
        <v>63</v>
      </c>
      <c r="L48" s="138" t="s">
        <v>62</v>
      </c>
      <c r="M48" s="138" t="s">
        <v>61</v>
      </c>
      <c r="N48" s="138" t="s">
        <v>60</v>
      </c>
      <c r="O48" s="138" t="s">
        <v>59</v>
      </c>
      <c r="P48" s="137" t="s">
        <v>58</v>
      </c>
      <c r="Q48" s="446" t="s">
        <v>57</v>
      </c>
      <c r="R48" s="795"/>
    </row>
    <row r="49" spans="1:18" ht="17.100000000000001" customHeight="1">
      <c r="B49" s="3" t="s">
        <v>111</v>
      </c>
      <c r="C49" s="235"/>
      <c r="D49" s="235"/>
      <c r="E49" s="235"/>
      <c r="F49" s="235"/>
      <c r="G49" s="235"/>
      <c r="H49" s="22">
        <v>898</v>
      </c>
      <c r="I49" s="21">
        <v>1317</v>
      </c>
      <c r="J49" s="20">
        <f>SUM(H49:I49)</f>
        <v>2215</v>
      </c>
      <c r="K49" s="19">
        <v>0</v>
      </c>
      <c r="L49" s="31">
        <v>3732</v>
      </c>
      <c r="M49" s="31">
        <v>2447</v>
      </c>
      <c r="N49" s="31">
        <v>1578</v>
      </c>
      <c r="O49" s="31">
        <v>1044</v>
      </c>
      <c r="P49" s="30">
        <v>491</v>
      </c>
      <c r="Q49" s="253">
        <f>SUM(K49:P49)</f>
        <v>9292</v>
      </c>
      <c r="R49" s="252">
        <f>SUM(J49,Q49)</f>
        <v>11507</v>
      </c>
    </row>
    <row r="50" spans="1:18" ht="17.100000000000001" customHeight="1">
      <c r="B50" s="2" t="s">
        <v>110</v>
      </c>
      <c r="C50" s="29"/>
      <c r="D50" s="29"/>
      <c r="E50" s="29"/>
      <c r="F50" s="29"/>
      <c r="G50" s="29"/>
      <c r="H50" s="18">
        <v>13</v>
      </c>
      <c r="I50" s="17">
        <v>37</v>
      </c>
      <c r="J50" s="16">
        <f>SUM(H50:I50)</f>
        <v>50</v>
      </c>
      <c r="K50" s="15">
        <v>0</v>
      </c>
      <c r="L50" s="28">
        <v>44</v>
      </c>
      <c r="M50" s="28">
        <v>41</v>
      </c>
      <c r="N50" s="28">
        <v>27</v>
      </c>
      <c r="O50" s="28">
        <v>18</v>
      </c>
      <c r="P50" s="27">
        <v>19</v>
      </c>
      <c r="Q50" s="251">
        <f>SUM(K50:P50)</f>
        <v>149</v>
      </c>
      <c r="R50" s="250">
        <f>SUM(J50,Q50)</f>
        <v>199</v>
      </c>
    </row>
    <row r="51" spans="1:18" ht="17.100000000000001" customHeight="1">
      <c r="B51" s="13" t="s">
        <v>55</v>
      </c>
      <c r="C51" s="12"/>
      <c r="D51" s="12"/>
      <c r="E51" s="12"/>
      <c r="F51" s="12"/>
      <c r="G51" s="12"/>
      <c r="H51" s="11">
        <f t="shared" ref="H51:P51" si="11">H49+H50</f>
        <v>911</v>
      </c>
      <c r="I51" s="8">
        <f t="shared" si="11"/>
        <v>1354</v>
      </c>
      <c r="J51" s="7">
        <f t="shared" si="11"/>
        <v>2265</v>
      </c>
      <c r="K51" s="10">
        <f t="shared" si="11"/>
        <v>0</v>
      </c>
      <c r="L51" s="9">
        <f t="shared" si="11"/>
        <v>3776</v>
      </c>
      <c r="M51" s="9">
        <f t="shared" si="11"/>
        <v>2488</v>
      </c>
      <c r="N51" s="9">
        <f t="shared" si="11"/>
        <v>1605</v>
      </c>
      <c r="O51" s="9">
        <f t="shared" si="11"/>
        <v>1062</v>
      </c>
      <c r="P51" s="8">
        <f t="shared" si="11"/>
        <v>510</v>
      </c>
      <c r="Q51" s="7">
        <f>SUM(K51:P51)</f>
        <v>9441</v>
      </c>
      <c r="R51" s="6">
        <f>SUM(J51,Q51)</f>
        <v>11706</v>
      </c>
    </row>
    <row r="53" spans="1:18" ht="17.100000000000001" customHeight="1">
      <c r="A53" s="4" t="s">
        <v>118</v>
      </c>
    </row>
    <row r="54" spans="1:18" ht="17.100000000000001" customHeight="1">
      <c r="B54" s="23"/>
      <c r="C54" s="23"/>
      <c r="D54" s="23"/>
      <c r="E54" s="143"/>
      <c r="F54" s="143"/>
      <c r="G54" s="143"/>
      <c r="H54" s="143"/>
      <c r="I54" s="143"/>
      <c r="J54" s="143"/>
      <c r="K54" s="782" t="s">
        <v>112</v>
      </c>
      <c r="L54" s="782"/>
      <c r="M54" s="782"/>
      <c r="N54" s="782"/>
      <c r="O54" s="782"/>
      <c r="P54" s="782"/>
      <c r="Q54" s="782"/>
      <c r="R54" s="782"/>
    </row>
    <row r="55" spans="1:18" ht="17.100000000000001" customHeight="1">
      <c r="B55" s="783" t="str">
        <f>"令和" &amp; DBCS($A$2) &amp; "年（" &amp; DBCS($B$2) &amp; "年）" &amp; DBCS($C$2) &amp; "月"</f>
        <v>令和４年（２０２２年）１２月</v>
      </c>
      <c r="C55" s="784"/>
      <c r="D55" s="784"/>
      <c r="E55" s="784"/>
      <c r="F55" s="784"/>
      <c r="G55" s="785"/>
      <c r="H55" s="789" t="s">
        <v>104</v>
      </c>
      <c r="I55" s="790"/>
      <c r="J55" s="790"/>
      <c r="K55" s="791" t="s">
        <v>103</v>
      </c>
      <c r="L55" s="792"/>
      <c r="M55" s="792"/>
      <c r="N55" s="792"/>
      <c r="O55" s="792"/>
      <c r="P55" s="792"/>
      <c r="Q55" s="793"/>
      <c r="R55" s="785" t="s">
        <v>56</v>
      </c>
    </row>
    <row r="56" spans="1:18" ht="17.100000000000001" customHeight="1">
      <c r="B56" s="786"/>
      <c r="C56" s="787"/>
      <c r="D56" s="787"/>
      <c r="E56" s="787"/>
      <c r="F56" s="787"/>
      <c r="G56" s="788"/>
      <c r="H56" s="142" t="s">
        <v>65</v>
      </c>
      <c r="I56" s="141" t="s">
        <v>64</v>
      </c>
      <c r="J56" s="140" t="s">
        <v>57</v>
      </c>
      <c r="K56" s="139" t="s">
        <v>63</v>
      </c>
      <c r="L56" s="138" t="s">
        <v>62</v>
      </c>
      <c r="M56" s="138" t="s">
        <v>61</v>
      </c>
      <c r="N56" s="138" t="s">
        <v>60</v>
      </c>
      <c r="O56" s="138" t="s">
        <v>59</v>
      </c>
      <c r="P56" s="137" t="s">
        <v>58</v>
      </c>
      <c r="Q56" s="248" t="s">
        <v>57</v>
      </c>
      <c r="R56" s="788"/>
    </row>
    <row r="57" spans="1:18" ht="17.100000000000001" customHeight="1">
      <c r="B57" s="3" t="s">
        <v>111</v>
      </c>
      <c r="C57" s="235"/>
      <c r="D57" s="235"/>
      <c r="E57" s="235"/>
      <c r="F57" s="235"/>
      <c r="G57" s="235"/>
      <c r="H57" s="22">
        <v>11</v>
      </c>
      <c r="I57" s="21">
        <v>14</v>
      </c>
      <c r="J57" s="20">
        <f>SUM(H57:I57)</f>
        <v>25</v>
      </c>
      <c r="K57" s="19">
        <v>0</v>
      </c>
      <c r="L57" s="31">
        <v>1422</v>
      </c>
      <c r="M57" s="31">
        <v>1003</v>
      </c>
      <c r="N57" s="31">
        <v>800</v>
      </c>
      <c r="O57" s="31">
        <v>537</v>
      </c>
      <c r="P57" s="30">
        <v>267</v>
      </c>
      <c r="Q57" s="233">
        <f>SUM(K57:P57)</f>
        <v>4029</v>
      </c>
      <c r="R57" s="232">
        <f>SUM(J57,Q57)</f>
        <v>4054</v>
      </c>
    </row>
    <row r="58" spans="1:18" ht="17.100000000000001" customHeight="1">
      <c r="B58" s="2" t="s">
        <v>110</v>
      </c>
      <c r="C58" s="29"/>
      <c r="D58" s="29"/>
      <c r="E58" s="29"/>
      <c r="F58" s="29"/>
      <c r="G58" s="29"/>
      <c r="H58" s="18">
        <v>0</v>
      </c>
      <c r="I58" s="17">
        <v>0</v>
      </c>
      <c r="J58" s="16">
        <f>SUM(H58:I58)</f>
        <v>0</v>
      </c>
      <c r="K58" s="15">
        <v>0</v>
      </c>
      <c r="L58" s="28">
        <v>5</v>
      </c>
      <c r="M58" s="28">
        <v>9</v>
      </c>
      <c r="N58" s="28">
        <v>6</v>
      </c>
      <c r="O58" s="28">
        <v>4</v>
      </c>
      <c r="P58" s="27">
        <v>7</v>
      </c>
      <c r="Q58" s="230">
        <f>SUM(K58:P58)</f>
        <v>31</v>
      </c>
      <c r="R58" s="229">
        <f>SUM(J58,Q58)</f>
        <v>31</v>
      </c>
    </row>
    <row r="59" spans="1:18" ht="17.100000000000001" customHeight="1">
      <c r="B59" s="13" t="s">
        <v>55</v>
      </c>
      <c r="C59" s="12"/>
      <c r="D59" s="12"/>
      <c r="E59" s="12"/>
      <c r="F59" s="12"/>
      <c r="G59" s="12"/>
      <c r="H59" s="11">
        <f>H57+H58</f>
        <v>11</v>
      </c>
      <c r="I59" s="8">
        <f>I57+I58</f>
        <v>14</v>
      </c>
      <c r="J59" s="7">
        <f>SUM(H59:I59)</f>
        <v>25</v>
      </c>
      <c r="K59" s="10">
        <f t="shared" ref="K59:P59" si="12">K57+K58</f>
        <v>0</v>
      </c>
      <c r="L59" s="9">
        <f t="shared" si="12"/>
        <v>1427</v>
      </c>
      <c r="M59" s="9">
        <f t="shared" si="12"/>
        <v>1012</v>
      </c>
      <c r="N59" s="9">
        <f t="shared" si="12"/>
        <v>806</v>
      </c>
      <c r="O59" s="9">
        <f t="shared" si="12"/>
        <v>541</v>
      </c>
      <c r="P59" s="8">
        <f t="shared" si="12"/>
        <v>274</v>
      </c>
      <c r="Q59" s="227">
        <f>SUM(K59:P59)</f>
        <v>4060</v>
      </c>
      <c r="R59" s="226">
        <f>SUM(J59,Q59)</f>
        <v>4085</v>
      </c>
    </row>
    <row r="61" spans="1:18" ht="17.100000000000001" customHeight="1">
      <c r="A61" s="4" t="s">
        <v>117</v>
      </c>
    </row>
    <row r="62" spans="1:18" ht="17.100000000000001" customHeight="1">
      <c r="A62" s="4" t="s">
        <v>116</v>
      </c>
    </row>
    <row r="63" spans="1:18" ht="17.100000000000001" customHeight="1">
      <c r="B63" s="23"/>
      <c r="C63" s="23"/>
      <c r="D63" s="23"/>
      <c r="E63" s="143"/>
      <c r="F63" s="143"/>
      <c r="G63" s="143"/>
      <c r="H63" s="143"/>
      <c r="I63" s="143"/>
      <c r="J63" s="782" t="s">
        <v>112</v>
      </c>
      <c r="K63" s="782"/>
      <c r="L63" s="782"/>
      <c r="M63" s="782"/>
      <c r="N63" s="782"/>
      <c r="O63" s="782"/>
      <c r="P63" s="782"/>
      <c r="Q63" s="782"/>
    </row>
    <row r="64" spans="1:18" ht="17.100000000000001" customHeight="1">
      <c r="B64" s="783" t="str">
        <f>"令和" &amp; DBCS($A$2) &amp; "年（" &amp; DBCS($B$2) &amp; "年）" &amp; DBCS($C$2) &amp; "月"</f>
        <v>令和４年（２０２２年）１２月</v>
      </c>
      <c r="C64" s="784"/>
      <c r="D64" s="784"/>
      <c r="E64" s="784"/>
      <c r="F64" s="784"/>
      <c r="G64" s="785"/>
      <c r="H64" s="789" t="s">
        <v>104</v>
      </c>
      <c r="I64" s="790"/>
      <c r="J64" s="790"/>
      <c r="K64" s="791" t="s">
        <v>103</v>
      </c>
      <c r="L64" s="792"/>
      <c r="M64" s="792"/>
      <c r="N64" s="792"/>
      <c r="O64" s="792"/>
      <c r="P64" s="793"/>
      <c r="Q64" s="785" t="s">
        <v>56</v>
      </c>
    </row>
    <row r="65" spans="1:17" ht="17.100000000000001" customHeight="1">
      <c r="B65" s="786"/>
      <c r="C65" s="787"/>
      <c r="D65" s="787"/>
      <c r="E65" s="787"/>
      <c r="F65" s="787"/>
      <c r="G65" s="788"/>
      <c r="H65" s="142" t="s">
        <v>65</v>
      </c>
      <c r="I65" s="141" t="s">
        <v>64</v>
      </c>
      <c r="J65" s="140" t="s">
        <v>57</v>
      </c>
      <c r="K65" s="249" t="s">
        <v>62</v>
      </c>
      <c r="L65" s="138" t="s">
        <v>61</v>
      </c>
      <c r="M65" s="138" t="s">
        <v>60</v>
      </c>
      <c r="N65" s="138" t="s">
        <v>59</v>
      </c>
      <c r="O65" s="137" t="s">
        <v>58</v>
      </c>
      <c r="P65" s="248" t="s">
        <v>57</v>
      </c>
      <c r="Q65" s="788"/>
    </row>
    <row r="66" spans="1:17" ht="17.100000000000001" customHeight="1">
      <c r="B66" s="3" t="s">
        <v>111</v>
      </c>
      <c r="C66" s="235"/>
      <c r="D66" s="235"/>
      <c r="E66" s="235"/>
      <c r="F66" s="235"/>
      <c r="G66" s="235"/>
      <c r="H66" s="22">
        <v>0</v>
      </c>
      <c r="I66" s="21">
        <v>0</v>
      </c>
      <c r="J66" s="20">
        <f>SUM(H66:I66)</f>
        <v>0</v>
      </c>
      <c r="K66" s="234">
        <v>0</v>
      </c>
      <c r="L66" s="31">
        <v>3</v>
      </c>
      <c r="M66" s="31">
        <v>173</v>
      </c>
      <c r="N66" s="31">
        <v>554</v>
      </c>
      <c r="O66" s="30">
        <v>413</v>
      </c>
      <c r="P66" s="233">
        <f>SUM(K66:O66)</f>
        <v>1143</v>
      </c>
      <c r="Q66" s="232">
        <f>SUM(J66,P66)</f>
        <v>1143</v>
      </c>
    </row>
    <row r="67" spans="1:17" ht="17.100000000000001" customHeight="1">
      <c r="B67" s="2" t="s">
        <v>110</v>
      </c>
      <c r="C67" s="29"/>
      <c r="D67" s="29"/>
      <c r="E67" s="29"/>
      <c r="F67" s="29"/>
      <c r="G67" s="29"/>
      <c r="H67" s="18">
        <v>0</v>
      </c>
      <c r="I67" s="17">
        <v>0</v>
      </c>
      <c r="J67" s="16">
        <f>SUM(H67:I67)</f>
        <v>0</v>
      </c>
      <c r="K67" s="231">
        <v>0</v>
      </c>
      <c r="L67" s="28">
        <v>0</v>
      </c>
      <c r="M67" s="28">
        <v>0</v>
      </c>
      <c r="N67" s="28">
        <v>1</v>
      </c>
      <c r="O67" s="27">
        <v>4</v>
      </c>
      <c r="P67" s="230">
        <f>SUM(K67:O67)</f>
        <v>5</v>
      </c>
      <c r="Q67" s="229">
        <f>SUM(J67,P67)</f>
        <v>5</v>
      </c>
    </row>
    <row r="68" spans="1:17" ht="17.100000000000001" customHeight="1">
      <c r="B68" s="13" t="s">
        <v>55</v>
      </c>
      <c r="C68" s="12"/>
      <c r="D68" s="12"/>
      <c r="E68" s="12"/>
      <c r="F68" s="12"/>
      <c r="G68" s="12"/>
      <c r="H68" s="11">
        <f>H66+H67</f>
        <v>0</v>
      </c>
      <c r="I68" s="8">
        <f>I66+I67</f>
        <v>0</v>
      </c>
      <c r="J68" s="7">
        <f>SUM(H68:I68)</f>
        <v>0</v>
      </c>
      <c r="K68" s="228">
        <f>K66+K67</f>
        <v>0</v>
      </c>
      <c r="L68" s="9">
        <f>L66+L67</f>
        <v>3</v>
      </c>
      <c r="M68" s="9">
        <f>M66+M67</f>
        <v>173</v>
      </c>
      <c r="N68" s="9">
        <f>N66+N67</f>
        <v>555</v>
      </c>
      <c r="O68" s="8">
        <f>O66+O67</f>
        <v>417</v>
      </c>
      <c r="P68" s="227">
        <f>SUM(K68:O68)</f>
        <v>1148</v>
      </c>
      <c r="Q68" s="226">
        <f>SUM(J68,P68)</f>
        <v>1148</v>
      </c>
    </row>
    <row r="70" spans="1:17" ht="17.100000000000001" customHeight="1">
      <c r="A70" s="4" t="s">
        <v>115</v>
      </c>
    </row>
    <row r="71" spans="1:17" ht="17.100000000000001" customHeight="1">
      <c r="B71" s="23"/>
      <c r="C71" s="23"/>
      <c r="D71" s="23"/>
      <c r="E71" s="143"/>
      <c r="F71" s="143"/>
      <c r="G71" s="143"/>
      <c r="H71" s="143"/>
      <c r="I71" s="143"/>
      <c r="J71" s="782" t="s">
        <v>112</v>
      </c>
      <c r="K71" s="782"/>
      <c r="L71" s="782"/>
      <c r="M71" s="782"/>
      <c r="N71" s="782"/>
      <c r="O71" s="782"/>
      <c r="P71" s="782"/>
      <c r="Q71" s="782"/>
    </row>
    <row r="72" spans="1:17" ht="17.100000000000001" customHeight="1">
      <c r="B72" s="783" t="str">
        <f>"令和" &amp; DBCS($A$2) &amp; "年（" &amp; DBCS($B$2) &amp; "年）" &amp; DBCS($C$2) &amp; "月"</f>
        <v>令和４年（２０２２年）１２月</v>
      </c>
      <c r="C72" s="784"/>
      <c r="D72" s="784"/>
      <c r="E72" s="784"/>
      <c r="F72" s="784"/>
      <c r="G72" s="785"/>
      <c r="H72" s="830" t="s">
        <v>104</v>
      </c>
      <c r="I72" s="831"/>
      <c r="J72" s="831"/>
      <c r="K72" s="832" t="s">
        <v>103</v>
      </c>
      <c r="L72" s="831"/>
      <c r="M72" s="831"/>
      <c r="N72" s="831"/>
      <c r="O72" s="831"/>
      <c r="P72" s="833"/>
      <c r="Q72" s="834" t="s">
        <v>56</v>
      </c>
    </row>
    <row r="73" spans="1:17" ht="17.100000000000001" customHeight="1">
      <c r="B73" s="786"/>
      <c r="C73" s="787"/>
      <c r="D73" s="787"/>
      <c r="E73" s="787"/>
      <c r="F73" s="787"/>
      <c r="G73" s="788"/>
      <c r="H73" s="247" t="s">
        <v>65</v>
      </c>
      <c r="I73" s="246" t="s">
        <v>64</v>
      </c>
      <c r="J73" s="245" t="s">
        <v>57</v>
      </c>
      <c r="K73" s="244" t="s">
        <v>62</v>
      </c>
      <c r="L73" s="243" t="s">
        <v>61</v>
      </c>
      <c r="M73" s="243" t="s">
        <v>60</v>
      </c>
      <c r="N73" s="243" t="s">
        <v>59</v>
      </c>
      <c r="O73" s="242" t="s">
        <v>58</v>
      </c>
      <c r="P73" s="241" t="s">
        <v>57</v>
      </c>
      <c r="Q73" s="835"/>
    </row>
    <row r="74" spans="1:17" ht="17.100000000000001" customHeight="1">
      <c r="B74" s="3" t="s">
        <v>111</v>
      </c>
      <c r="C74" s="235"/>
      <c r="D74" s="235"/>
      <c r="E74" s="235"/>
      <c r="F74" s="235"/>
      <c r="G74" s="235"/>
      <c r="H74" s="22">
        <v>0</v>
      </c>
      <c r="I74" s="21">
        <v>0</v>
      </c>
      <c r="J74" s="20">
        <f>SUM(H74:I74)</f>
        <v>0</v>
      </c>
      <c r="K74" s="234">
        <v>48</v>
      </c>
      <c r="L74" s="31">
        <v>57</v>
      </c>
      <c r="M74" s="31">
        <v>108</v>
      </c>
      <c r="N74" s="31">
        <v>152</v>
      </c>
      <c r="O74" s="30">
        <v>73</v>
      </c>
      <c r="P74" s="233">
        <f>SUM(K74:O74)</f>
        <v>438</v>
      </c>
      <c r="Q74" s="232">
        <f>SUM(J74,P74)</f>
        <v>438</v>
      </c>
    </row>
    <row r="75" spans="1:17" ht="17.100000000000001" customHeight="1">
      <c r="B75" s="2" t="s">
        <v>110</v>
      </c>
      <c r="C75" s="29"/>
      <c r="D75" s="29"/>
      <c r="E75" s="29"/>
      <c r="F75" s="29"/>
      <c r="G75" s="29"/>
      <c r="H75" s="18">
        <v>0</v>
      </c>
      <c r="I75" s="17">
        <v>0</v>
      </c>
      <c r="J75" s="16">
        <f>SUM(H75:I75)</f>
        <v>0</v>
      </c>
      <c r="K75" s="231">
        <v>0</v>
      </c>
      <c r="L75" s="28">
        <v>1</v>
      </c>
      <c r="M75" s="28">
        <v>1</v>
      </c>
      <c r="N75" s="28">
        <v>0</v>
      </c>
      <c r="O75" s="27">
        <v>1</v>
      </c>
      <c r="P75" s="230">
        <f>SUM(K75:O75)</f>
        <v>3</v>
      </c>
      <c r="Q75" s="229">
        <f>SUM(J75,P75)</f>
        <v>3</v>
      </c>
    </row>
    <row r="76" spans="1:17" ht="17.100000000000001" customHeight="1">
      <c r="B76" s="13" t="s">
        <v>55</v>
      </c>
      <c r="C76" s="12"/>
      <c r="D76" s="12"/>
      <c r="E76" s="12"/>
      <c r="F76" s="12"/>
      <c r="G76" s="12"/>
      <c r="H76" s="11">
        <f>H74+H75</f>
        <v>0</v>
      </c>
      <c r="I76" s="8">
        <f>I74+I75</f>
        <v>0</v>
      </c>
      <c r="J76" s="7">
        <f>SUM(H76:I76)</f>
        <v>0</v>
      </c>
      <c r="K76" s="228">
        <f>K74+K75</f>
        <v>48</v>
      </c>
      <c r="L76" s="9">
        <f>L74+L75</f>
        <v>58</v>
      </c>
      <c r="M76" s="9">
        <f>M74+M75</f>
        <v>109</v>
      </c>
      <c r="N76" s="9">
        <f>N74+N75</f>
        <v>152</v>
      </c>
      <c r="O76" s="8">
        <f>O74+O75</f>
        <v>74</v>
      </c>
      <c r="P76" s="227">
        <f>SUM(K76:O76)</f>
        <v>441</v>
      </c>
      <c r="Q76" s="226">
        <f>SUM(J76,P76)</f>
        <v>441</v>
      </c>
    </row>
    <row r="78" spans="1:17" ht="17.100000000000001" customHeight="1">
      <c r="A78" s="4" t="s">
        <v>114</v>
      </c>
    </row>
    <row r="79" spans="1:17" ht="17.100000000000001" customHeight="1">
      <c r="B79" s="23"/>
      <c r="C79" s="23"/>
      <c r="D79" s="23"/>
      <c r="E79" s="143"/>
      <c r="F79" s="143"/>
      <c r="G79" s="143"/>
      <c r="H79" s="143"/>
      <c r="I79" s="143"/>
      <c r="J79" s="782" t="s">
        <v>112</v>
      </c>
      <c r="K79" s="782"/>
      <c r="L79" s="782"/>
      <c r="M79" s="782"/>
      <c r="N79" s="782"/>
      <c r="O79" s="782"/>
      <c r="P79" s="782"/>
      <c r="Q79" s="782"/>
    </row>
    <row r="80" spans="1:17" ht="17.100000000000001" customHeight="1">
      <c r="B80" s="809" t="str">
        <f>"令和" &amp; DBCS($A$2) &amp; "年（" &amp; DBCS($B$2) &amp; "年）" &amp; DBCS($C$2) &amp; "月"</f>
        <v>令和４年（２０２２年）１２月</v>
      </c>
      <c r="C80" s="810"/>
      <c r="D80" s="810"/>
      <c r="E80" s="810"/>
      <c r="F80" s="810"/>
      <c r="G80" s="811"/>
      <c r="H80" s="815" t="s">
        <v>104</v>
      </c>
      <c r="I80" s="816"/>
      <c r="J80" s="816"/>
      <c r="K80" s="817" t="s">
        <v>103</v>
      </c>
      <c r="L80" s="816"/>
      <c r="M80" s="816"/>
      <c r="N80" s="816"/>
      <c r="O80" s="816"/>
      <c r="P80" s="818"/>
      <c r="Q80" s="811" t="s">
        <v>56</v>
      </c>
    </row>
    <row r="81" spans="1:18" ht="17.100000000000001" customHeight="1">
      <c r="B81" s="812"/>
      <c r="C81" s="813"/>
      <c r="D81" s="813"/>
      <c r="E81" s="813"/>
      <c r="F81" s="813"/>
      <c r="G81" s="814"/>
      <c r="H81" s="240" t="s">
        <v>65</v>
      </c>
      <c r="I81" s="237" t="s">
        <v>64</v>
      </c>
      <c r="J81" s="448" t="s">
        <v>57</v>
      </c>
      <c r="K81" s="239" t="s">
        <v>62</v>
      </c>
      <c r="L81" s="238" t="s">
        <v>61</v>
      </c>
      <c r="M81" s="238" t="s">
        <v>60</v>
      </c>
      <c r="N81" s="238" t="s">
        <v>59</v>
      </c>
      <c r="O81" s="237" t="s">
        <v>58</v>
      </c>
      <c r="P81" s="236" t="s">
        <v>57</v>
      </c>
      <c r="Q81" s="814"/>
    </row>
    <row r="82" spans="1:18" ht="17.100000000000001" customHeight="1">
      <c r="B82" s="3" t="s">
        <v>111</v>
      </c>
      <c r="C82" s="235"/>
      <c r="D82" s="235"/>
      <c r="E82" s="235"/>
      <c r="F82" s="235"/>
      <c r="G82" s="235"/>
      <c r="H82" s="22">
        <v>0</v>
      </c>
      <c r="I82" s="21">
        <v>0</v>
      </c>
      <c r="J82" s="20">
        <f>SUM(H82:I82)</f>
        <v>0</v>
      </c>
      <c r="K82" s="234">
        <v>0</v>
      </c>
      <c r="L82" s="31">
        <v>0</v>
      </c>
      <c r="M82" s="31">
        <v>2</v>
      </c>
      <c r="N82" s="31">
        <v>17</v>
      </c>
      <c r="O82" s="30">
        <v>13</v>
      </c>
      <c r="P82" s="233">
        <f>SUM(K82:O82)</f>
        <v>32</v>
      </c>
      <c r="Q82" s="232">
        <f>SUM(J82,P82)</f>
        <v>32</v>
      </c>
    </row>
    <row r="83" spans="1:18" ht="17.100000000000001" customHeight="1">
      <c r="B83" s="2" t="s">
        <v>110</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55</v>
      </c>
      <c r="C84" s="12"/>
      <c r="D84" s="12"/>
      <c r="E84" s="12"/>
      <c r="F84" s="12"/>
      <c r="G84" s="12"/>
      <c r="H84" s="11">
        <f>H82+H83</f>
        <v>0</v>
      </c>
      <c r="I84" s="8">
        <f>I82+I83</f>
        <v>0</v>
      </c>
      <c r="J84" s="7">
        <f>SUM(H84:I84)</f>
        <v>0</v>
      </c>
      <c r="K84" s="228">
        <f>K82+K83</f>
        <v>0</v>
      </c>
      <c r="L84" s="9">
        <f>L82+L83</f>
        <v>0</v>
      </c>
      <c r="M84" s="9">
        <f>M82+M83</f>
        <v>2</v>
      </c>
      <c r="N84" s="9">
        <f>N82+N83</f>
        <v>17</v>
      </c>
      <c r="O84" s="8">
        <f>O82+O83</f>
        <v>13</v>
      </c>
      <c r="P84" s="227">
        <f>SUM(K84:O84)</f>
        <v>32</v>
      </c>
      <c r="Q84" s="226">
        <f>SUM(J84,P84)</f>
        <v>32</v>
      </c>
    </row>
    <row r="86" spans="1:18" s="189" customFormat="1" ht="17.100000000000001" customHeight="1">
      <c r="A86" s="4" t="s">
        <v>113</v>
      </c>
    </row>
    <row r="87" spans="1:18" s="189" customFormat="1" ht="17.100000000000001" customHeight="1">
      <c r="B87" s="225"/>
      <c r="C87" s="225"/>
      <c r="D87" s="225"/>
      <c r="E87" s="187"/>
      <c r="F87" s="187"/>
      <c r="G87" s="187"/>
      <c r="H87" s="187"/>
      <c r="I87" s="187"/>
      <c r="J87" s="819" t="s">
        <v>112</v>
      </c>
      <c r="K87" s="819"/>
      <c r="L87" s="819"/>
      <c r="M87" s="819"/>
      <c r="N87" s="819"/>
      <c r="O87" s="819"/>
      <c r="P87" s="819"/>
      <c r="Q87" s="819"/>
    </row>
    <row r="88" spans="1:18" s="189" customFormat="1" ht="17.100000000000001" customHeight="1">
      <c r="B88" s="820" t="str">
        <f>"令和" &amp; DBCS($A$2) &amp; "年（" &amp; DBCS($B$2) &amp; "年）" &amp; DBCS($C$2) &amp; "月"</f>
        <v>令和４年（２０２２年）１２月</v>
      </c>
      <c r="C88" s="821"/>
      <c r="D88" s="821"/>
      <c r="E88" s="821"/>
      <c r="F88" s="821"/>
      <c r="G88" s="822"/>
      <c r="H88" s="826" t="s">
        <v>104</v>
      </c>
      <c r="I88" s="827"/>
      <c r="J88" s="827"/>
      <c r="K88" s="828" t="s">
        <v>103</v>
      </c>
      <c r="L88" s="827"/>
      <c r="M88" s="827"/>
      <c r="N88" s="827"/>
      <c r="O88" s="827"/>
      <c r="P88" s="829"/>
      <c r="Q88" s="822" t="s">
        <v>56</v>
      </c>
    </row>
    <row r="89" spans="1:18" s="189" customFormat="1" ht="17.100000000000001" customHeight="1">
      <c r="B89" s="823"/>
      <c r="C89" s="824"/>
      <c r="D89" s="824"/>
      <c r="E89" s="824"/>
      <c r="F89" s="824"/>
      <c r="G89" s="825"/>
      <c r="H89" s="224" t="s">
        <v>65</v>
      </c>
      <c r="I89" s="221" t="s">
        <v>64</v>
      </c>
      <c r="J89" s="449" t="s">
        <v>57</v>
      </c>
      <c r="K89" s="223" t="s">
        <v>62</v>
      </c>
      <c r="L89" s="222" t="s">
        <v>61</v>
      </c>
      <c r="M89" s="222" t="s">
        <v>60</v>
      </c>
      <c r="N89" s="222" t="s">
        <v>59</v>
      </c>
      <c r="O89" s="221" t="s">
        <v>58</v>
      </c>
      <c r="P89" s="220" t="s">
        <v>57</v>
      </c>
      <c r="Q89" s="825"/>
    </row>
    <row r="90" spans="1:18" s="189" customFormat="1" ht="17.100000000000001" customHeight="1">
      <c r="B90" s="219" t="s">
        <v>111</v>
      </c>
      <c r="C90" s="218"/>
      <c r="D90" s="218"/>
      <c r="E90" s="218"/>
      <c r="F90" s="218"/>
      <c r="G90" s="218"/>
      <c r="H90" s="217">
        <v>0</v>
      </c>
      <c r="I90" s="216">
        <v>0</v>
      </c>
      <c r="J90" s="215">
        <f>SUM(H90:I90)</f>
        <v>0</v>
      </c>
      <c r="K90" s="214">
        <v>0</v>
      </c>
      <c r="L90" s="213">
        <v>4</v>
      </c>
      <c r="M90" s="213">
        <v>27</v>
      </c>
      <c r="N90" s="213">
        <v>320</v>
      </c>
      <c r="O90" s="212">
        <v>401</v>
      </c>
      <c r="P90" s="211">
        <f>SUM(K90:O90)</f>
        <v>752</v>
      </c>
      <c r="Q90" s="210">
        <f>SUM(J90,P90)</f>
        <v>752</v>
      </c>
    </row>
    <row r="91" spans="1:18" s="189" customFormat="1" ht="17.100000000000001" customHeight="1">
      <c r="B91" s="209" t="s">
        <v>110</v>
      </c>
      <c r="C91" s="208"/>
      <c r="D91" s="208"/>
      <c r="E91" s="208"/>
      <c r="F91" s="208"/>
      <c r="G91" s="208"/>
      <c r="H91" s="207">
        <v>0</v>
      </c>
      <c r="I91" s="206">
        <v>0</v>
      </c>
      <c r="J91" s="205">
        <f>SUM(H91:I91)</f>
        <v>0</v>
      </c>
      <c r="K91" s="204">
        <v>0</v>
      </c>
      <c r="L91" s="203">
        <v>0</v>
      </c>
      <c r="M91" s="203">
        <v>0</v>
      </c>
      <c r="N91" s="203">
        <v>0</v>
      </c>
      <c r="O91" s="202">
        <v>3</v>
      </c>
      <c r="P91" s="201">
        <f>SUM(K91:O91)</f>
        <v>3</v>
      </c>
      <c r="Q91" s="200">
        <f>SUM(J91,P91)</f>
        <v>3</v>
      </c>
    </row>
    <row r="92" spans="1:18" s="189" customFormat="1" ht="17.100000000000001" customHeight="1">
      <c r="B92" s="199" t="s">
        <v>55</v>
      </c>
      <c r="C92" s="198"/>
      <c r="D92" s="198"/>
      <c r="E92" s="198"/>
      <c r="F92" s="198"/>
      <c r="G92" s="198"/>
      <c r="H92" s="197">
        <f>H90+H91</f>
        <v>0</v>
      </c>
      <c r="I92" s="193">
        <f>I90+I91</f>
        <v>0</v>
      </c>
      <c r="J92" s="196">
        <f>SUM(H92:I92)</f>
        <v>0</v>
      </c>
      <c r="K92" s="195">
        <f>K90+K91</f>
        <v>0</v>
      </c>
      <c r="L92" s="194">
        <f>L90+L91</f>
        <v>4</v>
      </c>
      <c r="M92" s="194">
        <f>M90+M91</f>
        <v>27</v>
      </c>
      <c r="N92" s="194">
        <f>N90+N91</f>
        <v>320</v>
      </c>
      <c r="O92" s="193">
        <f>O90+O91</f>
        <v>404</v>
      </c>
      <c r="P92" s="192">
        <f>SUM(K92:O92)</f>
        <v>755</v>
      </c>
      <c r="Q92" s="191">
        <f>SUM(J92,P92)</f>
        <v>755</v>
      </c>
    </row>
    <row r="93" spans="1:18" s="189" customFormat="1" ht="17.100000000000001" customHeight="1"/>
    <row r="94" spans="1:18" s="49" customFormat="1" ht="17.100000000000001" customHeight="1">
      <c r="A94" s="26" t="s">
        <v>109</v>
      </c>
      <c r="J94" s="190"/>
      <c r="K94" s="190"/>
    </row>
    <row r="95" spans="1:18" s="49" customFormat="1" ht="17.100000000000001" customHeight="1">
      <c r="B95" s="189"/>
      <c r="C95" s="188"/>
      <c r="D95" s="188"/>
      <c r="E95" s="188"/>
      <c r="F95" s="187"/>
      <c r="G95" s="187"/>
      <c r="H95" s="187"/>
      <c r="I95" s="819" t="s">
        <v>108</v>
      </c>
      <c r="J95" s="819"/>
      <c r="K95" s="819"/>
      <c r="L95" s="819"/>
      <c r="M95" s="819"/>
      <c r="N95" s="819"/>
      <c r="O95" s="819"/>
      <c r="P95" s="819"/>
      <c r="Q95" s="819"/>
      <c r="R95" s="819"/>
    </row>
    <row r="96" spans="1:18" s="49" customFormat="1" ht="17.100000000000001" customHeight="1">
      <c r="B96" s="796" t="str">
        <f>"令和" &amp; DBCS($A$2) &amp; "年（" &amp; DBCS($B$2) &amp; "年）" &amp; DBCS($C$2) &amp; "月"</f>
        <v>令和４年（２０２２年）１２月</v>
      </c>
      <c r="C96" s="797"/>
      <c r="D96" s="797"/>
      <c r="E96" s="797"/>
      <c r="F96" s="797"/>
      <c r="G96" s="798"/>
      <c r="H96" s="802" t="s">
        <v>104</v>
      </c>
      <c r="I96" s="803"/>
      <c r="J96" s="803"/>
      <c r="K96" s="804" t="s">
        <v>103</v>
      </c>
      <c r="L96" s="805"/>
      <c r="M96" s="805"/>
      <c r="N96" s="805"/>
      <c r="O96" s="805"/>
      <c r="P96" s="805"/>
      <c r="Q96" s="806"/>
      <c r="R96" s="807" t="s">
        <v>56</v>
      </c>
    </row>
    <row r="97" spans="2:18" s="49" customFormat="1" ht="17.100000000000001" customHeight="1">
      <c r="B97" s="799"/>
      <c r="C97" s="800"/>
      <c r="D97" s="800"/>
      <c r="E97" s="800"/>
      <c r="F97" s="800"/>
      <c r="G97" s="801"/>
      <c r="H97" s="186" t="s">
        <v>65</v>
      </c>
      <c r="I97" s="185" t="s">
        <v>64</v>
      </c>
      <c r="J97" s="184" t="s">
        <v>57</v>
      </c>
      <c r="K97" s="139" t="s">
        <v>63</v>
      </c>
      <c r="L97" s="183" t="s">
        <v>62</v>
      </c>
      <c r="M97" s="183" t="s">
        <v>61</v>
      </c>
      <c r="N97" s="183" t="s">
        <v>60</v>
      </c>
      <c r="O97" s="183" t="s">
        <v>59</v>
      </c>
      <c r="P97" s="182" t="s">
        <v>58</v>
      </c>
      <c r="Q97" s="447" t="s">
        <v>57</v>
      </c>
      <c r="R97" s="808"/>
    </row>
    <row r="98" spans="2:18" s="49" customFormat="1" ht="17.100000000000001" customHeight="1">
      <c r="B98" s="162" t="s">
        <v>102</v>
      </c>
      <c r="C98" s="161"/>
      <c r="D98" s="161"/>
      <c r="E98" s="161"/>
      <c r="F98" s="161"/>
      <c r="G98" s="160"/>
      <c r="H98" s="159">
        <f t="shared" ref="H98:R98" si="13">SUM(H99,H105,H108,H113,H117:H118)</f>
        <v>1916</v>
      </c>
      <c r="I98" s="158">
        <f t="shared" si="13"/>
        <v>3035</v>
      </c>
      <c r="J98" s="157">
        <f t="shared" si="13"/>
        <v>4951</v>
      </c>
      <c r="K98" s="42">
        <f t="shared" si="13"/>
        <v>0</v>
      </c>
      <c r="L98" s="156">
        <f t="shared" si="13"/>
        <v>10053</v>
      </c>
      <c r="M98" s="156">
        <f t="shared" si="13"/>
        <v>7355</v>
      </c>
      <c r="N98" s="156">
        <f t="shared" si="13"/>
        <v>5019</v>
      </c>
      <c r="O98" s="156">
        <f t="shared" si="13"/>
        <v>3571</v>
      </c>
      <c r="P98" s="155">
        <f t="shared" si="13"/>
        <v>1906</v>
      </c>
      <c r="Q98" s="154">
        <f t="shared" si="13"/>
        <v>27904</v>
      </c>
      <c r="R98" s="153">
        <f t="shared" si="13"/>
        <v>32855</v>
      </c>
    </row>
    <row r="99" spans="2:18" s="49" customFormat="1" ht="17.100000000000001" customHeight="1">
      <c r="B99" s="111"/>
      <c r="C99" s="162" t="s">
        <v>101</v>
      </c>
      <c r="D99" s="161"/>
      <c r="E99" s="161"/>
      <c r="F99" s="161"/>
      <c r="G99" s="160"/>
      <c r="H99" s="159">
        <f t="shared" ref="H99:Q99" si="14">SUM(H100:H104)</f>
        <v>140</v>
      </c>
      <c r="I99" s="158">
        <f t="shared" si="14"/>
        <v>246</v>
      </c>
      <c r="J99" s="157">
        <f t="shared" si="14"/>
        <v>386</v>
      </c>
      <c r="K99" s="42">
        <f t="shared" si="14"/>
        <v>0</v>
      </c>
      <c r="L99" s="156">
        <f t="shared" si="14"/>
        <v>2717</v>
      </c>
      <c r="M99" s="156">
        <f t="shared" si="14"/>
        <v>2010</v>
      </c>
      <c r="N99" s="156">
        <f t="shared" si="14"/>
        <v>1561</v>
      </c>
      <c r="O99" s="156">
        <f t="shared" si="14"/>
        <v>1220</v>
      </c>
      <c r="P99" s="155">
        <f t="shared" si="14"/>
        <v>812</v>
      </c>
      <c r="Q99" s="154">
        <f t="shared" si="14"/>
        <v>8320</v>
      </c>
      <c r="R99" s="153">
        <f t="shared" ref="R99:R104" si="15">SUM(J99,Q99)</f>
        <v>8706</v>
      </c>
    </row>
    <row r="100" spans="2:18" s="49" customFormat="1" ht="17.100000000000001" customHeight="1">
      <c r="B100" s="111"/>
      <c r="C100" s="111"/>
      <c r="D100" s="172" t="s">
        <v>100</v>
      </c>
      <c r="E100" s="171"/>
      <c r="F100" s="171"/>
      <c r="G100" s="170"/>
      <c r="H100" s="169">
        <v>0</v>
      </c>
      <c r="I100" s="166">
        <v>0</v>
      </c>
      <c r="J100" s="165">
        <f>SUM(H100:I100)</f>
        <v>0</v>
      </c>
      <c r="K100" s="134">
        <v>0</v>
      </c>
      <c r="L100" s="167">
        <v>1396</v>
      </c>
      <c r="M100" s="167">
        <v>854</v>
      </c>
      <c r="N100" s="167">
        <v>491</v>
      </c>
      <c r="O100" s="167">
        <v>319</v>
      </c>
      <c r="P100" s="166">
        <v>175</v>
      </c>
      <c r="Q100" s="165">
        <f>SUM(K100:P100)</f>
        <v>3235</v>
      </c>
      <c r="R100" s="164">
        <f t="shared" si="15"/>
        <v>3235</v>
      </c>
    </row>
    <row r="101" spans="2:18" s="49" customFormat="1" ht="17.100000000000001" customHeight="1">
      <c r="B101" s="111"/>
      <c r="C101" s="111"/>
      <c r="D101" s="110" t="s">
        <v>99</v>
      </c>
      <c r="E101" s="109"/>
      <c r="F101" s="109"/>
      <c r="G101" s="108"/>
      <c r="H101" s="107">
        <v>0</v>
      </c>
      <c r="I101" s="104">
        <v>0</v>
      </c>
      <c r="J101" s="103">
        <f>SUM(H101:I101)</f>
        <v>0</v>
      </c>
      <c r="K101" s="101">
        <v>0</v>
      </c>
      <c r="L101" s="105">
        <v>0</v>
      </c>
      <c r="M101" s="105">
        <v>1</v>
      </c>
      <c r="N101" s="105">
        <v>0</v>
      </c>
      <c r="O101" s="105">
        <v>13</v>
      </c>
      <c r="P101" s="104">
        <v>23</v>
      </c>
      <c r="Q101" s="103">
        <f>SUM(K101:P101)</f>
        <v>37</v>
      </c>
      <c r="R101" s="102">
        <f t="shared" si="15"/>
        <v>37</v>
      </c>
    </row>
    <row r="102" spans="2:18" s="49" customFormat="1" ht="17.100000000000001" customHeight="1">
      <c r="B102" s="111"/>
      <c r="C102" s="111"/>
      <c r="D102" s="110" t="s">
        <v>98</v>
      </c>
      <c r="E102" s="109"/>
      <c r="F102" s="109"/>
      <c r="G102" s="108"/>
      <c r="H102" s="107">
        <v>50</v>
      </c>
      <c r="I102" s="104">
        <v>112</v>
      </c>
      <c r="J102" s="103">
        <f>SUM(H102:I102)</f>
        <v>162</v>
      </c>
      <c r="K102" s="101">
        <v>0</v>
      </c>
      <c r="L102" s="105">
        <v>409</v>
      </c>
      <c r="M102" s="105">
        <v>319</v>
      </c>
      <c r="N102" s="105">
        <v>234</v>
      </c>
      <c r="O102" s="105">
        <v>163</v>
      </c>
      <c r="P102" s="104">
        <v>126</v>
      </c>
      <c r="Q102" s="103">
        <f>SUM(K102:P102)</f>
        <v>1251</v>
      </c>
      <c r="R102" s="102">
        <f t="shared" si="15"/>
        <v>1413</v>
      </c>
    </row>
    <row r="103" spans="2:18" s="49" customFormat="1" ht="17.100000000000001" customHeight="1">
      <c r="B103" s="111"/>
      <c r="C103" s="111"/>
      <c r="D103" s="110" t="s">
        <v>97</v>
      </c>
      <c r="E103" s="109"/>
      <c r="F103" s="109"/>
      <c r="G103" s="108"/>
      <c r="H103" s="107">
        <v>13</v>
      </c>
      <c r="I103" s="104">
        <v>45</v>
      </c>
      <c r="J103" s="103">
        <f>SUM(H103:I103)</f>
        <v>58</v>
      </c>
      <c r="K103" s="101">
        <v>0</v>
      </c>
      <c r="L103" s="105">
        <v>95</v>
      </c>
      <c r="M103" s="105">
        <v>88</v>
      </c>
      <c r="N103" s="105">
        <v>74</v>
      </c>
      <c r="O103" s="105">
        <v>53</v>
      </c>
      <c r="P103" s="104">
        <v>22</v>
      </c>
      <c r="Q103" s="103">
        <f>SUM(K103:P103)</f>
        <v>332</v>
      </c>
      <c r="R103" s="102">
        <f t="shared" si="15"/>
        <v>390</v>
      </c>
    </row>
    <row r="104" spans="2:18" s="49" customFormat="1" ht="17.100000000000001" customHeight="1">
      <c r="B104" s="111"/>
      <c r="C104" s="111"/>
      <c r="D104" s="181" t="s">
        <v>96</v>
      </c>
      <c r="E104" s="180"/>
      <c r="F104" s="180"/>
      <c r="G104" s="179"/>
      <c r="H104" s="178">
        <v>77</v>
      </c>
      <c r="I104" s="175">
        <v>89</v>
      </c>
      <c r="J104" s="174">
        <f>SUM(H104:I104)</f>
        <v>166</v>
      </c>
      <c r="K104" s="128">
        <v>0</v>
      </c>
      <c r="L104" s="176">
        <v>817</v>
      </c>
      <c r="M104" s="176">
        <v>748</v>
      </c>
      <c r="N104" s="176">
        <v>762</v>
      </c>
      <c r="O104" s="176">
        <v>672</v>
      </c>
      <c r="P104" s="175">
        <v>466</v>
      </c>
      <c r="Q104" s="174">
        <f>SUM(K104:P104)</f>
        <v>3465</v>
      </c>
      <c r="R104" s="173">
        <f t="shared" si="15"/>
        <v>3631</v>
      </c>
    </row>
    <row r="105" spans="2:18" s="49" customFormat="1" ht="17.100000000000001" customHeight="1">
      <c r="B105" s="111"/>
      <c r="C105" s="162" t="s">
        <v>95</v>
      </c>
      <c r="D105" s="161"/>
      <c r="E105" s="161"/>
      <c r="F105" s="161"/>
      <c r="G105" s="160"/>
      <c r="H105" s="159">
        <f t="shared" ref="H105:R105" si="16">SUM(H106:H107)</f>
        <v>118</v>
      </c>
      <c r="I105" s="158">
        <f t="shared" si="16"/>
        <v>166</v>
      </c>
      <c r="J105" s="157">
        <f t="shared" si="16"/>
        <v>284</v>
      </c>
      <c r="K105" s="42">
        <f t="shared" si="16"/>
        <v>0</v>
      </c>
      <c r="L105" s="156">
        <f t="shared" si="16"/>
        <v>1711</v>
      </c>
      <c r="M105" s="156">
        <f t="shared" si="16"/>
        <v>1167</v>
      </c>
      <c r="N105" s="156">
        <f t="shared" si="16"/>
        <v>716</v>
      </c>
      <c r="O105" s="156">
        <f t="shared" si="16"/>
        <v>438</v>
      </c>
      <c r="P105" s="155">
        <f t="shared" si="16"/>
        <v>195</v>
      </c>
      <c r="Q105" s="154">
        <f t="shared" si="16"/>
        <v>4227</v>
      </c>
      <c r="R105" s="153">
        <f t="shared" si="16"/>
        <v>4511</v>
      </c>
    </row>
    <row r="106" spans="2:18" s="49" customFormat="1" ht="17.100000000000001" customHeight="1">
      <c r="B106" s="111"/>
      <c r="C106" s="111"/>
      <c r="D106" s="172" t="s">
        <v>94</v>
      </c>
      <c r="E106" s="171"/>
      <c r="F106" s="171"/>
      <c r="G106" s="170"/>
      <c r="H106" s="169">
        <v>0</v>
      </c>
      <c r="I106" s="166">
        <v>0</v>
      </c>
      <c r="J106" s="168">
        <f>SUM(H106:I106)</f>
        <v>0</v>
      </c>
      <c r="K106" s="134">
        <v>0</v>
      </c>
      <c r="L106" s="167">
        <v>1260</v>
      </c>
      <c r="M106" s="167">
        <v>816</v>
      </c>
      <c r="N106" s="167">
        <v>518</v>
      </c>
      <c r="O106" s="167">
        <v>332</v>
      </c>
      <c r="P106" s="166">
        <v>134</v>
      </c>
      <c r="Q106" s="165">
        <f>SUM(K106:P106)</f>
        <v>3060</v>
      </c>
      <c r="R106" s="164">
        <f>SUM(J106,Q106)</f>
        <v>3060</v>
      </c>
    </row>
    <row r="107" spans="2:18" s="49" customFormat="1" ht="17.100000000000001" customHeight="1">
      <c r="B107" s="111"/>
      <c r="C107" s="111"/>
      <c r="D107" s="181" t="s">
        <v>93</v>
      </c>
      <c r="E107" s="180"/>
      <c r="F107" s="180"/>
      <c r="G107" s="179"/>
      <c r="H107" s="178">
        <v>118</v>
      </c>
      <c r="I107" s="175">
        <v>166</v>
      </c>
      <c r="J107" s="177">
        <f>SUM(H107:I107)</f>
        <v>284</v>
      </c>
      <c r="K107" s="128">
        <v>0</v>
      </c>
      <c r="L107" s="176">
        <v>451</v>
      </c>
      <c r="M107" s="176">
        <v>351</v>
      </c>
      <c r="N107" s="176">
        <v>198</v>
      </c>
      <c r="O107" s="176">
        <v>106</v>
      </c>
      <c r="P107" s="175">
        <v>61</v>
      </c>
      <c r="Q107" s="174">
        <f>SUM(K107:P107)</f>
        <v>1167</v>
      </c>
      <c r="R107" s="173">
        <f>SUM(J107,Q107)</f>
        <v>1451</v>
      </c>
    </row>
    <row r="108" spans="2:18" s="49" customFormat="1" ht="17.100000000000001" customHeight="1">
      <c r="B108" s="111"/>
      <c r="C108" s="162" t="s">
        <v>92</v>
      </c>
      <c r="D108" s="161"/>
      <c r="E108" s="161"/>
      <c r="F108" s="161"/>
      <c r="G108" s="160"/>
      <c r="H108" s="159">
        <f t="shared" ref="H108:R108" si="17">SUM(H109:H112)</f>
        <v>8</v>
      </c>
      <c r="I108" s="158">
        <f t="shared" si="17"/>
        <v>7</v>
      </c>
      <c r="J108" s="157">
        <f t="shared" si="17"/>
        <v>15</v>
      </c>
      <c r="K108" s="42">
        <f t="shared" si="17"/>
        <v>0</v>
      </c>
      <c r="L108" s="156">
        <f t="shared" si="17"/>
        <v>175</v>
      </c>
      <c r="M108" s="156">
        <f t="shared" si="17"/>
        <v>204</v>
      </c>
      <c r="N108" s="156">
        <f t="shared" si="17"/>
        <v>189</v>
      </c>
      <c r="O108" s="156">
        <f t="shared" si="17"/>
        <v>170</v>
      </c>
      <c r="P108" s="155">
        <f t="shared" si="17"/>
        <v>72</v>
      </c>
      <c r="Q108" s="154">
        <f t="shared" si="17"/>
        <v>810</v>
      </c>
      <c r="R108" s="153">
        <f t="shared" si="17"/>
        <v>825</v>
      </c>
    </row>
    <row r="109" spans="2:18" s="49" customFormat="1" ht="17.100000000000001" customHeight="1">
      <c r="B109" s="111"/>
      <c r="C109" s="111"/>
      <c r="D109" s="172" t="s">
        <v>91</v>
      </c>
      <c r="E109" s="171"/>
      <c r="F109" s="171"/>
      <c r="G109" s="170"/>
      <c r="H109" s="169">
        <v>8</v>
      </c>
      <c r="I109" s="166">
        <v>7</v>
      </c>
      <c r="J109" s="168">
        <f>SUM(H109:I109)</f>
        <v>15</v>
      </c>
      <c r="K109" s="134">
        <v>0</v>
      </c>
      <c r="L109" s="167">
        <v>156</v>
      </c>
      <c r="M109" s="167">
        <v>184</v>
      </c>
      <c r="N109" s="167">
        <v>170</v>
      </c>
      <c r="O109" s="167">
        <v>139</v>
      </c>
      <c r="P109" s="166">
        <v>54</v>
      </c>
      <c r="Q109" s="165">
        <f>SUM(K109:P109)</f>
        <v>703</v>
      </c>
      <c r="R109" s="164">
        <f>SUM(J109,Q109)</f>
        <v>718</v>
      </c>
    </row>
    <row r="110" spans="2:18" s="49" customFormat="1" ht="17.100000000000001" customHeight="1">
      <c r="B110" s="111"/>
      <c r="C110" s="111"/>
      <c r="D110" s="110" t="s">
        <v>90</v>
      </c>
      <c r="E110" s="109"/>
      <c r="F110" s="109"/>
      <c r="G110" s="108"/>
      <c r="H110" s="107">
        <v>0</v>
      </c>
      <c r="I110" s="104">
        <v>0</v>
      </c>
      <c r="J110" s="106">
        <f>SUM(H110:I110)</f>
        <v>0</v>
      </c>
      <c r="K110" s="101">
        <v>0</v>
      </c>
      <c r="L110" s="105">
        <v>19</v>
      </c>
      <c r="M110" s="105">
        <v>20</v>
      </c>
      <c r="N110" s="105">
        <v>19</v>
      </c>
      <c r="O110" s="105">
        <v>31</v>
      </c>
      <c r="P110" s="104">
        <v>18</v>
      </c>
      <c r="Q110" s="103">
        <f>SUM(K110:P110)</f>
        <v>107</v>
      </c>
      <c r="R110" s="102">
        <f>SUM(J110,Q110)</f>
        <v>107</v>
      </c>
    </row>
    <row r="111" spans="2:18" s="49" customFormat="1" ht="17.100000000000001" customHeight="1">
      <c r="B111" s="111"/>
      <c r="C111" s="163"/>
      <c r="D111" s="110" t="s">
        <v>89</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88</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87</v>
      </c>
      <c r="D113" s="161"/>
      <c r="E113" s="161"/>
      <c r="F113" s="161"/>
      <c r="G113" s="160"/>
      <c r="H113" s="159">
        <f t="shared" ref="H113:R113" si="18">SUM(H114:H116)</f>
        <v>770</v>
      </c>
      <c r="I113" s="158">
        <f t="shared" si="18"/>
        <v>1269</v>
      </c>
      <c r="J113" s="157">
        <f t="shared" si="18"/>
        <v>2039</v>
      </c>
      <c r="K113" s="42">
        <f t="shared" si="18"/>
        <v>0</v>
      </c>
      <c r="L113" s="156">
        <f t="shared" si="18"/>
        <v>1845</v>
      </c>
      <c r="M113" s="156">
        <f t="shared" si="18"/>
        <v>1699</v>
      </c>
      <c r="N113" s="156">
        <f t="shared" si="18"/>
        <v>1153</v>
      </c>
      <c r="O113" s="156">
        <f t="shared" si="18"/>
        <v>830</v>
      </c>
      <c r="P113" s="155">
        <f t="shared" si="18"/>
        <v>420</v>
      </c>
      <c r="Q113" s="154">
        <f t="shared" si="18"/>
        <v>5947</v>
      </c>
      <c r="R113" s="153">
        <f t="shared" si="18"/>
        <v>7986</v>
      </c>
    </row>
    <row r="114" spans="2:18" s="14" customFormat="1" ht="17.100000000000001" customHeight="1">
      <c r="B114" s="72"/>
      <c r="C114" s="72"/>
      <c r="D114" s="82" t="s">
        <v>86</v>
      </c>
      <c r="E114" s="81"/>
      <c r="F114" s="81"/>
      <c r="G114" s="80"/>
      <c r="H114" s="79">
        <v>733</v>
      </c>
      <c r="I114" s="75">
        <v>1223</v>
      </c>
      <c r="J114" s="78">
        <f>SUM(H114:I114)</f>
        <v>1956</v>
      </c>
      <c r="K114" s="134">
        <v>0</v>
      </c>
      <c r="L114" s="76">
        <v>1776</v>
      </c>
      <c r="M114" s="76">
        <v>1644</v>
      </c>
      <c r="N114" s="76">
        <v>1114</v>
      </c>
      <c r="O114" s="76">
        <v>807</v>
      </c>
      <c r="P114" s="75">
        <v>414</v>
      </c>
      <c r="Q114" s="74">
        <f>SUM(K114:P114)</f>
        <v>5755</v>
      </c>
      <c r="R114" s="73">
        <f>SUM(J114,Q114)</f>
        <v>7711</v>
      </c>
    </row>
    <row r="115" spans="2:18" s="14" customFormat="1" ht="17.100000000000001" customHeight="1">
      <c r="B115" s="72"/>
      <c r="C115" s="72"/>
      <c r="D115" s="70" t="s">
        <v>85</v>
      </c>
      <c r="E115" s="69"/>
      <c r="F115" s="69"/>
      <c r="G115" s="68"/>
      <c r="H115" s="67">
        <v>19</v>
      </c>
      <c r="I115" s="63">
        <v>22</v>
      </c>
      <c r="J115" s="66">
        <f>SUM(H115:I115)</f>
        <v>41</v>
      </c>
      <c r="K115" s="101">
        <v>0</v>
      </c>
      <c r="L115" s="64">
        <v>36</v>
      </c>
      <c r="M115" s="64">
        <v>30</v>
      </c>
      <c r="N115" s="64">
        <v>24</v>
      </c>
      <c r="O115" s="64">
        <v>13</v>
      </c>
      <c r="P115" s="63">
        <v>4</v>
      </c>
      <c r="Q115" s="62">
        <f>SUM(K115:P115)</f>
        <v>107</v>
      </c>
      <c r="R115" s="61">
        <f>SUM(J115,Q115)</f>
        <v>148</v>
      </c>
    </row>
    <row r="116" spans="2:18" s="14" customFormat="1" ht="17.100000000000001" customHeight="1">
      <c r="B116" s="72"/>
      <c r="C116" s="72"/>
      <c r="D116" s="133" t="s">
        <v>84</v>
      </c>
      <c r="E116" s="132"/>
      <c r="F116" s="132"/>
      <c r="G116" s="131"/>
      <c r="H116" s="130">
        <v>18</v>
      </c>
      <c r="I116" s="126">
        <v>24</v>
      </c>
      <c r="J116" s="129">
        <f>SUM(H116:I116)</f>
        <v>42</v>
      </c>
      <c r="K116" s="128">
        <v>0</v>
      </c>
      <c r="L116" s="127">
        <v>33</v>
      </c>
      <c r="M116" s="127">
        <v>25</v>
      </c>
      <c r="N116" s="127">
        <v>15</v>
      </c>
      <c r="O116" s="127">
        <v>10</v>
      </c>
      <c r="P116" s="126">
        <v>2</v>
      </c>
      <c r="Q116" s="125">
        <f>SUM(K116:P116)</f>
        <v>85</v>
      </c>
      <c r="R116" s="124">
        <f>SUM(J116,Q116)</f>
        <v>127</v>
      </c>
    </row>
    <row r="117" spans="2:18" s="14" customFormat="1" ht="17.100000000000001" customHeight="1">
      <c r="B117" s="72"/>
      <c r="C117" s="122" t="s">
        <v>83</v>
      </c>
      <c r="D117" s="121"/>
      <c r="E117" s="121"/>
      <c r="F117" s="121"/>
      <c r="G117" s="120"/>
      <c r="H117" s="45">
        <v>27</v>
      </c>
      <c r="I117" s="44">
        <v>25</v>
      </c>
      <c r="J117" s="43">
        <f>SUM(H117:I117)</f>
        <v>52</v>
      </c>
      <c r="K117" s="42">
        <v>0</v>
      </c>
      <c r="L117" s="41">
        <v>137</v>
      </c>
      <c r="M117" s="41">
        <v>126</v>
      </c>
      <c r="N117" s="41">
        <v>114</v>
      </c>
      <c r="O117" s="41">
        <v>107</v>
      </c>
      <c r="P117" s="40">
        <v>32</v>
      </c>
      <c r="Q117" s="39">
        <f>SUM(K117:P117)</f>
        <v>516</v>
      </c>
      <c r="R117" s="38">
        <f>SUM(J117,Q117)</f>
        <v>568</v>
      </c>
    </row>
    <row r="118" spans="2:18" s="14" customFormat="1" ht="17.100000000000001" customHeight="1">
      <c r="B118" s="123"/>
      <c r="C118" s="122" t="s">
        <v>82</v>
      </c>
      <c r="D118" s="121"/>
      <c r="E118" s="121"/>
      <c r="F118" s="121"/>
      <c r="G118" s="120"/>
      <c r="H118" s="45">
        <v>853</v>
      </c>
      <c r="I118" s="44">
        <v>1322</v>
      </c>
      <c r="J118" s="43">
        <f>SUM(H118:I118)</f>
        <v>2175</v>
      </c>
      <c r="K118" s="42">
        <v>0</v>
      </c>
      <c r="L118" s="41">
        <v>3468</v>
      </c>
      <c r="M118" s="41">
        <v>2149</v>
      </c>
      <c r="N118" s="41">
        <v>1286</v>
      </c>
      <c r="O118" s="41">
        <v>806</v>
      </c>
      <c r="P118" s="40">
        <v>375</v>
      </c>
      <c r="Q118" s="39">
        <f>SUM(K118:P118)</f>
        <v>8084</v>
      </c>
      <c r="R118" s="38">
        <f>SUM(J118,Q118)</f>
        <v>10259</v>
      </c>
    </row>
    <row r="119" spans="2:18" s="14" customFormat="1" ht="17.100000000000001" customHeight="1">
      <c r="B119" s="86" t="s">
        <v>81</v>
      </c>
      <c r="C119" s="85"/>
      <c r="D119" s="85"/>
      <c r="E119" s="85"/>
      <c r="F119" s="85"/>
      <c r="G119" s="84"/>
      <c r="H119" s="45">
        <f t="shared" ref="H119:R119" si="19">SUM(H120:H128)</f>
        <v>11</v>
      </c>
      <c r="I119" s="44">
        <f t="shared" si="19"/>
        <v>14</v>
      </c>
      <c r="J119" s="43">
        <f t="shared" si="19"/>
        <v>25</v>
      </c>
      <c r="K119" s="42">
        <f>SUM(K120:K128)</f>
        <v>0</v>
      </c>
      <c r="L119" s="41">
        <f>SUM(L120:L128)</f>
        <v>1507</v>
      </c>
      <c r="M119" s="41">
        <f>SUM(M120:M128)</f>
        <v>1081</v>
      </c>
      <c r="N119" s="41">
        <f t="shared" si="19"/>
        <v>888</v>
      </c>
      <c r="O119" s="41">
        <f t="shared" si="19"/>
        <v>594</v>
      </c>
      <c r="P119" s="40">
        <f t="shared" si="19"/>
        <v>307</v>
      </c>
      <c r="Q119" s="39">
        <f t="shared" si="19"/>
        <v>4377</v>
      </c>
      <c r="R119" s="38">
        <f t="shared" si="19"/>
        <v>4402</v>
      </c>
    </row>
    <row r="120" spans="2:18" s="14" customFormat="1" ht="17.100000000000001" customHeight="1">
      <c r="B120" s="72"/>
      <c r="C120" s="82" t="s">
        <v>107</v>
      </c>
      <c r="D120" s="81"/>
      <c r="E120" s="81"/>
      <c r="F120" s="81"/>
      <c r="G120" s="80"/>
      <c r="H120" s="79">
        <v>0</v>
      </c>
      <c r="I120" s="75">
        <v>0</v>
      </c>
      <c r="J120" s="78">
        <f>SUM(H120:I120)</f>
        <v>0</v>
      </c>
      <c r="K120" s="77"/>
      <c r="L120" s="76">
        <v>75</v>
      </c>
      <c r="M120" s="76">
        <v>37</v>
      </c>
      <c r="N120" s="76">
        <v>64</v>
      </c>
      <c r="O120" s="76">
        <v>58</v>
      </c>
      <c r="P120" s="75">
        <v>46</v>
      </c>
      <c r="Q120" s="74">
        <f t="shared" ref="Q120:Q128" si="20">SUM(K120:P120)</f>
        <v>280</v>
      </c>
      <c r="R120" s="73">
        <f t="shared" ref="R120:R128" si="21">SUM(J120,Q120)</f>
        <v>280</v>
      </c>
    </row>
    <row r="121" spans="2:18" s="14" customFormat="1" ht="17.100000000000001" customHeight="1">
      <c r="B121" s="72"/>
      <c r="C121" s="152" t="s">
        <v>79</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78</v>
      </c>
      <c r="D122" s="109"/>
      <c r="E122" s="109"/>
      <c r="F122" s="109"/>
      <c r="G122" s="108"/>
      <c r="H122" s="107">
        <v>0</v>
      </c>
      <c r="I122" s="104">
        <v>0</v>
      </c>
      <c r="J122" s="106">
        <f t="shared" si="22"/>
        <v>0</v>
      </c>
      <c r="K122" s="65"/>
      <c r="L122" s="105">
        <v>987</v>
      </c>
      <c r="M122" s="105">
        <v>587</v>
      </c>
      <c r="N122" s="105">
        <v>387</v>
      </c>
      <c r="O122" s="105">
        <v>227</v>
      </c>
      <c r="P122" s="104">
        <v>74</v>
      </c>
      <c r="Q122" s="103">
        <f>SUM(K122:P122)</f>
        <v>2262</v>
      </c>
      <c r="R122" s="102">
        <f>SUM(J122,Q122)</f>
        <v>2262</v>
      </c>
    </row>
    <row r="123" spans="2:18" s="14" customFormat="1" ht="17.100000000000001" customHeight="1">
      <c r="B123" s="72"/>
      <c r="C123" s="70" t="s">
        <v>77</v>
      </c>
      <c r="D123" s="69"/>
      <c r="E123" s="69"/>
      <c r="F123" s="69"/>
      <c r="G123" s="68"/>
      <c r="H123" s="67">
        <v>1</v>
      </c>
      <c r="I123" s="63">
        <v>2</v>
      </c>
      <c r="J123" s="66">
        <f t="shared" si="22"/>
        <v>3</v>
      </c>
      <c r="K123" s="101">
        <v>0</v>
      </c>
      <c r="L123" s="64">
        <v>124</v>
      </c>
      <c r="M123" s="64">
        <v>80</v>
      </c>
      <c r="N123" s="64">
        <v>72</v>
      </c>
      <c r="O123" s="64">
        <v>44</v>
      </c>
      <c r="P123" s="63">
        <v>19</v>
      </c>
      <c r="Q123" s="62">
        <f t="shared" si="20"/>
        <v>339</v>
      </c>
      <c r="R123" s="61">
        <f t="shared" si="21"/>
        <v>342</v>
      </c>
    </row>
    <row r="124" spans="2:18" s="14" customFormat="1" ht="17.100000000000001" customHeight="1">
      <c r="B124" s="72"/>
      <c r="C124" s="70" t="s">
        <v>76</v>
      </c>
      <c r="D124" s="69"/>
      <c r="E124" s="69"/>
      <c r="F124" s="69"/>
      <c r="G124" s="68"/>
      <c r="H124" s="67">
        <v>10</v>
      </c>
      <c r="I124" s="63">
        <v>12</v>
      </c>
      <c r="J124" s="66">
        <f t="shared" si="22"/>
        <v>22</v>
      </c>
      <c r="K124" s="101">
        <v>0</v>
      </c>
      <c r="L124" s="64">
        <v>82</v>
      </c>
      <c r="M124" s="64">
        <v>74</v>
      </c>
      <c r="N124" s="64">
        <v>69</v>
      </c>
      <c r="O124" s="64">
        <v>74</v>
      </c>
      <c r="P124" s="63">
        <v>38</v>
      </c>
      <c r="Q124" s="62">
        <f t="shared" si="20"/>
        <v>337</v>
      </c>
      <c r="R124" s="61">
        <f t="shared" si="21"/>
        <v>359</v>
      </c>
    </row>
    <row r="125" spans="2:18" s="14" customFormat="1" ht="17.100000000000001" customHeight="1">
      <c r="B125" s="72"/>
      <c r="C125" s="70" t="s">
        <v>75</v>
      </c>
      <c r="D125" s="69"/>
      <c r="E125" s="69"/>
      <c r="F125" s="69"/>
      <c r="G125" s="68"/>
      <c r="H125" s="67">
        <v>0</v>
      </c>
      <c r="I125" s="63">
        <v>0</v>
      </c>
      <c r="J125" s="66">
        <f t="shared" si="22"/>
        <v>0</v>
      </c>
      <c r="K125" s="65"/>
      <c r="L125" s="64">
        <v>198</v>
      </c>
      <c r="M125" s="64">
        <v>229</v>
      </c>
      <c r="N125" s="64">
        <v>232</v>
      </c>
      <c r="O125" s="64">
        <v>116</v>
      </c>
      <c r="P125" s="63">
        <v>59</v>
      </c>
      <c r="Q125" s="62">
        <f t="shared" si="20"/>
        <v>834</v>
      </c>
      <c r="R125" s="61">
        <f t="shared" si="21"/>
        <v>834</v>
      </c>
    </row>
    <row r="126" spans="2:18" s="14" customFormat="1" ht="17.100000000000001" customHeight="1">
      <c r="B126" s="72"/>
      <c r="C126" s="100" t="s">
        <v>74</v>
      </c>
      <c r="D126" s="98"/>
      <c r="E126" s="98"/>
      <c r="F126" s="98"/>
      <c r="G126" s="97"/>
      <c r="H126" s="67">
        <v>0</v>
      </c>
      <c r="I126" s="63">
        <v>0</v>
      </c>
      <c r="J126" s="66">
        <f t="shared" si="22"/>
        <v>0</v>
      </c>
      <c r="K126" s="65"/>
      <c r="L126" s="64">
        <v>22</v>
      </c>
      <c r="M126" s="64">
        <v>43</v>
      </c>
      <c r="N126" s="64">
        <v>28</v>
      </c>
      <c r="O126" s="64">
        <v>25</v>
      </c>
      <c r="P126" s="63">
        <v>18</v>
      </c>
      <c r="Q126" s="62">
        <f t="shared" si="20"/>
        <v>136</v>
      </c>
      <c r="R126" s="61">
        <f t="shared" si="21"/>
        <v>136</v>
      </c>
    </row>
    <row r="127" spans="2:18" s="14" customFormat="1" ht="17.100000000000001" customHeight="1">
      <c r="B127" s="71"/>
      <c r="C127" s="99" t="s">
        <v>73</v>
      </c>
      <c r="D127" s="98"/>
      <c r="E127" s="98"/>
      <c r="F127" s="98"/>
      <c r="G127" s="97"/>
      <c r="H127" s="67">
        <v>0</v>
      </c>
      <c r="I127" s="63">
        <v>0</v>
      </c>
      <c r="J127" s="66">
        <f t="shared" si="22"/>
        <v>0</v>
      </c>
      <c r="K127" s="65"/>
      <c r="L127" s="64">
        <v>0</v>
      </c>
      <c r="M127" s="64">
        <v>0</v>
      </c>
      <c r="N127" s="64">
        <v>6</v>
      </c>
      <c r="O127" s="64">
        <v>21</v>
      </c>
      <c r="P127" s="63">
        <v>21</v>
      </c>
      <c r="Q127" s="62">
        <f>SUM(K127:P127)</f>
        <v>48</v>
      </c>
      <c r="R127" s="61">
        <f>SUM(J127,Q127)</f>
        <v>48</v>
      </c>
    </row>
    <row r="128" spans="2:18" s="14" customFormat="1" ht="17.100000000000001" customHeight="1">
      <c r="B128" s="96"/>
      <c r="C128" s="95" t="s">
        <v>72</v>
      </c>
      <c r="D128" s="94"/>
      <c r="E128" s="94"/>
      <c r="F128" s="94"/>
      <c r="G128" s="93"/>
      <c r="H128" s="92">
        <v>0</v>
      </c>
      <c r="I128" s="89">
        <v>0</v>
      </c>
      <c r="J128" s="91">
        <f t="shared" si="22"/>
        <v>0</v>
      </c>
      <c r="K128" s="54"/>
      <c r="L128" s="90">
        <v>19</v>
      </c>
      <c r="M128" s="90">
        <v>31</v>
      </c>
      <c r="N128" s="90">
        <v>30</v>
      </c>
      <c r="O128" s="90">
        <v>29</v>
      </c>
      <c r="P128" s="89">
        <v>32</v>
      </c>
      <c r="Q128" s="88">
        <f t="shared" si="20"/>
        <v>141</v>
      </c>
      <c r="R128" s="87">
        <f t="shared" si="21"/>
        <v>141</v>
      </c>
    </row>
    <row r="129" spans="1:18" s="14" customFormat="1" ht="17.100000000000001" customHeight="1">
      <c r="B129" s="86" t="s">
        <v>71</v>
      </c>
      <c r="C129" s="85"/>
      <c r="D129" s="85"/>
      <c r="E129" s="85"/>
      <c r="F129" s="85"/>
      <c r="G129" s="84"/>
      <c r="H129" s="45">
        <f>SUM(H130:H133)</f>
        <v>0</v>
      </c>
      <c r="I129" s="44">
        <f>SUM(I130:I133)</f>
        <v>0</v>
      </c>
      <c r="J129" s="43">
        <f>SUM(J130:J133)</f>
        <v>0</v>
      </c>
      <c r="K129" s="83"/>
      <c r="L129" s="41">
        <f t="shared" ref="L129:R129" si="23">SUM(L130:L133)</f>
        <v>48</v>
      </c>
      <c r="M129" s="41">
        <f t="shared" si="23"/>
        <v>66</v>
      </c>
      <c r="N129" s="41">
        <f t="shared" si="23"/>
        <v>314</v>
      </c>
      <c r="O129" s="41">
        <f t="shared" si="23"/>
        <v>1057</v>
      </c>
      <c r="P129" s="40">
        <f t="shared" si="23"/>
        <v>915</v>
      </c>
      <c r="Q129" s="39">
        <f t="shared" si="23"/>
        <v>2400</v>
      </c>
      <c r="R129" s="38">
        <f t="shared" si="23"/>
        <v>2400</v>
      </c>
    </row>
    <row r="130" spans="1:18" s="14" customFormat="1" ht="17.100000000000001" customHeight="1">
      <c r="B130" s="72"/>
      <c r="C130" s="82" t="s">
        <v>70</v>
      </c>
      <c r="D130" s="81"/>
      <c r="E130" s="81"/>
      <c r="F130" s="81"/>
      <c r="G130" s="80"/>
      <c r="H130" s="79">
        <v>0</v>
      </c>
      <c r="I130" s="75">
        <v>0</v>
      </c>
      <c r="J130" s="78">
        <f>SUM(H130:I130)</f>
        <v>0</v>
      </c>
      <c r="K130" s="77"/>
      <c r="L130" s="76">
        <v>0</v>
      </c>
      <c r="M130" s="76">
        <v>3</v>
      </c>
      <c r="N130" s="76">
        <v>175</v>
      </c>
      <c r="O130" s="76">
        <v>564</v>
      </c>
      <c r="P130" s="75">
        <v>421</v>
      </c>
      <c r="Q130" s="74">
        <f>SUM(K130:P130)</f>
        <v>1163</v>
      </c>
      <c r="R130" s="73">
        <f>SUM(J130,Q130)</f>
        <v>1163</v>
      </c>
    </row>
    <row r="131" spans="1:18" s="14" customFormat="1" ht="17.100000000000001" customHeight="1">
      <c r="B131" s="72"/>
      <c r="C131" s="70" t="s">
        <v>69</v>
      </c>
      <c r="D131" s="69"/>
      <c r="E131" s="69"/>
      <c r="F131" s="69"/>
      <c r="G131" s="68"/>
      <c r="H131" s="67">
        <v>0</v>
      </c>
      <c r="I131" s="63">
        <v>0</v>
      </c>
      <c r="J131" s="66">
        <f>SUM(H131:I131)</f>
        <v>0</v>
      </c>
      <c r="K131" s="65"/>
      <c r="L131" s="64">
        <v>48</v>
      </c>
      <c r="M131" s="64">
        <v>59</v>
      </c>
      <c r="N131" s="64">
        <v>110</v>
      </c>
      <c r="O131" s="64">
        <v>156</v>
      </c>
      <c r="P131" s="63">
        <v>78</v>
      </c>
      <c r="Q131" s="62">
        <f>SUM(K131:P131)</f>
        <v>451</v>
      </c>
      <c r="R131" s="61">
        <f>SUM(J131,Q131)</f>
        <v>451</v>
      </c>
    </row>
    <row r="132" spans="1:18" s="14" customFormat="1" ht="16.5" customHeight="1">
      <c r="B132" s="71"/>
      <c r="C132" s="70" t="s">
        <v>68</v>
      </c>
      <c r="D132" s="69"/>
      <c r="E132" s="69"/>
      <c r="F132" s="69"/>
      <c r="G132" s="68"/>
      <c r="H132" s="67">
        <v>0</v>
      </c>
      <c r="I132" s="63">
        <v>0</v>
      </c>
      <c r="J132" s="66">
        <f>SUM(H132:I132)</f>
        <v>0</v>
      </c>
      <c r="K132" s="65"/>
      <c r="L132" s="64">
        <v>0</v>
      </c>
      <c r="M132" s="64">
        <v>0</v>
      </c>
      <c r="N132" s="64">
        <v>2</v>
      </c>
      <c r="O132" s="64">
        <v>18</v>
      </c>
      <c r="P132" s="63">
        <v>13</v>
      </c>
      <c r="Q132" s="62">
        <f>SUM(K132:P132)</f>
        <v>33</v>
      </c>
      <c r="R132" s="61">
        <f>SUM(J132,Q132)</f>
        <v>33</v>
      </c>
    </row>
    <row r="133" spans="1:18" s="49" customFormat="1" ht="17.100000000000001" customHeight="1">
      <c r="B133" s="60"/>
      <c r="C133" s="59" t="s">
        <v>67</v>
      </c>
      <c r="D133" s="58"/>
      <c r="E133" s="58"/>
      <c r="F133" s="58"/>
      <c r="G133" s="57"/>
      <c r="H133" s="56">
        <v>0</v>
      </c>
      <c r="I133" s="52">
        <v>0</v>
      </c>
      <c r="J133" s="55">
        <f>SUM(H133:I133)</f>
        <v>0</v>
      </c>
      <c r="K133" s="54"/>
      <c r="L133" s="53">
        <v>0</v>
      </c>
      <c r="M133" s="53">
        <v>4</v>
      </c>
      <c r="N133" s="53">
        <v>27</v>
      </c>
      <c r="O133" s="53">
        <v>319</v>
      </c>
      <c r="P133" s="52">
        <v>403</v>
      </c>
      <c r="Q133" s="51">
        <f>SUM(K133:P133)</f>
        <v>753</v>
      </c>
      <c r="R133" s="50">
        <f>SUM(J133,Q133)</f>
        <v>753</v>
      </c>
    </row>
    <row r="134" spans="1:18" s="14" customFormat="1" ht="17.100000000000001" customHeight="1">
      <c r="B134" s="48" t="s">
        <v>66</v>
      </c>
      <c r="C134" s="47"/>
      <c r="D134" s="47"/>
      <c r="E134" s="47"/>
      <c r="F134" s="47"/>
      <c r="G134" s="46"/>
      <c r="H134" s="45">
        <f t="shared" ref="H134:R134" si="24">SUM(H98,H119,H129)</f>
        <v>1927</v>
      </c>
      <c r="I134" s="44">
        <f t="shared" si="24"/>
        <v>3049</v>
      </c>
      <c r="J134" s="43">
        <f t="shared" si="24"/>
        <v>4976</v>
      </c>
      <c r="K134" s="42">
        <f t="shared" si="24"/>
        <v>0</v>
      </c>
      <c r="L134" s="41">
        <f t="shared" si="24"/>
        <v>11608</v>
      </c>
      <c r="M134" s="41">
        <f t="shared" si="24"/>
        <v>8502</v>
      </c>
      <c r="N134" s="41">
        <f t="shared" si="24"/>
        <v>6221</v>
      </c>
      <c r="O134" s="41">
        <f t="shared" si="24"/>
        <v>5222</v>
      </c>
      <c r="P134" s="40">
        <f t="shared" si="24"/>
        <v>3128</v>
      </c>
      <c r="Q134" s="39">
        <f t="shared" si="24"/>
        <v>34681</v>
      </c>
      <c r="R134" s="38">
        <f t="shared" si="24"/>
        <v>39657</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106</v>
      </c>
      <c r="H136" s="25"/>
      <c r="I136" s="25"/>
      <c r="J136" s="25"/>
      <c r="K136" s="25"/>
    </row>
    <row r="137" spans="1:18" s="14" customFormat="1" ht="17.100000000000001" customHeight="1">
      <c r="B137" s="144"/>
      <c r="C137" s="144"/>
      <c r="D137" s="144"/>
      <c r="E137" s="144"/>
      <c r="F137" s="143"/>
      <c r="G137" s="143"/>
      <c r="H137" s="143"/>
      <c r="I137" s="782" t="s">
        <v>105</v>
      </c>
      <c r="J137" s="782"/>
      <c r="K137" s="782"/>
      <c r="L137" s="782"/>
      <c r="M137" s="782"/>
      <c r="N137" s="782"/>
      <c r="O137" s="782"/>
      <c r="P137" s="782"/>
      <c r="Q137" s="782"/>
      <c r="R137" s="782"/>
    </row>
    <row r="138" spans="1:18" s="14" customFormat="1" ht="17.100000000000001" customHeight="1">
      <c r="B138" s="783" t="str">
        <f>"令和" &amp; DBCS($A$2) &amp; "年（" &amp; DBCS($B$2) &amp; "年）" &amp; DBCS($C$2) &amp; "月"</f>
        <v>令和４年（２０２２年）１２月</v>
      </c>
      <c r="C138" s="784"/>
      <c r="D138" s="784"/>
      <c r="E138" s="784"/>
      <c r="F138" s="784"/>
      <c r="G138" s="785"/>
      <c r="H138" s="789" t="s">
        <v>104</v>
      </c>
      <c r="I138" s="790"/>
      <c r="J138" s="790"/>
      <c r="K138" s="791" t="s">
        <v>103</v>
      </c>
      <c r="L138" s="792"/>
      <c r="M138" s="792"/>
      <c r="N138" s="792"/>
      <c r="O138" s="792"/>
      <c r="P138" s="792"/>
      <c r="Q138" s="793"/>
      <c r="R138" s="794" t="s">
        <v>56</v>
      </c>
    </row>
    <row r="139" spans="1:18" s="14" customFormat="1" ht="17.100000000000001" customHeight="1">
      <c r="B139" s="786"/>
      <c r="C139" s="787"/>
      <c r="D139" s="787"/>
      <c r="E139" s="787"/>
      <c r="F139" s="787"/>
      <c r="G139" s="788"/>
      <c r="H139" s="142" t="s">
        <v>65</v>
      </c>
      <c r="I139" s="141" t="s">
        <v>64</v>
      </c>
      <c r="J139" s="140" t="s">
        <v>57</v>
      </c>
      <c r="K139" s="139" t="s">
        <v>63</v>
      </c>
      <c r="L139" s="138" t="s">
        <v>62</v>
      </c>
      <c r="M139" s="138" t="s">
        <v>61</v>
      </c>
      <c r="N139" s="138" t="s">
        <v>60</v>
      </c>
      <c r="O139" s="138" t="s">
        <v>59</v>
      </c>
      <c r="P139" s="137" t="s">
        <v>58</v>
      </c>
      <c r="Q139" s="446" t="s">
        <v>57</v>
      </c>
      <c r="R139" s="795"/>
    </row>
    <row r="140" spans="1:18" s="14" customFormat="1" ht="17.100000000000001" customHeight="1">
      <c r="B140" s="86" t="s">
        <v>102</v>
      </c>
      <c r="C140" s="85"/>
      <c r="D140" s="85"/>
      <c r="E140" s="85"/>
      <c r="F140" s="85"/>
      <c r="G140" s="84"/>
      <c r="H140" s="45">
        <f t="shared" ref="H140:R140" si="25">SUM(H141,H147,H150,H155,H159:H160)</f>
        <v>16813743</v>
      </c>
      <c r="I140" s="44">
        <f t="shared" si="25"/>
        <v>32451309</v>
      </c>
      <c r="J140" s="43">
        <f t="shared" si="25"/>
        <v>49265052</v>
      </c>
      <c r="K140" s="42">
        <f t="shared" si="25"/>
        <v>0</v>
      </c>
      <c r="L140" s="41">
        <f t="shared" si="25"/>
        <v>258443707</v>
      </c>
      <c r="M140" s="41">
        <f t="shared" si="25"/>
        <v>225208988</v>
      </c>
      <c r="N140" s="41">
        <f t="shared" si="25"/>
        <v>192645820</v>
      </c>
      <c r="O140" s="41">
        <f t="shared" si="25"/>
        <v>154340814</v>
      </c>
      <c r="P140" s="40">
        <f t="shared" si="25"/>
        <v>83763323</v>
      </c>
      <c r="Q140" s="39">
        <f t="shared" si="25"/>
        <v>914402652</v>
      </c>
      <c r="R140" s="38">
        <f t="shared" si="25"/>
        <v>963667704</v>
      </c>
    </row>
    <row r="141" spans="1:18" s="14" customFormat="1" ht="17.100000000000001" customHeight="1">
      <c r="B141" s="72"/>
      <c r="C141" s="86" t="s">
        <v>101</v>
      </c>
      <c r="D141" s="85"/>
      <c r="E141" s="85"/>
      <c r="F141" s="85"/>
      <c r="G141" s="84"/>
      <c r="H141" s="45">
        <f t="shared" ref="H141:Q141" si="26">SUM(H142:H146)</f>
        <v>1895348</v>
      </c>
      <c r="I141" s="44">
        <f t="shared" si="26"/>
        <v>5777309</v>
      </c>
      <c r="J141" s="43">
        <f t="shared" si="26"/>
        <v>7672657</v>
      </c>
      <c r="K141" s="42">
        <f t="shared" si="26"/>
        <v>0</v>
      </c>
      <c r="L141" s="41">
        <f t="shared" si="26"/>
        <v>61410053</v>
      </c>
      <c r="M141" s="41">
        <f t="shared" si="26"/>
        <v>49987718</v>
      </c>
      <c r="N141" s="41">
        <f t="shared" si="26"/>
        <v>45464772</v>
      </c>
      <c r="O141" s="41">
        <f t="shared" si="26"/>
        <v>37931570</v>
      </c>
      <c r="P141" s="40">
        <f t="shared" si="26"/>
        <v>27508923</v>
      </c>
      <c r="Q141" s="39">
        <f t="shared" si="26"/>
        <v>222303036</v>
      </c>
      <c r="R141" s="38">
        <f t="shared" ref="R141:R146" si="27">SUM(J141,Q141)</f>
        <v>229975693</v>
      </c>
    </row>
    <row r="142" spans="1:18" s="14" customFormat="1" ht="17.100000000000001" customHeight="1">
      <c r="B142" s="72"/>
      <c r="C142" s="72"/>
      <c r="D142" s="82" t="s">
        <v>100</v>
      </c>
      <c r="E142" s="81"/>
      <c r="F142" s="81"/>
      <c r="G142" s="80"/>
      <c r="H142" s="79">
        <v>0</v>
      </c>
      <c r="I142" s="75">
        <v>0</v>
      </c>
      <c r="J142" s="74">
        <f>SUM(H142:I142)</f>
        <v>0</v>
      </c>
      <c r="K142" s="134">
        <v>0</v>
      </c>
      <c r="L142" s="76">
        <v>37631376</v>
      </c>
      <c r="M142" s="76">
        <v>30142304</v>
      </c>
      <c r="N142" s="76">
        <v>28575612</v>
      </c>
      <c r="O142" s="76">
        <v>24106916</v>
      </c>
      <c r="P142" s="75">
        <v>16815545</v>
      </c>
      <c r="Q142" s="74">
        <f>SUM(K142:P142)</f>
        <v>137271753</v>
      </c>
      <c r="R142" s="73">
        <f t="shared" si="27"/>
        <v>137271753</v>
      </c>
    </row>
    <row r="143" spans="1:18" s="14" customFormat="1" ht="17.100000000000001" customHeight="1">
      <c r="B143" s="72"/>
      <c r="C143" s="72"/>
      <c r="D143" s="70" t="s">
        <v>99</v>
      </c>
      <c r="E143" s="69"/>
      <c r="F143" s="69"/>
      <c r="G143" s="68"/>
      <c r="H143" s="67">
        <v>0</v>
      </c>
      <c r="I143" s="63">
        <v>0</v>
      </c>
      <c r="J143" s="62">
        <f>SUM(H143:I143)</f>
        <v>0</v>
      </c>
      <c r="K143" s="101">
        <v>0</v>
      </c>
      <c r="L143" s="64">
        <v>0</v>
      </c>
      <c r="M143" s="64">
        <v>22600</v>
      </c>
      <c r="N143" s="64">
        <v>0</v>
      </c>
      <c r="O143" s="64">
        <v>725494</v>
      </c>
      <c r="P143" s="63">
        <v>955680</v>
      </c>
      <c r="Q143" s="62">
        <f>SUM(K143:P143)</f>
        <v>1703774</v>
      </c>
      <c r="R143" s="61">
        <f t="shared" si="27"/>
        <v>1703774</v>
      </c>
    </row>
    <row r="144" spans="1:18" s="14" customFormat="1" ht="17.100000000000001" customHeight="1">
      <c r="B144" s="72"/>
      <c r="C144" s="72"/>
      <c r="D144" s="70" t="s">
        <v>98</v>
      </c>
      <c r="E144" s="69"/>
      <c r="F144" s="69"/>
      <c r="G144" s="68"/>
      <c r="H144" s="67">
        <v>1136835</v>
      </c>
      <c r="I144" s="63">
        <v>3717130</v>
      </c>
      <c r="J144" s="62">
        <f>SUM(H144:I144)</f>
        <v>4853965</v>
      </c>
      <c r="K144" s="101">
        <v>0</v>
      </c>
      <c r="L144" s="64">
        <v>14986448</v>
      </c>
      <c r="M144" s="64">
        <v>11979446</v>
      </c>
      <c r="N144" s="64">
        <v>9397576</v>
      </c>
      <c r="O144" s="64">
        <v>6974873</v>
      </c>
      <c r="P144" s="63">
        <v>6112884</v>
      </c>
      <c r="Q144" s="62">
        <f>SUM(K144:P144)</f>
        <v>49451227</v>
      </c>
      <c r="R144" s="61">
        <f t="shared" si="27"/>
        <v>54305192</v>
      </c>
    </row>
    <row r="145" spans="2:18" s="14" customFormat="1" ht="17.100000000000001" customHeight="1">
      <c r="B145" s="72"/>
      <c r="C145" s="72"/>
      <c r="D145" s="70" t="s">
        <v>97</v>
      </c>
      <c r="E145" s="69"/>
      <c r="F145" s="69"/>
      <c r="G145" s="68"/>
      <c r="H145" s="67">
        <v>285324</v>
      </c>
      <c r="I145" s="63">
        <v>1507754</v>
      </c>
      <c r="J145" s="62">
        <f>SUM(H145:I145)</f>
        <v>1793078</v>
      </c>
      <c r="K145" s="101">
        <v>0</v>
      </c>
      <c r="L145" s="64">
        <v>3417452</v>
      </c>
      <c r="M145" s="64">
        <v>3289954</v>
      </c>
      <c r="N145" s="64">
        <v>2837826</v>
      </c>
      <c r="O145" s="64">
        <v>2095745</v>
      </c>
      <c r="P145" s="63">
        <v>803777</v>
      </c>
      <c r="Q145" s="62">
        <f>SUM(K145:P145)</f>
        <v>12444754</v>
      </c>
      <c r="R145" s="61">
        <f t="shared" si="27"/>
        <v>14237832</v>
      </c>
    </row>
    <row r="146" spans="2:18" s="14" customFormat="1" ht="17.100000000000001" customHeight="1">
      <c r="B146" s="72"/>
      <c r="C146" s="72"/>
      <c r="D146" s="133" t="s">
        <v>96</v>
      </c>
      <c r="E146" s="132"/>
      <c r="F146" s="132"/>
      <c r="G146" s="131"/>
      <c r="H146" s="130">
        <v>473189</v>
      </c>
      <c r="I146" s="126">
        <v>552425</v>
      </c>
      <c r="J146" s="125">
        <f>SUM(H146:I146)</f>
        <v>1025614</v>
      </c>
      <c r="K146" s="128">
        <v>0</v>
      </c>
      <c r="L146" s="127">
        <v>5374777</v>
      </c>
      <c r="M146" s="127">
        <v>4553414</v>
      </c>
      <c r="N146" s="127">
        <v>4653758</v>
      </c>
      <c r="O146" s="127">
        <v>4028542</v>
      </c>
      <c r="P146" s="126">
        <v>2821037</v>
      </c>
      <c r="Q146" s="125">
        <f>SUM(K146:P146)</f>
        <v>21431528</v>
      </c>
      <c r="R146" s="124">
        <f t="shared" si="27"/>
        <v>22457142</v>
      </c>
    </row>
    <row r="147" spans="2:18" s="14" customFormat="1" ht="17.100000000000001" customHeight="1">
      <c r="B147" s="72"/>
      <c r="C147" s="86" t="s">
        <v>95</v>
      </c>
      <c r="D147" s="85"/>
      <c r="E147" s="85"/>
      <c r="F147" s="85"/>
      <c r="G147" s="84"/>
      <c r="H147" s="45">
        <f t="shared" ref="H147:R147" si="28">SUM(H148:H149)</f>
        <v>2607930</v>
      </c>
      <c r="I147" s="44">
        <f t="shared" si="28"/>
        <v>6761855</v>
      </c>
      <c r="J147" s="43">
        <f t="shared" si="28"/>
        <v>9369785</v>
      </c>
      <c r="K147" s="42">
        <f t="shared" si="28"/>
        <v>0</v>
      </c>
      <c r="L147" s="41">
        <f t="shared" si="28"/>
        <v>103496373</v>
      </c>
      <c r="M147" s="41">
        <f t="shared" si="28"/>
        <v>90361094</v>
      </c>
      <c r="N147" s="41">
        <f t="shared" si="28"/>
        <v>71957163</v>
      </c>
      <c r="O147" s="41">
        <f t="shared" si="28"/>
        <v>51770156</v>
      </c>
      <c r="P147" s="40">
        <f t="shared" si="28"/>
        <v>26315389</v>
      </c>
      <c r="Q147" s="39">
        <f t="shared" si="28"/>
        <v>343900175</v>
      </c>
      <c r="R147" s="38">
        <f t="shared" si="28"/>
        <v>353269960</v>
      </c>
    </row>
    <row r="148" spans="2:18" s="14" customFormat="1" ht="17.100000000000001" customHeight="1">
      <c r="B148" s="72"/>
      <c r="C148" s="72"/>
      <c r="D148" s="82" t="s">
        <v>94</v>
      </c>
      <c r="E148" s="81"/>
      <c r="F148" s="81"/>
      <c r="G148" s="80"/>
      <c r="H148" s="79">
        <v>0</v>
      </c>
      <c r="I148" s="75">
        <v>0</v>
      </c>
      <c r="J148" s="78">
        <f>SUM(H148:I148)</f>
        <v>0</v>
      </c>
      <c r="K148" s="134">
        <v>0</v>
      </c>
      <c r="L148" s="76">
        <v>77481685</v>
      </c>
      <c r="M148" s="76">
        <v>65016413</v>
      </c>
      <c r="N148" s="76">
        <v>53738486</v>
      </c>
      <c r="O148" s="76">
        <v>39603726</v>
      </c>
      <c r="P148" s="75">
        <v>18186513</v>
      </c>
      <c r="Q148" s="74">
        <f>SUM(K148:P148)</f>
        <v>254026823</v>
      </c>
      <c r="R148" s="73">
        <f>SUM(J148,Q148)</f>
        <v>254026823</v>
      </c>
    </row>
    <row r="149" spans="2:18" s="14" customFormat="1" ht="17.100000000000001" customHeight="1">
      <c r="B149" s="72"/>
      <c r="C149" s="72"/>
      <c r="D149" s="133" t="s">
        <v>93</v>
      </c>
      <c r="E149" s="132"/>
      <c r="F149" s="132"/>
      <c r="G149" s="131"/>
      <c r="H149" s="130">
        <v>2607930</v>
      </c>
      <c r="I149" s="126">
        <v>6761855</v>
      </c>
      <c r="J149" s="129">
        <f>SUM(H149:I149)</f>
        <v>9369785</v>
      </c>
      <c r="K149" s="128">
        <v>0</v>
      </c>
      <c r="L149" s="127">
        <v>26014688</v>
      </c>
      <c r="M149" s="127">
        <v>25344681</v>
      </c>
      <c r="N149" s="127">
        <v>18218677</v>
      </c>
      <c r="O149" s="127">
        <v>12166430</v>
      </c>
      <c r="P149" s="126">
        <v>8128876</v>
      </c>
      <c r="Q149" s="125">
        <f>SUM(K149:P149)</f>
        <v>89873352</v>
      </c>
      <c r="R149" s="124">
        <f>SUM(J149,Q149)</f>
        <v>99243137</v>
      </c>
    </row>
    <row r="150" spans="2:18" s="14" customFormat="1" ht="17.100000000000001" customHeight="1">
      <c r="B150" s="72"/>
      <c r="C150" s="86" t="s">
        <v>92</v>
      </c>
      <c r="D150" s="85"/>
      <c r="E150" s="85"/>
      <c r="F150" s="85"/>
      <c r="G150" s="84"/>
      <c r="H150" s="45">
        <f>SUM(H151:H154)</f>
        <v>154911</v>
      </c>
      <c r="I150" s="44">
        <f t="shared" ref="I150:Q150" si="29">SUM(I151:I154)</f>
        <v>131400</v>
      </c>
      <c r="J150" s="43">
        <f>SUM(J151:J154)</f>
        <v>286311</v>
      </c>
      <c r="K150" s="42">
        <f t="shared" si="29"/>
        <v>0</v>
      </c>
      <c r="L150" s="41">
        <f t="shared" si="29"/>
        <v>8893629</v>
      </c>
      <c r="M150" s="41">
        <f>SUM(M151:M154)</f>
        <v>11743762</v>
      </c>
      <c r="N150" s="41">
        <f t="shared" si="29"/>
        <v>14431832</v>
      </c>
      <c r="O150" s="41">
        <f t="shared" si="29"/>
        <v>14205141</v>
      </c>
      <c r="P150" s="40">
        <f>SUM(P151:P154)</f>
        <v>7199079</v>
      </c>
      <c r="Q150" s="39">
        <f t="shared" si="29"/>
        <v>56473443</v>
      </c>
      <c r="R150" s="38">
        <f>SUM(R151:R154)</f>
        <v>56759754</v>
      </c>
    </row>
    <row r="151" spans="2:18" s="14" customFormat="1" ht="17.100000000000001" customHeight="1">
      <c r="B151" s="72"/>
      <c r="C151" s="72"/>
      <c r="D151" s="82" t="s">
        <v>91</v>
      </c>
      <c r="E151" s="81"/>
      <c r="F151" s="81"/>
      <c r="G151" s="80"/>
      <c r="H151" s="79">
        <v>154911</v>
      </c>
      <c r="I151" s="75">
        <v>131400</v>
      </c>
      <c r="J151" s="78">
        <f>SUM(H151:I151)</f>
        <v>286311</v>
      </c>
      <c r="K151" s="134">
        <v>0</v>
      </c>
      <c r="L151" s="76">
        <v>7949887</v>
      </c>
      <c r="M151" s="76">
        <v>10610935</v>
      </c>
      <c r="N151" s="76">
        <v>12580995</v>
      </c>
      <c r="O151" s="76">
        <v>11282025</v>
      </c>
      <c r="P151" s="75">
        <v>5326396</v>
      </c>
      <c r="Q151" s="74">
        <f>SUM(K151:P151)</f>
        <v>47750238</v>
      </c>
      <c r="R151" s="73">
        <f>SUM(J151,Q151)</f>
        <v>48036549</v>
      </c>
    </row>
    <row r="152" spans="2:18" s="14" customFormat="1" ht="17.100000000000001" customHeight="1">
      <c r="B152" s="72"/>
      <c r="C152" s="72"/>
      <c r="D152" s="70" t="s">
        <v>90</v>
      </c>
      <c r="E152" s="69"/>
      <c r="F152" s="69"/>
      <c r="G152" s="68"/>
      <c r="H152" s="67">
        <v>0</v>
      </c>
      <c r="I152" s="63">
        <v>0</v>
      </c>
      <c r="J152" s="66">
        <f>SUM(H152:I152)</f>
        <v>0</v>
      </c>
      <c r="K152" s="101">
        <v>0</v>
      </c>
      <c r="L152" s="64">
        <v>943742</v>
      </c>
      <c r="M152" s="64">
        <v>1132827</v>
      </c>
      <c r="N152" s="64">
        <v>1850837</v>
      </c>
      <c r="O152" s="64">
        <v>2923116</v>
      </c>
      <c r="P152" s="63">
        <v>1872683</v>
      </c>
      <c r="Q152" s="62">
        <f>SUM(K152:P152)</f>
        <v>8723205</v>
      </c>
      <c r="R152" s="61">
        <f>SUM(J152,Q152)</f>
        <v>8723205</v>
      </c>
    </row>
    <row r="153" spans="2:18" s="14" customFormat="1" ht="16.5" customHeight="1">
      <c r="B153" s="72"/>
      <c r="C153" s="71"/>
      <c r="D153" s="70" t="s">
        <v>89</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88</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87</v>
      </c>
      <c r="D155" s="85"/>
      <c r="E155" s="85"/>
      <c r="F155" s="85"/>
      <c r="G155" s="84"/>
      <c r="H155" s="45">
        <f t="shared" ref="H155:R155" si="30">SUM(H156:H158)</f>
        <v>6580076</v>
      </c>
      <c r="I155" s="44">
        <f t="shared" si="30"/>
        <v>11478409</v>
      </c>
      <c r="J155" s="43">
        <f t="shared" si="30"/>
        <v>18058485</v>
      </c>
      <c r="K155" s="42">
        <f t="shared" si="30"/>
        <v>0</v>
      </c>
      <c r="L155" s="41">
        <f t="shared" si="30"/>
        <v>16117645</v>
      </c>
      <c r="M155" s="41">
        <f t="shared" si="30"/>
        <v>22286385</v>
      </c>
      <c r="N155" s="41">
        <f t="shared" si="30"/>
        <v>17359304</v>
      </c>
      <c r="O155" s="41">
        <f t="shared" si="30"/>
        <v>14181116</v>
      </c>
      <c r="P155" s="40">
        <f t="shared" si="30"/>
        <v>9034814</v>
      </c>
      <c r="Q155" s="39">
        <f t="shared" si="30"/>
        <v>78979264</v>
      </c>
      <c r="R155" s="38">
        <f t="shared" si="30"/>
        <v>97037749</v>
      </c>
    </row>
    <row r="156" spans="2:18" s="14" customFormat="1" ht="17.100000000000001" customHeight="1">
      <c r="B156" s="72"/>
      <c r="C156" s="72"/>
      <c r="D156" s="82" t="s">
        <v>86</v>
      </c>
      <c r="E156" s="81"/>
      <c r="F156" s="81"/>
      <c r="G156" s="80"/>
      <c r="H156" s="79">
        <v>4803442</v>
      </c>
      <c r="I156" s="75">
        <v>9722887</v>
      </c>
      <c r="J156" s="78">
        <f>SUM(H156:I156)</f>
        <v>14526329</v>
      </c>
      <c r="K156" s="134">
        <v>0</v>
      </c>
      <c r="L156" s="76">
        <v>13728493</v>
      </c>
      <c r="M156" s="76">
        <v>20287822</v>
      </c>
      <c r="N156" s="76">
        <v>15689018</v>
      </c>
      <c r="O156" s="76">
        <v>13289176</v>
      </c>
      <c r="P156" s="75">
        <v>8912476</v>
      </c>
      <c r="Q156" s="74">
        <f>SUM(K156:P156)</f>
        <v>71906985</v>
      </c>
      <c r="R156" s="73">
        <f>SUM(J156,Q156)</f>
        <v>86433314</v>
      </c>
    </row>
    <row r="157" spans="2:18" s="14" customFormat="1" ht="17.100000000000001" customHeight="1">
      <c r="B157" s="72"/>
      <c r="C157" s="72"/>
      <c r="D157" s="70" t="s">
        <v>85</v>
      </c>
      <c r="E157" s="69"/>
      <c r="F157" s="69"/>
      <c r="G157" s="68"/>
      <c r="H157" s="67">
        <v>647131</v>
      </c>
      <c r="I157" s="63">
        <v>382200</v>
      </c>
      <c r="J157" s="66">
        <f>SUM(H157:I157)</f>
        <v>1029331</v>
      </c>
      <c r="K157" s="101">
        <v>0</v>
      </c>
      <c r="L157" s="64">
        <v>914776</v>
      </c>
      <c r="M157" s="64">
        <v>583192</v>
      </c>
      <c r="N157" s="64">
        <v>718820</v>
      </c>
      <c r="O157" s="64">
        <v>338178</v>
      </c>
      <c r="P157" s="63">
        <v>79788</v>
      </c>
      <c r="Q157" s="62">
        <f>SUM(K157:P157)</f>
        <v>2634754</v>
      </c>
      <c r="R157" s="61">
        <f>SUM(J157,Q157)</f>
        <v>3664085</v>
      </c>
    </row>
    <row r="158" spans="2:18" s="14" customFormat="1" ht="17.100000000000001" customHeight="1">
      <c r="B158" s="72"/>
      <c r="C158" s="72"/>
      <c r="D158" s="133" t="s">
        <v>84</v>
      </c>
      <c r="E158" s="132"/>
      <c r="F158" s="132"/>
      <c r="G158" s="131"/>
      <c r="H158" s="130">
        <v>1129503</v>
      </c>
      <c r="I158" s="126">
        <v>1373322</v>
      </c>
      <c r="J158" s="129">
        <f>SUM(H158:I158)</f>
        <v>2502825</v>
      </c>
      <c r="K158" s="128">
        <v>0</v>
      </c>
      <c r="L158" s="127">
        <v>1474376</v>
      </c>
      <c r="M158" s="127">
        <v>1415371</v>
      </c>
      <c r="N158" s="127">
        <v>951466</v>
      </c>
      <c r="O158" s="127">
        <v>553762</v>
      </c>
      <c r="P158" s="126">
        <v>42550</v>
      </c>
      <c r="Q158" s="125">
        <f>SUM(K158:P158)</f>
        <v>4437525</v>
      </c>
      <c r="R158" s="124">
        <f>SUM(J158,Q158)</f>
        <v>6940350</v>
      </c>
    </row>
    <row r="159" spans="2:18" s="14" customFormat="1" ht="17.100000000000001" customHeight="1">
      <c r="B159" s="72"/>
      <c r="C159" s="122" t="s">
        <v>83</v>
      </c>
      <c r="D159" s="121"/>
      <c r="E159" s="121"/>
      <c r="F159" s="121"/>
      <c r="G159" s="120"/>
      <c r="H159" s="45">
        <v>1695338</v>
      </c>
      <c r="I159" s="44">
        <v>2301670</v>
      </c>
      <c r="J159" s="43">
        <f>SUM(H159:I159)</f>
        <v>3997008</v>
      </c>
      <c r="K159" s="42">
        <v>0</v>
      </c>
      <c r="L159" s="41">
        <v>22512031</v>
      </c>
      <c r="M159" s="41">
        <v>22487130</v>
      </c>
      <c r="N159" s="41">
        <v>22276293</v>
      </c>
      <c r="O159" s="41">
        <v>23009618</v>
      </c>
      <c r="P159" s="40">
        <v>7531738</v>
      </c>
      <c r="Q159" s="39">
        <f>SUM(K159:P159)</f>
        <v>97816810</v>
      </c>
      <c r="R159" s="38">
        <f>SUM(J159,Q159)</f>
        <v>101813818</v>
      </c>
    </row>
    <row r="160" spans="2:18" s="14" customFormat="1" ht="17.100000000000001" customHeight="1">
      <c r="B160" s="123"/>
      <c r="C160" s="122" t="s">
        <v>82</v>
      </c>
      <c r="D160" s="121"/>
      <c r="E160" s="121"/>
      <c r="F160" s="121"/>
      <c r="G160" s="120"/>
      <c r="H160" s="45">
        <v>3880140</v>
      </c>
      <c r="I160" s="44">
        <v>6000666</v>
      </c>
      <c r="J160" s="43">
        <f>SUM(H160:I160)</f>
        <v>9880806</v>
      </c>
      <c r="K160" s="42">
        <v>0</v>
      </c>
      <c r="L160" s="41">
        <v>46013976</v>
      </c>
      <c r="M160" s="41">
        <v>28342899</v>
      </c>
      <c r="N160" s="41">
        <v>21156456</v>
      </c>
      <c r="O160" s="41">
        <v>13243213</v>
      </c>
      <c r="P160" s="40">
        <v>6173380</v>
      </c>
      <c r="Q160" s="39">
        <f>SUM(K160:P160)</f>
        <v>114929924</v>
      </c>
      <c r="R160" s="38">
        <f>SUM(J160,Q160)</f>
        <v>124810730</v>
      </c>
    </row>
    <row r="161" spans="2:18" s="14" customFormat="1" ht="17.100000000000001" customHeight="1">
      <c r="B161" s="86" t="s">
        <v>81</v>
      </c>
      <c r="C161" s="85"/>
      <c r="D161" s="85"/>
      <c r="E161" s="85"/>
      <c r="F161" s="85"/>
      <c r="G161" s="84"/>
      <c r="H161" s="45">
        <f t="shared" ref="H161:R161" si="31">SUM(H162:H170)</f>
        <v>506484</v>
      </c>
      <c r="I161" s="44">
        <f t="shared" si="31"/>
        <v>1085886</v>
      </c>
      <c r="J161" s="43">
        <f t="shared" si="31"/>
        <v>1592370</v>
      </c>
      <c r="K161" s="42">
        <f t="shared" si="31"/>
        <v>0</v>
      </c>
      <c r="L161" s="41">
        <f t="shared" si="31"/>
        <v>160001373</v>
      </c>
      <c r="M161" s="41">
        <f t="shared" si="31"/>
        <v>154629837</v>
      </c>
      <c r="N161" s="41">
        <f t="shared" si="31"/>
        <v>162952077</v>
      </c>
      <c r="O161" s="41">
        <f t="shared" si="31"/>
        <v>117644427</v>
      </c>
      <c r="P161" s="40">
        <f t="shared" si="31"/>
        <v>72748098</v>
      </c>
      <c r="Q161" s="39">
        <f>SUM(Q162:Q170)</f>
        <v>667975812</v>
      </c>
      <c r="R161" s="38">
        <f t="shared" si="31"/>
        <v>669568182</v>
      </c>
    </row>
    <row r="162" spans="2:18" s="14" customFormat="1" ht="17.100000000000001" customHeight="1">
      <c r="B162" s="72"/>
      <c r="C162" s="119" t="s">
        <v>80</v>
      </c>
      <c r="D162" s="118"/>
      <c r="E162" s="118"/>
      <c r="F162" s="118"/>
      <c r="G162" s="117"/>
      <c r="H162" s="79">
        <v>0</v>
      </c>
      <c r="I162" s="75">
        <v>0</v>
      </c>
      <c r="J162" s="78">
        <f t="shared" ref="J162:J170" si="32">SUM(H162:I162)</f>
        <v>0</v>
      </c>
      <c r="K162" s="116"/>
      <c r="L162" s="115">
        <v>5607862</v>
      </c>
      <c r="M162" s="115">
        <v>4175961</v>
      </c>
      <c r="N162" s="115">
        <v>10882237</v>
      </c>
      <c r="O162" s="115">
        <v>11575288</v>
      </c>
      <c r="P162" s="114">
        <v>11258801</v>
      </c>
      <c r="Q162" s="113">
        <f>SUM(K162:P162)</f>
        <v>43500149</v>
      </c>
      <c r="R162" s="112">
        <f>SUM(J162,Q162)</f>
        <v>43500149</v>
      </c>
    </row>
    <row r="163" spans="2:18" s="14" customFormat="1" ht="17.100000000000001" customHeight="1">
      <c r="B163" s="72"/>
      <c r="C163" s="70" t="s">
        <v>79</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78</v>
      </c>
      <c r="D164" s="109"/>
      <c r="E164" s="109"/>
      <c r="F164" s="109"/>
      <c r="G164" s="108"/>
      <c r="H164" s="107">
        <v>0</v>
      </c>
      <c r="I164" s="104">
        <v>0</v>
      </c>
      <c r="J164" s="106">
        <f>SUM(H164:I164)</f>
        <v>0</v>
      </c>
      <c r="K164" s="65"/>
      <c r="L164" s="105">
        <v>74918204</v>
      </c>
      <c r="M164" s="105">
        <v>53651536</v>
      </c>
      <c r="N164" s="105">
        <v>45763995</v>
      </c>
      <c r="O164" s="105">
        <v>27955859</v>
      </c>
      <c r="P164" s="104">
        <v>10349376</v>
      </c>
      <c r="Q164" s="103">
        <f>SUM(K164:P164)</f>
        <v>212638970</v>
      </c>
      <c r="R164" s="102">
        <f>SUM(J164,Q164)</f>
        <v>212638970</v>
      </c>
    </row>
    <row r="165" spans="2:18" s="14" customFormat="1" ht="17.100000000000001" customHeight="1">
      <c r="B165" s="72"/>
      <c r="C165" s="70" t="s">
        <v>77</v>
      </c>
      <c r="D165" s="69"/>
      <c r="E165" s="69"/>
      <c r="F165" s="69"/>
      <c r="G165" s="68"/>
      <c r="H165" s="67">
        <v>21924</v>
      </c>
      <c r="I165" s="63">
        <v>102159</v>
      </c>
      <c r="J165" s="66">
        <f t="shared" si="32"/>
        <v>124083</v>
      </c>
      <c r="K165" s="101">
        <v>0</v>
      </c>
      <c r="L165" s="64">
        <v>12842133</v>
      </c>
      <c r="M165" s="64">
        <v>11076820</v>
      </c>
      <c r="N165" s="64">
        <v>12286949</v>
      </c>
      <c r="O165" s="64">
        <v>7962216</v>
      </c>
      <c r="P165" s="63">
        <v>3867315</v>
      </c>
      <c r="Q165" s="62">
        <f t="shared" si="33"/>
        <v>48035433</v>
      </c>
      <c r="R165" s="61">
        <f t="shared" si="34"/>
        <v>48159516</v>
      </c>
    </row>
    <row r="166" spans="2:18" s="14" customFormat="1" ht="17.100000000000001" customHeight="1">
      <c r="B166" s="72"/>
      <c r="C166" s="70" t="s">
        <v>76</v>
      </c>
      <c r="D166" s="69"/>
      <c r="E166" s="69"/>
      <c r="F166" s="69"/>
      <c r="G166" s="68"/>
      <c r="H166" s="67">
        <v>484560</v>
      </c>
      <c r="I166" s="63">
        <v>983727</v>
      </c>
      <c r="J166" s="66">
        <f t="shared" si="32"/>
        <v>1468287</v>
      </c>
      <c r="K166" s="101">
        <v>0</v>
      </c>
      <c r="L166" s="64">
        <v>10858214</v>
      </c>
      <c r="M166" s="64">
        <v>12557827</v>
      </c>
      <c r="N166" s="64">
        <v>16692813</v>
      </c>
      <c r="O166" s="64">
        <v>18724205</v>
      </c>
      <c r="P166" s="63">
        <v>10643861</v>
      </c>
      <c r="Q166" s="62">
        <f t="shared" si="33"/>
        <v>69476920</v>
      </c>
      <c r="R166" s="61">
        <f t="shared" si="34"/>
        <v>70945207</v>
      </c>
    </row>
    <row r="167" spans="2:18" s="14" customFormat="1" ht="17.100000000000001" customHeight="1">
      <c r="B167" s="72"/>
      <c r="C167" s="70" t="s">
        <v>75</v>
      </c>
      <c r="D167" s="69"/>
      <c r="E167" s="69"/>
      <c r="F167" s="69"/>
      <c r="G167" s="68"/>
      <c r="H167" s="67">
        <v>0</v>
      </c>
      <c r="I167" s="63">
        <v>0</v>
      </c>
      <c r="J167" s="66">
        <f t="shared" si="32"/>
        <v>0</v>
      </c>
      <c r="K167" s="65"/>
      <c r="L167" s="64">
        <v>49350759</v>
      </c>
      <c r="M167" s="64">
        <v>58957464</v>
      </c>
      <c r="N167" s="64">
        <v>62309009</v>
      </c>
      <c r="O167" s="64">
        <v>31596440</v>
      </c>
      <c r="P167" s="63">
        <v>15775142</v>
      </c>
      <c r="Q167" s="62">
        <f t="shared" si="33"/>
        <v>217988814</v>
      </c>
      <c r="R167" s="61">
        <f t="shared" si="34"/>
        <v>217988814</v>
      </c>
    </row>
    <row r="168" spans="2:18" s="14" customFormat="1" ht="17.100000000000001" customHeight="1">
      <c r="B168" s="72"/>
      <c r="C168" s="100" t="s">
        <v>74</v>
      </c>
      <c r="D168" s="98"/>
      <c r="E168" s="98"/>
      <c r="F168" s="98"/>
      <c r="G168" s="97"/>
      <c r="H168" s="67">
        <v>0</v>
      </c>
      <c r="I168" s="63">
        <v>0</v>
      </c>
      <c r="J168" s="66">
        <f t="shared" si="32"/>
        <v>0</v>
      </c>
      <c r="K168" s="65"/>
      <c r="L168" s="64">
        <v>3742290</v>
      </c>
      <c r="M168" s="64">
        <v>8278004</v>
      </c>
      <c r="N168" s="64">
        <v>5593216</v>
      </c>
      <c r="O168" s="64">
        <v>5539068</v>
      </c>
      <c r="P168" s="63">
        <v>4187382</v>
      </c>
      <c r="Q168" s="62">
        <f t="shared" si="33"/>
        <v>27339960</v>
      </c>
      <c r="R168" s="61">
        <f t="shared" si="34"/>
        <v>27339960</v>
      </c>
    </row>
    <row r="169" spans="2:18" s="14" customFormat="1" ht="17.100000000000001" customHeight="1">
      <c r="B169" s="71"/>
      <c r="C169" s="99" t="s">
        <v>73</v>
      </c>
      <c r="D169" s="98"/>
      <c r="E169" s="98"/>
      <c r="F169" s="98"/>
      <c r="G169" s="97"/>
      <c r="H169" s="67">
        <v>0</v>
      </c>
      <c r="I169" s="63">
        <v>0</v>
      </c>
      <c r="J169" s="66">
        <f t="shared" si="32"/>
        <v>0</v>
      </c>
      <c r="K169" s="65"/>
      <c r="L169" s="64">
        <v>0</v>
      </c>
      <c r="M169" s="64">
        <v>0</v>
      </c>
      <c r="N169" s="64">
        <v>1805148</v>
      </c>
      <c r="O169" s="64">
        <v>6223341</v>
      </c>
      <c r="P169" s="63">
        <v>6539100</v>
      </c>
      <c r="Q169" s="62">
        <f>SUM(K169:P169)</f>
        <v>14567589</v>
      </c>
      <c r="R169" s="61">
        <f>SUM(J169,Q169)</f>
        <v>14567589</v>
      </c>
    </row>
    <row r="170" spans="2:18" s="14" customFormat="1" ht="17.100000000000001" customHeight="1">
      <c r="B170" s="96"/>
      <c r="C170" s="95" t="s">
        <v>72</v>
      </c>
      <c r="D170" s="94"/>
      <c r="E170" s="94"/>
      <c r="F170" s="94"/>
      <c r="G170" s="93"/>
      <c r="H170" s="92">
        <v>0</v>
      </c>
      <c r="I170" s="89">
        <v>0</v>
      </c>
      <c r="J170" s="91">
        <f t="shared" si="32"/>
        <v>0</v>
      </c>
      <c r="K170" s="54"/>
      <c r="L170" s="90">
        <v>2681911</v>
      </c>
      <c r="M170" s="90">
        <v>5932225</v>
      </c>
      <c r="N170" s="90">
        <v>7618710</v>
      </c>
      <c r="O170" s="90">
        <v>8068010</v>
      </c>
      <c r="P170" s="89">
        <v>10127121</v>
      </c>
      <c r="Q170" s="88">
        <f t="shared" si="33"/>
        <v>34427977</v>
      </c>
      <c r="R170" s="87">
        <f t="shared" si="34"/>
        <v>34427977</v>
      </c>
    </row>
    <row r="171" spans="2:18" s="14" customFormat="1" ht="17.100000000000001" customHeight="1">
      <c r="B171" s="86" t="s">
        <v>71</v>
      </c>
      <c r="C171" s="85"/>
      <c r="D171" s="85"/>
      <c r="E171" s="85"/>
      <c r="F171" s="85"/>
      <c r="G171" s="84"/>
      <c r="H171" s="45">
        <f>SUM(H172:H175)</f>
        <v>0</v>
      </c>
      <c r="I171" s="44">
        <f>SUM(I172:I175)</f>
        <v>0</v>
      </c>
      <c r="J171" s="43">
        <f>SUM(J172:J175)</f>
        <v>0</v>
      </c>
      <c r="K171" s="83"/>
      <c r="L171" s="41">
        <f t="shared" ref="L171:R171" si="35">SUM(L172:L175)</f>
        <v>11346033</v>
      </c>
      <c r="M171" s="41">
        <f t="shared" si="35"/>
        <v>16658719</v>
      </c>
      <c r="N171" s="41">
        <f t="shared" si="35"/>
        <v>83722136</v>
      </c>
      <c r="O171" s="41">
        <f t="shared" si="35"/>
        <v>316216279</v>
      </c>
      <c r="P171" s="40">
        <f t="shared" si="35"/>
        <v>305844906</v>
      </c>
      <c r="Q171" s="39">
        <f t="shared" si="35"/>
        <v>733788073</v>
      </c>
      <c r="R171" s="38">
        <f t="shared" si="35"/>
        <v>733788073</v>
      </c>
    </row>
    <row r="172" spans="2:18" s="14" customFormat="1" ht="17.100000000000001" customHeight="1">
      <c r="B172" s="72"/>
      <c r="C172" s="82" t="s">
        <v>70</v>
      </c>
      <c r="D172" s="81"/>
      <c r="E172" s="81"/>
      <c r="F172" s="81"/>
      <c r="G172" s="80"/>
      <c r="H172" s="79">
        <v>0</v>
      </c>
      <c r="I172" s="75">
        <v>0</v>
      </c>
      <c r="J172" s="78">
        <f>SUM(H172:I172)</f>
        <v>0</v>
      </c>
      <c r="K172" s="77"/>
      <c r="L172" s="76">
        <v>0</v>
      </c>
      <c r="M172" s="76">
        <v>638613</v>
      </c>
      <c r="N172" s="76">
        <v>43512255</v>
      </c>
      <c r="O172" s="76">
        <v>149397101</v>
      </c>
      <c r="P172" s="75">
        <v>119924408</v>
      </c>
      <c r="Q172" s="74">
        <f>SUM(K172:P172)</f>
        <v>313472377</v>
      </c>
      <c r="R172" s="73">
        <f>SUM(J172,Q172)</f>
        <v>313472377</v>
      </c>
    </row>
    <row r="173" spans="2:18" s="14" customFormat="1" ht="17.100000000000001" customHeight="1">
      <c r="B173" s="72"/>
      <c r="C173" s="70" t="s">
        <v>69</v>
      </c>
      <c r="D173" s="69"/>
      <c r="E173" s="69"/>
      <c r="F173" s="69"/>
      <c r="G173" s="68"/>
      <c r="H173" s="67">
        <v>0</v>
      </c>
      <c r="I173" s="63">
        <v>0</v>
      </c>
      <c r="J173" s="66">
        <f>SUM(H173:I173)</f>
        <v>0</v>
      </c>
      <c r="K173" s="65"/>
      <c r="L173" s="64">
        <v>11346033</v>
      </c>
      <c r="M173" s="64">
        <v>15133534</v>
      </c>
      <c r="N173" s="64">
        <v>30214112</v>
      </c>
      <c r="O173" s="64">
        <v>46239662</v>
      </c>
      <c r="P173" s="63">
        <v>25382473</v>
      </c>
      <c r="Q173" s="62">
        <f>SUM(K173:P173)</f>
        <v>128315814</v>
      </c>
      <c r="R173" s="61">
        <f>SUM(J173,Q173)</f>
        <v>128315814</v>
      </c>
    </row>
    <row r="174" spans="2:18" s="14" customFormat="1" ht="17.100000000000001" customHeight="1">
      <c r="B174" s="71"/>
      <c r="C174" s="70" t="s">
        <v>68</v>
      </c>
      <c r="D174" s="69"/>
      <c r="E174" s="69"/>
      <c r="F174" s="69"/>
      <c r="G174" s="68"/>
      <c r="H174" s="67">
        <v>0</v>
      </c>
      <c r="I174" s="63">
        <v>0</v>
      </c>
      <c r="J174" s="66">
        <f>SUM(H174:I174)</f>
        <v>0</v>
      </c>
      <c r="K174" s="65"/>
      <c r="L174" s="64">
        <v>0</v>
      </c>
      <c r="M174" s="64">
        <v>0</v>
      </c>
      <c r="N174" s="64">
        <v>614808</v>
      </c>
      <c r="O174" s="64">
        <v>5944897</v>
      </c>
      <c r="P174" s="63">
        <v>4456131</v>
      </c>
      <c r="Q174" s="62">
        <f>SUM(K174:P174)</f>
        <v>11015836</v>
      </c>
      <c r="R174" s="61">
        <f>SUM(J174,Q174)</f>
        <v>11015836</v>
      </c>
    </row>
    <row r="175" spans="2:18" s="49" customFormat="1" ht="17.100000000000001" customHeight="1">
      <c r="B175" s="60"/>
      <c r="C175" s="59" t="s">
        <v>67</v>
      </c>
      <c r="D175" s="58"/>
      <c r="E175" s="58"/>
      <c r="F175" s="58"/>
      <c r="G175" s="57"/>
      <c r="H175" s="56">
        <v>0</v>
      </c>
      <c r="I175" s="52">
        <v>0</v>
      </c>
      <c r="J175" s="55">
        <f>SUM(H175:I175)</f>
        <v>0</v>
      </c>
      <c r="K175" s="54"/>
      <c r="L175" s="53">
        <v>0</v>
      </c>
      <c r="M175" s="53">
        <v>886572</v>
      </c>
      <c r="N175" s="53">
        <v>9380961</v>
      </c>
      <c r="O175" s="53">
        <v>114634619</v>
      </c>
      <c r="P175" s="52">
        <v>156081894</v>
      </c>
      <c r="Q175" s="51">
        <f>SUM(K175:P175)</f>
        <v>280984046</v>
      </c>
      <c r="R175" s="50">
        <f>SUM(J175,Q175)</f>
        <v>280984046</v>
      </c>
    </row>
    <row r="176" spans="2:18" s="14" customFormat="1" ht="17.100000000000001" customHeight="1">
      <c r="B176" s="48" t="s">
        <v>66</v>
      </c>
      <c r="C176" s="47"/>
      <c r="D176" s="47"/>
      <c r="E176" s="47"/>
      <c r="F176" s="47"/>
      <c r="G176" s="46"/>
      <c r="H176" s="45">
        <f t="shared" ref="H176:R176" si="36">SUM(H140,H161,H171)</f>
        <v>17320227</v>
      </c>
      <c r="I176" s="44">
        <f t="shared" si="36"/>
        <v>33537195</v>
      </c>
      <c r="J176" s="43">
        <f t="shared" si="36"/>
        <v>50857422</v>
      </c>
      <c r="K176" s="42">
        <f t="shared" si="36"/>
        <v>0</v>
      </c>
      <c r="L176" s="41">
        <f t="shared" si="36"/>
        <v>429791113</v>
      </c>
      <c r="M176" s="41">
        <f t="shared" si="36"/>
        <v>396497544</v>
      </c>
      <c r="N176" s="41">
        <f t="shared" si="36"/>
        <v>439320033</v>
      </c>
      <c r="O176" s="41">
        <f t="shared" si="36"/>
        <v>588201520</v>
      </c>
      <c r="P176" s="375">
        <f t="shared" si="36"/>
        <v>462356327</v>
      </c>
      <c r="Q176" s="368">
        <f t="shared" si="36"/>
        <v>2316166537</v>
      </c>
      <c r="R176" s="369">
        <f t="shared" si="36"/>
        <v>2367023959</v>
      </c>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8"/>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21" man="1"/>
    <brk id="93" max="16383" man="1"/>
    <brk id="13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topLeftCell="A157" zoomScale="85" zoomScaleNormal="55" zoomScaleSheetLayoutView="85" workbookViewId="0">
      <selection activeCell="H187" sqref="H187"/>
    </sheetView>
  </sheetViews>
  <sheetFormatPr defaultColWidth="7.6640625" defaultRowHeight="17.100000000000001" customHeight="1"/>
  <cols>
    <col min="1" max="2" width="2.6640625" style="1" customWidth="1"/>
    <col min="3" max="3" width="5.6640625" style="1" customWidth="1"/>
    <col min="4" max="4" width="7.6640625" style="1" customWidth="1"/>
    <col min="5" max="5" width="3.332031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3.332031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3.332031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3.332031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3.332031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3.332031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3.332031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3.332031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3.332031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3.332031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3.332031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3.332031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3.332031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3.332031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3.332031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3.332031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3.332031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3.332031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3.332031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3.332031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3.332031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3.332031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3.332031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3.332031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3.332031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3.332031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3.332031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3.332031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3.332031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3.332031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3.332031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3.332031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3.332031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3.332031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3.332031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3.332031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3.332031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3.332031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3.332031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3.332031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3.332031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3.332031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3.332031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3.332031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3.332031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3.332031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3.332031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3.332031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3.332031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3.332031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3.332031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3.332031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3.332031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3.332031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3.332031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3.332031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3.332031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3.332031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3.332031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3.332031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3.332031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3.332031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3.332031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3.332031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342" t="str">
        <f>"介護保険事業状況報告　令和" &amp; DBCS($A$2) &amp; "年（" &amp; DBCS($B$2) &amp; "年）" &amp; DBCS($C$2) &amp; "月※"</f>
        <v>介護保険事業状況報告　令和５年（２０２３年）１月※</v>
      </c>
      <c r="J1" s="853" t="s">
        <v>143</v>
      </c>
      <c r="K1" s="854"/>
      <c r="L1" s="854"/>
      <c r="M1" s="854"/>
      <c r="N1" s="854"/>
      <c r="O1" s="855"/>
      <c r="P1" s="865">
        <v>45037</v>
      </c>
      <c r="Q1" s="866"/>
      <c r="R1" s="336" t="s">
        <v>142</v>
      </c>
    </row>
    <row r="2" spans="1:18" ht="17.100000000000001" customHeight="1" thickTop="1">
      <c r="A2" s="312">
        <v>5</v>
      </c>
      <c r="B2" s="312">
        <v>2023</v>
      </c>
      <c r="C2" s="312">
        <v>1</v>
      </c>
      <c r="D2" s="312">
        <v>1</v>
      </c>
      <c r="E2" s="312">
        <v>31</v>
      </c>
      <c r="Q2" s="336"/>
    </row>
    <row r="3" spans="1:18" ht="17.100000000000001" customHeight="1">
      <c r="A3" s="4" t="s">
        <v>141</v>
      </c>
    </row>
    <row r="4" spans="1:18" ht="17.100000000000001" customHeight="1">
      <c r="B4" s="23"/>
      <c r="C4" s="23"/>
      <c r="D4" s="23"/>
      <c r="E4" s="143"/>
      <c r="F4" s="143"/>
      <c r="G4" s="143"/>
      <c r="H4" s="782" t="s">
        <v>130</v>
      </c>
      <c r="I4" s="782"/>
    </row>
    <row r="5" spans="1:18" ht="17.100000000000001" customHeight="1">
      <c r="B5" s="858" t="str">
        <f>"令和" &amp; DBCS($A$2) &amp; "年（" &amp; DBCS($B$2) &amp; "年）" &amp; DBCS($C$2) &amp; "月末日現在"</f>
        <v>令和５年（２０２３年）１月末日現在</v>
      </c>
      <c r="C5" s="859"/>
      <c r="D5" s="859"/>
      <c r="E5" s="859"/>
      <c r="F5" s="859"/>
      <c r="G5" s="860"/>
      <c r="H5" s="861" t="s">
        <v>140</v>
      </c>
      <c r="I5" s="862"/>
      <c r="L5" s="694" t="s">
        <v>130</v>
      </c>
      <c r="Q5" s="24" t="s">
        <v>139</v>
      </c>
    </row>
    <row r="6" spans="1:18" ht="17.100000000000001" customHeight="1">
      <c r="B6" s="3" t="s">
        <v>138</v>
      </c>
      <c r="C6" s="335"/>
      <c r="D6" s="335"/>
      <c r="E6" s="335"/>
      <c r="F6" s="335"/>
      <c r="G6" s="235"/>
      <c r="H6" s="334"/>
      <c r="I6" s="333">
        <v>44301</v>
      </c>
      <c r="K6" s="332" t="s">
        <v>137</v>
      </c>
      <c r="L6" s="331">
        <f>(I7+I8)-I6</f>
        <v>8460</v>
      </c>
      <c r="Q6" s="330">
        <f>R42</f>
        <v>19877</v>
      </c>
      <c r="R6" s="852">
        <f>Q6/Q7</f>
        <v>0.20478663122540233</v>
      </c>
    </row>
    <row r="7" spans="1:18" s="189" customFormat="1" ht="17.100000000000001" customHeight="1">
      <c r="B7" s="329" t="s">
        <v>136</v>
      </c>
      <c r="C7" s="328"/>
      <c r="D7" s="328"/>
      <c r="E7" s="328"/>
      <c r="F7" s="328"/>
      <c r="G7" s="327"/>
      <c r="H7" s="326"/>
      <c r="I7" s="325">
        <v>34131</v>
      </c>
      <c r="K7" s="189" t="s">
        <v>135</v>
      </c>
      <c r="Q7" s="324">
        <f>I9</f>
        <v>97062</v>
      </c>
      <c r="R7" s="852"/>
    </row>
    <row r="8" spans="1:18" s="189" customFormat="1" ht="17.100000000000001" customHeight="1">
      <c r="B8" s="323" t="s">
        <v>134</v>
      </c>
      <c r="C8" s="322"/>
      <c r="D8" s="322"/>
      <c r="E8" s="322"/>
      <c r="F8" s="322"/>
      <c r="G8" s="225"/>
      <c r="H8" s="321"/>
      <c r="I8" s="320">
        <v>18630</v>
      </c>
      <c r="K8" s="189" t="s">
        <v>133</v>
      </c>
      <c r="Q8" s="319"/>
      <c r="R8" s="318"/>
    </row>
    <row r="9" spans="1:18" ht="17.100000000000001" customHeight="1">
      <c r="B9" s="13" t="s">
        <v>132</v>
      </c>
      <c r="C9" s="12"/>
      <c r="D9" s="12"/>
      <c r="E9" s="12"/>
      <c r="F9" s="12"/>
      <c r="G9" s="317"/>
      <c r="H9" s="316"/>
      <c r="I9" s="315">
        <f>I6+I7+I8</f>
        <v>97062</v>
      </c>
    </row>
    <row r="11" spans="1:18" ht="17.100000000000001" customHeight="1">
      <c r="A11" s="4" t="s">
        <v>131</v>
      </c>
    </row>
    <row r="12" spans="1:18" ht="17.100000000000001" customHeight="1" thickBot="1">
      <c r="B12" s="5"/>
      <c r="C12" s="5"/>
      <c r="D12" s="5"/>
      <c r="E12" s="314"/>
      <c r="F12" s="314"/>
      <c r="G12" s="314"/>
      <c r="H12" s="314"/>
      <c r="I12" s="314"/>
      <c r="J12" s="314"/>
      <c r="K12" s="314"/>
      <c r="L12" s="314"/>
      <c r="M12" s="314"/>
      <c r="P12" s="314"/>
      <c r="Q12" s="842" t="s">
        <v>130</v>
      </c>
      <c r="R12" s="842"/>
    </row>
    <row r="13" spans="1:18" ht="17.100000000000001" customHeight="1">
      <c r="A13" s="313" t="s">
        <v>129</v>
      </c>
      <c r="B13" s="843" t="s">
        <v>128</v>
      </c>
      <c r="C13" s="846" t="str">
        <f>"令和" &amp; DBCS($A$2) &amp; "年（" &amp; DBCS($B$2) &amp; "年）" &amp; DBCS($C$2) &amp; "月末日現在"</f>
        <v>令和５年（２０２３年）１月末日現在</v>
      </c>
      <c r="D13" s="847"/>
      <c r="E13" s="847"/>
      <c r="F13" s="847"/>
      <c r="G13" s="848"/>
      <c r="H13" s="299" t="s">
        <v>65</v>
      </c>
      <c r="I13" s="298" t="s">
        <v>64</v>
      </c>
      <c r="J13" s="297" t="s">
        <v>57</v>
      </c>
      <c r="K13" s="296" t="s">
        <v>63</v>
      </c>
      <c r="L13" s="295" t="s">
        <v>62</v>
      </c>
      <c r="M13" s="295" t="s">
        <v>61</v>
      </c>
      <c r="N13" s="295" t="s">
        <v>60</v>
      </c>
      <c r="O13" s="295" t="s">
        <v>59</v>
      </c>
      <c r="P13" s="294" t="s">
        <v>58</v>
      </c>
      <c r="Q13" s="293" t="s">
        <v>57</v>
      </c>
      <c r="R13" s="292" t="s">
        <v>56</v>
      </c>
    </row>
    <row r="14" spans="1:18" ht="17.100000000000001" customHeight="1">
      <c r="A14" s="312">
        <v>875</v>
      </c>
      <c r="B14" s="844"/>
      <c r="C14" s="291" t="s">
        <v>111</v>
      </c>
      <c r="D14" s="47"/>
      <c r="E14" s="47"/>
      <c r="F14" s="47"/>
      <c r="G14" s="46"/>
      <c r="H14" s="263">
        <f>H15+H16+H17+H18+H19+H20</f>
        <v>819</v>
      </c>
      <c r="I14" s="264">
        <f>I15+I16+I17+I18+I19+I20</f>
        <v>658</v>
      </c>
      <c r="J14" s="290">
        <f t="shared" ref="J14:J22" si="0">SUM(H14:I14)</f>
        <v>1477</v>
      </c>
      <c r="K14" s="289" t="s">
        <v>198</v>
      </c>
      <c r="L14" s="33">
        <f>L15+L16+L17+L18+L19+L20</f>
        <v>1467</v>
      </c>
      <c r="M14" s="33">
        <f>M15+M16+M17+M18+M19+M20</f>
        <v>983</v>
      </c>
      <c r="N14" s="33">
        <f>N15+N16+N17+N18+N19+N20</f>
        <v>675</v>
      </c>
      <c r="O14" s="33">
        <f>O15+O16+O17+O18+O19+O20</f>
        <v>698</v>
      </c>
      <c r="P14" s="33">
        <f>P15+P16+P17+P18+P19+P20</f>
        <v>426</v>
      </c>
      <c r="Q14" s="261">
        <f t="shared" ref="Q14:Q22" si="1">SUM(K14:P14)</f>
        <v>4249</v>
      </c>
      <c r="R14" s="287">
        <f t="shared" ref="R14:R22" si="2">SUM(J14,Q14)</f>
        <v>5726</v>
      </c>
    </row>
    <row r="15" spans="1:18" ht="17.100000000000001" customHeight="1">
      <c r="A15" s="312">
        <v>156</v>
      </c>
      <c r="B15" s="844"/>
      <c r="C15" s="82"/>
      <c r="D15" s="151" t="s">
        <v>126</v>
      </c>
      <c r="E15" s="151"/>
      <c r="F15" s="151"/>
      <c r="G15" s="151"/>
      <c r="H15" s="311">
        <v>54</v>
      </c>
      <c r="I15" s="308">
        <v>52</v>
      </c>
      <c r="J15" s="275">
        <f t="shared" si="0"/>
        <v>106</v>
      </c>
      <c r="K15" s="310" t="s">
        <v>198</v>
      </c>
      <c r="L15" s="309">
        <v>74</v>
      </c>
      <c r="M15" s="309">
        <v>52</v>
      </c>
      <c r="N15" s="309">
        <v>33</v>
      </c>
      <c r="O15" s="309">
        <v>33</v>
      </c>
      <c r="P15" s="308">
        <v>33</v>
      </c>
      <c r="Q15" s="275">
        <f t="shared" si="1"/>
        <v>225</v>
      </c>
      <c r="R15" s="281">
        <f t="shared" si="2"/>
        <v>331</v>
      </c>
    </row>
    <row r="16" spans="1:18" ht="17.100000000000001" customHeight="1">
      <c r="A16" s="312"/>
      <c r="B16" s="844"/>
      <c r="C16" s="152"/>
      <c r="D16" s="69" t="s">
        <v>125</v>
      </c>
      <c r="E16" s="69"/>
      <c r="F16" s="69"/>
      <c r="G16" s="69"/>
      <c r="H16" s="311">
        <v>109</v>
      </c>
      <c r="I16" s="308">
        <v>101</v>
      </c>
      <c r="J16" s="275">
        <f t="shared" si="0"/>
        <v>210</v>
      </c>
      <c r="K16" s="310" t="s">
        <v>198</v>
      </c>
      <c r="L16" s="309">
        <v>167</v>
      </c>
      <c r="M16" s="309">
        <v>135</v>
      </c>
      <c r="N16" s="309">
        <v>93</v>
      </c>
      <c r="O16" s="309">
        <v>71</v>
      </c>
      <c r="P16" s="308">
        <v>48</v>
      </c>
      <c r="Q16" s="275">
        <f t="shared" si="1"/>
        <v>514</v>
      </c>
      <c r="R16" s="274">
        <f t="shared" si="2"/>
        <v>724</v>
      </c>
    </row>
    <row r="17" spans="1:18" ht="17.100000000000001" customHeight="1">
      <c r="A17" s="312"/>
      <c r="B17" s="844"/>
      <c r="C17" s="152"/>
      <c r="D17" s="69" t="s">
        <v>124</v>
      </c>
      <c r="E17" s="69"/>
      <c r="F17" s="69"/>
      <c r="G17" s="69"/>
      <c r="H17" s="311">
        <v>144</v>
      </c>
      <c r="I17" s="308">
        <v>119</v>
      </c>
      <c r="J17" s="275">
        <f t="shared" si="0"/>
        <v>263</v>
      </c>
      <c r="K17" s="310" t="s">
        <v>198</v>
      </c>
      <c r="L17" s="309">
        <v>256</v>
      </c>
      <c r="M17" s="309">
        <v>187</v>
      </c>
      <c r="N17" s="309">
        <v>119</v>
      </c>
      <c r="O17" s="309">
        <v>124</v>
      </c>
      <c r="P17" s="308">
        <v>68</v>
      </c>
      <c r="Q17" s="275">
        <f t="shared" si="1"/>
        <v>754</v>
      </c>
      <c r="R17" s="274">
        <f t="shared" si="2"/>
        <v>1017</v>
      </c>
    </row>
    <row r="18" spans="1:18" ht="17.100000000000001" customHeight="1">
      <c r="A18" s="312"/>
      <c r="B18" s="844"/>
      <c r="C18" s="152"/>
      <c r="D18" s="69" t="s">
        <v>123</v>
      </c>
      <c r="E18" s="69"/>
      <c r="F18" s="69"/>
      <c r="G18" s="69"/>
      <c r="H18" s="311">
        <v>189</v>
      </c>
      <c r="I18" s="308">
        <v>135</v>
      </c>
      <c r="J18" s="275">
        <f t="shared" si="0"/>
        <v>324</v>
      </c>
      <c r="K18" s="310" t="s">
        <v>198</v>
      </c>
      <c r="L18" s="309">
        <v>322</v>
      </c>
      <c r="M18" s="309">
        <v>205</v>
      </c>
      <c r="N18" s="309">
        <v>145</v>
      </c>
      <c r="O18" s="309">
        <v>165</v>
      </c>
      <c r="P18" s="308">
        <v>92</v>
      </c>
      <c r="Q18" s="275">
        <f t="shared" si="1"/>
        <v>929</v>
      </c>
      <c r="R18" s="274">
        <f t="shared" si="2"/>
        <v>1253</v>
      </c>
    </row>
    <row r="19" spans="1:18" ht="17.100000000000001" customHeight="1">
      <c r="A19" s="312"/>
      <c r="B19" s="844"/>
      <c r="C19" s="152"/>
      <c r="D19" s="69" t="s">
        <v>122</v>
      </c>
      <c r="E19" s="69"/>
      <c r="F19" s="69"/>
      <c r="G19" s="69"/>
      <c r="H19" s="311">
        <v>195</v>
      </c>
      <c r="I19" s="308">
        <v>140</v>
      </c>
      <c r="J19" s="275">
        <f t="shared" si="0"/>
        <v>335</v>
      </c>
      <c r="K19" s="310" t="s">
        <v>198</v>
      </c>
      <c r="L19" s="309">
        <v>342</v>
      </c>
      <c r="M19" s="309">
        <v>215</v>
      </c>
      <c r="N19" s="309">
        <v>153</v>
      </c>
      <c r="O19" s="309">
        <v>161</v>
      </c>
      <c r="P19" s="308">
        <v>95</v>
      </c>
      <c r="Q19" s="275">
        <f t="shared" si="1"/>
        <v>966</v>
      </c>
      <c r="R19" s="274">
        <f t="shared" si="2"/>
        <v>1301</v>
      </c>
    </row>
    <row r="20" spans="1:18" ht="17.100000000000001" customHeight="1">
      <c r="A20" s="312">
        <v>719</v>
      </c>
      <c r="B20" s="844"/>
      <c r="C20" s="133"/>
      <c r="D20" s="132" t="s">
        <v>121</v>
      </c>
      <c r="E20" s="132"/>
      <c r="F20" s="132"/>
      <c r="G20" s="132"/>
      <c r="H20" s="273">
        <v>128</v>
      </c>
      <c r="I20" s="305">
        <v>111</v>
      </c>
      <c r="J20" s="271">
        <f t="shared" si="0"/>
        <v>239</v>
      </c>
      <c r="K20" s="307" t="s">
        <v>198</v>
      </c>
      <c r="L20" s="306">
        <v>306</v>
      </c>
      <c r="M20" s="306">
        <v>189</v>
      </c>
      <c r="N20" s="306">
        <v>132</v>
      </c>
      <c r="O20" s="306">
        <v>144</v>
      </c>
      <c r="P20" s="305">
        <v>90</v>
      </c>
      <c r="Q20" s="275">
        <f t="shared" si="1"/>
        <v>861</v>
      </c>
      <c r="R20" s="266">
        <f t="shared" si="2"/>
        <v>1100</v>
      </c>
    </row>
    <row r="21" spans="1:18" ht="17.100000000000001" customHeight="1">
      <c r="A21" s="312">
        <v>25</v>
      </c>
      <c r="B21" s="844"/>
      <c r="C21" s="265" t="s">
        <v>110</v>
      </c>
      <c r="D21" s="265"/>
      <c r="E21" s="265"/>
      <c r="F21" s="265"/>
      <c r="G21" s="265"/>
      <c r="H21" s="263">
        <v>13</v>
      </c>
      <c r="I21" s="304">
        <v>31</v>
      </c>
      <c r="J21" s="290">
        <f t="shared" si="0"/>
        <v>44</v>
      </c>
      <c r="K21" s="289" t="s">
        <v>198</v>
      </c>
      <c r="L21" s="33">
        <v>37</v>
      </c>
      <c r="M21" s="33">
        <v>27</v>
      </c>
      <c r="N21" s="33">
        <v>21</v>
      </c>
      <c r="O21" s="33">
        <v>9</v>
      </c>
      <c r="P21" s="32">
        <v>20</v>
      </c>
      <c r="Q21" s="303">
        <f t="shared" si="1"/>
        <v>114</v>
      </c>
      <c r="R21" s="302">
        <f t="shared" si="2"/>
        <v>158</v>
      </c>
    </row>
    <row r="22" spans="1:18" ht="17.100000000000001" customHeight="1" thickBot="1">
      <c r="A22" s="312">
        <v>900</v>
      </c>
      <c r="B22" s="845"/>
      <c r="C22" s="839" t="s">
        <v>120</v>
      </c>
      <c r="D22" s="840"/>
      <c r="E22" s="840"/>
      <c r="F22" s="840"/>
      <c r="G22" s="841"/>
      <c r="H22" s="259">
        <f>H14+H21</f>
        <v>832</v>
      </c>
      <c r="I22" s="256">
        <f>I14+I21</f>
        <v>689</v>
      </c>
      <c r="J22" s="255">
        <f t="shared" si="0"/>
        <v>1521</v>
      </c>
      <c r="K22" s="258" t="s">
        <v>281</v>
      </c>
      <c r="L22" s="257">
        <f>L14+L21</f>
        <v>1504</v>
      </c>
      <c r="M22" s="257">
        <f>M14+M21</f>
        <v>1010</v>
      </c>
      <c r="N22" s="257">
        <f>N14+N21</f>
        <v>696</v>
      </c>
      <c r="O22" s="257">
        <f>O14+O21</f>
        <v>707</v>
      </c>
      <c r="P22" s="256">
        <f>P14+P21</f>
        <v>446</v>
      </c>
      <c r="Q22" s="255">
        <f t="shared" si="1"/>
        <v>4363</v>
      </c>
      <c r="R22" s="254">
        <f t="shared" si="2"/>
        <v>5884</v>
      </c>
    </row>
    <row r="23" spans="1:18" ht="17.100000000000001" customHeight="1">
      <c r="B23" s="849" t="s">
        <v>127</v>
      </c>
      <c r="C23" s="301"/>
      <c r="D23" s="301"/>
      <c r="E23" s="301"/>
      <c r="F23" s="301"/>
      <c r="G23" s="300"/>
      <c r="H23" s="299" t="s">
        <v>65</v>
      </c>
      <c r="I23" s="298" t="s">
        <v>64</v>
      </c>
      <c r="J23" s="297" t="s">
        <v>57</v>
      </c>
      <c r="K23" s="296" t="s">
        <v>63</v>
      </c>
      <c r="L23" s="295" t="s">
        <v>62</v>
      </c>
      <c r="M23" s="295" t="s">
        <v>61</v>
      </c>
      <c r="N23" s="295" t="s">
        <v>60</v>
      </c>
      <c r="O23" s="295" t="s">
        <v>59</v>
      </c>
      <c r="P23" s="294" t="s">
        <v>58</v>
      </c>
      <c r="Q23" s="293" t="s">
        <v>57</v>
      </c>
      <c r="R23" s="292" t="s">
        <v>56</v>
      </c>
    </row>
    <row r="24" spans="1:18" ht="17.100000000000001" customHeight="1">
      <c r="B24" s="850"/>
      <c r="C24" s="291" t="s">
        <v>111</v>
      </c>
      <c r="D24" s="47"/>
      <c r="E24" s="47"/>
      <c r="F24" s="47"/>
      <c r="G24" s="46"/>
      <c r="H24" s="263">
        <f>H25+H26+H27+H28+H29+H30</f>
        <v>1937</v>
      </c>
      <c r="I24" s="264">
        <f>I25+I26+I27+I28+I29+I30</f>
        <v>1765</v>
      </c>
      <c r="J24" s="290">
        <f t="shared" ref="J24:J32" si="3">SUM(H24:I24)</f>
        <v>3702</v>
      </c>
      <c r="K24" s="289" t="s">
        <v>198</v>
      </c>
      <c r="L24" s="33">
        <f>L25+L26+L27+L28+L29+L30</f>
        <v>3286</v>
      </c>
      <c r="M24" s="33">
        <f>M25+M26+M27+M28+M29+M30</f>
        <v>1953</v>
      </c>
      <c r="N24" s="33">
        <f>N25+N26+N27+N28+N29+N30</f>
        <v>1614</v>
      </c>
      <c r="O24" s="33">
        <f>O25+O26+O27+O28+O29+O30</f>
        <v>1952</v>
      </c>
      <c r="P24" s="33">
        <f>P25+P26+P27+P28+P29+P30</f>
        <v>1346</v>
      </c>
      <c r="Q24" s="261">
        <f t="shared" ref="Q24:Q32" si="4">SUM(K24:P24)</f>
        <v>10151</v>
      </c>
      <c r="R24" s="287">
        <f t="shared" ref="R24:R32" si="5">SUM(J24,Q24)</f>
        <v>13853</v>
      </c>
    </row>
    <row r="25" spans="1:18" ht="17.100000000000001" customHeight="1">
      <c r="B25" s="850"/>
      <c r="C25" s="81"/>
      <c r="D25" s="151" t="s">
        <v>126</v>
      </c>
      <c r="E25" s="151"/>
      <c r="F25" s="151"/>
      <c r="G25" s="151"/>
      <c r="H25" s="311">
        <v>51</v>
      </c>
      <c r="I25" s="308">
        <v>37</v>
      </c>
      <c r="J25" s="275">
        <f t="shared" si="3"/>
        <v>88</v>
      </c>
      <c r="K25" s="310" t="s">
        <v>281</v>
      </c>
      <c r="L25" s="309">
        <v>55</v>
      </c>
      <c r="M25" s="309">
        <v>47</v>
      </c>
      <c r="N25" s="309">
        <v>29</v>
      </c>
      <c r="O25" s="309">
        <v>27</v>
      </c>
      <c r="P25" s="308">
        <v>19</v>
      </c>
      <c r="Q25" s="275">
        <f t="shared" si="4"/>
        <v>177</v>
      </c>
      <c r="R25" s="281">
        <f t="shared" si="5"/>
        <v>265</v>
      </c>
    </row>
    <row r="26" spans="1:18" ht="17.100000000000001" customHeight="1">
      <c r="B26" s="850"/>
      <c r="C26" s="151"/>
      <c r="D26" s="69" t="s">
        <v>125</v>
      </c>
      <c r="E26" s="69"/>
      <c r="F26" s="69"/>
      <c r="G26" s="69"/>
      <c r="H26" s="311">
        <v>140</v>
      </c>
      <c r="I26" s="308">
        <v>138</v>
      </c>
      <c r="J26" s="275">
        <f t="shared" si="3"/>
        <v>278</v>
      </c>
      <c r="K26" s="310" t="s">
        <v>281</v>
      </c>
      <c r="L26" s="309">
        <v>156</v>
      </c>
      <c r="M26" s="309">
        <v>107</v>
      </c>
      <c r="N26" s="309">
        <v>81</v>
      </c>
      <c r="O26" s="309">
        <v>84</v>
      </c>
      <c r="P26" s="308">
        <v>62</v>
      </c>
      <c r="Q26" s="275">
        <f t="shared" si="4"/>
        <v>490</v>
      </c>
      <c r="R26" s="274">
        <f t="shared" si="5"/>
        <v>768</v>
      </c>
    </row>
    <row r="27" spans="1:18" ht="17.100000000000001" customHeight="1">
      <c r="B27" s="850"/>
      <c r="C27" s="151"/>
      <c r="D27" s="69" t="s">
        <v>124</v>
      </c>
      <c r="E27" s="69"/>
      <c r="F27" s="69"/>
      <c r="G27" s="69"/>
      <c r="H27" s="311">
        <v>281</v>
      </c>
      <c r="I27" s="308">
        <v>241</v>
      </c>
      <c r="J27" s="275">
        <f t="shared" si="3"/>
        <v>522</v>
      </c>
      <c r="K27" s="310" t="s">
        <v>281</v>
      </c>
      <c r="L27" s="309">
        <v>365</v>
      </c>
      <c r="M27" s="309">
        <v>164</v>
      </c>
      <c r="N27" s="309">
        <v>145</v>
      </c>
      <c r="O27" s="309">
        <v>154</v>
      </c>
      <c r="P27" s="308">
        <v>135</v>
      </c>
      <c r="Q27" s="275">
        <f t="shared" si="4"/>
        <v>963</v>
      </c>
      <c r="R27" s="274">
        <f t="shared" si="5"/>
        <v>1485</v>
      </c>
    </row>
    <row r="28" spans="1:18" ht="17.100000000000001" customHeight="1">
      <c r="B28" s="850"/>
      <c r="C28" s="151"/>
      <c r="D28" s="69" t="s">
        <v>123</v>
      </c>
      <c r="E28" s="69"/>
      <c r="F28" s="69"/>
      <c r="G28" s="69"/>
      <c r="H28" s="311">
        <v>522</v>
      </c>
      <c r="I28" s="308">
        <v>376</v>
      </c>
      <c r="J28" s="275">
        <f t="shared" si="3"/>
        <v>898</v>
      </c>
      <c r="K28" s="310" t="s">
        <v>281</v>
      </c>
      <c r="L28" s="309">
        <v>656</v>
      </c>
      <c r="M28" s="309">
        <v>353</v>
      </c>
      <c r="N28" s="309">
        <v>241</v>
      </c>
      <c r="O28" s="309">
        <v>264</v>
      </c>
      <c r="P28" s="308">
        <v>186</v>
      </c>
      <c r="Q28" s="275">
        <f t="shared" si="4"/>
        <v>1700</v>
      </c>
      <c r="R28" s="274">
        <f t="shared" si="5"/>
        <v>2598</v>
      </c>
    </row>
    <row r="29" spans="1:18" ht="17.100000000000001" customHeight="1">
      <c r="B29" s="850"/>
      <c r="C29" s="151"/>
      <c r="D29" s="69" t="s">
        <v>122</v>
      </c>
      <c r="E29" s="69"/>
      <c r="F29" s="69"/>
      <c r="G29" s="69"/>
      <c r="H29" s="311">
        <v>556</v>
      </c>
      <c r="I29" s="308">
        <v>483</v>
      </c>
      <c r="J29" s="275">
        <f t="shared" si="3"/>
        <v>1039</v>
      </c>
      <c r="K29" s="310" t="s">
        <v>198</v>
      </c>
      <c r="L29" s="309">
        <v>967</v>
      </c>
      <c r="M29" s="309">
        <v>515</v>
      </c>
      <c r="N29" s="309">
        <v>414</v>
      </c>
      <c r="O29" s="309">
        <v>440</v>
      </c>
      <c r="P29" s="308">
        <v>342</v>
      </c>
      <c r="Q29" s="275">
        <f t="shared" si="4"/>
        <v>2678</v>
      </c>
      <c r="R29" s="274">
        <f t="shared" si="5"/>
        <v>3717</v>
      </c>
    </row>
    <row r="30" spans="1:18" ht="17.100000000000001" customHeight="1">
      <c r="B30" s="850"/>
      <c r="C30" s="132"/>
      <c r="D30" s="132" t="s">
        <v>121</v>
      </c>
      <c r="E30" s="132"/>
      <c r="F30" s="132"/>
      <c r="G30" s="132"/>
      <c r="H30" s="273">
        <v>387</v>
      </c>
      <c r="I30" s="305">
        <v>490</v>
      </c>
      <c r="J30" s="271">
        <f t="shared" si="3"/>
        <v>877</v>
      </c>
      <c r="K30" s="307" t="s">
        <v>282</v>
      </c>
      <c r="L30" s="306">
        <v>1087</v>
      </c>
      <c r="M30" s="306">
        <v>767</v>
      </c>
      <c r="N30" s="306">
        <v>704</v>
      </c>
      <c r="O30" s="306">
        <v>983</v>
      </c>
      <c r="P30" s="305">
        <v>602</v>
      </c>
      <c r="Q30" s="271">
        <f t="shared" si="4"/>
        <v>4143</v>
      </c>
      <c r="R30" s="266">
        <f t="shared" si="5"/>
        <v>5020</v>
      </c>
    </row>
    <row r="31" spans="1:18" ht="17.100000000000001" customHeight="1">
      <c r="B31" s="850"/>
      <c r="C31" s="265" t="s">
        <v>110</v>
      </c>
      <c r="D31" s="265"/>
      <c r="E31" s="265"/>
      <c r="F31" s="265"/>
      <c r="G31" s="265"/>
      <c r="H31" s="263">
        <v>16</v>
      </c>
      <c r="I31" s="304">
        <v>33</v>
      </c>
      <c r="J31" s="290">
        <f t="shared" si="3"/>
        <v>49</v>
      </c>
      <c r="K31" s="289" t="s">
        <v>283</v>
      </c>
      <c r="L31" s="33">
        <v>26</v>
      </c>
      <c r="M31" s="33">
        <v>19</v>
      </c>
      <c r="N31" s="33">
        <v>12</v>
      </c>
      <c r="O31" s="33">
        <v>16</v>
      </c>
      <c r="P31" s="32">
        <v>18</v>
      </c>
      <c r="Q31" s="303">
        <f t="shared" si="4"/>
        <v>91</v>
      </c>
      <c r="R31" s="302">
        <f t="shared" si="5"/>
        <v>140</v>
      </c>
    </row>
    <row r="32" spans="1:18" ht="17.100000000000001" customHeight="1" thickBot="1">
      <c r="B32" s="851"/>
      <c r="C32" s="839" t="s">
        <v>120</v>
      </c>
      <c r="D32" s="840"/>
      <c r="E32" s="840"/>
      <c r="F32" s="840"/>
      <c r="G32" s="841"/>
      <c r="H32" s="259">
        <f>H24+H31</f>
        <v>1953</v>
      </c>
      <c r="I32" s="256">
        <f>I24+I31</f>
        <v>1798</v>
      </c>
      <c r="J32" s="255">
        <f t="shared" si="3"/>
        <v>3751</v>
      </c>
      <c r="K32" s="258" t="s">
        <v>281</v>
      </c>
      <c r="L32" s="257">
        <f>L24+L31</f>
        <v>3312</v>
      </c>
      <c r="M32" s="257">
        <f>M24+M31</f>
        <v>1972</v>
      </c>
      <c r="N32" s="257">
        <f>N24+N31</f>
        <v>1626</v>
      </c>
      <c r="O32" s="257">
        <f>O24+O31</f>
        <v>1968</v>
      </c>
      <c r="P32" s="256">
        <f>P24+P31</f>
        <v>1364</v>
      </c>
      <c r="Q32" s="255">
        <f t="shared" si="4"/>
        <v>10242</v>
      </c>
      <c r="R32" s="254">
        <f t="shared" si="5"/>
        <v>13993</v>
      </c>
    </row>
    <row r="33" spans="1:18" ht="17.100000000000001" customHeight="1">
      <c r="B33" s="836" t="s">
        <v>57</v>
      </c>
      <c r="C33" s="301"/>
      <c r="D33" s="301"/>
      <c r="E33" s="301"/>
      <c r="F33" s="301"/>
      <c r="G33" s="300"/>
      <c r="H33" s="299" t="s">
        <v>65</v>
      </c>
      <c r="I33" s="298" t="s">
        <v>64</v>
      </c>
      <c r="J33" s="297" t="s">
        <v>57</v>
      </c>
      <c r="K33" s="296" t="s">
        <v>63</v>
      </c>
      <c r="L33" s="295" t="s">
        <v>62</v>
      </c>
      <c r="M33" s="295" t="s">
        <v>61</v>
      </c>
      <c r="N33" s="295" t="s">
        <v>60</v>
      </c>
      <c r="O33" s="295" t="s">
        <v>59</v>
      </c>
      <c r="P33" s="294" t="s">
        <v>58</v>
      </c>
      <c r="Q33" s="293" t="s">
        <v>57</v>
      </c>
      <c r="R33" s="292" t="s">
        <v>56</v>
      </c>
    </row>
    <row r="34" spans="1:18" ht="17.100000000000001" customHeight="1">
      <c r="B34" s="837"/>
      <c r="C34" s="291" t="s">
        <v>111</v>
      </c>
      <c r="D34" s="47"/>
      <c r="E34" s="47"/>
      <c r="F34" s="47"/>
      <c r="G34" s="46"/>
      <c r="H34" s="263">
        <f t="shared" ref="H34:I41" si="6">H14+H24</f>
        <v>2756</v>
      </c>
      <c r="I34" s="264">
        <f t="shared" si="6"/>
        <v>2423</v>
      </c>
      <c r="J34" s="290">
        <f>SUM(H34:I34)</f>
        <v>5179</v>
      </c>
      <c r="K34" s="289" t="s">
        <v>281</v>
      </c>
      <c r="L34" s="288">
        <f>L14+L24</f>
        <v>4753</v>
      </c>
      <c r="M34" s="288">
        <f>M14+M24</f>
        <v>2936</v>
      </c>
      <c r="N34" s="288">
        <f>N14+N24</f>
        <v>2289</v>
      </c>
      <c r="O34" s="288">
        <f>O14+O24</f>
        <v>2650</v>
      </c>
      <c r="P34" s="288">
        <f>P14+P24</f>
        <v>1772</v>
      </c>
      <c r="Q34" s="261">
        <f t="shared" ref="Q34:Q42" si="7">SUM(K34:P34)</f>
        <v>14400</v>
      </c>
      <c r="R34" s="287">
        <f t="shared" ref="R34:R42" si="8">SUM(J34,Q34)</f>
        <v>19579</v>
      </c>
    </row>
    <row r="35" spans="1:18" ht="17.100000000000001" customHeight="1">
      <c r="B35" s="837"/>
      <c r="C35" s="82"/>
      <c r="D35" s="151" t="s">
        <v>126</v>
      </c>
      <c r="E35" s="151"/>
      <c r="F35" s="151"/>
      <c r="G35" s="151"/>
      <c r="H35" s="286">
        <f t="shared" si="6"/>
        <v>105</v>
      </c>
      <c r="I35" s="285">
        <f t="shared" si="6"/>
        <v>89</v>
      </c>
      <c r="J35" s="275">
        <f>SUM(H35:I35)</f>
        <v>194</v>
      </c>
      <c r="K35" s="284" t="s">
        <v>281</v>
      </c>
      <c r="L35" s="283">
        <f t="shared" ref="L35:P41" si="9">L15+L25</f>
        <v>129</v>
      </c>
      <c r="M35" s="283">
        <f t="shared" si="9"/>
        <v>99</v>
      </c>
      <c r="N35" s="283">
        <f t="shared" si="9"/>
        <v>62</v>
      </c>
      <c r="O35" s="283">
        <f t="shared" si="9"/>
        <v>60</v>
      </c>
      <c r="P35" s="282">
        <f>P15+P25</f>
        <v>52</v>
      </c>
      <c r="Q35" s="275">
        <f>SUM(K35:P35)</f>
        <v>402</v>
      </c>
      <c r="R35" s="281">
        <f>SUM(J35,Q35)</f>
        <v>596</v>
      </c>
    </row>
    <row r="36" spans="1:18" ht="17.100000000000001" customHeight="1">
      <c r="B36" s="837"/>
      <c r="C36" s="152"/>
      <c r="D36" s="69" t="s">
        <v>125</v>
      </c>
      <c r="E36" s="69"/>
      <c r="F36" s="69"/>
      <c r="G36" s="69"/>
      <c r="H36" s="280">
        <f t="shared" si="6"/>
        <v>249</v>
      </c>
      <c r="I36" s="279">
        <f t="shared" si="6"/>
        <v>239</v>
      </c>
      <c r="J36" s="275">
        <f t="shared" ref="J36:J42" si="10">SUM(H36:I36)</f>
        <v>488</v>
      </c>
      <c r="K36" s="278" t="s">
        <v>281</v>
      </c>
      <c r="L36" s="277">
        <f t="shared" si="9"/>
        <v>323</v>
      </c>
      <c r="M36" s="277">
        <f t="shared" si="9"/>
        <v>242</v>
      </c>
      <c r="N36" s="277">
        <f t="shared" si="9"/>
        <v>174</v>
      </c>
      <c r="O36" s="277">
        <f t="shared" si="9"/>
        <v>155</v>
      </c>
      <c r="P36" s="276">
        <f t="shared" si="9"/>
        <v>110</v>
      </c>
      <c r="Q36" s="275">
        <f t="shared" si="7"/>
        <v>1004</v>
      </c>
      <c r="R36" s="274">
        <f t="shared" si="8"/>
        <v>1492</v>
      </c>
    </row>
    <row r="37" spans="1:18" ht="17.100000000000001" customHeight="1">
      <c r="B37" s="837"/>
      <c r="C37" s="152"/>
      <c r="D37" s="69" t="s">
        <v>124</v>
      </c>
      <c r="E37" s="69"/>
      <c r="F37" s="69"/>
      <c r="G37" s="69"/>
      <c r="H37" s="280">
        <f t="shared" si="6"/>
        <v>425</v>
      </c>
      <c r="I37" s="279">
        <f t="shared" si="6"/>
        <v>360</v>
      </c>
      <c r="J37" s="275">
        <f t="shared" si="10"/>
        <v>785</v>
      </c>
      <c r="K37" s="278" t="s">
        <v>281</v>
      </c>
      <c r="L37" s="277">
        <f t="shared" si="9"/>
        <v>621</v>
      </c>
      <c r="M37" s="277">
        <f t="shared" si="9"/>
        <v>351</v>
      </c>
      <c r="N37" s="277">
        <f t="shared" si="9"/>
        <v>264</v>
      </c>
      <c r="O37" s="277">
        <f t="shared" si="9"/>
        <v>278</v>
      </c>
      <c r="P37" s="276">
        <f t="shared" si="9"/>
        <v>203</v>
      </c>
      <c r="Q37" s="275">
        <f t="shared" si="7"/>
        <v>1717</v>
      </c>
      <c r="R37" s="274">
        <f>SUM(J37,Q37)</f>
        <v>2502</v>
      </c>
    </row>
    <row r="38" spans="1:18" ht="17.100000000000001" customHeight="1">
      <c r="B38" s="837"/>
      <c r="C38" s="152"/>
      <c r="D38" s="69" t="s">
        <v>123</v>
      </c>
      <c r="E38" s="69"/>
      <c r="F38" s="69"/>
      <c r="G38" s="69"/>
      <c r="H38" s="280">
        <f t="shared" si="6"/>
        <v>711</v>
      </c>
      <c r="I38" s="279">
        <f t="shared" si="6"/>
        <v>511</v>
      </c>
      <c r="J38" s="275">
        <f t="shared" si="10"/>
        <v>1222</v>
      </c>
      <c r="K38" s="278" t="s">
        <v>281</v>
      </c>
      <c r="L38" s="277">
        <f t="shared" si="9"/>
        <v>978</v>
      </c>
      <c r="M38" s="277">
        <f t="shared" si="9"/>
        <v>558</v>
      </c>
      <c r="N38" s="277">
        <f t="shared" si="9"/>
        <v>386</v>
      </c>
      <c r="O38" s="277">
        <f t="shared" si="9"/>
        <v>429</v>
      </c>
      <c r="P38" s="276">
        <f t="shared" si="9"/>
        <v>278</v>
      </c>
      <c r="Q38" s="275">
        <f t="shared" si="7"/>
        <v>2629</v>
      </c>
      <c r="R38" s="274">
        <f t="shared" si="8"/>
        <v>3851</v>
      </c>
    </row>
    <row r="39" spans="1:18" ht="17.100000000000001" customHeight="1">
      <c r="B39" s="837"/>
      <c r="C39" s="152"/>
      <c r="D39" s="69" t="s">
        <v>122</v>
      </c>
      <c r="E39" s="69"/>
      <c r="F39" s="69"/>
      <c r="G39" s="69"/>
      <c r="H39" s="280">
        <f t="shared" si="6"/>
        <v>751</v>
      </c>
      <c r="I39" s="279">
        <f t="shared" si="6"/>
        <v>623</v>
      </c>
      <c r="J39" s="275">
        <f t="shared" si="10"/>
        <v>1374</v>
      </c>
      <c r="K39" s="278" t="s">
        <v>281</v>
      </c>
      <c r="L39" s="277">
        <f t="shared" si="9"/>
        <v>1309</v>
      </c>
      <c r="M39" s="277">
        <f t="shared" si="9"/>
        <v>730</v>
      </c>
      <c r="N39" s="277">
        <f t="shared" si="9"/>
        <v>567</v>
      </c>
      <c r="O39" s="277">
        <f t="shared" si="9"/>
        <v>601</v>
      </c>
      <c r="P39" s="276">
        <f t="shared" si="9"/>
        <v>437</v>
      </c>
      <c r="Q39" s="275">
        <f t="shared" si="7"/>
        <v>3644</v>
      </c>
      <c r="R39" s="274">
        <f t="shared" si="8"/>
        <v>5018</v>
      </c>
    </row>
    <row r="40" spans="1:18" ht="17.100000000000001" customHeight="1">
      <c r="B40" s="837"/>
      <c r="C40" s="133"/>
      <c r="D40" s="132" t="s">
        <v>121</v>
      </c>
      <c r="E40" s="132"/>
      <c r="F40" s="132"/>
      <c r="G40" s="132"/>
      <c r="H40" s="273">
        <f t="shared" si="6"/>
        <v>515</v>
      </c>
      <c r="I40" s="272">
        <f t="shared" si="6"/>
        <v>601</v>
      </c>
      <c r="J40" s="271">
        <f t="shared" si="10"/>
        <v>1116</v>
      </c>
      <c r="K40" s="270" t="s">
        <v>281</v>
      </c>
      <c r="L40" s="269">
        <f t="shared" si="9"/>
        <v>1393</v>
      </c>
      <c r="M40" s="269">
        <f t="shared" si="9"/>
        <v>956</v>
      </c>
      <c r="N40" s="269">
        <f t="shared" si="9"/>
        <v>836</v>
      </c>
      <c r="O40" s="269">
        <f t="shared" si="9"/>
        <v>1127</v>
      </c>
      <c r="P40" s="268">
        <f t="shared" si="9"/>
        <v>692</v>
      </c>
      <c r="Q40" s="267">
        <f t="shared" si="7"/>
        <v>5004</v>
      </c>
      <c r="R40" s="266">
        <f t="shared" si="8"/>
        <v>6120</v>
      </c>
    </row>
    <row r="41" spans="1:18" ht="17.100000000000001" customHeight="1">
      <c r="B41" s="837"/>
      <c r="C41" s="265" t="s">
        <v>110</v>
      </c>
      <c r="D41" s="265"/>
      <c r="E41" s="265"/>
      <c r="F41" s="265"/>
      <c r="G41" s="265"/>
      <c r="H41" s="263">
        <f t="shared" si="6"/>
        <v>29</v>
      </c>
      <c r="I41" s="264">
        <f t="shared" si="6"/>
        <v>64</v>
      </c>
      <c r="J41" s="263">
        <f>SUM(H41:I41)</f>
        <v>93</v>
      </c>
      <c r="K41" s="262" t="s">
        <v>281</v>
      </c>
      <c r="L41" s="35">
        <f>L21+L31</f>
        <v>63</v>
      </c>
      <c r="M41" s="35">
        <f t="shared" si="9"/>
        <v>46</v>
      </c>
      <c r="N41" s="35">
        <f t="shared" si="9"/>
        <v>33</v>
      </c>
      <c r="O41" s="35">
        <f t="shared" si="9"/>
        <v>25</v>
      </c>
      <c r="P41" s="34">
        <f t="shared" si="9"/>
        <v>38</v>
      </c>
      <c r="Q41" s="261">
        <f t="shared" si="7"/>
        <v>205</v>
      </c>
      <c r="R41" s="260">
        <f t="shared" si="8"/>
        <v>298</v>
      </c>
    </row>
    <row r="42" spans="1:18" ht="17.100000000000001" customHeight="1" thickBot="1">
      <c r="B42" s="838"/>
      <c r="C42" s="839" t="s">
        <v>120</v>
      </c>
      <c r="D42" s="840"/>
      <c r="E42" s="840"/>
      <c r="F42" s="840"/>
      <c r="G42" s="841"/>
      <c r="H42" s="259">
        <f>H34+H41</f>
        <v>2785</v>
      </c>
      <c r="I42" s="256">
        <f>I34+I41</f>
        <v>2487</v>
      </c>
      <c r="J42" s="255">
        <f t="shared" si="10"/>
        <v>5272</v>
      </c>
      <c r="K42" s="258" t="s">
        <v>281</v>
      </c>
      <c r="L42" s="257">
        <f>L34+L41</f>
        <v>4816</v>
      </c>
      <c r="M42" s="257">
        <f>M34+M41</f>
        <v>2982</v>
      </c>
      <c r="N42" s="257">
        <f>N34+N41</f>
        <v>2322</v>
      </c>
      <c r="O42" s="257">
        <f>O34+O41</f>
        <v>2675</v>
      </c>
      <c r="P42" s="256">
        <f>P34+P41</f>
        <v>1810</v>
      </c>
      <c r="Q42" s="255">
        <f t="shared" si="7"/>
        <v>14605</v>
      </c>
      <c r="R42" s="254">
        <f t="shared" si="8"/>
        <v>19877</v>
      </c>
    </row>
    <row r="45" spans="1:18" ht="17.100000000000001" customHeight="1">
      <c r="A45" s="4" t="s">
        <v>119</v>
      </c>
    </row>
    <row r="46" spans="1:18" ht="17.100000000000001" customHeight="1">
      <c r="B46" s="23"/>
      <c r="C46" s="23"/>
      <c r="D46" s="23"/>
      <c r="E46" s="143"/>
      <c r="F46" s="143"/>
      <c r="G46" s="143"/>
      <c r="H46" s="143"/>
      <c r="I46" s="143"/>
      <c r="J46" s="143"/>
      <c r="K46" s="782" t="s">
        <v>112</v>
      </c>
      <c r="L46" s="782"/>
      <c r="M46" s="782"/>
      <c r="N46" s="782"/>
      <c r="O46" s="782"/>
      <c r="P46" s="782"/>
      <c r="Q46" s="782"/>
      <c r="R46" s="782"/>
    </row>
    <row r="47" spans="1:18" ht="17.100000000000001" customHeight="1">
      <c r="B47" s="783" t="str">
        <f>"令和" &amp; DBCS($A$2) &amp; "年（" &amp; DBCS($B$2) &amp; "年）" &amp; DBCS($C$2) &amp; "月"</f>
        <v>令和５年（２０２３年）１月</v>
      </c>
      <c r="C47" s="784"/>
      <c r="D47" s="784"/>
      <c r="E47" s="784"/>
      <c r="F47" s="784"/>
      <c r="G47" s="785"/>
      <c r="H47" s="789" t="s">
        <v>104</v>
      </c>
      <c r="I47" s="790"/>
      <c r="J47" s="790"/>
      <c r="K47" s="791" t="s">
        <v>103</v>
      </c>
      <c r="L47" s="792"/>
      <c r="M47" s="792"/>
      <c r="N47" s="792"/>
      <c r="O47" s="792"/>
      <c r="P47" s="792"/>
      <c r="Q47" s="793"/>
      <c r="R47" s="794" t="s">
        <v>56</v>
      </c>
    </row>
    <row r="48" spans="1:18" ht="17.100000000000001" customHeight="1">
      <c r="B48" s="786"/>
      <c r="C48" s="787"/>
      <c r="D48" s="787"/>
      <c r="E48" s="787"/>
      <c r="F48" s="787"/>
      <c r="G48" s="788"/>
      <c r="H48" s="142" t="s">
        <v>65</v>
      </c>
      <c r="I48" s="141" t="s">
        <v>64</v>
      </c>
      <c r="J48" s="140" t="s">
        <v>57</v>
      </c>
      <c r="K48" s="139" t="s">
        <v>63</v>
      </c>
      <c r="L48" s="138" t="s">
        <v>62</v>
      </c>
      <c r="M48" s="138" t="s">
        <v>61</v>
      </c>
      <c r="N48" s="138" t="s">
        <v>60</v>
      </c>
      <c r="O48" s="138" t="s">
        <v>59</v>
      </c>
      <c r="P48" s="137" t="s">
        <v>58</v>
      </c>
      <c r="Q48" s="695" t="s">
        <v>57</v>
      </c>
      <c r="R48" s="795"/>
    </row>
    <row r="49" spans="1:18" ht="17.100000000000001" customHeight="1">
      <c r="B49" s="3" t="s">
        <v>111</v>
      </c>
      <c r="C49" s="235"/>
      <c r="D49" s="235"/>
      <c r="E49" s="235"/>
      <c r="F49" s="235"/>
      <c r="G49" s="235"/>
      <c r="H49" s="22">
        <v>902</v>
      </c>
      <c r="I49" s="21">
        <v>1322</v>
      </c>
      <c r="J49" s="20">
        <f>SUM(H49:I49)</f>
        <v>2224</v>
      </c>
      <c r="K49" s="19">
        <v>0</v>
      </c>
      <c r="L49" s="31">
        <v>3715</v>
      </c>
      <c r="M49" s="31">
        <v>2396</v>
      </c>
      <c r="N49" s="31">
        <v>1534</v>
      </c>
      <c r="O49" s="31">
        <v>1033</v>
      </c>
      <c r="P49" s="30">
        <v>472</v>
      </c>
      <c r="Q49" s="253">
        <f>SUM(K49:P49)</f>
        <v>9150</v>
      </c>
      <c r="R49" s="252">
        <f>SUM(J49,Q49)</f>
        <v>11374</v>
      </c>
    </row>
    <row r="50" spans="1:18" ht="17.100000000000001" customHeight="1">
      <c r="B50" s="2" t="s">
        <v>110</v>
      </c>
      <c r="C50" s="29"/>
      <c r="D50" s="29"/>
      <c r="E50" s="29"/>
      <c r="F50" s="29"/>
      <c r="G50" s="29"/>
      <c r="H50" s="18">
        <v>15</v>
      </c>
      <c r="I50" s="17">
        <v>36</v>
      </c>
      <c r="J50" s="16">
        <f>SUM(H50:I50)</f>
        <v>51</v>
      </c>
      <c r="K50" s="15">
        <v>0</v>
      </c>
      <c r="L50" s="28">
        <v>42</v>
      </c>
      <c r="M50" s="28">
        <v>40</v>
      </c>
      <c r="N50" s="28">
        <v>27</v>
      </c>
      <c r="O50" s="28">
        <v>13</v>
      </c>
      <c r="P50" s="27">
        <v>16</v>
      </c>
      <c r="Q50" s="251">
        <f>SUM(K50:P50)</f>
        <v>138</v>
      </c>
      <c r="R50" s="250">
        <f>SUM(J50,Q50)</f>
        <v>189</v>
      </c>
    </row>
    <row r="51" spans="1:18" ht="17.100000000000001" customHeight="1">
      <c r="B51" s="13" t="s">
        <v>55</v>
      </c>
      <c r="C51" s="12"/>
      <c r="D51" s="12"/>
      <c r="E51" s="12"/>
      <c r="F51" s="12"/>
      <c r="G51" s="12"/>
      <c r="H51" s="11">
        <f t="shared" ref="H51:P51" si="11">H49+H50</f>
        <v>917</v>
      </c>
      <c r="I51" s="8">
        <f t="shared" si="11"/>
        <v>1358</v>
      </c>
      <c r="J51" s="7">
        <f t="shared" si="11"/>
        <v>2275</v>
      </c>
      <c r="K51" s="10">
        <f t="shared" si="11"/>
        <v>0</v>
      </c>
      <c r="L51" s="9">
        <f t="shared" si="11"/>
        <v>3757</v>
      </c>
      <c r="M51" s="9">
        <f t="shared" si="11"/>
        <v>2436</v>
      </c>
      <c r="N51" s="9">
        <f t="shared" si="11"/>
        <v>1561</v>
      </c>
      <c r="O51" s="9">
        <f t="shared" si="11"/>
        <v>1046</v>
      </c>
      <c r="P51" s="8">
        <f t="shared" si="11"/>
        <v>488</v>
      </c>
      <c r="Q51" s="7">
        <f>SUM(K51:P51)</f>
        <v>9288</v>
      </c>
      <c r="R51" s="6">
        <f>SUM(J51,Q51)</f>
        <v>11563</v>
      </c>
    </row>
    <row r="53" spans="1:18" ht="17.100000000000001" customHeight="1">
      <c r="A53" s="4" t="s">
        <v>118</v>
      </c>
    </row>
    <row r="54" spans="1:18" ht="17.100000000000001" customHeight="1">
      <c r="B54" s="23"/>
      <c r="C54" s="23"/>
      <c r="D54" s="23"/>
      <c r="E54" s="143"/>
      <c r="F54" s="143"/>
      <c r="G54" s="143"/>
      <c r="H54" s="143"/>
      <c r="I54" s="143"/>
      <c r="J54" s="143"/>
      <c r="K54" s="782" t="s">
        <v>112</v>
      </c>
      <c r="L54" s="782"/>
      <c r="M54" s="782"/>
      <c r="N54" s="782"/>
      <c r="O54" s="782"/>
      <c r="P54" s="782"/>
      <c r="Q54" s="782"/>
      <c r="R54" s="782"/>
    </row>
    <row r="55" spans="1:18" ht="17.100000000000001" customHeight="1">
      <c r="B55" s="783" t="str">
        <f>"令和" &amp; DBCS($A$2) &amp; "年（" &amp; DBCS($B$2) &amp; "年）" &amp; DBCS($C$2) &amp; "月"</f>
        <v>令和５年（２０２３年）１月</v>
      </c>
      <c r="C55" s="784"/>
      <c r="D55" s="784"/>
      <c r="E55" s="784"/>
      <c r="F55" s="784"/>
      <c r="G55" s="785"/>
      <c r="H55" s="789" t="s">
        <v>104</v>
      </c>
      <c r="I55" s="790"/>
      <c r="J55" s="790"/>
      <c r="K55" s="791" t="s">
        <v>103</v>
      </c>
      <c r="L55" s="792"/>
      <c r="M55" s="792"/>
      <c r="N55" s="792"/>
      <c r="O55" s="792"/>
      <c r="P55" s="792"/>
      <c r="Q55" s="793"/>
      <c r="R55" s="785" t="s">
        <v>56</v>
      </c>
    </row>
    <row r="56" spans="1:18" ht="17.100000000000001" customHeight="1">
      <c r="B56" s="786"/>
      <c r="C56" s="787"/>
      <c r="D56" s="787"/>
      <c r="E56" s="787"/>
      <c r="F56" s="787"/>
      <c r="G56" s="788"/>
      <c r="H56" s="142" t="s">
        <v>65</v>
      </c>
      <c r="I56" s="141" t="s">
        <v>64</v>
      </c>
      <c r="J56" s="140" t="s">
        <v>57</v>
      </c>
      <c r="K56" s="139" t="s">
        <v>63</v>
      </c>
      <c r="L56" s="138" t="s">
        <v>62</v>
      </c>
      <c r="M56" s="138" t="s">
        <v>61</v>
      </c>
      <c r="N56" s="138" t="s">
        <v>60</v>
      </c>
      <c r="O56" s="138" t="s">
        <v>59</v>
      </c>
      <c r="P56" s="137" t="s">
        <v>58</v>
      </c>
      <c r="Q56" s="248" t="s">
        <v>57</v>
      </c>
      <c r="R56" s="788"/>
    </row>
    <row r="57" spans="1:18" ht="17.100000000000001" customHeight="1">
      <c r="B57" s="3" t="s">
        <v>111</v>
      </c>
      <c r="C57" s="235"/>
      <c r="D57" s="235"/>
      <c r="E57" s="235"/>
      <c r="F57" s="235"/>
      <c r="G57" s="235"/>
      <c r="H57" s="22">
        <v>10</v>
      </c>
      <c r="I57" s="21">
        <v>10</v>
      </c>
      <c r="J57" s="20">
        <f>SUM(H57:I57)</f>
        <v>20</v>
      </c>
      <c r="K57" s="19">
        <v>0</v>
      </c>
      <c r="L57" s="31">
        <v>1429</v>
      </c>
      <c r="M57" s="31">
        <v>997</v>
      </c>
      <c r="N57" s="31">
        <v>766</v>
      </c>
      <c r="O57" s="31">
        <v>537</v>
      </c>
      <c r="P57" s="30">
        <v>268</v>
      </c>
      <c r="Q57" s="233">
        <f>SUM(K57:P57)</f>
        <v>3997</v>
      </c>
      <c r="R57" s="232">
        <f>SUM(J57,Q57)</f>
        <v>4017</v>
      </c>
    </row>
    <row r="58" spans="1:18" ht="17.100000000000001" customHeight="1">
      <c r="B58" s="2" t="s">
        <v>110</v>
      </c>
      <c r="C58" s="29"/>
      <c r="D58" s="29"/>
      <c r="E58" s="29"/>
      <c r="F58" s="29"/>
      <c r="G58" s="29"/>
      <c r="H58" s="18">
        <v>0</v>
      </c>
      <c r="I58" s="17">
        <v>0</v>
      </c>
      <c r="J58" s="16">
        <f>SUM(H58:I58)</f>
        <v>0</v>
      </c>
      <c r="K58" s="15">
        <v>0</v>
      </c>
      <c r="L58" s="28">
        <v>5</v>
      </c>
      <c r="M58" s="28">
        <v>7</v>
      </c>
      <c r="N58" s="28">
        <v>6</v>
      </c>
      <c r="O58" s="28">
        <v>3</v>
      </c>
      <c r="P58" s="27">
        <v>6</v>
      </c>
      <c r="Q58" s="230">
        <f>SUM(K58:P58)</f>
        <v>27</v>
      </c>
      <c r="R58" s="229">
        <f>SUM(J58,Q58)</f>
        <v>27</v>
      </c>
    </row>
    <row r="59" spans="1:18" ht="17.100000000000001" customHeight="1">
      <c r="B59" s="13" t="s">
        <v>55</v>
      </c>
      <c r="C59" s="12"/>
      <c r="D59" s="12"/>
      <c r="E59" s="12"/>
      <c r="F59" s="12"/>
      <c r="G59" s="12"/>
      <c r="H59" s="11">
        <f>H57+H58</f>
        <v>10</v>
      </c>
      <c r="I59" s="8">
        <f>I57+I58</f>
        <v>10</v>
      </c>
      <c r="J59" s="7">
        <f>SUM(H59:I59)</f>
        <v>20</v>
      </c>
      <c r="K59" s="10">
        <f t="shared" ref="K59:P59" si="12">K57+K58</f>
        <v>0</v>
      </c>
      <c r="L59" s="9">
        <f t="shared" si="12"/>
        <v>1434</v>
      </c>
      <c r="M59" s="9">
        <f t="shared" si="12"/>
        <v>1004</v>
      </c>
      <c r="N59" s="9">
        <f t="shared" si="12"/>
        <v>772</v>
      </c>
      <c r="O59" s="9">
        <f t="shared" si="12"/>
        <v>540</v>
      </c>
      <c r="P59" s="8">
        <f t="shared" si="12"/>
        <v>274</v>
      </c>
      <c r="Q59" s="227">
        <f>SUM(K59:P59)</f>
        <v>4024</v>
      </c>
      <c r="R59" s="226">
        <f>SUM(J59,Q59)</f>
        <v>4044</v>
      </c>
    </row>
    <row r="61" spans="1:18" ht="17.100000000000001" customHeight="1">
      <c r="A61" s="4" t="s">
        <v>117</v>
      </c>
    </row>
    <row r="62" spans="1:18" ht="17.100000000000001" customHeight="1">
      <c r="A62" s="4" t="s">
        <v>116</v>
      </c>
    </row>
    <row r="63" spans="1:18" ht="17.100000000000001" customHeight="1">
      <c r="B63" s="23"/>
      <c r="C63" s="23"/>
      <c r="D63" s="23"/>
      <c r="E63" s="143"/>
      <c r="F63" s="143"/>
      <c r="G63" s="143"/>
      <c r="H63" s="143"/>
      <c r="I63" s="143"/>
      <c r="J63" s="782" t="s">
        <v>112</v>
      </c>
      <c r="K63" s="782"/>
      <c r="L63" s="782"/>
      <c r="M63" s="782"/>
      <c r="N63" s="782"/>
      <c r="O63" s="782"/>
      <c r="P63" s="782"/>
      <c r="Q63" s="782"/>
    </row>
    <row r="64" spans="1:18" ht="17.100000000000001" customHeight="1">
      <c r="B64" s="783" t="str">
        <f>"令和" &amp; DBCS($A$2) &amp; "年（" &amp; DBCS($B$2) &amp; "年）" &amp; DBCS($C$2) &amp; "月"</f>
        <v>令和５年（２０２３年）１月</v>
      </c>
      <c r="C64" s="784"/>
      <c r="D64" s="784"/>
      <c r="E64" s="784"/>
      <c r="F64" s="784"/>
      <c r="G64" s="785"/>
      <c r="H64" s="789" t="s">
        <v>104</v>
      </c>
      <c r="I64" s="790"/>
      <c r="J64" s="790"/>
      <c r="K64" s="791" t="s">
        <v>103</v>
      </c>
      <c r="L64" s="792"/>
      <c r="M64" s="792"/>
      <c r="N64" s="792"/>
      <c r="O64" s="792"/>
      <c r="P64" s="793"/>
      <c r="Q64" s="785" t="s">
        <v>56</v>
      </c>
    </row>
    <row r="65" spans="1:17" ht="17.100000000000001" customHeight="1">
      <c r="B65" s="786"/>
      <c r="C65" s="787"/>
      <c r="D65" s="787"/>
      <c r="E65" s="787"/>
      <c r="F65" s="787"/>
      <c r="G65" s="788"/>
      <c r="H65" s="142" t="s">
        <v>65</v>
      </c>
      <c r="I65" s="141" t="s">
        <v>64</v>
      </c>
      <c r="J65" s="140" t="s">
        <v>57</v>
      </c>
      <c r="K65" s="249" t="s">
        <v>62</v>
      </c>
      <c r="L65" s="138" t="s">
        <v>61</v>
      </c>
      <c r="M65" s="138" t="s">
        <v>60</v>
      </c>
      <c r="N65" s="138" t="s">
        <v>59</v>
      </c>
      <c r="O65" s="137" t="s">
        <v>58</v>
      </c>
      <c r="P65" s="248" t="s">
        <v>57</v>
      </c>
      <c r="Q65" s="788"/>
    </row>
    <row r="66" spans="1:17" ht="17.100000000000001" customHeight="1">
      <c r="B66" s="3" t="s">
        <v>111</v>
      </c>
      <c r="C66" s="235"/>
      <c r="D66" s="235"/>
      <c r="E66" s="235"/>
      <c r="F66" s="235"/>
      <c r="G66" s="235"/>
      <c r="H66" s="22">
        <v>0</v>
      </c>
      <c r="I66" s="21">
        <v>0</v>
      </c>
      <c r="J66" s="20">
        <f>SUM(H66:I66)</f>
        <v>0</v>
      </c>
      <c r="K66" s="234">
        <v>0</v>
      </c>
      <c r="L66" s="31">
        <v>3</v>
      </c>
      <c r="M66" s="31">
        <v>169</v>
      </c>
      <c r="N66" s="31">
        <v>564</v>
      </c>
      <c r="O66" s="30">
        <v>409</v>
      </c>
      <c r="P66" s="233">
        <f>SUM(K66:O66)</f>
        <v>1145</v>
      </c>
      <c r="Q66" s="232">
        <f>SUM(J66,P66)</f>
        <v>1145</v>
      </c>
    </row>
    <row r="67" spans="1:17" ht="17.100000000000001" customHeight="1">
      <c r="B67" s="2" t="s">
        <v>110</v>
      </c>
      <c r="C67" s="29"/>
      <c r="D67" s="29"/>
      <c r="E67" s="29"/>
      <c r="F67" s="29"/>
      <c r="G67" s="29"/>
      <c r="H67" s="18">
        <v>0</v>
      </c>
      <c r="I67" s="17">
        <v>0</v>
      </c>
      <c r="J67" s="16">
        <f>SUM(H67:I67)</f>
        <v>0</v>
      </c>
      <c r="K67" s="231">
        <v>0</v>
      </c>
      <c r="L67" s="28">
        <v>0</v>
      </c>
      <c r="M67" s="28">
        <v>0</v>
      </c>
      <c r="N67" s="28">
        <v>1</v>
      </c>
      <c r="O67" s="27">
        <v>4</v>
      </c>
      <c r="P67" s="230">
        <f>SUM(K67:O67)</f>
        <v>5</v>
      </c>
      <c r="Q67" s="229">
        <f>SUM(J67,P67)</f>
        <v>5</v>
      </c>
    </row>
    <row r="68" spans="1:17" ht="17.100000000000001" customHeight="1">
      <c r="B68" s="13" t="s">
        <v>55</v>
      </c>
      <c r="C68" s="12"/>
      <c r="D68" s="12"/>
      <c r="E68" s="12"/>
      <c r="F68" s="12"/>
      <c r="G68" s="12"/>
      <c r="H68" s="11">
        <f>H66+H67</f>
        <v>0</v>
      </c>
      <c r="I68" s="8">
        <f>I66+I67</f>
        <v>0</v>
      </c>
      <c r="J68" s="7">
        <f>SUM(H68:I68)</f>
        <v>0</v>
      </c>
      <c r="K68" s="228">
        <f>K66+K67</f>
        <v>0</v>
      </c>
      <c r="L68" s="9">
        <f>L66+L67</f>
        <v>3</v>
      </c>
      <c r="M68" s="9">
        <f>M66+M67</f>
        <v>169</v>
      </c>
      <c r="N68" s="9">
        <f>N66+N67</f>
        <v>565</v>
      </c>
      <c r="O68" s="8">
        <f>O66+O67</f>
        <v>413</v>
      </c>
      <c r="P68" s="227">
        <f>SUM(K68:O68)</f>
        <v>1150</v>
      </c>
      <c r="Q68" s="226">
        <f>SUM(J68,P68)</f>
        <v>1150</v>
      </c>
    </row>
    <row r="70" spans="1:17" ht="17.100000000000001" customHeight="1">
      <c r="A70" s="4" t="s">
        <v>115</v>
      </c>
    </row>
    <row r="71" spans="1:17" ht="17.100000000000001" customHeight="1">
      <c r="B71" s="23"/>
      <c r="C71" s="23"/>
      <c r="D71" s="23"/>
      <c r="E71" s="143"/>
      <c r="F71" s="143"/>
      <c r="G71" s="143"/>
      <c r="H71" s="143"/>
      <c r="I71" s="143"/>
      <c r="J71" s="782" t="s">
        <v>112</v>
      </c>
      <c r="K71" s="782"/>
      <c r="L71" s="782"/>
      <c r="M71" s="782"/>
      <c r="N71" s="782"/>
      <c r="O71" s="782"/>
      <c r="P71" s="782"/>
      <c r="Q71" s="782"/>
    </row>
    <row r="72" spans="1:17" ht="17.100000000000001" customHeight="1">
      <c r="B72" s="783" t="str">
        <f>"令和" &amp; DBCS($A$2) &amp; "年（" &amp; DBCS($B$2) &amp; "年）" &amp; DBCS($C$2) &amp; "月"</f>
        <v>令和５年（２０２３年）１月</v>
      </c>
      <c r="C72" s="784"/>
      <c r="D72" s="784"/>
      <c r="E72" s="784"/>
      <c r="F72" s="784"/>
      <c r="G72" s="785"/>
      <c r="H72" s="830" t="s">
        <v>104</v>
      </c>
      <c r="I72" s="831"/>
      <c r="J72" s="831"/>
      <c r="K72" s="832" t="s">
        <v>103</v>
      </c>
      <c r="L72" s="831"/>
      <c r="M72" s="831"/>
      <c r="N72" s="831"/>
      <c r="O72" s="831"/>
      <c r="P72" s="833"/>
      <c r="Q72" s="834" t="s">
        <v>56</v>
      </c>
    </row>
    <row r="73" spans="1:17" ht="17.100000000000001" customHeight="1">
      <c r="B73" s="786"/>
      <c r="C73" s="787"/>
      <c r="D73" s="787"/>
      <c r="E73" s="787"/>
      <c r="F73" s="787"/>
      <c r="G73" s="788"/>
      <c r="H73" s="247" t="s">
        <v>65</v>
      </c>
      <c r="I73" s="246" t="s">
        <v>64</v>
      </c>
      <c r="J73" s="245" t="s">
        <v>57</v>
      </c>
      <c r="K73" s="244" t="s">
        <v>62</v>
      </c>
      <c r="L73" s="243" t="s">
        <v>61</v>
      </c>
      <c r="M73" s="243" t="s">
        <v>60</v>
      </c>
      <c r="N73" s="243" t="s">
        <v>59</v>
      </c>
      <c r="O73" s="242" t="s">
        <v>58</v>
      </c>
      <c r="P73" s="241" t="s">
        <v>57</v>
      </c>
      <c r="Q73" s="835"/>
    </row>
    <row r="74" spans="1:17" ht="17.100000000000001" customHeight="1">
      <c r="B74" s="3" t="s">
        <v>111</v>
      </c>
      <c r="C74" s="235"/>
      <c r="D74" s="235"/>
      <c r="E74" s="235"/>
      <c r="F74" s="235"/>
      <c r="G74" s="235"/>
      <c r="H74" s="22">
        <v>0</v>
      </c>
      <c r="I74" s="21">
        <v>0</v>
      </c>
      <c r="J74" s="20">
        <f>SUM(H74:I74)</f>
        <v>0</v>
      </c>
      <c r="K74" s="234">
        <v>44</v>
      </c>
      <c r="L74" s="31">
        <v>53</v>
      </c>
      <c r="M74" s="31">
        <v>108</v>
      </c>
      <c r="N74" s="31">
        <v>158</v>
      </c>
      <c r="O74" s="30">
        <v>78</v>
      </c>
      <c r="P74" s="233">
        <f>SUM(K74:O74)</f>
        <v>441</v>
      </c>
      <c r="Q74" s="232">
        <f>SUM(J74,P74)</f>
        <v>441</v>
      </c>
    </row>
    <row r="75" spans="1:17" ht="17.100000000000001" customHeight="1">
      <c r="B75" s="2" t="s">
        <v>110</v>
      </c>
      <c r="C75" s="29"/>
      <c r="D75" s="29"/>
      <c r="E75" s="29"/>
      <c r="F75" s="29"/>
      <c r="G75" s="29"/>
      <c r="H75" s="18">
        <v>0</v>
      </c>
      <c r="I75" s="17">
        <v>0</v>
      </c>
      <c r="J75" s="16">
        <f>SUM(H75:I75)</f>
        <v>0</v>
      </c>
      <c r="K75" s="231">
        <v>0</v>
      </c>
      <c r="L75" s="28">
        <v>0</v>
      </c>
      <c r="M75" s="28">
        <v>1</v>
      </c>
      <c r="N75" s="28">
        <v>0</v>
      </c>
      <c r="O75" s="27">
        <v>1</v>
      </c>
      <c r="P75" s="230">
        <f>SUM(K75:O75)</f>
        <v>2</v>
      </c>
      <c r="Q75" s="229">
        <f>SUM(J75,P75)</f>
        <v>2</v>
      </c>
    </row>
    <row r="76" spans="1:17" ht="17.100000000000001" customHeight="1">
      <c r="B76" s="13" t="s">
        <v>55</v>
      </c>
      <c r="C76" s="12"/>
      <c r="D76" s="12"/>
      <c r="E76" s="12"/>
      <c r="F76" s="12"/>
      <c r="G76" s="12"/>
      <c r="H76" s="11">
        <f>H74+H75</f>
        <v>0</v>
      </c>
      <c r="I76" s="8">
        <f>I74+I75</f>
        <v>0</v>
      </c>
      <c r="J76" s="7">
        <f>SUM(H76:I76)</f>
        <v>0</v>
      </c>
      <c r="K76" s="228">
        <f>K74+K75</f>
        <v>44</v>
      </c>
      <c r="L76" s="9">
        <f>L74+L75</f>
        <v>53</v>
      </c>
      <c r="M76" s="9">
        <f>M74+M75</f>
        <v>109</v>
      </c>
      <c r="N76" s="9">
        <f>N74+N75</f>
        <v>158</v>
      </c>
      <c r="O76" s="8">
        <f>O74+O75</f>
        <v>79</v>
      </c>
      <c r="P76" s="227">
        <f>SUM(K76:O76)</f>
        <v>443</v>
      </c>
      <c r="Q76" s="226">
        <f>SUM(J76,P76)</f>
        <v>443</v>
      </c>
    </row>
    <row r="78" spans="1:17" ht="17.100000000000001" customHeight="1">
      <c r="A78" s="4" t="s">
        <v>114</v>
      </c>
    </row>
    <row r="79" spans="1:17" ht="17.100000000000001" customHeight="1">
      <c r="B79" s="23"/>
      <c r="C79" s="23"/>
      <c r="D79" s="23"/>
      <c r="E79" s="143"/>
      <c r="F79" s="143"/>
      <c r="G79" s="143"/>
      <c r="H79" s="143"/>
      <c r="I79" s="143"/>
      <c r="J79" s="782" t="s">
        <v>112</v>
      </c>
      <c r="K79" s="782"/>
      <c r="L79" s="782"/>
      <c r="M79" s="782"/>
      <c r="N79" s="782"/>
      <c r="O79" s="782"/>
      <c r="P79" s="782"/>
      <c r="Q79" s="782"/>
    </row>
    <row r="80" spans="1:17" ht="17.100000000000001" customHeight="1">
      <c r="B80" s="809" t="str">
        <f>"令和" &amp; DBCS($A$2) &amp; "年（" &amp; DBCS($B$2) &amp; "年）" &amp; DBCS($C$2) &amp; "月"</f>
        <v>令和５年（２０２３年）１月</v>
      </c>
      <c r="C80" s="810"/>
      <c r="D80" s="810"/>
      <c r="E80" s="810"/>
      <c r="F80" s="810"/>
      <c r="G80" s="811"/>
      <c r="H80" s="815" t="s">
        <v>104</v>
      </c>
      <c r="I80" s="816"/>
      <c r="J80" s="816"/>
      <c r="K80" s="817" t="s">
        <v>103</v>
      </c>
      <c r="L80" s="816"/>
      <c r="M80" s="816"/>
      <c r="N80" s="816"/>
      <c r="O80" s="816"/>
      <c r="P80" s="818"/>
      <c r="Q80" s="811" t="s">
        <v>56</v>
      </c>
    </row>
    <row r="81" spans="1:18" ht="17.100000000000001" customHeight="1">
      <c r="B81" s="812"/>
      <c r="C81" s="813"/>
      <c r="D81" s="813"/>
      <c r="E81" s="813"/>
      <c r="F81" s="813"/>
      <c r="G81" s="814"/>
      <c r="H81" s="240" t="s">
        <v>65</v>
      </c>
      <c r="I81" s="237" t="s">
        <v>64</v>
      </c>
      <c r="J81" s="697" t="s">
        <v>57</v>
      </c>
      <c r="K81" s="239" t="s">
        <v>62</v>
      </c>
      <c r="L81" s="238" t="s">
        <v>61</v>
      </c>
      <c r="M81" s="238" t="s">
        <v>60</v>
      </c>
      <c r="N81" s="238" t="s">
        <v>59</v>
      </c>
      <c r="O81" s="237" t="s">
        <v>58</v>
      </c>
      <c r="P81" s="236" t="s">
        <v>57</v>
      </c>
      <c r="Q81" s="814"/>
    </row>
    <row r="82" spans="1:18" ht="17.100000000000001" customHeight="1">
      <c r="B82" s="3" t="s">
        <v>111</v>
      </c>
      <c r="C82" s="235"/>
      <c r="D82" s="235"/>
      <c r="E82" s="235"/>
      <c r="F82" s="235"/>
      <c r="G82" s="235"/>
      <c r="H82" s="22">
        <v>0</v>
      </c>
      <c r="I82" s="21">
        <v>0</v>
      </c>
      <c r="J82" s="20">
        <f>SUM(H82:I82)</f>
        <v>0</v>
      </c>
      <c r="K82" s="234">
        <v>0</v>
      </c>
      <c r="L82" s="31">
        <v>0</v>
      </c>
      <c r="M82" s="31">
        <v>2</v>
      </c>
      <c r="N82" s="31">
        <v>17</v>
      </c>
      <c r="O82" s="30">
        <v>13</v>
      </c>
      <c r="P82" s="233">
        <f>SUM(K82:O82)</f>
        <v>32</v>
      </c>
      <c r="Q82" s="232">
        <f>SUM(J82,P82)</f>
        <v>32</v>
      </c>
    </row>
    <row r="83" spans="1:18" ht="17.100000000000001" customHeight="1">
      <c r="B83" s="2" t="s">
        <v>110</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55</v>
      </c>
      <c r="C84" s="12"/>
      <c r="D84" s="12"/>
      <c r="E84" s="12"/>
      <c r="F84" s="12"/>
      <c r="G84" s="12"/>
      <c r="H84" s="11">
        <f>H82+H83</f>
        <v>0</v>
      </c>
      <c r="I84" s="8">
        <f>I82+I83</f>
        <v>0</v>
      </c>
      <c r="J84" s="7">
        <f>SUM(H84:I84)</f>
        <v>0</v>
      </c>
      <c r="K84" s="228">
        <f>K82+K83</f>
        <v>0</v>
      </c>
      <c r="L84" s="9">
        <f>L82+L83</f>
        <v>0</v>
      </c>
      <c r="M84" s="9">
        <f>M82+M83</f>
        <v>2</v>
      </c>
      <c r="N84" s="9">
        <f>N82+N83</f>
        <v>17</v>
      </c>
      <c r="O84" s="8">
        <f>O82+O83</f>
        <v>13</v>
      </c>
      <c r="P84" s="227">
        <f>SUM(K84:O84)</f>
        <v>32</v>
      </c>
      <c r="Q84" s="226">
        <f>SUM(J84,P84)</f>
        <v>32</v>
      </c>
    </row>
    <row r="86" spans="1:18" s="189" customFormat="1" ht="17.100000000000001" customHeight="1">
      <c r="A86" s="4" t="s">
        <v>113</v>
      </c>
    </row>
    <row r="87" spans="1:18" s="189" customFormat="1" ht="17.100000000000001" customHeight="1">
      <c r="B87" s="225"/>
      <c r="C87" s="225"/>
      <c r="D87" s="225"/>
      <c r="E87" s="187"/>
      <c r="F87" s="187"/>
      <c r="G87" s="187"/>
      <c r="H87" s="187"/>
      <c r="I87" s="187"/>
      <c r="J87" s="819" t="s">
        <v>112</v>
      </c>
      <c r="K87" s="819"/>
      <c r="L87" s="819"/>
      <c r="M87" s="819"/>
      <c r="N87" s="819"/>
      <c r="O87" s="819"/>
      <c r="P87" s="819"/>
      <c r="Q87" s="819"/>
    </row>
    <row r="88" spans="1:18" s="189" customFormat="1" ht="17.100000000000001" customHeight="1">
      <c r="B88" s="820" t="str">
        <f>"令和" &amp; DBCS($A$2) &amp; "年（" &amp; DBCS($B$2) &amp; "年）" &amp; DBCS($C$2) &amp; "月"</f>
        <v>令和５年（２０２３年）１月</v>
      </c>
      <c r="C88" s="821"/>
      <c r="D88" s="821"/>
      <c r="E88" s="821"/>
      <c r="F88" s="821"/>
      <c r="G88" s="822"/>
      <c r="H88" s="826" t="s">
        <v>104</v>
      </c>
      <c r="I88" s="827"/>
      <c r="J88" s="827"/>
      <c r="K88" s="828" t="s">
        <v>103</v>
      </c>
      <c r="L88" s="827"/>
      <c r="M88" s="827"/>
      <c r="N88" s="827"/>
      <c r="O88" s="827"/>
      <c r="P88" s="829"/>
      <c r="Q88" s="822" t="s">
        <v>56</v>
      </c>
    </row>
    <row r="89" spans="1:18" s="189" customFormat="1" ht="17.100000000000001" customHeight="1">
      <c r="B89" s="823"/>
      <c r="C89" s="824"/>
      <c r="D89" s="824"/>
      <c r="E89" s="824"/>
      <c r="F89" s="824"/>
      <c r="G89" s="825"/>
      <c r="H89" s="224" t="s">
        <v>65</v>
      </c>
      <c r="I89" s="221" t="s">
        <v>64</v>
      </c>
      <c r="J89" s="698" t="s">
        <v>57</v>
      </c>
      <c r="K89" s="223" t="s">
        <v>62</v>
      </c>
      <c r="L89" s="222" t="s">
        <v>61</v>
      </c>
      <c r="M89" s="222" t="s">
        <v>60</v>
      </c>
      <c r="N89" s="222" t="s">
        <v>59</v>
      </c>
      <c r="O89" s="221" t="s">
        <v>58</v>
      </c>
      <c r="P89" s="220" t="s">
        <v>57</v>
      </c>
      <c r="Q89" s="825"/>
    </row>
    <row r="90" spans="1:18" s="189" customFormat="1" ht="17.100000000000001" customHeight="1">
      <c r="B90" s="219" t="s">
        <v>111</v>
      </c>
      <c r="C90" s="218"/>
      <c r="D90" s="218"/>
      <c r="E90" s="218"/>
      <c r="F90" s="218"/>
      <c r="G90" s="218"/>
      <c r="H90" s="217">
        <v>0</v>
      </c>
      <c r="I90" s="216">
        <v>0</v>
      </c>
      <c r="J90" s="215">
        <f>SUM(H90:I90)</f>
        <v>0</v>
      </c>
      <c r="K90" s="214">
        <v>0</v>
      </c>
      <c r="L90" s="213">
        <v>5</v>
      </c>
      <c r="M90" s="213">
        <v>26</v>
      </c>
      <c r="N90" s="213">
        <v>326</v>
      </c>
      <c r="O90" s="212">
        <v>389</v>
      </c>
      <c r="P90" s="211">
        <f>SUM(K90:O90)</f>
        <v>746</v>
      </c>
      <c r="Q90" s="210">
        <f>SUM(J90,P90)</f>
        <v>746</v>
      </c>
    </row>
    <row r="91" spans="1:18" s="189" customFormat="1" ht="17.100000000000001" customHeight="1">
      <c r="B91" s="209" t="s">
        <v>110</v>
      </c>
      <c r="C91" s="208"/>
      <c r="D91" s="208"/>
      <c r="E91" s="208"/>
      <c r="F91" s="208"/>
      <c r="G91" s="208"/>
      <c r="H91" s="207">
        <v>0</v>
      </c>
      <c r="I91" s="206">
        <v>0</v>
      </c>
      <c r="J91" s="205">
        <f>SUM(H91:I91)</f>
        <v>0</v>
      </c>
      <c r="K91" s="204">
        <v>0</v>
      </c>
      <c r="L91" s="203">
        <v>0</v>
      </c>
      <c r="M91" s="203">
        <v>0</v>
      </c>
      <c r="N91" s="203">
        <v>0</v>
      </c>
      <c r="O91" s="202">
        <v>3</v>
      </c>
      <c r="P91" s="201">
        <f>SUM(K91:O91)</f>
        <v>3</v>
      </c>
      <c r="Q91" s="200">
        <f>SUM(J91,P91)</f>
        <v>3</v>
      </c>
    </row>
    <row r="92" spans="1:18" s="189" customFormat="1" ht="17.100000000000001" customHeight="1">
      <c r="B92" s="199" t="s">
        <v>55</v>
      </c>
      <c r="C92" s="198"/>
      <c r="D92" s="198"/>
      <c r="E92" s="198"/>
      <c r="F92" s="198"/>
      <c r="G92" s="198"/>
      <c r="H92" s="197">
        <f>H90+H91</f>
        <v>0</v>
      </c>
      <c r="I92" s="193">
        <f>I90+I91</f>
        <v>0</v>
      </c>
      <c r="J92" s="196">
        <f>SUM(H92:I92)</f>
        <v>0</v>
      </c>
      <c r="K92" s="195">
        <f>K90+K91</f>
        <v>0</v>
      </c>
      <c r="L92" s="194">
        <f>L90+L91</f>
        <v>5</v>
      </c>
      <c r="M92" s="194">
        <f>M90+M91</f>
        <v>26</v>
      </c>
      <c r="N92" s="194">
        <f>N90+N91</f>
        <v>326</v>
      </c>
      <c r="O92" s="193">
        <f>O90+O91</f>
        <v>392</v>
      </c>
      <c r="P92" s="192">
        <f>SUM(K92:O92)</f>
        <v>749</v>
      </c>
      <c r="Q92" s="191">
        <f>SUM(J92,P92)</f>
        <v>749</v>
      </c>
    </row>
    <row r="93" spans="1:18" s="189" customFormat="1" ht="17.100000000000001" customHeight="1"/>
    <row r="94" spans="1:18" s="49" customFormat="1" ht="17.100000000000001" customHeight="1">
      <c r="A94" s="26" t="s">
        <v>109</v>
      </c>
      <c r="J94" s="190"/>
      <c r="K94" s="190"/>
    </row>
    <row r="95" spans="1:18" s="49" customFormat="1" ht="17.100000000000001" customHeight="1">
      <c r="B95" s="189"/>
      <c r="C95" s="188"/>
      <c r="D95" s="188"/>
      <c r="E95" s="188"/>
      <c r="F95" s="187"/>
      <c r="G95" s="187"/>
      <c r="H95" s="187"/>
      <c r="I95" s="819" t="s">
        <v>108</v>
      </c>
      <c r="J95" s="819"/>
      <c r="K95" s="819"/>
      <c r="L95" s="819"/>
      <c r="M95" s="819"/>
      <c r="N95" s="819"/>
      <c r="O95" s="819"/>
      <c r="P95" s="819"/>
      <c r="Q95" s="819"/>
      <c r="R95" s="819"/>
    </row>
    <row r="96" spans="1:18" s="49" customFormat="1" ht="17.100000000000001" customHeight="1">
      <c r="B96" s="796" t="str">
        <f>"令和" &amp; DBCS($A$2) &amp; "年（" &amp; DBCS($B$2) &amp; "年）" &amp; DBCS($C$2) &amp; "月"</f>
        <v>令和５年（２０２３年）１月</v>
      </c>
      <c r="C96" s="797"/>
      <c r="D96" s="797"/>
      <c r="E96" s="797"/>
      <c r="F96" s="797"/>
      <c r="G96" s="798"/>
      <c r="H96" s="802" t="s">
        <v>104</v>
      </c>
      <c r="I96" s="803"/>
      <c r="J96" s="803"/>
      <c r="K96" s="804" t="s">
        <v>103</v>
      </c>
      <c r="L96" s="805"/>
      <c r="M96" s="805"/>
      <c r="N96" s="805"/>
      <c r="O96" s="805"/>
      <c r="P96" s="805"/>
      <c r="Q96" s="806"/>
      <c r="R96" s="807" t="s">
        <v>56</v>
      </c>
    </row>
    <row r="97" spans="2:18" s="49" customFormat="1" ht="17.100000000000001" customHeight="1">
      <c r="B97" s="799"/>
      <c r="C97" s="800"/>
      <c r="D97" s="800"/>
      <c r="E97" s="800"/>
      <c r="F97" s="800"/>
      <c r="G97" s="801"/>
      <c r="H97" s="186" t="s">
        <v>65</v>
      </c>
      <c r="I97" s="185" t="s">
        <v>64</v>
      </c>
      <c r="J97" s="184" t="s">
        <v>57</v>
      </c>
      <c r="K97" s="139" t="s">
        <v>63</v>
      </c>
      <c r="L97" s="183" t="s">
        <v>62</v>
      </c>
      <c r="M97" s="183" t="s">
        <v>61</v>
      </c>
      <c r="N97" s="183" t="s">
        <v>60</v>
      </c>
      <c r="O97" s="183" t="s">
        <v>59</v>
      </c>
      <c r="P97" s="182" t="s">
        <v>58</v>
      </c>
      <c r="Q97" s="696" t="s">
        <v>57</v>
      </c>
      <c r="R97" s="808"/>
    </row>
    <row r="98" spans="2:18" s="49" customFormat="1" ht="17.100000000000001" customHeight="1">
      <c r="B98" s="162" t="s">
        <v>102</v>
      </c>
      <c r="C98" s="161"/>
      <c r="D98" s="161"/>
      <c r="E98" s="161"/>
      <c r="F98" s="161"/>
      <c r="G98" s="160"/>
      <c r="H98" s="159">
        <f t="shared" ref="H98:R98" si="13">SUM(H99,H105,H108,H113,H117:H118)</f>
        <v>1932</v>
      </c>
      <c r="I98" s="158">
        <f t="shared" si="13"/>
        <v>3041</v>
      </c>
      <c r="J98" s="157">
        <f t="shared" si="13"/>
        <v>4973</v>
      </c>
      <c r="K98" s="42">
        <f t="shared" si="13"/>
        <v>0</v>
      </c>
      <c r="L98" s="156">
        <f t="shared" si="13"/>
        <v>10066</v>
      </c>
      <c r="M98" s="156">
        <f t="shared" si="13"/>
        <v>7253</v>
      </c>
      <c r="N98" s="156">
        <f t="shared" si="13"/>
        <v>4888</v>
      </c>
      <c r="O98" s="156">
        <f t="shared" si="13"/>
        <v>3519</v>
      </c>
      <c r="P98" s="155">
        <f t="shared" si="13"/>
        <v>1828</v>
      </c>
      <c r="Q98" s="154">
        <f t="shared" si="13"/>
        <v>27554</v>
      </c>
      <c r="R98" s="153">
        <f t="shared" si="13"/>
        <v>32527</v>
      </c>
    </row>
    <row r="99" spans="2:18" s="49" customFormat="1" ht="17.100000000000001" customHeight="1">
      <c r="B99" s="111"/>
      <c r="C99" s="162" t="s">
        <v>101</v>
      </c>
      <c r="D99" s="161"/>
      <c r="E99" s="161"/>
      <c r="F99" s="161"/>
      <c r="G99" s="160"/>
      <c r="H99" s="159">
        <f t="shared" ref="H99:Q99" si="14">SUM(H100:H104)</f>
        <v>139</v>
      </c>
      <c r="I99" s="158">
        <f t="shared" si="14"/>
        <v>245</v>
      </c>
      <c r="J99" s="157">
        <f t="shared" si="14"/>
        <v>384</v>
      </c>
      <c r="K99" s="42">
        <f t="shared" si="14"/>
        <v>0</v>
      </c>
      <c r="L99" s="156">
        <f t="shared" si="14"/>
        <v>2683</v>
      </c>
      <c r="M99" s="156">
        <f t="shared" si="14"/>
        <v>1972</v>
      </c>
      <c r="N99" s="156">
        <f t="shared" si="14"/>
        <v>1486</v>
      </c>
      <c r="O99" s="156">
        <f t="shared" si="14"/>
        <v>1190</v>
      </c>
      <c r="P99" s="155">
        <f t="shared" si="14"/>
        <v>783</v>
      </c>
      <c r="Q99" s="154">
        <f t="shared" si="14"/>
        <v>8114</v>
      </c>
      <c r="R99" s="153">
        <f t="shared" ref="R99:R104" si="15">SUM(J99,Q99)</f>
        <v>8498</v>
      </c>
    </row>
    <row r="100" spans="2:18" s="49" customFormat="1" ht="17.100000000000001" customHeight="1">
      <c r="B100" s="111"/>
      <c r="C100" s="111"/>
      <c r="D100" s="172" t="s">
        <v>100</v>
      </c>
      <c r="E100" s="171"/>
      <c r="F100" s="171"/>
      <c r="G100" s="170"/>
      <c r="H100" s="169">
        <v>0</v>
      </c>
      <c r="I100" s="166">
        <v>0</v>
      </c>
      <c r="J100" s="165">
        <f>SUM(H100:I100)</f>
        <v>0</v>
      </c>
      <c r="K100" s="134">
        <v>0</v>
      </c>
      <c r="L100" s="167">
        <v>1380</v>
      </c>
      <c r="M100" s="167">
        <v>876</v>
      </c>
      <c r="N100" s="167">
        <v>494</v>
      </c>
      <c r="O100" s="167">
        <v>321</v>
      </c>
      <c r="P100" s="166">
        <v>159</v>
      </c>
      <c r="Q100" s="165">
        <f>SUM(K100:P100)</f>
        <v>3230</v>
      </c>
      <c r="R100" s="164">
        <f t="shared" si="15"/>
        <v>3230</v>
      </c>
    </row>
    <row r="101" spans="2:18" s="49" customFormat="1" ht="17.100000000000001" customHeight="1">
      <c r="B101" s="111"/>
      <c r="C101" s="111"/>
      <c r="D101" s="110" t="s">
        <v>99</v>
      </c>
      <c r="E101" s="109"/>
      <c r="F101" s="109"/>
      <c r="G101" s="108"/>
      <c r="H101" s="107">
        <v>0</v>
      </c>
      <c r="I101" s="104">
        <v>0</v>
      </c>
      <c r="J101" s="103">
        <f>SUM(H101:I101)</f>
        <v>0</v>
      </c>
      <c r="K101" s="101">
        <v>0</v>
      </c>
      <c r="L101" s="105">
        <v>2</v>
      </c>
      <c r="M101" s="105">
        <v>2</v>
      </c>
      <c r="N101" s="105">
        <v>0</v>
      </c>
      <c r="O101" s="105">
        <v>12</v>
      </c>
      <c r="P101" s="104">
        <v>25</v>
      </c>
      <c r="Q101" s="103">
        <f>SUM(K101:P101)</f>
        <v>41</v>
      </c>
      <c r="R101" s="102">
        <f t="shared" si="15"/>
        <v>41</v>
      </c>
    </row>
    <row r="102" spans="2:18" s="49" customFormat="1" ht="17.100000000000001" customHeight="1">
      <c r="B102" s="111"/>
      <c r="C102" s="111"/>
      <c r="D102" s="110" t="s">
        <v>98</v>
      </c>
      <c r="E102" s="109"/>
      <c r="F102" s="109"/>
      <c r="G102" s="108"/>
      <c r="H102" s="107">
        <v>53</v>
      </c>
      <c r="I102" s="104">
        <v>108</v>
      </c>
      <c r="J102" s="103">
        <f>SUM(H102:I102)</f>
        <v>161</v>
      </c>
      <c r="K102" s="101">
        <v>0</v>
      </c>
      <c r="L102" s="105">
        <v>412</v>
      </c>
      <c r="M102" s="105">
        <v>311</v>
      </c>
      <c r="N102" s="105">
        <v>215</v>
      </c>
      <c r="O102" s="105">
        <v>163</v>
      </c>
      <c r="P102" s="104">
        <v>117</v>
      </c>
      <c r="Q102" s="103">
        <f>SUM(K102:P102)</f>
        <v>1218</v>
      </c>
      <c r="R102" s="102">
        <f t="shared" si="15"/>
        <v>1379</v>
      </c>
    </row>
    <row r="103" spans="2:18" s="49" customFormat="1" ht="17.100000000000001" customHeight="1">
      <c r="B103" s="111"/>
      <c r="C103" s="111"/>
      <c r="D103" s="110" t="s">
        <v>97</v>
      </c>
      <c r="E103" s="109"/>
      <c r="F103" s="109"/>
      <c r="G103" s="108"/>
      <c r="H103" s="107">
        <v>13</v>
      </c>
      <c r="I103" s="104">
        <v>44</v>
      </c>
      <c r="J103" s="103">
        <f>SUM(H103:I103)</f>
        <v>57</v>
      </c>
      <c r="K103" s="101">
        <v>0</v>
      </c>
      <c r="L103" s="105">
        <v>93</v>
      </c>
      <c r="M103" s="105">
        <v>85</v>
      </c>
      <c r="N103" s="105">
        <v>65</v>
      </c>
      <c r="O103" s="105">
        <v>53</v>
      </c>
      <c r="P103" s="104">
        <v>19</v>
      </c>
      <c r="Q103" s="103">
        <f>SUM(K103:P103)</f>
        <v>315</v>
      </c>
      <c r="R103" s="102">
        <f t="shared" si="15"/>
        <v>372</v>
      </c>
    </row>
    <row r="104" spans="2:18" s="49" customFormat="1" ht="17.100000000000001" customHeight="1">
      <c r="B104" s="111"/>
      <c r="C104" s="111"/>
      <c r="D104" s="181" t="s">
        <v>96</v>
      </c>
      <c r="E104" s="180"/>
      <c r="F104" s="180"/>
      <c r="G104" s="179"/>
      <c r="H104" s="178">
        <v>73</v>
      </c>
      <c r="I104" s="175">
        <v>93</v>
      </c>
      <c r="J104" s="174">
        <f>SUM(H104:I104)</f>
        <v>166</v>
      </c>
      <c r="K104" s="128">
        <v>0</v>
      </c>
      <c r="L104" s="176">
        <v>796</v>
      </c>
      <c r="M104" s="176">
        <v>698</v>
      </c>
      <c r="N104" s="176">
        <v>712</v>
      </c>
      <c r="O104" s="176">
        <v>641</v>
      </c>
      <c r="P104" s="175">
        <v>463</v>
      </c>
      <c r="Q104" s="174">
        <f>SUM(K104:P104)</f>
        <v>3310</v>
      </c>
      <c r="R104" s="173">
        <f t="shared" si="15"/>
        <v>3476</v>
      </c>
    </row>
    <row r="105" spans="2:18" s="49" customFormat="1" ht="17.100000000000001" customHeight="1">
      <c r="B105" s="111"/>
      <c r="C105" s="162" t="s">
        <v>95</v>
      </c>
      <c r="D105" s="161"/>
      <c r="E105" s="161"/>
      <c r="F105" s="161"/>
      <c r="G105" s="160"/>
      <c r="H105" s="159">
        <f t="shared" ref="H105:R105" si="16">SUM(H106:H107)</f>
        <v>115</v>
      </c>
      <c r="I105" s="158">
        <f t="shared" si="16"/>
        <v>178</v>
      </c>
      <c r="J105" s="157">
        <f t="shared" si="16"/>
        <v>293</v>
      </c>
      <c r="K105" s="42">
        <f t="shared" si="16"/>
        <v>0</v>
      </c>
      <c r="L105" s="156">
        <f t="shared" si="16"/>
        <v>1720</v>
      </c>
      <c r="M105" s="156">
        <f t="shared" si="16"/>
        <v>1164</v>
      </c>
      <c r="N105" s="156">
        <f t="shared" si="16"/>
        <v>719</v>
      </c>
      <c r="O105" s="156">
        <f t="shared" si="16"/>
        <v>437</v>
      </c>
      <c r="P105" s="155">
        <f t="shared" si="16"/>
        <v>181</v>
      </c>
      <c r="Q105" s="154">
        <f t="shared" si="16"/>
        <v>4221</v>
      </c>
      <c r="R105" s="153">
        <f t="shared" si="16"/>
        <v>4514</v>
      </c>
    </row>
    <row r="106" spans="2:18" s="49" customFormat="1" ht="17.100000000000001" customHeight="1">
      <c r="B106" s="111"/>
      <c r="C106" s="111"/>
      <c r="D106" s="172" t="s">
        <v>94</v>
      </c>
      <c r="E106" s="171"/>
      <c r="F106" s="171"/>
      <c r="G106" s="170"/>
      <c r="H106" s="169">
        <v>1</v>
      </c>
      <c r="I106" s="166">
        <v>0</v>
      </c>
      <c r="J106" s="168">
        <f>SUM(H106:I106)</f>
        <v>1</v>
      </c>
      <c r="K106" s="134">
        <v>0</v>
      </c>
      <c r="L106" s="167">
        <v>1280</v>
      </c>
      <c r="M106" s="167">
        <v>815</v>
      </c>
      <c r="N106" s="167">
        <v>534</v>
      </c>
      <c r="O106" s="167">
        <v>341</v>
      </c>
      <c r="P106" s="166">
        <v>126</v>
      </c>
      <c r="Q106" s="165">
        <f>SUM(K106:P106)</f>
        <v>3096</v>
      </c>
      <c r="R106" s="164">
        <f>SUM(J106,Q106)</f>
        <v>3097</v>
      </c>
    </row>
    <row r="107" spans="2:18" s="49" customFormat="1" ht="17.100000000000001" customHeight="1">
      <c r="B107" s="111"/>
      <c r="C107" s="111"/>
      <c r="D107" s="181" t="s">
        <v>93</v>
      </c>
      <c r="E107" s="180"/>
      <c r="F107" s="180"/>
      <c r="G107" s="179"/>
      <c r="H107" s="178">
        <v>114</v>
      </c>
      <c r="I107" s="175">
        <v>178</v>
      </c>
      <c r="J107" s="177">
        <f>SUM(H107:I107)</f>
        <v>292</v>
      </c>
      <c r="K107" s="128">
        <v>0</v>
      </c>
      <c r="L107" s="176">
        <v>440</v>
      </c>
      <c r="M107" s="176">
        <v>349</v>
      </c>
      <c r="N107" s="176">
        <v>185</v>
      </c>
      <c r="O107" s="176">
        <v>96</v>
      </c>
      <c r="P107" s="175">
        <v>55</v>
      </c>
      <c r="Q107" s="174">
        <f>SUM(K107:P107)</f>
        <v>1125</v>
      </c>
      <c r="R107" s="173">
        <f>SUM(J107,Q107)</f>
        <v>1417</v>
      </c>
    </row>
    <row r="108" spans="2:18" s="49" customFormat="1" ht="17.100000000000001" customHeight="1">
      <c r="B108" s="111"/>
      <c r="C108" s="162" t="s">
        <v>92</v>
      </c>
      <c r="D108" s="161"/>
      <c r="E108" s="161"/>
      <c r="F108" s="161"/>
      <c r="G108" s="160"/>
      <c r="H108" s="159">
        <f t="shared" ref="H108:R108" si="17">SUM(H109:H112)</f>
        <v>5</v>
      </c>
      <c r="I108" s="158">
        <f t="shared" si="17"/>
        <v>6</v>
      </c>
      <c r="J108" s="157">
        <f t="shared" si="17"/>
        <v>11</v>
      </c>
      <c r="K108" s="42">
        <f t="shared" si="17"/>
        <v>0</v>
      </c>
      <c r="L108" s="156">
        <f t="shared" si="17"/>
        <v>178</v>
      </c>
      <c r="M108" s="156">
        <f t="shared" si="17"/>
        <v>188</v>
      </c>
      <c r="N108" s="156">
        <f t="shared" si="17"/>
        <v>181</v>
      </c>
      <c r="O108" s="156">
        <f t="shared" si="17"/>
        <v>169</v>
      </c>
      <c r="P108" s="155">
        <f t="shared" si="17"/>
        <v>73</v>
      </c>
      <c r="Q108" s="154">
        <f t="shared" si="17"/>
        <v>789</v>
      </c>
      <c r="R108" s="153">
        <f t="shared" si="17"/>
        <v>800</v>
      </c>
    </row>
    <row r="109" spans="2:18" s="49" customFormat="1" ht="17.100000000000001" customHeight="1">
      <c r="B109" s="111"/>
      <c r="C109" s="111"/>
      <c r="D109" s="172" t="s">
        <v>91</v>
      </c>
      <c r="E109" s="171"/>
      <c r="F109" s="171"/>
      <c r="G109" s="170"/>
      <c r="H109" s="169">
        <v>5</v>
      </c>
      <c r="I109" s="166">
        <v>5</v>
      </c>
      <c r="J109" s="168">
        <f>SUM(H109:I109)</f>
        <v>10</v>
      </c>
      <c r="K109" s="134">
        <v>0</v>
      </c>
      <c r="L109" s="167">
        <v>157</v>
      </c>
      <c r="M109" s="167">
        <v>168</v>
      </c>
      <c r="N109" s="167">
        <v>166</v>
      </c>
      <c r="O109" s="167">
        <v>143</v>
      </c>
      <c r="P109" s="166">
        <v>54</v>
      </c>
      <c r="Q109" s="165">
        <f>SUM(K109:P109)</f>
        <v>688</v>
      </c>
      <c r="R109" s="164">
        <f>SUM(J109,Q109)</f>
        <v>698</v>
      </c>
    </row>
    <row r="110" spans="2:18" s="49" customFormat="1" ht="17.100000000000001" customHeight="1">
      <c r="B110" s="111"/>
      <c r="C110" s="111"/>
      <c r="D110" s="110" t="s">
        <v>90</v>
      </c>
      <c r="E110" s="109"/>
      <c r="F110" s="109"/>
      <c r="G110" s="108"/>
      <c r="H110" s="107">
        <v>0</v>
      </c>
      <c r="I110" s="104">
        <v>1</v>
      </c>
      <c r="J110" s="106">
        <f>SUM(H110:I110)</f>
        <v>1</v>
      </c>
      <c r="K110" s="101">
        <v>0</v>
      </c>
      <c r="L110" s="105">
        <v>21</v>
      </c>
      <c r="M110" s="105">
        <v>20</v>
      </c>
      <c r="N110" s="105">
        <v>15</v>
      </c>
      <c r="O110" s="105">
        <v>26</v>
      </c>
      <c r="P110" s="104">
        <v>19</v>
      </c>
      <c r="Q110" s="103">
        <f>SUM(K110:P110)</f>
        <v>101</v>
      </c>
      <c r="R110" s="102">
        <f>SUM(J110,Q110)</f>
        <v>102</v>
      </c>
    </row>
    <row r="111" spans="2:18" s="49" customFormat="1" ht="17.100000000000001" customHeight="1">
      <c r="B111" s="111"/>
      <c r="C111" s="163"/>
      <c r="D111" s="110" t="s">
        <v>89</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88</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87</v>
      </c>
      <c r="D113" s="161"/>
      <c r="E113" s="161"/>
      <c r="F113" s="161"/>
      <c r="G113" s="160"/>
      <c r="H113" s="159">
        <f t="shared" ref="H113:R113" si="18">SUM(H114:H116)</f>
        <v>785</v>
      </c>
      <c r="I113" s="158">
        <f t="shared" si="18"/>
        <v>1267</v>
      </c>
      <c r="J113" s="157">
        <f t="shared" si="18"/>
        <v>2052</v>
      </c>
      <c r="K113" s="42">
        <f t="shared" si="18"/>
        <v>0</v>
      </c>
      <c r="L113" s="156">
        <f t="shared" si="18"/>
        <v>1847</v>
      </c>
      <c r="M113" s="156">
        <f t="shared" si="18"/>
        <v>1667</v>
      </c>
      <c r="N113" s="156">
        <f t="shared" si="18"/>
        <v>1130</v>
      </c>
      <c r="O113" s="156">
        <f t="shared" si="18"/>
        <v>808</v>
      </c>
      <c r="P113" s="155">
        <f t="shared" si="18"/>
        <v>399</v>
      </c>
      <c r="Q113" s="154">
        <f t="shared" si="18"/>
        <v>5851</v>
      </c>
      <c r="R113" s="153">
        <f t="shared" si="18"/>
        <v>7903</v>
      </c>
    </row>
    <row r="114" spans="2:18" s="14" customFormat="1" ht="17.100000000000001" customHeight="1">
      <c r="B114" s="72"/>
      <c r="C114" s="72"/>
      <c r="D114" s="82" t="s">
        <v>86</v>
      </c>
      <c r="E114" s="81"/>
      <c r="F114" s="81"/>
      <c r="G114" s="80"/>
      <c r="H114" s="79">
        <v>742</v>
      </c>
      <c r="I114" s="75">
        <v>1229</v>
      </c>
      <c r="J114" s="78">
        <f>SUM(H114:I114)</f>
        <v>1971</v>
      </c>
      <c r="K114" s="134">
        <v>0</v>
      </c>
      <c r="L114" s="76">
        <v>1784</v>
      </c>
      <c r="M114" s="76">
        <v>1633</v>
      </c>
      <c r="N114" s="76">
        <v>1102</v>
      </c>
      <c r="O114" s="76">
        <v>785</v>
      </c>
      <c r="P114" s="75">
        <v>396</v>
      </c>
      <c r="Q114" s="74">
        <f>SUM(K114:P114)</f>
        <v>5700</v>
      </c>
      <c r="R114" s="73">
        <f>SUM(J114,Q114)</f>
        <v>7671</v>
      </c>
    </row>
    <row r="115" spans="2:18" s="14" customFormat="1" ht="17.100000000000001" customHeight="1">
      <c r="B115" s="72"/>
      <c r="C115" s="72"/>
      <c r="D115" s="70" t="s">
        <v>85</v>
      </c>
      <c r="E115" s="69"/>
      <c r="F115" s="69"/>
      <c r="G115" s="68"/>
      <c r="H115" s="67">
        <v>19</v>
      </c>
      <c r="I115" s="63">
        <v>15</v>
      </c>
      <c r="J115" s="66">
        <f>SUM(H115:I115)</f>
        <v>34</v>
      </c>
      <c r="K115" s="101">
        <v>0</v>
      </c>
      <c r="L115" s="64">
        <v>33</v>
      </c>
      <c r="M115" s="64">
        <v>18</v>
      </c>
      <c r="N115" s="64">
        <v>20</v>
      </c>
      <c r="O115" s="64">
        <v>20</v>
      </c>
      <c r="P115" s="63">
        <v>3</v>
      </c>
      <c r="Q115" s="62">
        <f>SUM(K115:P115)</f>
        <v>94</v>
      </c>
      <c r="R115" s="61">
        <f>SUM(J115,Q115)</f>
        <v>128</v>
      </c>
    </row>
    <row r="116" spans="2:18" s="14" customFormat="1" ht="17.100000000000001" customHeight="1">
      <c r="B116" s="72"/>
      <c r="C116" s="72"/>
      <c r="D116" s="133" t="s">
        <v>84</v>
      </c>
      <c r="E116" s="132"/>
      <c r="F116" s="132"/>
      <c r="G116" s="131"/>
      <c r="H116" s="130">
        <v>24</v>
      </c>
      <c r="I116" s="126">
        <v>23</v>
      </c>
      <c r="J116" s="129">
        <f>SUM(H116:I116)</f>
        <v>47</v>
      </c>
      <c r="K116" s="128">
        <v>0</v>
      </c>
      <c r="L116" s="127">
        <v>30</v>
      </c>
      <c r="M116" s="127">
        <v>16</v>
      </c>
      <c r="N116" s="127">
        <v>8</v>
      </c>
      <c r="O116" s="127">
        <v>3</v>
      </c>
      <c r="P116" s="126">
        <v>0</v>
      </c>
      <c r="Q116" s="125">
        <f>SUM(K116:P116)</f>
        <v>57</v>
      </c>
      <c r="R116" s="124">
        <f>SUM(J116,Q116)</f>
        <v>104</v>
      </c>
    </row>
    <row r="117" spans="2:18" s="14" customFormat="1" ht="17.100000000000001" customHeight="1">
      <c r="B117" s="72"/>
      <c r="C117" s="122" t="s">
        <v>83</v>
      </c>
      <c r="D117" s="121"/>
      <c r="E117" s="121"/>
      <c r="F117" s="121"/>
      <c r="G117" s="120"/>
      <c r="H117" s="45">
        <v>29</v>
      </c>
      <c r="I117" s="44">
        <v>23</v>
      </c>
      <c r="J117" s="43">
        <f>SUM(H117:I117)</f>
        <v>52</v>
      </c>
      <c r="K117" s="42">
        <v>0</v>
      </c>
      <c r="L117" s="41">
        <v>137</v>
      </c>
      <c r="M117" s="41">
        <v>124</v>
      </c>
      <c r="N117" s="41">
        <v>116</v>
      </c>
      <c r="O117" s="41">
        <v>106</v>
      </c>
      <c r="P117" s="40">
        <v>33</v>
      </c>
      <c r="Q117" s="39">
        <f>SUM(K117:P117)</f>
        <v>516</v>
      </c>
      <c r="R117" s="38">
        <f>SUM(J117,Q117)</f>
        <v>568</v>
      </c>
    </row>
    <row r="118" spans="2:18" s="14" customFormat="1" ht="17.100000000000001" customHeight="1">
      <c r="B118" s="123"/>
      <c r="C118" s="122" t="s">
        <v>82</v>
      </c>
      <c r="D118" s="121"/>
      <c r="E118" s="121"/>
      <c r="F118" s="121"/>
      <c r="G118" s="120"/>
      <c r="H118" s="45">
        <v>859</v>
      </c>
      <c r="I118" s="44">
        <v>1322</v>
      </c>
      <c r="J118" s="43">
        <f>SUM(H118:I118)</f>
        <v>2181</v>
      </c>
      <c r="K118" s="42">
        <v>0</v>
      </c>
      <c r="L118" s="41">
        <v>3501</v>
      </c>
      <c r="M118" s="41">
        <v>2138</v>
      </c>
      <c r="N118" s="41">
        <v>1256</v>
      </c>
      <c r="O118" s="41">
        <v>809</v>
      </c>
      <c r="P118" s="40">
        <v>359</v>
      </c>
      <c r="Q118" s="39">
        <f>SUM(K118:P118)</f>
        <v>8063</v>
      </c>
      <c r="R118" s="38">
        <f>SUM(J118,Q118)</f>
        <v>10244</v>
      </c>
    </row>
    <row r="119" spans="2:18" s="14" customFormat="1" ht="17.100000000000001" customHeight="1">
      <c r="B119" s="86" t="s">
        <v>81</v>
      </c>
      <c r="C119" s="85"/>
      <c r="D119" s="85"/>
      <c r="E119" s="85"/>
      <c r="F119" s="85"/>
      <c r="G119" s="84"/>
      <c r="H119" s="45">
        <f t="shared" ref="H119:R119" si="19">SUM(H120:H128)</f>
        <v>10</v>
      </c>
      <c r="I119" s="44">
        <f t="shared" si="19"/>
        <v>10</v>
      </c>
      <c r="J119" s="43">
        <f t="shared" si="19"/>
        <v>20</v>
      </c>
      <c r="K119" s="42">
        <f>SUM(K120:K128)</f>
        <v>0</v>
      </c>
      <c r="L119" s="41">
        <f>SUM(L120:L128)</f>
        <v>1515</v>
      </c>
      <c r="M119" s="41">
        <f>SUM(M120:M128)</f>
        <v>1069</v>
      </c>
      <c r="N119" s="41">
        <f t="shared" si="19"/>
        <v>832</v>
      </c>
      <c r="O119" s="41">
        <f t="shared" si="19"/>
        <v>587</v>
      </c>
      <c r="P119" s="40">
        <f t="shared" si="19"/>
        <v>303</v>
      </c>
      <c r="Q119" s="39">
        <f t="shared" si="19"/>
        <v>4306</v>
      </c>
      <c r="R119" s="38">
        <f t="shared" si="19"/>
        <v>4326</v>
      </c>
    </row>
    <row r="120" spans="2:18" s="14" customFormat="1" ht="17.100000000000001" customHeight="1">
      <c r="B120" s="72"/>
      <c r="C120" s="82" t="s">
        <v>107</v>
      </c>
      <c r="D120" s="81"/>
      <c r="E120" s="81"/>
      <c r="F120" s="81"/>
      <c r="G120" s="80"/>
      <c r="H120" s="79">
        <v>0</v>
      </c>
      <c r="I120" s="75">
        <v>0</v>
      </c>
      <c r="J120" s="78">
        <f>SUM(H120:I120)</f>
        <v>0</v>
      </c>
      <c r="K120" s="77"/>
      <c r="L120" s="76">
        <v>70</v>
      </c>
      <c r="M120" s="76">
        <v>46</v>
      </c>
      <c r="N120" s="76">
        <v>55</v>
      </c>
      <c r="O120" s="76">
        <v>62</v>
      </c>
      <c r="P120" s="75">
        <v>37</v>
      </c>
      <c r="Q120" s="74">
        <f t="shared" ref="Q120:Q128" si="20">SUM(K120:P120)</f>
        <v>270</v>
      </c>
      <c r="R120" s="73">
        <f t="shared" ref="R120:R128" si="21">SUM(J120,Q120)</f>
        <v>270</v>
      </c>
    </row>
    <row r="121" spans="2:18" s="14" customFormat="1" ht="17.100000000000001" customHeight="1">
      <c r="B121" s="72"/>
      <c r="C121" s="152" t="s">
        <v>79</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78</v>
      </c>
      <c r="D122" s="109"/>
      <c r="E122" s="109"/>
      <c r="F122" s="109"/>
      <c r="G122" s="108"/>
      <c r="H122" s="107">
        <v>0</v>
      </c>
      <c r="I122" s="104">
        <v>0</v>
      </c>
      <c r="J122" s="106">
        <f t="shared" si="22"/>
        <v>0</v>
      </c>
      <c r="K122" s="65"/>
      <c r="L122" s="105">
        <v>1010</v>
      </c>
      <c r="M122" s="105">
        <v>577</v>
      </c>
      <c r="N122" s="105">
        <v>356</v>
      </c>
      <c r="O122" s="105">
        <v>223</v>
      </c>
      <c r="P122" s="104">
        <v>81</v>
      </c>
      <c r="Q122" s="103">
        <f>SUM(K122:P122)</f>
        <v>2247</v>
      </c>
      <c r="R122" s="102">
        <f>SUM(J122,Q122)</f>
        <v>2247</v>
      </c>
    </row>
    <row r="123" spans="2:18" s="14" customFormat="1" ht="17.100000000000001" customHeight="1">
      <c r="B123" s="72"/>
      <c r="C123" s="70" t="s">
        <v>77</v>
      </c>
      <c r="D123" s="69"/>
      <c r="E123" s="69"/>
      <c r="F123" s="69"/>
      <c r="G123" s="68"/>
      <c r="H123" s="67">
        <v>1</v>
      </c>
      <c r="I123" s="63">
        <v>1</v>
      </c>
      <c r="J123" s="66">
        <f t="shared" si="22"/>
        <v>2</v>
      </c>
      <c r="K123" s="101">
        <v>0</v>
      </c>
      <c r="L123" s="64">
        <v>116</v>
      </c>
      <c r="M123" s="64">
        <v>78</v>
      </c>
      <c r="N123" s="64">
        <v>75</v>
      </c>
      <c r="O123" s="64">
        <v>44</v>
      </c>
      <c r="P123" s="63">
        <v>18</v>
      </c>
      <c r="Q123" s="62">
        <f t="shared" si="20"/>
        <v>331</v>
      </c>
      <c r="R123" s="61">
        <f t="shared" si="21"/>
        <v>333</v>
      </c>
    </row>
    <row r="124" spans="2:18" s="14" customFormat="1" ht="17.100000000000001" customHeight="1">
      <c r="B124" s="72"/>
      <c r="C124" s="70" t="s">
        <v>76</v>
      </c>
      <c r="D124" s="69"/>
      <c r="E124" s="69"/>
      <c r="F124" s="69"/>
      <c r="G124" s="68"/>
      <c r="H124" s="67">
        <v>9</v>
      </c>
      <c r="I124" s="63">
        <v>9</v>
      </c>
      <c r="J124" s="66">
        <f t="shared" si="22"/>
        <v>18</v>
      </c>
      <c r="K124" s="101">
        <v>0</v>
      </c>
      <c r="L124" s="64">
        <v>85</v>
      </c>
      <c r="M124" s="64">
        <v>75</v>
      </c>
      <c r="N124" s="64">
        <v>67</v>
      </c>
      <c r="O124" s="64">
        <v>70</v>
      </c>
      <c r="P124" s="63">
        <v>38</v>
      </c>
      <c r="Q124" s="62">
        <f t="shared" si="20"/>
        <v>335</v>
      </c>
      <c r="R124" s="61">
        <f t="shared" si="21"/>
        <v>353</v>
      </c>
    </row>
    <row r="125" spans="2:18" s="14" customFormat="1" ht="17.100000000000001" customHeight="1">
      <c r="B125" s="72"/>
      <c r="C125" s="70" t="s">
        <v>75</v>
      </c>
      <c r="D125" s="69"/>
      <c r="E125" s="69"/>
      <c r="F125" s="69"/>
      <c r="G125" s="68"/>
      <c r="H125" s="67">
        <v>0</v>
      </c>
      <c r="I125" s="63">
        <v>0</v>
      </c>
      <c r="J125" s="66">
        <f t="shared" si="22"/>
        <v>0</v>
      </c>
      <c r="K125" s="65"/>
      <c r="L125" s="64">
        <v>194</v>
      </c>
      <c r="M125" s="64">
        <v>222</v>
      </c>
      <c r="N125" s="64">
        <v>220</v>
      </c>
      <c r="O125" s="64">
        <v>108</v>
      </c>
      <c r="P125" s="63">
        <v>59</v>
      </c>
      <c r="Q125" s="62">
        <f t="shared" si="20"/>
        <v>803</v>
      </c>
      <c r="R125" s="61">
        <f t="shared" si="21"/>
        <v>803</v>
      </c>
    </row>
    <row r="126" spans="2:18" s="14" customFormat="1" ht="17.100000000000001" customHeight="1">
      <c r="B126" s="72"/>
      <c r="C126" s="100" t="s">
        <v>74</v>
      </c>
      <c r="D126" s="98"/>
      <c r="E126" s="98"/>
      <c r="F126" s="98"/>
      <c r="G126" s="97"/>
      <c r="H126" s="67">
        <v>0</v>
      </c>
      <c r="I126" s="63">
        <v>0</v>
      </c>
      <c r="J126" s="66">
        <f t="shared" si="22"/>
        <v>0</v>
      </c>
      <c r="K126" s="65"/>
      <c r="L126" s="64">
        <v>24</v>
      </c>
      <c r="M126" s="64">
        <v>42</v>
      </c>
      <c r="N126" s="64">
        <v>26</v>
      </c>
      <c r="O126" s="64">
        <v>26</v>
      </c>
      <c r="P126" s="63">
        <v>19</v>
      </c>
      <c r="Q126" s="62">
        <f t="shared" si="20"/>
        <v>137</v>
      </c>
      <c r="R126" s="61">
        <f t="shared" si="21"/>
        <v>137</v>
      </c>
    </row>
    <row r="127" spans="2:18" s="14" customFormat="1" ht="17.100000000000001" customHeight="1">
      <c r="B127" s="71"/>
      <c r="C127" s="99" t="s">
        <v>73</v>
      </c>
      <c r="D127" s="98"/>
      <c r="E127" s="98"/>
      <c r="F127" s="98"/>
      <c r="G127" s="97"/>
      <c r="H127" s="67">
        <v>0</v>
      </c>
      <c r="I127" s="63">
        <v>0</v>
      </c>
      <c r="J127" s="66">
        <f t="shared" si="22"/>
        <v>0</v>
      </c>
      <c r="K127" s="65"/>
      <c r="L127" s="64">
        <v>0</v>
      </c>
      <c r="M127" s="64">
        <v>0</v>
      </c>
      <c r="N127" s="64">
        <v>7</v>
      </c>
      <c r="O127" s="64">
        <v>26</v>
      </c>
      <c r="P127" s="63">
        <v>19</v>
      </c>
      <c r="Q127" s="62">
        <f>SUM(K127:P127)</f>
        <v>52</v>
      </c>
      <c r="R127" s="61">
        <f>SUM(J127,Q127)</f>
        <v>52</v>
      </c>
    </row>
    <row r="128" spans="2:18" s="14" customFormat="1" ht="17.100000000000001" customHeight="1">
      <c r="B128" s="96"/>
      <c r="C128" s="95" t="s">
        <v>72</v>
      </c>
      <c r="D128" s="94"/>
      <c r="E128" s="94"/>
      <c r="F128" s="94"/>
      <c r="G128" s="93"/>
      <c r="H128" s="92">
        <v>0</v>
      </c>
      <c r="I128" s="89">
        <v>0</v>
      </c>
      <c r="J128" s="91">
        <f t="shared" si="22"/>
        <v>0</v>
      </c>
      <c r="K128" s="54"/>
      <c r="L128" s="90">
        <v>16</v>
      </c>
      <c r="M128" s="90">
        <v>29</v>
      </c>
      <c r="N128" s="90">
        <v>26</v>
      </c>
      <c r="O128" s="90">
        <v>28</v>
      </c>
      <c r="P128" s="89">
        <v>32</v>
      </c>
      <c r="Q128" s="88">
        <f t="shared" si="20"/>
        <v>131</v>
      </c>
      <c r="R128" s="87">
        <f t="shared" si="21"/>
        <v>131</v>
      </c>
    </row>
    <row r="129" spans="1:18" s="14" customFormat="1" ht="17.100000000000001" customHeight="1">
      <c r="B129" s="86" t="s">
        <v>71</v>
      </c>
      <c r="C129" s="85"/>
      <c r="D129" s="85"/>
      <c r="E129" s="85"/>
      <c r="F129" s="85"/>
      <c r="G129" s="84"/>
      <c r="H129" s="45">
        <f>SUM(H130:H133)</f>
        <v>0</v>
      </c>
      <c r="I129" s="44">
        <f>SUM(I130:I133)</f>
        <v>0</v>
      </c>
      <c r="J129" s="43">
        <f>SUM(J130:J133)</f>
        <v>0</v>
      </c>
      <c r="K129" s="83"/>
      <c r="L129" s="41">
        <f t="shared" ref="L129:R129" si="23">SUM(L130:L133)</f>
        <v>44</v>
      </c>
      <c r="M129" s="41">
        <f t="shared" si="23"/>
        <v>61</v>
      </c>
      <c r="N129" s="41">
        <f t="shared" si="23"/>
        <v>311</v>
      </c>
      <c r="O129" s="41">
        <f t="shared" si="23"/>
        <v>1070</v>
      </c>
      <c r="P129" s="40">
        <f t="shared" si="23"/>
        <v>908</v>
      </c>
      <c r="Q129" s="39">
        <f t="shared" si="23"/>
        <v>2394</v>
      </c>
      <c r="R129" s="38">
        <f t="shared" si="23"/>
        <v>2394</v>
      </c>
    </row>
    <row r="130" spans="1:18" s="14" customFormat="1" ht="17.100000000000001" customHeight="1">
      <c r="B130" s="72"/>
      <c r="C130" s="82" t="s">
        <v>70</v>
      </c>
      <c r="D130" s="81"/>
      <c r="E130" s="81"/>
      <c r="F130" s="81"/>
      <c r="G130" s="80"/>
      <c r="H130" s="79">
        <v>0</v>
      </c>
      <c r="I130" s="75">
        <v>0</v>
      </c>
      <c r="J130" s="78">
        <f>SUM(H130:I130)</f>
        <v>0</v>
      </c>
      <c r="K130" s="77"/>
      <c r="L130" s="76">
        <v>0</v>
      </c>
      <c r="M130" s="76">
        <v>3</v>
      </c>
      <c r="N130" s="76">
        <v>170</v>
      </c>
      <c r="O130" s="76">
        <v>567</v>
      </c>
      <c r="P130" s="75">
        <v>417</v>
      </c>
      <c r="Q130" s="74">
        <f>SUM(K130:P130)</f>
        <v>1157</v>
      </c>
      <c r="R130" s="73">
        <f>SUM(J130,Q130)</f>
        <v>1157</v>
      </c>
    </row>
    <row r="131" spans="1:18" s="14" customFormat="1" ht="17.100000000000001" customHeight="1">
      <c r="B131" s="72"/>
      <c r="C131" s="70" t="s">
        <v>69</v>
      </c>
      <c r="D131" s="69"/>
      <c r="E131" s="69"/>
      <c r="F131" s="69"/>
      <c r="G131" s="68"/>
      <c r="H131" s="67">
        <v>0</v>
      </c>
      <c r="I131" s="63">
        <v>0</v>
      </c>
      <c r="J131" s="66">
        <f>SUM(H131:I131)</f>
        <v>0</v>
      </c>
      <c r="K131" s="65"/>
      <c r="L131" s="64">
        <v>44</v>
      </c>
      <c r="M131" s="64">
        <v>53</v>
      </c>
      <c r="N131" s="64">
        <v>112</v>
      </c>
      <c r="O131" s="64">
        <v>162</v>
      </c>
      <c r="P131" s="63">
        <v>84</v>
      </c>
      <c r="Q131" s="62">
        <f>SUM(K131:P131)</f>
        <v>455</v>
      </c>
      <c r="R131" s="61">
        <f>SUM(J131,Q131)</f>
        <v>455</v>
      </c>
    </row>
    <row r="132" spans="1:18" s="14" customFormat="1" ht="16.5" customHeight="1">
      <c r="B132" s="71"/>
      <c r="C132" s="70" t="s">
        <v>68</v>
      </c>
      <c r="D132" s="69"/>
      <c r="E132" s="69"/>
      <c r="F132" s="69"/>
      <c r="G132" s="68"/>
      <c r="H132" s="67">
        <v>0</v>
      </c>
      <c r="I132" s="63">
        <v>0</v>
      </c>
      <c r="J132" s="66">
        <f>SUM(H132:I132)</f>
        <v>0</v>
      </c>
      <c r="K132" s="65"/>
      <c r="L132" s="64">
        <v>0</v>
      </c>
      <c r="M132" s="64">
        <v>0</v>
      </c>
      <c r="N132" s="64">
        <v>2</v>
      </c>
      <c r="O132" s="64">
        <v>17</v>
      </c>
      <c r="P132" s="63">
        <v>13</v>
      </c>
      <c r="Q132" s="62">
        <f>SUM(K132:P132)</f>
        <v>32</v>
      </c>
      <c r="R132" s="61">
        <f>SUM(J132,Q132)</f>
        <v>32</v>
      </c>
    </row>
    <row r="133" spans="1:18" s="49" customFormat="1" ht="17.100000000000001" customHeight="1">
      <c r="B133" s="60"/>
      <c r="C133" s="59" t="s">
        <v>67</v>
      </c>
      <c r="D133" s="58"/>
      <c r="E133" s="58"/>
      <c r="F133" s="58"/>
      <c r="G133" s="57"/>
      <c r="H133" s="56">
        <v>0</v>
      </c>
      <c r="I133" s="52">
        <v>0</v>
      </c>
      <c r="J133" s="55">
        <f>SUM(H133:I133)</f>
        <v>0</v>
      </c>
      <c r="K133" s="54"/>
      <c r="L133" s="53">
        <v>0</v>
      </c>
      <c r="M133" s="53">
        <v>5</v>
      </c>
      <c r="N133" s="53">
        <v>27</v>
      </c>
      <c r="O133" s="53">
        <v>324</v>
      </c>
      <c r="P133" s="52">
        <v>394</v>
      </c>
      <c r="Q133" s="51">
        <f>SUM(K133:P133)</f>
        <v>750</v>
      </c>
      <c r="R133" s="50">
        <f>SUM(J133,Q133)</f>
        <v>750</v>
      </c>
    </row>
    <row r="134" spans="1:18" s="14" customFormat="1" ht="17.100000000000001" customHeight="1">
      <c r="B134" s="48" t="s">
        <v>66</v>
      </c>
      <c r="C134" s="47"/>
      <c r="D134" s="47"/>
      <c r="E134" s="47"/>
      <c r="F134" s="47"/>
      <c r="G134" s="46"/>
      <c r="H134" s="45">
        <f t="shared" ref="H134:R134" si="24">SUM(H98,H119,H129)</f>
        <v>1942</v>
      </c>
      <c r="I134" s="44">
        <f t="shared" si="24"/>
        <v>3051</v>
      </c>
      <c r="J134" s="43">
        <f t="shared" si="24"/>
        <v>4993</v>
      </c>
      <c r="K134" s="42">
        <f t="shared" si="24"/>
        <v>0</v>
      </c>
      <c r="L134" s="41">
        <f t="shared" si="24"/>
        <v>11625</v>
      </c>
      <c r="M134" s="41">
        <f t="shared" si="24"/>
        <v>8383</v>
      </c>
      <c r="N134" s="41">
        <f t="shared" si="24"/>
        <v>6031</v>
      </c>
      <c r="O134" s="41">
        <f t="shared" si="24"/>
        <v>5176</v>
      </c>
      <c r="P134" s="40">
        <f t="shared" si="24"/>
        <v>3039</v>
      </c>
      <c r="Q134" s="39">
        <f t="shared" si="24"/>
        <v>34254</v>
      </c>
      <c r="R134" s="38">
        <f t="shared" si="24"/>
        <v>39247</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106</v>
      </c>
      <c r="H136" s="25"/>
      <c r="I136" s="25"/>
      <c r="J136" s="25"/>
      <c r="K136" s="25"/>
    </row>
    <row r="137" spans="1:18" s="14" customFormat="1" ht="17.100000000000001" customHeight="1">
      <c r="B137" s="144"/>
      <c r="C137" s="144"/>
      <c r="D137" s="144"/>
      <c r="E137" s="144"/>
      <c r="F137" s="143"/>
      <c r="G137" s="143"/>
      <c r="H137" s="143"/>
      <c r="I137" s="782" t="s">
        <v>105</v>
      </c>
      <c r="J137" s="782"/>
      <c r="K137" s="782"/>
      <c r="L137" s="782"/>
      <c r="M137" s="782"/>
      <c r="N137" s="782"/>
      <c r="O137" s="782"/>
      <c r="P137" s="782"/>
      <c r="Q137" s="782"/>
      <c r="R137" s="782"/>
    </row>
    <row r="138" spans="1:18" s="14" customFormat="1" ht="17.100000000000001" customHeight="1">
      <c r="B138" s="783" t="str">
        <f>"令和" &amp; DBCS($A$2) &amp; "年（" &amp; DBCS($B$2) &amp; "年）" &amp; DBCS($C$2) &amp; "月"</f>
        <v>令和５年（２０２３年）１月</v>
      </c>
      <c r="C138" s="784"/>
      <c r="D138" s="784"/>
      <c r="E138" s="784"/>
      <c r="F138" s="784"/>
      <c r="G138" s="785"/>
      <c r="H138" s="789" t="s">
        <v>104</v>
      </c>
      <c r="I138" s="790"/>
      <c r="J138" s="790"/>
      <c r="K138" s="791" t="s">
        <v>103</v>
      </c>
      <c r="L138" s="792"/>
      <c r="M138" s="792"/>
      <c r="N138" s="792"/>
      <c r="O138" s="792"/>
      <c r="P138" s="792"/>
      <c r="Q138" s="793"/>
      <c r="R138" s="794" t="s">
        <v>56</v>
      </c>
    </row>
    <row r="139" spans="1:18" s="14" customFormat="1" ht="17.100000000000001" customHeight="1">
      <c r="B139" s="786"/>
      <c r="C139" s="787"/>
      <c r="D139" s="787"/>
      <c r="E139" s="787"/>
      <c r="F139" s="787"/>
      <c r="G139" s="788"/>
      <c r="H139" s="142" t="s">
        <v>65</v>
      </c>
      <c r="I139" s="141" t="s">
        <v>64</v>
      </c>
      <c r="J139" s="140" t="s">
        <v>57</v>
      </c>
      <c r="K139" s="139" t="s">
        <v>63</v>
      </c>
      <c r="L139" s="138" t="s">
        <v>62</v>
      </c>
      <c r="M139" s="138" t="s">
        <v>61</v>
      </c>
      <c r="N139" s="138" t="s">
        <v>60</v>
      </c>
      <c r="O139" s="138" t="s">
        <v>59</v>
      </c>
      <c r="P139" s="137" t="s">
        <v>58</v>
      </c>
      <c r="Q139" s="695" t="s">
        <v>57</v>
      </c>
      <c r="R139" s="795"/>
    </row>
    <row r="140" spans="1:18" s="14" customFormat="1" ht="17.100000000000001" customHeight="1">
      <c r="B140" s="86" t="s">
        <v>102</v>
      </c>
      <c r="C140" s="85"/>
      <c r="D140" s="85"/>
      <c r="E140" s="85"/>
      <c r="F140" s="85"/>
      <c r="G140" s="84"/>
      <c r="H140" s="45">
        <f t="shared" ref="H140:R140" si="25">SUM(H141,H147,H150,H155,H159:H160)</f>
        <v>17014436</v>
      </c>
      <c r="I140" s="44">
        <f t="shared" si="25"/>
        <v>31906555</v>
      </c>
      <c r="J140" s="43">
        <f t="shared" si="25"/>
        <v>48920991</v>
      </c>
      <c r="K140" s="42">
        <f t="shared" si="25"/>
        <v>0</v>
      </c>
      <c r="L140" s="41">
        <f t="shared" si="25"/>
        <v>254868995</v>
      </c>
      <c r="M140" s="41">
        <f t="shared" si="25"/>
        <v>218475981</v>
      </c>
      <c r="N140" s="41">
        <f t="shared" si="25"/>
        <v>186502801</v>
      </c>
      <c r="O140" s="41">
        <f t="shared" si="25"/>
        <v>149231918</v>
      </c>
      <c r="P140" s="40">
        <f t="shared" si="25"/>
        <v>79495636</v>
      </c>
      <c r="Q140" s="39">
        <f t="shared" si="25"/>
        <v>888575331</v>
      </c>
      <c r="R140" s="38">
        <f t="shared" si="25"/>
        <v>937496322</v>
      </c>
    </row>
    <row r="141" spans="1:18" s="14" customFormat="1" ht="17.100000000000001" customHeight="1">
      <c r="B141" s="72"/>
      <c r="C141" s="86" t="s">
        <v>101</v>
      </c>
      <c r="D141" s="85"/>
      <c r="E141" s="85"/>
      <c r="F141" s="85"/>
      <c r="G141" s="84"/>
      <c r="H141" s="45">
        <f t="shared" ref="H141:Q141" si="26">SUM(H142:H146)</f>
        <v>1995438</v>
      </c>
      <c r="I141" s="44">
        <f t="shared" si="26"/>
        <v>5530749</v>
      </c>
      <c r="J141" s="43">
        <f t="shared" si="26"/>
        <v>7526187</v>
      </c>
      <c r="K141" s="42">
        <f t="shared" si="26"/>
        <v>0</v>
      </c>
      <c r="L141" s="41">
        <f t="shared" si="26"/>
        <v>60632418</v>
      </c>
      <c r="M141" s="41">
        <f t="shared" si="26"/>
        <v>50591685</v>
      </c>
      <c r="N141" s="41">
        <f t="shared" si="26"/>
        <v>44120438</v>
      </c>
      <c r="O141" s="41">
        <f t="shared" si="26"/>
        <v>36674435</v>
      </c>
      <c r="P141" s="40">
        <f t="shared" si="26"/>
        <v>25802438</v>
      </c>
      <c r="Q141" s="39">
        <f t="shared" si="26"/>
        <v>217821414</v>
      </c>
      <c r="R141" s="38">
        <f t="shared" ref="R141:R146" si="27">SUM(J141,Q141)</f>
        <v>225347601</v>
      </c>
    </row>
    <row r="142" spans="1:18" s="14" customFormat="1" ht="17.100000000000001" customHeight="1">
      <c r="B142" s="72"/>
      <c r="C142" s="72"/>
      <c r="D142" s="82" t="s">
        <v>100</v>
      </c>
      <c r="E142" s="81"/>
      <c r="F142" s="81"/>
      <c r="G142" s="80"/>
      <c r="H142" s="79">
        <v>0</v>
      </c>
      <c r="I142" s="75">
        <v>0</v>
      </c>
      <c r="J142" s="74">
        <f>SUM(H142:I142)</f>
        <v>0</v>
      </c>
      <c r="K142" s="134">
        <v>0</v>
      </c>
      <c r="L142" s="76">
        <v>36410688</v>
      </c>
      <c r="M142" s="76">
        <v>30877383</v>
      </c>
      <c r="N142" s="76">
        <v>28289099</v>
      </c>
      <c r="O142" s="76">
        <v>23174704</v>
      </c>
      <c r="P142" s="75">
        <v>15374578</v>
      </c>
      <c r="Q142" s="74">
        <f>SUM(K142:P142)</f>
        <v>134126452</v>
      </c>
      <c r="R142" s="73">
        <f t="shared" si="27"/>
        <v>134126452</v>
      </c>
    </row>
    <row r="143" spans="1:18" s="14" customFormat="1" ht="17.100000000000001" customHeight="1">
      <c r="B143" s="72"/>
      <c r="C143" s="72"/>
      <c r="D143" s="70" t="s">
        <v>99</v>
      </c>
      <c r="E143" s="69"/>
      <c r="F143" s="69"/>
      <c r="G143" s="68"/>
      <c r="H143" s="67">
        <v>0</v>
      </c>
      <c r="I143" s="63">
        <v>0</v>
      </c>
      <c r="J143" s="62">
        <f>SUM(H143:I143)</f>
        <v>0</v>
      </c>
      <c r="K143" s="101">
        <v>0</v>
      </c>
      <c r="L143" s="64">
        <v>34890</v>
      </c>
      <c r="M143" s="64">
        <v>49996</v>
      </c>
      <c r="N143" s="64">
        <v>0</v>
      </c>
      <c r="O143" s="64">
        <v>616536</v>
      </c>
      <c r="P143" s="63">
        <v>963105</v>
      </c>
      <c r="Q143" s="62">
        <f>SUM(K143:P143)</f>
        <v>1664527</v>
      </c>
      <c r="R143" s="61">
        <f t="shared" si="27"/>
        <v>1664527</v>
      </c>
    </row>
    <row r="144" spans="1:18" s="14" customFormat="1" ht="17.100000000000001" customHeight="1">
      <c r="B144" s="72"/>
      <c r="C144" s="72"/>
      <c r="D144" s="70" t="s">
        <v>98</v>
      </c>
      <c r="E144" s="69"/>
      <c r="F144" s="69"/>
      <c r="G144" s="68"/>
      <c r="H144" s="67">
        <v>1302249</v>
      </c>
      <c r="I144" s="63">
        <v>3643886</v>
      </c>
      <c r="J144" s="62">
        <f>SUM(H144:I144)</f>
        <v>4946135</v>
      </c>
      <c r="K144" s="101">
        <v>0</v>
      </c>
      <c r="L144" s="64">
        <v>15898002</v>
      </c>
      <c r="M144" s="64">
        <v>12137643</v>
      </c>
      <c r="N144" s="64">
        <v>9020066</v>
      </c>
      <c r="O144" s="64">
        <v>7225031</v>
      </c>
      <c r="P144" s="63">
        <v>5973674</v>
      </c>
      <c r="Q144" s="62">
        <f>SUM(K144:P144)</f>
        <v>50254416</v>
      </c>
      <c r="R144" s="61">
        <f t="shared" si="27"/>
        <v>55200551</v>
      </c>
    </row>
    <row r="145" spans="2:18" s="14" customFormat="1" ht="17.100000000000001" customHeight="1">
      <c r="B145" s="72"/>
      <c r="C145" s="72"/>
      <c r="D145" s="70" t="s">
        <v>97</v>
      </c>
      <c r="E145" s="69"/>
      <c r="F145" s="69"/>
      <c r="G145" s="68"/>
      <c r="H145" s="67">
        <v>246511</v>
      </c>
      <c r="I145" s="63">
        <v>1371637</v>
      </c>
      <c r="J145" s="62">
        <f>SUM(H145:I145)</f>
        <v>1618148</v>
      </c>
      <c r="K145" s="101">
        <v>0</v>
      </c>
      <c r="L145" s="64">
        <v>3442118</v>
      </c>
      <c r="M145" s="64">
        <v>3376717</v>
      </c>
      <c r="N145" s="64">
        <v>2547970</v>
      </c>
      <c r="O145" s="64">
        <v>2039310</v>
      </c>
      <c r="P145" s="63">
        <v>805398</v>
      </c>
      <c r="Q145" s="62">
        <f>SUM(K145:P145)</f>
        <v>12211513</v>
      </c>
      <c r="R145" s="61">
        <f t="shared" si="27"/>
        <v>13829661</v>
      </c>
    </row>
    <row r="146" spans="2:18" s="14" customFormat="1" ht="17.100000000000001" customHeight="1">
      <c r="B146" s="72"/>
      <c r="C146" s="72"/>
      <c r="D146" s="133" t="s">
        <v>96</v>
      </c>
      <c r="E146" s="132"/>
      <c r="F146" s="132"/>
      <c r="G146" s="131"/>
      <c r="H146" s="130">
        <v>446678</v>
      </c>
      <c r="I146" s="126">
        <v>515226</v>
      </c>
      <c r="J146" s="125">
        <f>SUM(H146:I146)</f>
        <v>961904</v>
      </c>
      <c r="K146" s="128">
        <v>0</v>
      </c>
      <c r="L146" s="127">
        <v>4846720</v>
      </c>
      <c r="M146" s="127">
        <v>4149946</v>
      </c>
      <c r="N146" s="127">
        <v>4263303</v>
      </c>
      <c r="O146" s="127">
        <v>3618854</v>
      </c>
      <c r="P146" s="126">
        <v>2685683</v>
      </c>
      <c r="Q146" s="125">
        <f>SUM(K146:P146)</f>
        <v>19564506</v>
      </c>
      <c r="R146" s="124">
        <f t="shared" si="27"/>
        <v>20526410</v>
      </c>
    </row>
    <row r="147" spans="2:18" s="14" customFormat="1" ht="17.100000000000001" customHeight="1">
      <c r="B147" s="72"/>
      <c r="C147" s="86" t="s">
        <v>95</v>
      </c>
      <c r="D147" s="85"/>
      <c r="E147" s="85"/>
      <c r="F147" s="85"/>
      <c r="G147" s="84"/>
      <c r="H147" s="45">
        <f t="shared" ref="H147:R147" si="28">SUM(H148:H149)</f>
        <v>2512280</v>
      </c>
      <c r="I147" s="44">
        <f t="shared" si="28"/>
        <v>7205751</v>
      </c>
      <c r="J147" s="43">
        <f t="shared" si="28"/>
        <v>9718031</v>
      </c>
      <c r="K147" s="42">
        <f t="shared" si="28"/>
        <v>0</v>
      </c>
      <c r="L147" s="41">
        <f t="shared" si="28"/>
        <v>100493131</v>
      </c>
      <c r="M147" s="41">
        <f t="shared" si="28"/>
        <v>86357595</v>
      </c>
      <c r="N147" s="41">
        <f t="shared" si="28"/>
        <v>70808717</v>
      </c>
      <c r="O147" s="41">
        <f t="shared" si="28"/>
        <v>49568754</v>
      </c>
      <c r="P147" s="40">
        <f t="shared" si="28"/>
        <v>24842728</v>
      </c>
      <c r="Q147" s="39">
        <f t="shared" si="28"/>
        <v>332070925</v>
      </c>
      <c r="R147" s="38">
        <f t="shared" si="28"/>
        <v>341788956</v>
      </c>
    </row>
    <row r="148" spans="2:18" s="14" customFormat="1" ht="17.100000000000001" customHeight="1">
      <c r="B148" s="72"/>
      <c r="C148" s="72"/>
      <c r="D148" s="82" t="s">
        <v>94</v>
      </c>
      <c r="E148" s="81"/>
      <c r="F148" s="81"/>
      <c r="G148" s="80"/>
      <c r="H148" s="79">
        <v>17091</v>
      </c>
      <c r="I148" s="75">
        <v>0</v>
      </c>
      <c r="J148" s="78">
        <f>SUM(H148:I148)</f>
        <v>17091</v>
      </c>
      <c r="K148" s="134">
        <v>0</v>
      </c>
      <c r="L148" s="76">
        <v>76348726</v>
      </c>
      <c r="M148" s="76">
        <v>63265296</v>
      </c>
      <c r="N148" s="76">
        <v>54271870</v>
      </c>
      <c r="O148" s="76">
        <v>38960354</v>
      </c>
      <c r="P148" s="75">
        <v>17427467</v>
      </c>
      <c r="Q148" s="74">
        <f>SUM(K148:P148)</f>
        <v>250273713</v>
      </c>
      <c r="R148" s="73">
        <f>SUM(J148,Q148)</f>
        <v>250290804</v>
      </c>
    </row>
    <row r="149" spans="2:18" s="14" customFormat="1" ht="17.100000000000001" customHeight="1">
      <c r="B149" s="72"/>
      <c r="C149" s="72"/>
      <c r="D149" s="133" t="s">
        <v>93</v>
      </c>
      <c r="E149" s="132"/>
      <c r="F149" s="132"/>
      <c r="G149" s="131"/>
      <c r="H149" s="130">
        <v>2495189</v>
      </c>
      <c r="I149" s="126">
        <v>7205751</v>
      </c>
      <c r="J149" s="129">
        <f>SUM(H149:I149)</f>
        <v>9700940</v>
      </c>
      <c r="K149" s="128">
        <v>0</v>
      </c>
      <c r="L149" s="127">
        <v>24144405</v>
      </c>
      <c r="M149" s="127">
        <v>23092299</v>
      </c>
      <c r="N149" s="127">
        <v>16536847</v>
      </c>
      <c r="O149" s="127">
        <v>10608400</v>
      </c>
      <c r="P149" s="126">
        <v>7415261</v>
      </c>
      <c r="Q149" s="125">
        <f>SUM(K149:P149)</f>
        <v>81797212</v>
      </c>
      <c r="R149" s="124">
        <f>SUM(J149,Q149)</f>
        <v>91498152</v>
      </c>
    </row>
    <row r="150" spans="2:18" s="14" customFormat="1" ht="17.100000000000001" customHeight="1">
      <c r="B150" s="72"/>
      <c r="C150" s="86" t="s">
        <v>92</v>
      </c>
      <c r="D150" s="85"/>
      <c r="E150" s="85"/>
      <c r="F150" s="85"/>
      <c r="G150" s="84"/>
      <c r="H150" s="45">
        <f>SUM(H151:H154)</f>
        <v>84200</v>
      </c>
      <c r="I150" s="44">
        <f t="shared" ref="I150:Q150" si="29">SUM(I151:I154)</f>
        <v>122724</v>
      </c>
      <c r="J150" s="43">
        <f>SUM(J151:J154)</f>
        <v>206924</v>
      </c>
      <c r="K150" s="42">
        <f t="shared" si="29"/>
        <v>0</v>
      </c>
      <c r="L150" s="41">
        <f t="shared" si="29"/>
        <v>8813602</v>
      </c>
      <c r="M150" s="41">
        <f>SUM(M151:M154)</f>
        <v>10355440</v>
      </c>
      <c r="N150" s="41">
        <f t="shared" si="29"/>
        <v>12887836</v>
      </c>
      <c r="O150" s="41">
        <f t="shared" si="29"/>
        <v>13518665</v>
      </c>
      <c r="P150" s="40">
        <f>SUM(P151:P154)</f>
        <v>6771351</v>
      </c>
      <c r="Q150" s="39">
        <f t="shared" si="29"/>
        <v>52346894</v>
      </c>
      <c r="R150" s="38">
        <f>SUM(R151:R154)</f>
        <v>52553818</v>
      </c>
    </row>
    <row r="151" spans="2:18" s="14" customFormat="1" ht="17.100000000000001" customHeight="1">
      <c r="B151" s="72"/>
      <c r="C151" s="72"/>
      <c r="D151" s="82" t="s">
        <v>91</v>
      </c>
      <c r="E151" s="81"/>
      <c r="F151" s="81"/>
      <c r="G151" s="80"/>
      <c r="H151" s="79">
        <v>84200</v>
      </c>
      <c r="I151" s="75">
        <v>79695</v>
      </c>
      <c r="J151" s="78">
        <f>SUM(H151:I151)</f>
        <v>163895</v>
      </c>
      <c r="K151" s="134">
        <v>0</v>
      </c>
      <c r="L151" s="76">
        <v>7800258</v>
      </c>
      <c r="M151" s="76">
        <v>9279859</v>
      </c>
      <c r="N151" s="76">
        <v>11663914</v>
      </c>
      <c r="O151" s="76">
        <v>11045254</v>
      </c>
      <c r="P151" s="75">
        <v>4986832</v>
      </c>
      <c r="Q151" s="74">
        <f>SUM(K151:P151)</f>
        <v>44776117</v>
      </c>
      <c r="R151" s="73">
        <f>SUM(J151,Q151)</f>
        <v>44940012</v>
      </c>
    </row>
    <row r="152" spans="2:18" s="14" customFormat="1" ht="17.100000000000001" customHeight="1">
      <c r="B152" s="72"/>
      <c r="C152" s="72"/>
      <c r="D152" s="70" t="s">
        <v>90</v>
      </c>
      <c r="E152" s="69"/>
      <c r="F152" s="69"/>
      <c r="G152" s="68"/>
      <c r="H152" s="67">
        <v>0</v>
      </c>
      <c r="I152" s="63">
        <v>43029</v>
      </c>
      <c r="J152" s="66">
        <f>SUM(H152:I152)</f>
        <v>43029</v>
      </c>
      <c r="K152" s="101">
        <v>0</v>
      </c>
      <c r="L152" s="64">
        <v>1013344</v>
      </c>
      <c r="M152" s="64">
        <v>1075581</v>
      </c>
      <c r="N152" s="64">
        <v>1223922</v>
      </c>
      <c r="O152" s="64">
        <v>2473411</v>
      </c>
      <c r="P152" s="63">
        <v>1784519</v>
      </c>
      <c r="Q152" s="62">
        <f>SUM(K152:P152)</f>
        <v>7570777</v>
      </c>
      <c r="R152" s="61">
        <f>SUM(J152,Q152)</f>
        <v>7613806</v>
      </c>
    </row>
    <row r="153" spans="2:18" s="14" customFormat="1" ht="16.5" customHeight="1">
      <c r="B153" s="72"/>
      <c r="C153" s="71"/>
      <c r="D153" s="70" t="s">
        <v>89</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88</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87</v>
      </c>
      <c r="D155" s="85"/>
      <c r="E155" s="85"/>
      <c r="F155" s="85"/>
      <c r="G155" s="84"/>
      <c r="H155" s="45">
        <f t="shared" ref="H155:R155" si="30">SUM(H156:H158)</f>
        <v>6808168</v>
      </c>
      <c r="I155" s="44">
        <f t="shared" si="30"/>
        <v>10995467</v>
      </c>
      <c r="J155" s="43">
        <f t="shared" si="30"/>
        <v>17803635</v>
      </c>
      <c r="K155" s="42">
        <f t="shared" si="30"/>
        <v>0</v>
      </c>
      <c r="L155" s="41">
        <f t="shared" si="30"/>
        <v>16551981</v>
      </c>
      <c r="M155" s="41">
        <f t="shared" si="30"/>
        <v>21540307</v>
      </c>
      <c r="N155" s="41">
        <f t="shared" si="30"/>
        <v>16561844</v>
      </c>
      <c r="O155" s="41">
        <f t="shared" si="30"/>
        <v>13689623</v>
      </c>
      <c r="P155" s="40">
        <f t="shared" si="30"/>
        <v>8884857</v>
      </c>
      <c r="Q155" s="39">
        <f t="shared" si="30"/>
        <v>77228612</v>
      </c>
      <c r="R155" s="38">
        <f t="shared" si="30"/>
        <v>95032247</v>
      </c>
    </row>
    <row r="156" spans="2:18" s="14" customFormat="1" ht="17.100000000000001" customHeight="1">
      <c r="B156" s="72"/>
      <c r="C156" s="72"/>
      <c r="D156" s="82" t="s">
        <v>86</v>
      </c>
      <c r="E156" s="81"/>
      <c r="F156" s="81"/>
      <c r="G156" s="80"/>
      <c r="H156" s="79">
        <v>4737237</v>
      </c>
      <c r="I156" s="75">
        <v>9812799</v>
      </c>
      <c r="J156" s="78">
        <f>SUM(H156:I156)</f>
        <v>14550036</v>
      </c>
      <c r="K156" s="134">
        <v>0</v>
      </c>
      <c r="L156" s="76">
        <v>13892336</v>
      </c>
      <c r="M156" s="76">
        <v>20201178</v>
      </c>
      <c r="N156" s="76">
        <v>15620609</v>
      </c>
      <c r="O156" s="76">
        <v>12817431</v>
      </c>
      <c r="P156" s="75">
        <v>8820317</v>
      </c>
      <c r="Q156" s="74">
        <f>SUM(K156:P156)</f>
        <v>71351871</v>
      </c>
      <c r="R156" s="73">
        <f>SUM(J156,Q156)</f>
        <v>85901907</v>
      </c>
    </row>
    <row r="157" spans="2:18" s="14" customFormat="1" ht="17.100000000000001" customHeight="1">
      <c r="B157" s="72"/>
      <c r="C157" s="72"/>
      <c r="D157" s="70" t="s">
        <v>85</v>
      </c>
      <c r="E157" s="69"/>
      <c r="F157" s="69"/>
      <c r="G157" s="68"/>
      <c r="H157" s="67">
        <v>532855</v>
      </c>
      <c r="I157" s="63">
        <v>286199</v>
      </c>
      <c r="J157" s="66">
        <f>SUM(H157:I157)</f>
        <v>819054</v>
      </c>
      <c r="K157" s="101">
        <v>0</v>
      </c>
      <c r="L157" s="64">
        <v>763671</v>
      </c>
      <c r="M157" s="64">
        <v>452884</v>
      </c>
      <c r="N157" s="64">
        <v>468415</v>
      </c>
      <c r="O157" s="64">
        <v>533342</v>
      </c>
      <c r="P157" s="63">
        <v>64540</v>
      </c>
      <c r="Q157" s="62">
        <f>SUM(K157:P157)</f>
        <v>2282852</v>
      </c>
      <c r="R157" s="61">
        <f>SUM(J157,Q157)</f>
        <v>3101906</v>
      </c>
    </row>
    <row r="158" spans="2:18" s="14" customFormat="1" ht="17.100000000000001" customHeight="1">
      <c r="B158" s="72"/>
      <c r="C158" s="72"/>
      <c r="D158" s="133" t="s">
        <v>84</v>
      </c>
      <c r="E158" s="132"/>
      <c r="F158" s="132"/>
      <c r="G158" s="131"/>
      <c r="H158" s="130">
        <v>1538076</v>
      </c>
      <c r="I158" s="126">
        <v>896469</v>
      </c>
      <c r="J158" s="129">
        <f>SUM(H158:I158)</f>
        <v>2434545</v>
      </c>
      <c r="K158" s="128">
        <v>0</v>
      </c>
      <c r="L158" s="127">
        <v>1895974</v>
      </c>
      <c r="M158" s="127">
        <v>886245</v>
      </c>
      <c r="N158" s="127">
        <v>472820</v>
      </c>
      <c r="O158" s="127">
        <v>338850</v>
      </c>
      <c r="P158" s="126">
        <v>0</v>
      </c>
      <c r="Q158" s="125">
        <f>SUM(K158:P158)</f>
        <v>3593889</v>
      </c>
      <c r="R158" s="124">
        <f>SUM(J158,Q158)</f>
        <v>6028434</v>
      </c>
    </row>
    <row r="159" spans="2:18" s="14" customFormat="1" ht="17.100000000000001" customHeight="1">
      <c r="B159" s="72"/>
      <c r="C159" s="122" t="s">
        <v>83</v>
      </c>
      <c r="D159" s="121"/>
      <c r="E159" s="121"/>
      <c r="F159" s="121"/>
      <c r="G159" s="120"/>
      <c r="H159" s="45">
        <v>1674930</v>
      </c>
      <c r="I159" s="44">
        <v>2065763</v>
      </c>
      <c r="J159" s="43">
        <f>SUM(H159:I159)</f>
        <v>3740693</v>
      </c>
      <c r="K159" s="42">
        <v>0</v>
      </c>
      <c r="L159" s="41">
        <v>21752507</v>
      </c>
      <c r="M159" s="41">
        <v>21350515</v>
      </c>
      <c r="N159" s="41">
        <v>21448930</v>
      </c>
      <c r="O159" s="41">
        <v>22437138</v>
      </c>
      <c r="P159" s="40">
        <v>7273622</v>
      </c>
      <c r="Q159" s="39">
        <f>SUM(K159:P159)</f>
        <v>94262712</v>
      </c>
      <c r="R159" s="38">
        <f>SUM(J159,Q159)</f>
        <v>98003405</v>
      </c>
    </row>
    <row r="160" spans="2:18" s="14" customFormat="1" ht="17.100000000000001" customHeight="1">
      <c r="B160" s="123"/>
      <c r="C160" s="122" t="s">
        <v>82</v>
      </c>
      <c r="D160" s="121"/>
      <c r="E160" s="121"/>
      <c r="F160" s="121"/>
      <c r="G160" s="120"/>
      <c r="H160" s="45">
        <v>3939420</v>
      </c>
      <c r="I160" s="44">
        <v>5986101</v>
      </c>
      <c r="J160" s="43">
        <f>SUM(H160:I160)</f>
        <v>9925521</v>
      </c>
      <c r="K160" s="42">
        <v>0</v>
      </c>
      <c r="L160" s="41">
        <v>46625356</v>
      </c>
      <c r="M160" s="41">
        <v>28280439</v>
      </c>
      <c r="N160" s="41">
        <v>20675036</v>
      </c>
      <c r="O160" s="41">
        <v>13343303</v>
      </c>
      <c r="P160" s="40">
        <v>5920640</v>
      </c>
      <c r="Q160" s="39">
        <f>SUM(K160:P160)</f>
        <v>114844774</v>
      </c>
      <c r="R160" s="38">
        <f>SUM(J160,Q160)</f>
        <v>124770295</v>
      </c>
    </row>
    <row r="161" spans="2:18" s="14" customFormat="1" ht="17.100000000000001" customHeight="1">
      <c r="B161" s="86" t="s">
        <v>81</v>
      </c>
      <c r="C161" s="85"/>
      <c r="D161" s="85"/>
      <c r="E161" s="85"/>
      <c r="F161" s="85"/>
      <c r="G161" s="84"/>
      <c r="H161" s="45">
        <f t="shared" ref="H161:R161" si="31">SUM(H162:H170)</f>
        <v>467694</v>
      </c>
      <c r="I161" s="44">
        <f t="shared" si="31"/>
        <v>796041</v>
      </c>
      <c r="J161" s="43">
        <f t="shared" si="31"/>
        <v>1263735</v>
      </c>
      <c r="K161" s="42">
        <f t="shared" si="31"/>
        <v>0</v>
      </c>
      <c r="L161" s="41">
        <f t="shared" si="31"/>
        <v>156597348</v>
      </c>
      <c r="M161" s="41">
        <f t="shared" si="31"/>
        <v>149716498</v>
      </c>
      <c r="N161" s="41">
        <f t="shared" si="31"/>
        <v>150967050</v>
      </c>
      <c r="O161" s="41">
        <f t="shared" si="31"/>
        <v>113192894</v>
      </c>
      <c r="P161" s="40">
        <f t="shared" si="31"/>
        <v>70307034</v>
      </c>
      <c r="Q161" s="39">
        <f>SUM(Q162:Q170)</f>
        <v>640780824</v>
      </c>
      <c r="R161" s="38">
        <f t="shared" si="31"/>
        <v>642044559</v>
      </c>
    </row>
    <row r="162" spans="2:18" s="14" customFormat="1" ht="17.100000000000001" customHeight="1">
      <c r="B162" s="72"/>
      <c r="C162" s="119" t="s">
        <v>80</v>
      </c>
      <c r="D162" s="118"/>
      <c r="E162" s="118"/>
      <c r="F162" s="118"/>
      <c r="G162" s="117"/>
      <c r="H162" s="79">
        <v>0</v>
      </c>
      <c r="I162" s="75">
        <v>0</v>
      </c>
      <c r="J162" s="78">
        <f t="shared" ref="J162:J170" si="32">SUM(H162:I162)</f>
        <v>0</v>
      </c>
      <c r="K162" s="116"/>
      <c r="L162" s="115">
        <v>5267782</v>
      </c>
      <c r="M162" s="115">
        <v>4795271</v>
      </c>
      <c r="N162" s="115">
        <v>9164908</v>
      </c>
      <c r="O162" s="115">
        <v>12720723</v>
      </c>
      <c r="P162" s="114">
        <v>9709265</v>
      </c>
      <c r="Q162" s="113">
        <f>SUM(K162:P162)</f>
        <v>41657949</v>
      </c>
      <c r="R162" s="112">
        <f>SUM(J162,Q162)</f>
        <v>41657949</v>
      </c>
    </row>
    <row r="163" spans="2:18" s="14" customFormat="1" ht="17.100000000000001" customHeight="1">
      <c r="B163" s="72"/>
      <c r="C163" s="70" t="s">
        <v>79</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78</v>
      </c>
      <c r="D164" s="109"/>
      <c r="E164" s="109"/>
      <c r="F164" s="109"/>
      <c r="G164" s="108"/>
      <c r="H164" s="107">
        <v>0</v>
      </c>
      <c r="I164" s="104">
        <v>0</v>
      </c>
      <c r="J164" s="106">
        <f>SUM(H164:I164)</f>
        <v>0</v>
      </c>
      <c r="K164" s="65"/>
      <c r="L164" s="105">
        <v>74294004</v>
      </c>
      <c r="M164" s="105">
        <v>52421173</v>
      </c>
      <c r="N164" s="105">
        <v>41584530</v>
      </c>
      <c r="O164" s="105">
        <v>27178617</v>
      </c>
      <c r="P164" s="104">
        <v>10639156</v>
      </c>
      <c r="Q164" s="103">
        <f>SUM(K164:P164)</f>
        <v>206117480</v>
      </c>
      <c r="R164" s="102">
        <f>SUM(J164,Q164)</f>
        <v>206117480</v>
      </c>
    </row>
    <row r="165" spans="2:18" s="14" customFormat="1" ht="17.100000000000001" customHeight="1">
      <c r="B165" s="72"/>
      <c r="C165" s="70" t="s">
        <v>77</v>
      </c>
      <c r="D165" s="69"/>
      <c r="E165" s="69"/>
      <c r="F165" s="69"/>
      <c r="G165" s="68"/>
      <c r="H165" s="67">
        <v>29097</v>
      </c>
      <c r="I165" s="63">
        <v>68670</v>
      </c>
      <c r="J165" s="66">
        <f t="shared" si="32"/>
        <v>97767</v>
      </c>
      <c r="K165" s="101">
        <v>0</v>
      </c>
      <c r="L165" s="64">
        <v>12525878</v>
      </c>
      <c r="M165" s="64">
        <v>10602188</v>
      </c>
      <c r="N165" s="64">
        <v>12826649</v>
      </c>
      <c r="O165" s="64">
        <v>8065530</v>
      </c>
      <c r="P165" s="63">
        <v>3716846</v>
      </c>
      <c r="Q165" s="62">
        <f t="shared" si="33"/>
        <v>47737091</v>
      </c>
      <c r="R165" s="61">
        <f t="shared" si="34"/>
        <v>47834858</v>
      </c>
    </row>
    <row r="166" spans="2:18" s="14" customFormat="1" ht="17.100000000000001" customHeight="1">
      <c r="B166" s="72"/>
      <c r="C166" s="70" t="s">
        <v>76</v>
      </c>
      <c r="D166" s="69"/>
      <c r="E166" s="69"/>
      <c r="F166" s="69"/>
      <c r="G166" s="68"/>
      <c r="H166" s="67">
        <v>438597</v>
      </c>
      <c r="I166" s="63">
        <v>727371</v>
      </c>
      <c r="J166" s="66">
        <f t="shared" si="32"/>
        <v>1165968</v>
      </c>
      <c r="K166" s="101">
        <v>0</v>
      </c>
      <c r="L166" s="64">
        <v>11165697</v>
      </c>
      <c r="M166" s="64">
        <v>12810556</v>
      </c>
      <c r="N166" s="64">
        <v>16158675</v>
      </c>
      <c r="O166" s="64">
        <v>17754002</v>
      </c>
      <c r="P166" s="63">
        <v>10972519</v>
      </c>
      <c r="Q166" s="62">
        <f t="shared" si="33"/>
        <v>68861449</v>
      </c>
      <c r="R166" s="61">
        <f t="shared" si="34"/>
        <v>70027417</v>
      </c>
    </row>
    <row r="167" spans="2:18" s="14" customFormat="1" ht="17.100000000000001" customHeight="1">
      <c r="B167" s="72"/>
      <c r="C167" s="70" t="s">
        <v>75</v>
      </c>
      <c r="D167" s="69"/>
      <c r="E167" s="69"/>
      <c r="F167" s="69"/>
      <c r="G167" s="68"/>
      <c r="H167" s="67">
        <v>0</v>
      </c>
      <c r="I167" s="63">
        <v>0</v>
      </c>
      <c r="J167" s="66">
        <f t="shared" si="32"/>
        <v>0</v>
      </c>
      <c r="K167" s="65"/>
      <c r="L167" s="64">
        <v>47062761</v>
      </c>
      <c r="M167" s="64">
        <v>56163376</v>
      </c>
      <c r="N167" s="64">
        <v>56834879</v>
      </c>
      <c r="O167" s="64">
        <v>27288767</v>
      </c>
      <c r="P167" s="63">
        <v>14594216</v>
      </c>
      <c r="Q167" s="62">
        <f t="shared" si="33"/>
        <v>201943999</v>
      </c>
      <c r="R167" s="61">
        <f t="shared" si="34"/>
        <v>201943999</v>
      </c>
    </row>
    <row r="168" spans="2:18" s="14" customFormat="1" ht="17.100000000000001" customHeight="1">
      <c r="B168" s="72"/>
      <c r="C168" s="100" t="s">
        <v>74</v>
      </c>
      <c r="D168" s="98"/>
      <c r="E168" s="98"/>
      <c r="F168" s="98"/>
      <c r="G168" s="97"/>
      <c r="H168" s="67">
        <v>0</v>
      </c>
      <c r="I168" s="63">
        <v>0</v>
      </c>
      <c r="J168" s="66">
        <f t="shared" si="32"/>
        <v>0</v>
      </c>
      <c r="K168" s="65"/>
      <c r="L168" s="64">
        <v>4015466</v>
      </c>
      <c r="M168" s="64">
        <v>7352549</v>
      </c>
      <c r="N168" s="64">
        <v>5310952</v>
      </c>
      <c r="O168" s="64">
        <v>5141094</v>
      </c>
      <c r="P168" s="63">
        <v>4451630</v>
      </c>
      <c r="Q168" s="62">
        <f t="shared" si="33"/>
        <v>26271691</v>
      </c>
      <c r="R168" s="61">
        <f t="shared" si="34"/>
        <v>26271691</v>
      </c>
    </row>
    <row r="169" spans="2:18" s="14" customFormat="1" ht="17.100000000000001" customHeight="1">
      <c r="B169" s="71"/>
      <c r="C169" s="99" t="s">
        <v>73</v>
      </c>
      <c r="D169" s="98"/>
      <c r="E169" s="98"/>
      <c r="F169" s="98"/>
      <c r="G169" s="97"/>
      <c r="H169" s="67">
        <v>0</v>
      </c>
      <c r="I169" s="63">
        <v>0</v>
      </c>
      <c r="J169" s="66">
        <f t="shared" si="32"/>
        <v>0</v>
      </c>
      <c r="K169" s="65"/>
      <c r="L169" s="64">
        <v>0</v>
      </c>
      <c r="M169" s="64">
        <v>0</v>
      </c>
      <c r="N169" s="64">
        <v>2043432</v>
      </c>
      <c r="O169" s="64">
        <v>7291781</v>
      </c>
      <c r="P169" s="63">
        <v>5781300</v>
      </c>
      <c r="Q169" s="62">
        <f>SUM(K169:P169)</f>
        <v>15116513</v>
      </c>
      <c r="R169" s="61">
        <f>SUM(J169,Q169)</f>
        <v>15116513</v>
      </c>
    </row>
    <row r="170" spans="2:18" s="14" customFormat="1" ht="17.100000000000001" customHeight="1">
      <c r="B170" s="96"/>
      <c r="C170" s="95" t="s">
        <v>72</v>
      </c>
      <c r="D170" s="94"/>
      <c r="E170" s="94"/>
      <c r="F170" s="94"/>
      <c r="G170" s="93"/>
      <c r="H170" s="92">
        <v>0</v>
      </c>
      <c r="I170" s="89">
        <v>0</v>
      </c>
      <c r="J170" s="91">
        <f t="shared" si="32"/>
        <v>0</v>
      </c>
      <c r="K170" s="54"/>
      <c r="L170" s="90">
        <v>2265760</v>
      </c>
      <c r="M170" s="90">
        <v>5571385</v>
      </c>
      <c r="N170" s="90">
        <v>7043025</v>
      </c>
      <c r="O170" s="90">
        <v>7752380</v>
      </c>
      <c r="P170" s="89">
        <v>10442102</v>
      </c>
      <c r="Q170" s="88">
        <f t="shared" si="33"/>
        <v>33074652</v>
      </c>
      <c r="R170" s="87">
        <f t="shared" si="34"/>
        <v>33074652</v>
      </c>
    </row>
    <row r="171" spans="2:18" s="14" customFormat="1" ht="17.100000000000001" customHeight="1">
      <c r="B171" s="86" t="s">
        <v>71</v>
      </c>
      <c r="C171" s="85"/>
      <c r="D171" s="85"/>
      <c r="E171" s="85"/>
      <c r="F171" s="85"/>
      <c r="G171" s="84"/>
      <c r="H171" s="45">
        <f>SUM(H172:H175)</f>
        <v>0</v>
      </c>
      <c r="I171" s="44">
        <f>SUM(I172:I175)</f>
        <v>0</v>
      </c>
      <c r="J171" s="43">
        <f>SUM(J172:J175)</f>
        <v>0</v>
      </c>
      <c r="K171" s="83"/>
      <c r="L171" s="41">
        <f t="shared" ref="L171:R171" si="35">SUM(L172:L175)</f>
        <v>10801179</v>
      </c>
      <c r="M171" s="41">
        <f t="shared" si="35"/>
        <v>14415612</v>
      </c>
      <c r="N171" s="41">
        <f t="shared" si="35"/>
        <v>82165735</v>
      </c>
      <c r="O171" s="41">
        <f t="shared" si="35"/>
        <v>318494496</v>
      </c>
      <c r="P171" s="40">
        <f t="shared" si="35"/>
        <v>299633769</v>
      </c>
      <c r="Q171" s="39">
        <f t="shared" si="35"/>
        <v>725510791</v>
      </c>
      <c r="R171" s="38">
        <f t="shared" si="35"/>
        <v>725510791</v>
      </c>
    </row>
    <row r="172" spans="2:18" s="14" customFormat="1" ht="17.100000000000001" customHeight="1">
      <c r="B172" s="72"/>
      <c r="C172" s="82" t="s">
        <v>70</v>
      </c>
      <c r="D172" s="81"/>
      <c r="E172" s="81"/>
      <c r="F172" s="81"/>
      <c r="G172" s="80"/>
      <c r="H172" s="79">
        <v>0</v>
      </c>
      <c r="I172" s="75">
        <v>0</v>
      </c>
      <c r="J172" s="78">
        <f>SUM(H172:I172)</f>
        <v>0</v>
      </c>
      <c r="K172" s="77"/>
      <c r="L172" s="76">
        <v>0</v>
      </c>
      <c r="M172" s="76">
        <v>621045</v>
      </c>
      <c r="N172" s="76">
        <v>40904711</v>
      </c>
      <c r="O172" s="76">
        <v>146866232</v>
      </c>
      <c r="P172" s="75">
        <v>115552953</v>
      </c>
      <c r="Q172" s="74">
        <f>SUM(K172:P172)</f>
        <v>303944941</v>
      </c>
      <c r="R172" s="73">
        <f>SUM(J172,Q172)</f>
        <v>303944941</v>
      </c>
    </row>
    <row r="173" spans="2:18" s="14" customFormat="1" ht="17.100000000000001" customHeight="1">
      <c r="B173" s="72"/>
      <c r="C173" s="70" t="s">
        <v>69</v>
      </c>
      <c r="D173" s="69"/>
      <c r="E173" s="69"/>
      <c r="F173" s="69"/>
      <c r="G173" s="68"/>
      <c r="H173" s="67">
        <v>0</v>
      </c>
      <c r="I173" s="63">
        <v>0</v>
      </c>
      <c r="J173" s="66">
        <f>SUM(H173:I173)</f>
        <v>0</v>
      </c>
      <c r="K173" s="65"/>
      <c r="L173" s="64">
        <v>10801179</v>
      </c>
      <c r="M173" s="64">
        <v>12984549</v>
      </c>
      <c r="N173" s="64">
        <v>32007077</v>
      </c>
      <c r="O173" s="64">
        <v>48482555</v>
      </c>
      <c r="P173" s="63">
        <v>26176547</v>
      </c>
      <c r="Q173" s="62">
        <f>SUM(K173:P173)</f>
        <v>130451907</v>
      </c>
      <c r="R173" s="61">
        <f>SUM(J173,Q173)</f>
        <v>130451907</v>
      </c>
    </row>
    <row r="174" spans="2:18" s="14" customFormat="1" ht="17.100000000000001" customHeight="1">
      <c r="B174" s="71"/>
      <c r="C174" s="70" t="s">
        <v>68</v>
      </c>
      <c r="D174" s="69"/>
      <c r="E174" s="69"/>
      <c r="F174" s="69"/>
      <c r="G174" s="68"/>
      <c r="H174" s="67">
        <v>0</v>
      </c>
      <c r="I174" s="63">
        <v>0</v>
      </c>
      <c r="J174" s="66">
        <f>SUM(H174:I174)</f>
        <v>0</v>
      </c>
      <c r="K174" s="65"/>
      <c r="L174" s="64">
        <v>0</v>
      </c>
      <c r="M174" s="64">
        <v>0</v>
      </c>
      <c r="N174" s="64">
        <v>614754</v>
      </c>
      <c r="O174" s="64">
        <v>5474327</v>
      </c>
      <c r="P174" s="63">
        <v>4385441</v>
      </c>
      <c r="Q174" s="62">
        <f>SUM(K174:P174)</f>
        <v>10474522</v>
      </c>
      <c r="R174" s="61">
        <f>SUM(J174,Q174)</f>
        <v>10474522</v>
      </c>
    </row>
    <row r="175" spans="2:18" s="49" customFormat="1" ht="17.100000000000001" customHeight="1">
      <c r="B175" s="60"/>
      <c r="C175" s="59" t="s">
        <v>67</v>
      </c>
      <c r="D175" s="58"/>
      <c r="E175" s="58"/>
      <c r="F175" s="58"/>
      <c r="G175" s="57"/>
      <c r="H175" s="56">
        <v>0</v>
      </c>
      <c r="I175" s="52">
        <v>0</v>
      </c>
      <c r="J175" s="55">
        <f>SUM(H175:I175)</f>
        <v>0</v>
      </c>
      <c r="K175" s="54"/>
      <c r="L175" s="53">
        <v>0</v>
      </c>
      <c r="M175" s="53">
        <v>810018</v>
      </c>
      <c r="N175" s="53">
        <v>8639193</v>
      </c>
      <c r="O175" s="53">
        <v>117671382</v>
      </c>
      <c r="P175" s="52">
        <v>153518828</v>
      </c>
      <c r="Q175" s="51">
        <f>SUM(K175:P175)</f>
        <v>280639421</v>
      </c>
      <c r="R175" s="50">
        <f>SUM(J175,Q175)</f>
        <v>280639421</v>
      </c>
    </row>
    <row r="176" spans="2:18" s="14" customFormat="1" ht="17.100000000000001" customHeight="1">
      <c r="B176" s="48" t="s">
        <v>66</v>
      </c>
      <c r="C176" s="47"/>
      <c r="D176" s="47"/>
      <c r="E176" s="47"/>
      <c r="F176" s="47"/>
      <c r="G176" s="46"/>
      <c r="H176" s="45">
        <f t="shared" ref="H176:R176" si="36">SUM(H140,H161,H171)</f>
        <v>17482130</v>
      </c>
      <c r="I176" s="44">
        <f t="shared" si="36"/>
        <v>32702596</v>
      </c>
      <c r="J176" s="43">
        <f t="shared" si="36"/>
        <v>50184726</v>
      </c>
      <c r="K176" s="42">
        <f t="shared" si="36"/>
        <v>0</v>
      </c>
      <c r="L176" s="41">
        <f t="shared" si="36"/>
        <v>422267522</v>
      </c>
      <c r="M176" s="41">
        <f t="shared" si="36"/>
        <v>382608091</v>
      </c>
      <c r="N176" s="41">
        <f t="shared" si="36"/>
        <v>419635586</v>
      </c>
      <c r="O176" s="41">
        <f t="shared" si="36"/>
        <v>580919308</v>
      </c>
      <c r="P176" s="40">
        <f t="shared" si="36"/>
        <v>449436439</v>
      </c>
      <c r="Q176" s="39">
        <f t="shared" si="36"/>
        <v>2254866946</v>
      </c>
      <c r="R176" s="38">
        <f t="shared" si="36"/>
        <v>2305051672</v>
      </c>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8"/>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21" man="1"/>
    <brk id="93" max="16383" man="1"/>
    <brk id="13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topLeftCell="A124" zoomScale="82" zoomScaleNormal="55" zoomScaleSheetLayoutView="82" workbookViewId="0">
      <selection activeCell="G187" sqref="G187"/>
    </sheetView>
  </sheetViews>
  <sheetFormatPr defaultColWidth="7.6640625" defaultRowHeight="17.100000000000001" customHeight="1"/>
  <cols>
    <col min="1" max="2" width="2.6640625" style="1" customWidth="1"/>
    <col min="3" max="3" width="5.6640625" style="1" customWidth="1"/>
    <col min="4" max="4" width="7.6640625" style="1" customWidth="1"/>
    <col min="5" max="5" width="3.33203125" style="1" customWidth="1"/>
    <col min="6" max="6" width="6.6640625" style="1" customWidth="1"/>
    <col min="7" max="7" width="10.44140625" style="1" customWidth="1"/>
    <col min="8" max="11" width="10.6640625" style="1" customWidth="1"/>
    <col min="12" max="16" width="12.33203125" style="1" customWidth="1"/>
    <col min="17" max="17" width="15.33203125" style="1" customWidth="1"/>
    <col min="18" max="18" width="14.8867187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3.33203125" style="1" customWidth="1"/>
    <col min="262" max="262" width="6.6640625" style="1" customWidth="1"/>
    <col min="263" max="263" width="10.44140625" style="1" customWidth="1"/>
    <col min="264" max="267" width="10.6640625" style="1" customWidth="1"/>
    <col min="268" max="272" width="12.33203125" style="1" customWidth="1"/>
    <col min="273" max="273" width="15.33203125" style="1" customWidth="1"/>
    <col min="274" max="274" width="14.8867187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3.33203125" style="1" customWidth="1"/>
    <col min="518" max="518" width="6.6640625" style="1" customWidth="1"/>
    <col min="519" max="519" width="10.44140625" style="1" customWidth="1"/>
    <col min="520" max="523" width="10.6640625" style="1" customWidth="1"/>
    <col min="524" max="528" width="12.33203125" style="1" customWidth="1"/>
    <col min="529" max="529" width="15.33203125" style="1" customWidth="1"/>
    <col min="530" max="530" width="14.8867187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3.33203125" style="1" customWidth="1"/>
    <col min="774" max="774" width="6.6640625" style="1" customWidth="1"/>
    <col min="775" max="775" width="10.44140625" style="1" customWidth="1"/>
    <col min="776" max="779" width="10.6640625" style="1" customWidth="1"/>
    <col min="780" max="784" width="12.33203125" style="1" customWidth="1"/>
    <col min="785" max="785" width="15.33203125" style="1" customWidth="1"/>
    <col min="786" max="786" width="14.8867187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3.33203125" style="1" customWidth="1"/>
    <col min="1030" max="1030" width="6.6640625" style="1" customWidth="1"/>
    <col min="1031" max="1031" width="10.44140625" style="1" customWidth="1"/>
    <col min="1032" max="1035" width="10.6640625" style="1" customWidth="1"/>
    <col min="1036" max="1040" width="12.33203125" style="1" customWidth="1"/>
    <col min="1041" max="1041" width="15.33203125" style="1" customWidth="1"/>
    <col min="1042" max="1042" width="14.8867187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3.33203125" style="1" customWidth="1"/>
    <col min="1286" max="1286" width="6.6640625" style="1" customWidth="1"/>
    <col min="1287" max="1287" width="10.44140625" style="1" customWidth="1"/>
    <col min="1288" max="1291" width="10.6640625" style="1" customWidth="1"/>
    <col min="1292" max="1296" width="12.33203125" style="1" customWidth="1"/>
    <col min="1297" max="1297" width="15.33203125" style="1" customWidth="1"/>
    <col min="1298" max="1298" width="14.8867187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3.33203125" style="1" customWidth="1"/>
    <col min="1542" max="1542" width="6.6640625" style="1" customWidth="1"/>
    <col min="1543" max="1543" width="10.44140625" style="1" customWidth="1"/>
    <col min="1544" max="1547" width="10.6640625" style="1" customWidth="1"/>
    <col min="1548" max="1552" width="12.33203125" style="1" customWidth="1"/>
    <col min="1553" max="1553" width="15.33203125" style="1" customWidth="1"/>
    <col min="1554" max="1554" width="14.8867187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3.33203125" style="1" customWidth="1"/>
    <col min="1798" max="1798" width="6.6640625" style="1" customWidth="1"/>
    <col min="1799" max="1799" width="10.44140625" style="1" customWidth="1"/>
    <col min="1800" max="1803" width="10.6640625" style="1" customWidth="1"/>
    <col min="1804" max="1808" width="12.33203125" style="1" customWidth="1"/>
    <col min="1809" max="1809" width="15.33203125" style="1" customWidth="1"/>
    <col min="1810" max="1810" width="14.8867187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3.33203125" style="1" customWidth="1"/>
    <col min="2054" max="2054" width="6.6640625" style="1" customWidth="1"/>
    <col min="2055" max="2055" width="10.44140625" style="1" customWidth="1"/>
    <col min="2056" max="2059" width="10.6640625" style="1" customWidth="1"/>
    <col min="2060" max="2064" width="12.33203125" style="1" customWidth="1"/>
    <col min="2065" max="2065" width="15.33203125" style="1" customWidth="1"/>
    <col min="2066" max="2066" width="14.8867187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3.33203125" style="1" customWidth="1"/>
    <col min="2310" max="2310" width="6.6640625" style="1" customWidth="1"/>
    <col min="2311" max="2311" width="10.44140625" style="1" customWidth="1"/>
    <col min="2312" max="2315" width="10.6640625" style="1" customWidth="1"/>
    <col min="2316" max="2320" width="12.33203125" style="1" customWidth="1"/>
    <col min="2321" max="2321" width="15.33203125" style="1" customWidth="1"/>
    <col min="2322" max="2322" width="14.8867187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3.33203125" style="1" customWidth="1"/>
    <col min="2566" max="2566" width="6.6640625" style="1" customWidth="1"/>
    <col min="2567" max="2567" width="10.44140625" style="1" customWidth="1"/>
    <col min="2568" max="2571" width="10.6640625" style="1" customWidth="1"/>
    <col min="2572" max="2576" width="12.33203125" style="1" customWidth="1"/>
    <col min="2577" max="2577" width="15.33203125" style="1" customWidth="1"/>
    <col min="2578" max="2578" width="14.8867187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3.33203125" style="1" customWidth="1"/>
    <col min="2822" max="2822" width="6.6640625" style="1" customWidth="1"/>
    <col min="2823" max="2823" width="10.44140625" style="1" customWidth="1"/>
    <col min="2824" max="2827" width="10.6640625" style="1" customWidth="1"/>
    <col min="2828" max="2832" width="12.33203125" style="1" customWidth="1"/>
    <col min="2833" max="2833" width="15.33203125" style="1" customWidth="1"/>
    <col min="2834" max="2834" width="14.8867187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3.33203125" style="1" customWidth="1"/>
    <col min="3078" max="3078" width="6.6640625" style="1" customWidth="1"/>
    <col min="3079" max="3079" width="10.44140625" style="1" customWidth="1"/>
    <col min="3080" max="3083" width="10.6640625" style="1" customWidth="1"/>
    <col min="3084" max="3088" width="12.33203125" style="1" customWidth="1"/>
    <col min="3089" max="3089" width="15.33203125" style="1" customWidth="1"/>
    <col min="3090" max="3090" width="14.8867187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3.33203125" style="1" customWidth="1"/>
    <col min="3334" max="3334" width="6.6640625" style="1" customWidth="1"/>
    <col min="3335" max="3335" width="10.44140625" style="1" customWidth="1"/>
    <col min="3336" max="3339" width="10.6640625" style="1" customWidth="1"/>
    <col min="3340" max="3344" width="12.33203125" style="1" customWidth="1"/>
    <col min="3345" max="3345" width="15.33203125" style="1" customWidth="1"/>
    <col min="3346" max="3346" width="14.8867187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3.33203125" style="1" customWidth="1"/>
    <col min="3590" max="3590" width="6.6640625" style="1" customWidth="1"/>
    <col min="3591" max="3591" width="10.44140625" style="1" customWidth="1"/>
    <col min="3592" max="3595" width="10.6640625" style="1" customWidth="1"/>
    <col min="3596" max="3600" width="12.33203125" style="1" customWidth="1"/>
    <col min="3601" max="3601" width="15.33203125" style="1" customWidth="1"/>
    <col min="3602" max="3602" width="14.8867187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3.33203125" style="1" customWidth="1"/>
    <col min="3846" max="3846" width="6.6640625" style="1" customWidth="1"/>
    <col min="3847" max="3847" width="10.44140625" style="1" customWidth="1"/>
    <col min="3848" max="3851" width="10.6640625" style="1" customWidth="1"/>
    <col min="3852" max="3856" width="12.33203125" style="1" customWidth="1"/>
    <col min="3857" max="3857" width="15.33203125" style="1" customWidth="1"/>
    <col min="3858" max="3858" width="14.8867187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3.33203125" style="1" customWidth="1"/>
    <col min="4102" max="4102" width="6.6640625" style="1" customWidth="1"/>
    <col min="4103" max="4103" width="10.44140625" style="1" customWidth="1"/>
    <col min="4104" max="4107" width="10.6640625" style="1" customWidth="1"/>
    <col min="4108" max="4112" width="12.33203125" style="1" customWidth="1"/>
    <col min="4113" max="4113" width="15.33203125" style="1" customWidth="1"/>
    <col min="4114" max="4114" width="14.8867187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3.33203125" style="1" customWidth="1"/>
    <col min="4358" max="4358" width="6.6640625" style="1" customWidth="1"/>
    <col min="4359" max="4359" width="10.44140625" style="1" customWidth="1"/>
    <col min="4360" max="4363" width="10.6640625" style="1" customWidth="1"/>
    <col min="4364" max="4368" width="12.33203125" style="1" customWidth="1"/>
    <col min="4369" max="4369" width="15.33203125" style="1" customWidth="1"/>
    <col min="4370" max="4370" width="14.8867187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3.33203125" style="1" customWidth="1"/>
    <col min="4614" max="4614" width="6.6640625" style="1" customWidth="1"/>
    <col min="4615" max="4615" width="10.44140625" style="1" customWidth="1"/>
    <col min="4616" max="4619" width="10.6640625" style="1" customWidth="1"/>
    <col min="4620" max="4624" width="12.33203125" style="1" customWidth="1"/>
    <col min="4625" max="4625" width="15.33203125" style="1" customWidth="1"/>
    <col min="4626" max="4626" width="14.8867187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3.33203125" style="1" customWidth="1"/>
    <col min="4870" max="4870" width="6.6640625" style="1" customWidth="1"/>
    <col min="4871" max="4871" width="10.44140625" style="1" customWidth="1"/>
    <col min="4872" max="4875" width="10.6640625" style="1" customWidth="1"/>
    <col min="4876" max="4880" width="12.33203125" style="1" customWidth="1"/>
    <col min="4881" max="4881" width="15.33203125" style="1" customWidth="1"/>
    <col min="4882" max="4882" width="14.8867187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3.33203125" style="1" customWidth="1"/>
    <col min="5126" max="5126" width="6.6640625" style="1" customWidth="1"/>
    <col min="5127" max="5127" width="10.44140625" style="1" customWidth="1"/>
    <col min="5128" max="5131" width="10.6640625" style="1" customWidth="1"/>
    <col min="5132" max="5136" width="12.33203125" style="1" customWidth="1"/>
    <col min="5137" max="5137" width="15.33203125" style="1" customWidth="1"/>
    <col min="5138" max="5138" width="14.8867187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3.33203125" style="1" customWidth="1"/>
    <col min="5382" max="5382" width="6.6640625" style="1" customWidth="1"/>
    <col min="5383" max="5383" width="10.44140625" style="1" customWidth="1"/>
    <col min="5384" max="5387" width="10.6640625" style="1" customWidth="1"/>
    <col min="5388" max="5392" width="12.33203125" style="1" customWidth="1"/>
    <col min="5393" max="5393" width="15.33203125" style="1" customWidth="1"/>
    <col min="5394" max="5394" width="14.8867187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3.33203125" style="1" customWidth="1"/>
    <col min="5638" max="5638" width="6.6640625" style="1" customWidth="1"/>
    <col min="5639" max="5639" width="10.44140625" style="1" customWidth="1"/>
    <col min="5640" max="5643" width="10.6640625" style="1" customWidth="1"/>
    <col min="5644" max="5648" width="12.33203125" style="1" customWidth="1"/>
    <col min="5649" max="5649" width="15.33203125" style="1" customWidth="1"/>
    <col min="5650" max="5650" width="14.8867187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3.33203125" style="1" customWidth="1"/>
    <col min="5894" max="5894" width="6.6640625" style="1" customWidth="1"/>
    <col min="5895" max="5895" width="10.44140625" style="1" customWidth="1"/>
    <col min="5896" max="5899" width="10.6640625" style="1" customWidth="1"/>
    <col min="5900" max="5904" width="12.33203125" style="1" customWidth="1"/>
    <col min="5905" max="5905" width="15.33203125" style="1" customWidth="1"/>
    <col min="5906" max="5906" width="14.8867187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3.33203125" style="1" customWidth="1"/>
    <col min="6150" max="6150" width="6.6640625" style="1" customWidth="1"/>
    <col min="6151" max="6151" width="10.44140625" style="1" customWidth="1"/>
    <col min="6152" max="6155" width="10.6640625" style="1" customWidth="1"/>
    <col min="6156" max="6160" width="12.33203125" style="1" customWidth="1"/>
    <col min="6161" max="6161" width="15.33203125" style="1" customWidth="1"/>
    <col min="6162" max="6162" width="14.8867187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3.33203125" style="1" customWidth="1"/>
    <col min="6406" max="6406" width="6.6640625" style="1" customWidth="1"/>
    <col min="6407" max="6407" width="10.44140625" style="1" customWidth="1"/>
    <col min="6408" max="6411" width="10.6640625" style="1" customWidth="1"/>
    <col min="6412" max="6416" width="12.33203125" style="1" customWidth="1"/>
    <col min="6417" max="6417" width="15.33203125" style="1" customWidth="1"/>
    <col min="6418" max="6418" width="14.8867187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3.33203125" style="1" customWidth="1"/>
    <col min="6662" max="6662" width="6.6640625" style="1" customWidth="1"/>
    <col min="6663" max="6663" width="10.44140625" style="1" customWidth="1"/>
    <col min="6664" max="6667" width="10.6640625" style="1" customWidth="1"/>
    <col min="6668" max="6672" width="12.33203125" style="1" customWidth="1"/>
    <col min="6673" max="6673" width="15.33203125" style="1" customWidth="1"/>
    <col min="6674" max="6674" width="14.8867187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3.33203125" style="1" customWidth="1"/>
    <col min="6918" max="6918" width="6.6640625" style="1" customWidth="1"/>
    <col min="6919" max="6919" width="10.44140625" style="1" customWidth="1"/>
    <col min="6920" max="6923" width="10.6640625" style="1" customWidth="1"/>
    <col min="6924" max="6928" width="12.33203125" style="1" customWidth="1"/>
    <col min="6929" max="6929" width="15.33203125" style="1" customWidth="1"/>
    <col min="6930" max="6930" width="14.8867187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3.33203125" style="1" customWidth="1"/>
    <col min="7174" max="7174" width="6.6640625" style="1" customWidth="1"/>
    <col min="7175" max="7175" width="10.44140625" style="1" customWidth="1"/>
    <col min="7176" max="7179" width="10.6640625" style="1" customWidth="1"/>
    <col min="7180" max="7184" width="12.33203125" style="1" customWidth="1"/>
    <col min="7185" max="7185" width="15.33203125" style="1" customWidth="1"/>
    <col min="7186" max="7186" width="14.8867187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3.33203125" style="1" customWidth="1"/>
    <col min="7430" max="7430" width="6.6640625" style="1" customWidth="1"/>
    <col min="7431" max="7431" width="10.44140625" style="1" customWidth="1"/>
    <col min="7432" max="7435" width="10.6640625" style="1" customWidth="1"/>
    <col min="7436" max="7440" width="12.33203125" style="1" customWidth="1"/>
    <col min="7441" max="7441" width="15.33203125" style="1" customWidth="1"/>
    <col min="7442" max="7442" width="14.8867187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3.33203125" style="1" customWidth="1"/>
    <col min="7686" max="7686" width="6.6640625" style="1" customWidth="1"/>
    <col min="7687" max="7687" width="10.44140625" style="1" customWidth="1"/>
    <col min="7688" max="7691" width="10.6640625" style="1" customWidth="1"/>
    <col min="7692" max="7696" width="12.33203125" style="1" customWidth="1"/>
    <col min="7697" max="7697" width="15.33203125" style="1" customWidth="1"/>
    <col min="7698" max="7698" width="14.8867187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3.33203125" style="1" customWidth="1"/>
    <col min="7942" max="7942" width="6.6640625" style="1" customWidth="1"/>
    <col min="7943" max="7943" width="10.44140625" style="1" customWidth="1"/>
    <col min="7944" max="7947" width="10.6640625" style="1" customWidth="1"/>
    <col min="7948" max="7952" width="12.33203125" style="1" customWidth="1"/>
    <col min="7953" max="7953" width="15.33203125" style="1" customWidth="1"/>
    <col min="7954" max="7954" width="14.8867187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3.33203125" style="1" customWidth="1"/>
    <col min="8198" max="8198" width="6.6640625" style="1" customWidth="1"/>
    <col min="8199" max="8199" width="10.44140625" style="1" customWidth="1"/>
    <col min="8200" max="8203" width="10.6640625" style="1" customWidth="1"/>
    <col min="8204" max="8208" width="12.33203125" style="1" customWidth="1"/>
    <col min="8209" max="8209" width="15.33203125" style="1" customWidth="1"/>
    <col min="8210" max="8210" width="14.8867187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3.33203125" style="1" customWidth="1"/>
    <col min="8454" max="8454" width="6.6640625" style="1" customWidth="1"/>
    <col min="8455" max="8455" width="10.44140625" style="1" customWidth="1"/>
    <col min="8456" max="8459" width="10.6640625" style="1" customWidth="1"/>
    <col min="8460" max="8464" width="12.33203125" style="1" customWidth="1"/>
    <col min="8465" max="8465" width="15.33203125" style="1" customWidth="1"/>
    <col min="8466" max="8466" width="14.8867187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3.33203125" style="1" customWidth="1"/>
    <col min="8710" max="8710" width="6.6640625" style="1" customWidth="1"/>
    <col min="8711" max="8711" width="10.44140625" style="1" customWidth="1"/>
    <col min="8712" max="8715" width="10.6640625" style="1" customWidth="1"/>
    <col min="8716" max="8720" width="12.33203125" style="1" customWidth="1"/>
    <col min="8721" max="8721" width="15.33203125" style="1" customWidth="1"/>
    <col min="8722" max="8722" width="14.8867187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3.33203125" style="1" customWidth="1"/>
    <col min="8966" max="8966" width="6.6640625" style="1" customWidth="1"/>
    <col min="8967" max="8967" width="10.44140625" style="1" customWidth="1"/>
    <col min="8968" max="8971" width="10.6640625" style="1" customWidth="1"/>
    <col min="8972" max="8976" width="12.33203125" style="1" customWidth="1"/>
    <col min="8977" max="8977" width="15.33203125" style="1" customWidth="1"/>
    <col min="8978" max="8978" width="14.8867187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3.33203125" style="1" customWidth="1"/>
    <col min="9222" max="9222" width="6.6640625" style="1" customWidth="1"/>
    <col min="9223" max="9223" width="10.44140625" style="1" customWidth="1"/>
    <col min="9224" max="9227" width="10.6640625" style="1" customWidth="1"/>
    <col min="9228" max="9232" width="12.33203125" style="1" customWidth="1"/>
    <col min="9233" max="9233" width="15.33203125" style="1" customWidth="1"/>
    <col min="9234" max="9234" width="14.8867187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3.33203125" style="1" customWidth="1"/>
    <col min="9478" max="9478" width="6.6640625" style="1" customWidth="1"/>
    <col min="9479" max="9479" width="10.44140625" style="1" customWidth="1"/>
    <col min="9480" max="9483" width="10.6640625" style="1" customWidth="1"/>
    <col min="9484" max="9488" width="12.33203125" style="1" customWidth="1"/>
    <col min="9489" max="9489" width="15.33203125" style="1" customWidth="1"/>
    <col min="9490" max="9490" width="14.8867187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3.33203125" style="1" customWidth="1"/>
    <col min="9734" max="9734" width="6.6640625" style="1" customWidth="1"/>
    <col min="9735" max="9735" width="10.44140625" style="1" customWidth="1"/>
    <col min="9736" max="9739" width="10.6640625" style="1" customWidth="1"/>
    <col min="9740" max="9744" width="12.33203125" style="1" customWidth="1"/>
    <col min="9745" max="9745" width="15.33203125" style="1" customWidth="1"/>
    <col min="9746" max="9746" width="14.8867187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3.33203125" style="1" customWidth="1"/>
    <col min="9990" max="9990" width="6.6640625" style="1" customWidth="1"/>
    <col min="9991" max="9991" width="10.44140625" style="1" customWidth="1"/>
    <col min="9992" max="9995" width="10.6640625" style="1" customWidth="1"/>
    <col min="9996" max="10000" width="12.33203125" style="1" customWidth="1"/>
    <col min="10001" max="10001" width="15.33203125" style="1" customWidth="1"/>
    <col min="10002" max="10002" width="14.8867187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3.33203125" style="1" customWidth="1"/>
    <col min="10246" max="10246" width="6.6640625" style="1" customWidth="1"/>
    <col min="10247" max="10247" width="10.44140625" style="1" customWidth="1"/>
    <col min="10248" max="10251" width="10.6640625" style="1" customWidth="1"/>
    <col min="10252" max="10256" width="12.33203125" style="1" customWidth="1"/>
    <col min="10257" max="10257" width="15.33203125" style="1" customWidth="1"/>
    <col min="10258" max="10258" width="14.8867187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3.33203125" style="1" customWidth="1"/>
    <col min="10502" max="10502" width="6.6640625" style="1" customWidth="1"/>
    <col min="10503" max="10503" width="10.44140625" style="1" customWidth="1"/>
    <col min="10504" max="10507" width="10.6640625" style="1" customWidth="1"/>
    <col min="10508" max="10512" width="12.33203125" style="1" customWidth="1"/>
    <col min="10513" max="10513" width="15.33203125" style="1" customWidth="1"/>
    <col min="10514" max="10514" width="14.8867187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3.33203125" style="1" customWidth="1"/>
    <col min="10758" max="10758" width="6.6640625" style="1" customWidth="1"/>
    <col min="10759" max="10759" width="10.44140625" style="1" customWidth="1"/>
    <col min="10760" max="10763" width="10.6640625" style="1" customWidth="1"/>
    <col min="10764" max="10768" width="12.33203125" style="1" customWidth="1"/>
    <col min="10769" max="10769" width="15.33203125" style="1" customWidth="1"/>
    <col min="10770" max="10770" width="14.8867187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3.33203125" style="1" customWidth="1"/>
    <col min="11014" max="11014" width="6.6640625" style="1" customWidth="1"/>
    <col min="11015" max="11015" width="10.44140625" style="1" customWidth="1"/>
    <col min="11016" max="11019" width="10.6640625" style="1" customWidth="1"/>
    <col min="11020" max="11024" width="12.33203125" style="1" customWidth="1"/>
    <col min="11025" max="11025" width="15.33203125" style="1" customWidth="1"/>
    <col min="11026" max="11026" width="14.8867187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3.33203125" style="1" customWidth="1"/>
    <col min="11270" max="11270" width="6.6640625" style="1" customWidth="1"/>
    <col min="11271" max="11271" width="10.44140625" style="1" customWidth="1"/>
    <col min="11272" max="11275" width="10.6640625" style="1" customWidth="1"/>
    <col min="11276" max="11280" width="12.33203125" style="1" customWidth="1"/>
    <col min="11281" max="11281" width="15.33203125" style="1" customWidth="1"/>
    <col min="11282" max="11282" width="14.8867187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3.33203125" style="1" customWidth="1"/>
    <col min="11526" max="11526" width="6.6640625" style="1" customWidth="1"/>
    <col min="11527" max="11527" width="10.44140625" style="1" customWidth="1"/>
    <col min="11528" max="11531" width="10.6640625" style="1" customWidth="1"/>
    <col min="11532" max="11536" width="12.33203125" style="1" customWidth="1"/>
    <col min="11537" max="11537" width="15.33203125" style="1" customWidth="1"/>
    <col min="11538" max="11538" width="14.8867187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3.33203125" style="1" customWidth="1"/>
    <col min="11782" max="11782" width="6.6640625" style="1" customWidth="1"/>
    <col min="11783" max="11783" width="10.44140625" style="1" customWidth="1"/>
    <col min="11784" max="11787" width="10.6640625" style="1" customWidth="1"/>
    <col min="11788" max="11792" width="12.33203125" style="1" customWidth="1"/>
    <col min="11793" max="11793" width="15.33203125" style="1" customWidth="1"/>
    <col min="11794" max="11794" width="14.8867187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3.33203125" style="1" customWidth="1"/>
    <col min="12038" max="12038" width="6.6640625" style="1" customWidth="1"/>
    <col min="12039" max="12039" width="10.44140625" style="1" customWidth="1"/>
    <col min="12040" max="12043" width="10.6640625" style="1" customWidth="1"/>
    <col min="12044" max="12048" width="12.33203125" style="1" customWidth="1"/>
    <col min="12049" max="12049" width="15.33203125" style="1" customWidth="1"/>
    <col min="12050" max="12050" width="14.8867187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3.33203125" style="1" customWidth="1"/>
    <col min="12294" max="12294" width="6.6640625" style="1" customWidth="1"/>
    <col min="12295" max="12295" width="10.44140625" style="1" customWidth="1"/>
    <col min="12296" max="12299" width="10.6640625" style="1" customWidth="1"/>
    <col min="12300" max="12304" width="12.33203125" style="1" customWidth="1"/>
    <col min="12305" max="12305" width="15.33203125" style="1" customWidth="1"/>
    <col min="12306" max="12306" width="14.8867187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3.33203125" style="1" customWidth="1"/>
    <col min="12550" max="12550" width="6.6640625" style="1" customWidth="1"/>
    <col min="12551" max="12551" width="10.44140625" style="1" customWidth="1"/>
    <col min="12552" max="12555" width="10.6640625" style="1" customWidth="1"/>
    <col min="12556" max="12560" width="12.33203125" style="1" customWidth="1"/>
    <col min="12561" max="12561" width="15.33203125" style="1" customWidth="1"/>
    <col min="12562" max="12562" width="14.8867187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3.33203125" style="1" customWidth="1"/>
    <col min="12806" max="12806" width="6.6640625" style="1" customWidth="1"/>
    <col min="12807" max="12807" width="10.44140625" style="1" customWidth="1"/>
    <col min="12808" max="12811" width="10.6640625" style="1" customWidth="1"/>
    <col min="12812" max="12816" width="12.33203125" style="1" customWidth="1"/>
    <col min="12817" max="12817" width="15.33203125" style="1" customWidth="1"/>
    <col min="12818" max="12818" width="14.8867187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3.33203125" style="1" customWidth="1"/>
    <col min="13062" max="13062" width="6.6640625" style="1" customWidth="1"/>
    <col min="13063" max="13063" width="10.44140625" style="1" customWidth="1"/>
    <col min="13064" max="13067" width="10.6640625" style="1" customWidth="1"/>
    <col min="13068" max="13072" width="12.33203125" style="1" customWidth="1"/>
    <col min="13073" max="13073" width="15.33203125" style="1" customWidth="1"/>
    <col min="13074" max="13074" width="14.8867187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3.33203125" style="1" customWidth="1"/>
    <col min="13318" max="13318" width="6.6640625" style="1" customWidth="1"/>
    <col min="13319" max="13319" width="10.44140625" style="1" customWidth="1"/>
    <col min="13320" max="13323" width="10.6640625" style="1" customWidth="1"/>
    <col min="13324" max="13328" width="12.33203125" style="1" customWidth="1"/>
    <col min="13329" max="13329" width="15.33203125" style="1" customWidth="1"/>
    <col min="13330" max="13330" width="14.8867187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3.33203125" style="1" customWidth="1"/>
    <col min="13574" max="13574" width="6.6640625" style="1" customWidth="1"/>
    <col min="13575" max="13575" width="10.44140625" style="1" customWidth="1"/>
    <col min="13576" max="13579" width="10.6640625" style="1" customWidth="1"/>
    <col min="13580" max="13584" width="12.33203125" style="1" customWidth="1"/>
    <col min="13585" max="13585" width="15.33203125" style="1" customWidth="1"/>
    <col min="13586" max="13586" width="14.8867187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3.33203125" style="1" customWidth="1"/>
    <col min="13830" max="13830" width="6.6640625" style="1" customWidth="1"/>
    <col min="13831" max="13831" width="10.44140625" style="1" customWidth="1"/>
    <col min="13832" max="13835" width="10.6640625" style="1" customWidth="1"/>
    <col min="13836" max="13840" width="12.33203125" style="1" customWidth="1"/>
    <col min="13841" max="13841" width="15.33203125" style="1" customWidth="1"/>
    <col min="13842" max="13842" width="14.8867187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3.33203125" style="1" customWidth="1"/>
    <col min="14086" max="14086" width="6.6640625" style="1" customWidth="1"/>
    <col min="14087" max="14087" width="10.44140625" style="1" customWidth="1"/>
    <col min="14088" max="14091" width="10.6640625" style="1" customWidth="1"/>
    <col min="14092" max="14096" width="12.33203125" style="1" customWidth="1"/>
    <col min="14097" max="14097" width="15.33203125" style="1" customWidth="1"/>
    <col min="14098" max="14098" width="14.8867187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3.33203125" style="1" customWidth="1"/>
    <col min="14342" max="14342" width="6.6640625" style="1" customWidth="1"/>
    <col min="14343" max="14343" width="10.44140625" style="1" customWidth="1"/>
    <col min="14344" max="14347" width="10.6640625" style="1" customWidth="1"/>
    <col min="14348" max="14352" width="12.33203125" style="1" customWidth="1"/>
    <col min="14353" max="14353" width="15.33203125" style="1" customWidth="1"/>
    <col min="14354" max="14354" width="14.8867187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3.33203125" style="1" customWidth="1"/>
    <col min="14598" max="14598" width="6.6640625" style="1" customWidth="1"/>
    <col min="14599" max="14599" width="10.44140625" style="1" customWidth="1"/>
    <col min="14600" max="14603" width="10.6640625" style="1" customWidth="1"/>
    <col min="14604" max="14608" width="12.33203125" style="1" customWidth="1"/>
    <col min="14609" max="14609" width="15.33203125" style="1" customWidth="1"/>
    <col min="14610" max="14610" width="14.8867187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3.33203125" style="1" customWidth="1"/>
    <col min="14854" max="14854" width="6.6640625" style="1" customWidth="1"/>
    <col min="14855" max="14855" width="10.44140625" style="1" customWidth="1"/>
    <col min="14856" max="14859" width="10.6640625" style="1" customWidth="1"/>
    <col min="14860" max="14864" width="12.33203125" style="1" customWidth="1"/>
    <col min="14865" max="14865" width="15.33203125" style="1" customWidth="1"/>
    <col min="14866" max="14866" width="14.8867187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3.33203125" style="1" customWidth="1"/>
    <col min="15110" max="15110" width="6.6640625" style="1" customWidth="1"/>
    <col min="15111" max="15111" width="10.44140625" style="1" customWidth="1"/>
    <col min="15112" max="15115" width="10.6640625" style="1" customWidth="1"/>
    <col min="15116" max="15120" width="12.33203125" style="1" customWidth="1"/>
    <col min="15121" max="15121" width="15.33203125" style="1" customWidth="1"/>
    <col min="15122" max="15122" width="14.8867187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3.33203125" style="1" customWidth="1"/>
    <col min="15366" max="15366" width="6.6640625" style="1" customWidth="1"/>
    <col min="15367" max="15367" width="10.44140625" style="1" customWidth="1"/>
    <col min="15368" max="15371" width="10.6640625" style="1" customWidth="1"/>
    <col min="15372" max="15376" width="12.33203125" style="1" customWidth="1"/>
    <col min="15377" max="15377" width="15.33203125" style="1" customWidth="1"/>
    <col min="15378" max="15378" width="14.8867187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3.33203125" style="1" customWidth="1"/>
    <col min="15622" max="15622" width="6.6640625" style="1" customWidth="1"/>
    <col min="15623" max="15623" width="10.44140625" style="1" customWidth="1"/>
    <col min="15624" max="15627" width="10.6640625" style="1" customWidth="1"/>
    <col min="15628" max="15632" width="12.33203125" style="1" customWidth="1"/>
    <col min="15633" max="15633" width="15.33203125" style="1" customWidth="1"/>
    <col min="15634" max="15634" width="14.8867187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3.33203125" style="1" customWidth="1"/>
    <col min="15878" max="15878" width="6.6640625" style="1" customWidth="1"/>
    <col min="15879" max="15879" width="10.44140625" style="1" customWidth="1"/>
    <col min="15880" max="15883" width="10.6640625" style="1" customWidth="1"/>
    <col min="15884" max="15888" width="12.33203125" style="1" customWidth="1"/>
    <col min="15889" max="15889" width="15.33203125" style="1" customWidth="1"/>
    <col min="15890" max="15890" width="14.8867187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3.33203125" style="1" customWidth="1"/>
    <col min="16134" max="16134" width="6.6640625" style="1" customWidth="1"/>
    <col min="16135" max="16135" width="10.44140625" style="1" customWidth="1"/>
    <col min="16136" max="16139" width="10.6640625" style="1" customWidth="1"/>
    <col min="16140" max="16144" width="12.33203125" style="1" customWidth="1"/>
    <col min="16145" max="16145" width="15.33203125" style="1" customWidth="1"/>
    <col min="16146" max="16146" width="14.88671875" style="1" customWidth="1"/>
    <col min="16147" max="16147" width="7.6640625" style="1" customWidth="1"/>
    <col min="16148" max="16150" width="9.33203125" style="1" customWidth="1"/>
    <col min="16151" max="16384" width="7.6640625" style="1"/>
  </cols>
  <sheetData>
    <row r="1" spans="1:18" ht="17.100000000000001" customHeight="1" thickTop="1" thickBot="1">
      <c r="A1" s="342" t="str">
        <f>"介護保険事業状況報告　令和" &amp; DBCS($A$2) &amp; "年（" &amp; DBCS($B$2) &amp; "年）" &amp; DBCS($C$2) &amp; "月※"</f>
        <v>介護保険事業状況報告　令和５年（２０２３年）２月※</v>
      </c>
      <c r="J1" s="853" t="s">
        <v>143</v>
      </c>
      <c r="K1" s="854"/>
      <c r="L1" s="854"/>
      <c r="M1" s="854"/>
      <c r="N1" s="854"/>
      <c r="O1" s="855"/>
      <c r="P1" s="865">
        <v>45056</v>
      </c>
      <c r="Q1" s="866"/>
      <c r="R1" s="336" t="s">
        <v>142</v>
      </c>
    </row>
    <row r="2" spans="1:18" ht="17.100000000000001" customHeight="1" thickTop="1">
      <c r="A2" s="312">
        <v>5</v>
      </c>
      <c r="B2" s="312">
        <v>2023</v>
      </c>
      <c r="C2" s="312">
        <v>2</v>
      </c>
      <c r="D2" s="312">
        <v>1</v>
      </c>
      <c r="E2" s="312">
        <v>28</v>
      </c>
      <c r="Q2" s="336"/>
    </row>
    <row r="3" spans="1:18" ht="17.100000000000001" customHeight="1">
      <c r="A3" s="4" t="s">
        <v>141</v>
      </c>
    </row>
    <row r="4" spans="1:18" ht="17.100000000000001" customHeight="1">
      <c r="B4" s="23"/>
      <c r="C4" s="23"/>
      <c r="D4" s="23"/>
      <c r="E4" s="143"/>
      <c r="F4" s="143"/>
      <c r="G4" s="143"/>
      <c r="H4" s="782" t="s">
        <v>130</v>
      </c>
      <c r="I4" s="782"/>
    </row>
    <row r="5" spans="1:18" ht="17.100000000000001" customHeight="1">
      <c r="B5" s="858" t="str">
        <f>"令和" &amp; DBCS($A$2) &amp; "年（" &amp; DBCS($B$2) &amp; "年）" &amp; DBCS($C$2) &amp; "月末日現在"</f>
        <v>令和５年（２０２３年）２月末日現在</v>
      </c>
      <c r="C5" s="859"/>
      <c r="D5" s="859"/>
      <c r="E5" s="859"/>
      <c r="F5" s="859"/>
      <c r="G5" s="860"/>
      <c r="H5" s="861" t="s">
        <v>140</v>
      </c>
      <c r="I5" s="862"/>
      <c r="L5" s="699" t="s">
        <v>130</v>
      </c>
      <c r="Q5" s="24" t="s">
        <v>139</v>
      </c>
    </row>
    <row r="6" spans="1:18" ht="17.100000000000001" customHeight="1">
      <c r="B6" s="3" t="s">
        <v>138</v>
      </c>
      <c r="C6" s="335"/>
      <c r="D6" s="335"/>
      <c r="E6" s="335"/>
      <c r="F6" s="335"/>
      <c r="G6" s="235"/>
      <c r="H6" s="334"/>
      <c r="I6" s="333">
        <v>44020</v>
      </c>
      <c r="K6" s="332" t="s">
        <v>137</v>
      </c>
      <c r="L6" s="331">
        <f>(I7+I8)-I6</f>
        <v>8994</v>
      </c>
      <c r="Q6" s="330">
        <f>R42</f>
        <v>19791</v>
      </c>
      <c r="R6" s="852">
        <f>Q6/Q7</f>
        <v>0.20395943689840673</v>
      </c>
    </row>
    <row r="7" spans="1:18" s="189" customFormat="1" ht="17.100000000000001" customHeight="1">
      <c r="B7" s="329" t="s">
        <v>136</v>
      </c>
      <c r="C7" s="328"/>
      <c r="D7" s="328"/>
      <c r="E7" s="328"/>
      <c r="F7" s="328"/>
      <c r="G7" s="327"/>
      <c r="H7" s="326"/>
      <c r="I7" s="325">
        <v>34337</v>
      </c>
      <c r="K7" s="189" t="s">
        <v>135</v>
      </c>
      <c r="Q7" s="324">
        <f>I9</f>
        <v>97034</v>
      </c>
      <c r="R7" s="852"/>
    </row>
    <row r="8" spans="1:18" s="189" customFormat="1" ht="17.100000000000001" customHeight="1">
      <c r="B8" s="323" t="s">
        <v>134</v>
      </c>
      <c r="C8" s="322"/>
      <c r="D8" s="322"/>
      <c r="E8" s="322"/>
      <c r="F8" s="322"/>
      <c r="G8" s="225"/>
      <c r="H8" s="321"/>
      <c r="I8" s="320">
        <v>18677</v>
      </c>
      <c r="K8" s="189" t="s">
        <v>133</v>
      </c>
      <c r="Q8" s="319"/>
      <c r="R8" s="318"/>
    </row>
    <row r="9" spans="1:18" ht="17.100000000000001" customHeight="1">
      <c r="B9" s="13" t="s">
        <v>132</v>
      </c>
      <c r="C9" s="12"/>
      <c r="D9" s="12"/>
      <c r="E9" s="12"/>
      <c r="F9" s="12"/>
      <c r="G9" s="317"/>
      <c r="H9" s="316"/>
      <c r="I9" s="315">
        <f>I6+I7+I8</f>
        <v>97034</v>
      </c>
    </row>
    <row r="11" spans="1:18" ht="17.100000000000001" customHeight="1">
      <c r="A11" s="4" t="s">
        <v>131</v>
      </c>
    </row>
    <row r="12" spans="1:18" ht="17.100000000000001" customHeight="1" thickBot="1">
      <c r="B12" s="5"/>
      <c r="C12" s="5"/>
      <c r="D12" s="5"/>
      <c r="E12" s="314"/>
      <c r="F12" s="314"/>
      <c r="G12" s="314"/>
      <c r="H12" s="314"/>
      <c r="I12" s="314"/>
      <c r="J12" s="314"/>
      <c r="K12" s="314"/>
      <c r="L12" s="314"/>
      <c r="M12" s="314"/>
      <c r="P12" s="314"/>
      <c r="Q12" s="842" t="s">
        <v>130</v>
      </c>
      <c r="R12" s="842"/>
    </row>
    <row r="13" spans="1:18" ht="17.100000000000001" customHeight="1">
      <c r="A13" s="313" t="s">
        <v>129</v>
      </c>
      <c r="B13" s="843" t="s">
        <v>128</v>
      </c>
      <c r="C13" s="846" t="str">
        <f>"令和" &amp; DBCS($A$2) &amp; "年（" &amp; DBCS($B$2) &amp; "年）" &amp; DBCS($C$2) &amp; "月末日現在"</f>
        <v>令和５年（２０２３年）２月末日現在</v>
      </c>
      <c r="D13" s="847"/>
      <c r="E13" s="847"/>
      <c r="F13" s="847"/>
      <c r="G13" s="848"/>
      <c r="H13" s="299" t="s">
        <v>65</v>
      </c>
      <c r="I13" s="298" t="s">
        <v>64</v>
      </c>
      <c r="J13" s="297" t="s">
        <v>57</v>
      </c>
      <c r="K13" s="296" t="s">
        <v>63</v>
      </c>
      <c r="L13" s="295" t="s">
        <v>62</v>
      </c>
      <c r="M13" s="295" t="s">
        <v>61</v>
      </c>
      <c r="N13" s="295" t="s">
        <v>60</v>
      </c>
      <c r="O13" s="295" t="s">
        <v>59</v>
      </c>
      <c r="P13" s="294" t="s">
        <v>58</v>
      </c>
      <c r="Q13" s="293" t="s">
        <v>57</v>
      </c>
      <c r="R13" s="292" t="s">
        <v>56</v>
      </c>
    </row>
    <row r="14" spans="1:18" ht="17.100000000000001" customHeight="1">
      <c r="A14" s="312">
        <v>875</v>
      </c>
      <c r="B14" s="844"/>
      <c r="C14" s="291" t="s">
        <v>111</v>
      </c>
      <c r="D14" s="47"/>
      <c r="E14" s="47"/>
      <c r="F14" s="47"/>
      <c r="G14" s="46"/>
      <c r="H14" s="263">
        <f>H15+H16+H17+H18+H19+H20</f>
        <v>812</v>
      </c>
      <c r="I14" s="264">
        <f>I15+I16+I17+I18+I19+I20</f>
        <v>655</v>
      </c>
      <c r="J14" s="290">
        <f t="shared" ref="J14:J22" si="0">SUM(H14:I14)</f>
        <v>1467</v>
      </c>
      <c r="K14" s="289" t="s">
        <v>144</v>
      </c>
      <c r="L14" s="33">
        <f>L15+L16+L17+L18+L19+L20</f>
        <v>1479</v>
      </c>
      <c r="M14" s="33">
        <f>M15+M16+M17+M18+M19+M20</f>
        <v>976</v>
      </c>
      <c r="N14" s="33">
        <f>N15+N16+N17+N18+N19+N20</f>
        <v>676</v>
      </c>
      <c r="O14" s="33">
        <f>O15+O16+O17+O18+O19+O20</f>
        <v>702</v>
      </c>
      <c r="P14" s="33">
        <f>P15+P16+P17+P18+P19+P20</f>
        <v>419</v>
      </c>
      <c r="Q14" s="261">
        <f t="shared" ref="Q14:Q22" si="1">SUM(K14:P14)</f>
        <v>4252</v>
      </c>
      <c r="R14" s="287">
        <f t="shared" ref="R14:R22" si="2">SUM(J14,Q14)</f>
        <v>5719</v>
      </c>
    </row>
    <row r="15" spans="1:18" ht="17.100000000000001" customHeight="1">
      <c r="A15" s="312">
        <v>156</v>
      </c>
      <c r="B15" s="844"/>
      <c r="C15" s="82"/>
      <c r="D15" s="151" t="s">
        <v>126</v>
      </c>
      <c r="E15" s="151"/>
      <c r="F15" s="151"/>
      <c r="G15" s="151"/>
      <c r="H15" s="311">
        <v>60</v>
      </c>
      <c r="I15" s="308">
        <v>42</v>
      </c>
      <c r="J15" s="275">
        <f t="shared" si="0"/>
        <v>102</v>
      </c>
      <c r="K15" s="310" t="s">
        <v>284</v>
      </c>
      <c r="L15" s="309">
        <v>74</v>
      </c>
      <c r="M15" s="309">
        <v>49</v>
      </c>
      <c r="N15" s="309">
        <v>34</v>
      </c>
      <c r="O15" s="309">
        <v>33</v>
      </c>
      <c r="P15" s="308">
        <v>31</v>
      </c>
      <c r="Q15" s="275">
        <f t="shared" si="1"/>
        <v>221</v>
      </c>
      <c r="R15" s="281">
        <f t="shared" si="2"/>
        <v>323</v>
      </c>
    </row>
    <row r="16" spans="1:18" ht="17.100000000000001" customHeight="1">
      <c r="A16" s="312"/>
      <c r="B16" s="844"/>
      <c r="C16" s="152"/>
      <c r="D16" s="69" t="s">
        <v>125</v>
      </c>
      <c r="E16" s="69"/>
      <c r="F16" s="69"/>
      <c r="G16" s="69"/>
      <c r="H16" s="311">
        <v>104</v>
      </c>
      <c r="I16" s="308">
        <v>101</v>
      </c>
      <c r="J16" s="275">
        <f t="shared" si="0"/>
        <v>205</v>
      </c>
      <c r="K16" s="310" t="s">
        <v>284</v>
      </c>
      <c r="L16" s="309">
        <v>168</v>
      </c>
      <c r="M16" s="309">
        <v>133</v>
      </c>
      <c r="N16" s="309">
        <v>90</v>
      </c>
      <c r="O16" s="309">
        <v>80</v>
      </c>
      <c r="P16" s="308">
        <v>50</v>
      </c>
      <c r="Q16" s="275">
        <f t="shared" si="1"/>
        <v>521</v>
      </c>
      <c r="R16" s="274">
        <f t="shared" si="2"/>
        <v>726</v>
      </c>
    </row>
    <row r="17" spans="1:18" ht="17.100000000000001" customHeight="1">
      <c r="A17" s="312"/>
      <c r="B17" s="844"/>
      <c r="C17" s="152"/>
      <c r="D17" s="69" t="s">
        <v>124</v>
      </c>
      <c r="E17" s="69"/>
      <c r="F17" s="69"/>
      <c r="G17" s="69"/>
      <c r="H17" s="311">
        <v>145</v>
      </c>
      <c r="I17" s="308">
        <v>125</v>
      </c>
      <c r="J17" s="275">
        <f t="shared" si="0"/>
        <v>270</v>
      </c>
      <c r="K17" s="310" t="s">
        <v>144</v>
      </c>
      <c r="L17" s="309">
        <v>258</v>
      </c>
      <c r="M17" s="309">
        <v>187</v>
      </c>
      <c r="N17" s="309">
        <v>120</v>
      </c>
      <c r="O17" s="309">
        <v>121</v>
      </c>
      <c r="P17" s="308">
        <v>72</v>
      </c>
      <c r="Q17" s="275">
        <f t="shared" si="1"/>
        <v>758</v>
      </c>
      <c r="R17" s="274">
        <f t="shared" si="2"/>
        <v>1028</v>
      </c>
    </row>
    <row r="18" spans="1:18" ht="17.100000000000001" customHeight="1">
      <c r="A18" s="312"/>
      <c r="B18" s="844"/>
      <c r="C18" s="152"/>
      <c r="D18" s="69" t="s">
        <v>123</v>
      </c>
      <c r="E18" s="69"/>
      <c r="F18" s="69"/>
      <c r="G18" s="69"/>
      <c r="H18" s="311">
        <v>182</v>
      </c>
      <c r="I18" s="308">
        <v>134</v>
      </c>
      <c r="J18" s="275">
        <f t="shared" si="0"/>
        <v>316</v>
      </c>
      <c r="K18" s="310" t="s">
        <v>285</v>
      </c>
      <c r="L18" s="309">
        <v>328</v>
      </c>
      <c r="M18" s="309">
        <v>197</v>
      </c>
      <c r="N18" s="309">
        <v>147</v>
      </c>
      <c r="O18" s="309">
        <v>166</v>
      </c>
      <c r="P18" s="308">
        <v>86</v>
      </c>
      <c r="Q18" s="275">
        <f t="shared" si="1"/>
        <v>924</v>
      </c>
      <c r="R18" s="274">
        <f t="shared" si="2"/>
        <v>1240</v>
      </c>
    </row>
    <row r="19" spans="1:18" ht="17.100000000000001" customHeight="1">
      <c r="A19" s="312"/>
      <c r="B19" s="844"/>
      <c r="C19" s="152"/>
      <c r="D19" s="69" t="s">
        <v>122</v>
      </c>
      <c r="E19" s="69"/>
      <c r="F19" s="69"/>
      <c r="G19" s="69"/>
      <c r="H19" s="311">
        <v>190</v>
      </c>
      <c r="I19" s="308">
        <v>139</v>
      </c>
      <c r="J19" s="275">
        <f t="shared" si="0"/>
        <v>329</v>
      </c>
      <c r="K19" s="310" t="s">
        <v>286</v>
      </c>
      <c r="L19" s="309">
        <v>349</v>
      </c>
      <c r="M19" s="309">
        <v>219</v>
      </c>
      <c r="N19" s="309">
        <v>152</v>
      </c>
      <c r="O19" s="309">
        <v>150</v>
      </c>
      <c r="P19" s="308">
        <v>90</v>
      </c>
      <c r="Q19" s="275">
        <f t="shared" si="1"/>
        <v>960</v>
      </c>
      <c r="R19" s="274">
        <f t="shared" si="2"/>
        <v>1289</v>
      </c>
    </row>
    <row r="20" spans="1:18" ht="17.100000000000001" customHeight="1">
      <c r="A20" s="312">
        <v>719</v>
      </c>
      <c r="B20" s="844"/>
      <c r="C20" s="133"/>
      <c r="D20" s="132" t="s">
        <v>121</v>
      </c>
      <c r="E20" s="132"/>
      <c r="F20" s="132"/>
      <c r="G20" s="132"/>
      <c r="H20" s="273">
        <v>131</v>
      </c>
      <c r="I20" s="305">
        <v>114</v>
      </c>
      <c r="J20" s="271">
        <f t="shared" si="0"/>
        <v>245</v>
      </c>
      <c r="K20" s="307" t="s">
        <v>285</v>
      </c>
      <c r="L20" s="306">
        <v>302</v>
      </c>
      <c r="M20" s="306">
        <v>191</v>
      </c>
      <c r="N20" s="306">
        <v>133</v>
      </c>
      <c r="O20" s="306">
        <v>152</v>
      </c>
      <c r="P20" s="305">
        <v>90</v>
      </c>
      <c r="Q20" s="275">
        <f t="shared" si="1"/>
        <v>868</v>
      </c>
      <c r="R20" s="266">
        <f t="shared" si="2"/>
        <v>1113</v>
      </c>
    </row>
    <row r="21" spans="1:18" ht="17.100000000000001" customHeight="1">
      <c r="A21" s="312">
        <v>25</v>
      </c>
      <c r="B21" s="844"/>
      <c r="C21" s="265" t="s">
        <v>110</v>
      </c>
      <c r="D21" s="265"/>
      <c r="E21" s="265"/>
      <c r="F21" s="265"/>
      <c r="G21" s="265"/>
      <c r="H21" s="263">
        <v>10</v>
      </c>
      <c r="I21" s="304">
        <v>32</v>
      </c>
      <c r="J21" s="290">
        <f t="shared" si="0"/>
        <v>42</v>
      </c>
      <c r="K21" s="289" t="s">
        <v>144</v>
      </c>
      <c r="L21" s="33">
        <v>40</v>
      </c>
      <c r="M21" s="33">
        <v>27</v>
      </c>
      <c r="N21" s="33">
        <v>19</v>
      </c>
      <c r="O21" s="33">
        <v>11</v>
      </c>
      <c r="P21" s="32">
        <v>18</v>
      </c>
      <c r="Q21" s="303">
        <f t="shared" si="1"/>
        <v>115</v>
      </c>
      <c r="R21" s="302">
        <f t="shared" si="2"/>
        <v>157</v>
      </c>
    </row>
    <row r="22" spans="1:18" ht="17.100000000000001" customHeight="1" thickBot="1">
      <c r="A22" s="312">
        <v>900</v>
      </c>
      <c r="B22" s="845"/>
      <c r="C22" s="839" t="s">
        <v>120</v>
      </c>
      <c r="D22" s="840"/>
      <c r="E22" s="840"/>
      <c r="F22" s="840"/>
      <c r="G22" s="841"/>
      <c r="H22" s="259">
        <f>H14+H21</f>
        <v>822</v>
      </c>
      <c r="I22" s="256">
        <f>I14+I21</f>
        <v>687</v>
      </c>
      <c r="J22" s="255">
        <f t="shared" si="0"/>
        <v>1509</v>
      </c>
      <c r="K22" s="258" t="s">
        <v>144</v>
      </c>
      <c r="L22" s="257">
        <f>L14+L21</f>
        <v>1519</v>
      </c>
      <c r="M22" s="257">
        <f>M14+M21</f>
        <v>1003</v>
      </c>
      <c r="N22" s="257">
        <f>N14+N21</f>
        <v>695</v>
      </c>
      <c r="O22" s="257">
        <f>O14+O21</f>
        <v>713</v>
      </c>
      <c r="P22" s="256">
        <f>P14+P21</f>
        <v>437</v>
      </c>
      <c r="Q22" s="255">
        <f t="shared" si="1"/>
        <v>4367</v>
      </c>
      <c r="R22" s="254">
        <f t="shared" si="2"/>
        <v>5876</v>
      </c>
    </row>
    <row r="23" spans="1:18" ht="17.100000000000001" customHeight="1">
      <c r="B23" s="849" t="s">
        <v>127</v>
      </c>
      <c r="C23" s="301"/>
      <c r="D23" s="301"/>
      <c r="E23" s="301"/>
      <c r="F23" s="301"/>
      <c r="G23" s="300"/>
      <c r="H23" s="299" t="s">
        <v>65</v>
      </c>
      <c r="I23" s="298" t="s">
        <v>64</v>
      </c>
      <c r="J23" s="297" t="s">
        <v>57</v>
      </c>
      <c r="K23" s="296" t="s">
        <v>63</v>
      </c>
      <c r="L23" s="295" t="s">
        <v>62</v>
      </c>
      <c r="M23" s="295" t="s">
        <v>61</v>
      </c>
      <c r="N23" s="295" t="s">
        <v>60</v>
      </c>
      <c r="O23" s="295" t="s">
        <v>59</v>
      </c>
      <c r="P23" s="294" t="s">
        <v>58</v>
      </c>
      <c r="Q23" s="293" t="s">
        <v>57</v>
      </c>
      <c r="R23" s="292" t="s">
        <v>56</v>
      </c>
    </row>
    <row r="24" spans="1:18" ht="17.100000000000001" customHeight="1">
      <c r="B24" s="850"/>
      <c r="C24" s="291" t="s">
        <v>111</v>
      </c>
      <c r="D24" s="47"/>
      <c r="E24" s="47"/>
      <c r="F24" s="47"/>
      <c r="G24" s="46"/>
      <c r="H24" s="263">
        <f>H25+H26+H27+H28+H29+H30</f>
        <v>1933</v>
      </c>
      <c r="I24" s="264">
        <f>I25+I26+I27+I28+I29+I30</f>
        <v>1760</v>
      </c>
      <c r="J24" s="290">
        <f t="shared" ref="J24:J32" si="3">SUM(H24:I24)</f>
        <v>3693</v>
      </c>
      <c r="K24" s="289" t="s">
        <v>287</v>
      </c>
      <c r="L24" s="33">
        <f>L25+L26+L27+L28+L29+L30</f>
        <v>3258</v>
      </c>
      <c r="M24" s="33">
        <f>M25+M26+M27+M28+M29+M30</f>
        <v>1949</v>
      </c>
      <c r="N24" s="33">
        <f>N25+N26+N27+N28+N29+N30</f>
        <v>1613</v>
      </c>
      <c r="O24" s="33">
        <f>O25+O26+O27+O28+O29+O30</f>
        <v>1920</v>
      </c>
      <c r="P24" s="33">
        <f>P25+P26+P27+P28+P29+P30</f>
        <v>1343</v>
      </c>
      <c r="Q24" s="261">
        <f t="shared" ref="Q24:Q32" si="4">SUM(K24:P24)</f>
        <v>10083</v>
      </c>
      <c r="R24" s="287">
        <f t="shared" ref="R24:R32" si="5">SUM(J24,Q24)</f>
        <v>13776</v>
      </c>
    </row>
    <row r="25" spans="1:18" ht="17.100000000000001" customHeight="1">
      <c r="B25" s="850"/>
      <c r="C25" s="81"/>
      <c r="D25" s="151" t="s">
        <v>126</v>
      </c>
      <c r="E25" s="151"/>
      <c r="F25" s="151"/>
      <c r="G25" s="151"/>
      <c r="H25" s="311">
        <v>47</v>
      </c>
      <c r="I25" s="308">
        <v>37</v>
      </c>
      <c r="J25" s="275">
        <f t="shared" si="3"/>
        <v>84</v>
      </c>
      <c r="K25" s="310" t="s">
        <v>144</v>
      </c>
      <c r="L25" s="309">
        <v>56</v>
      </c>
      <c r="M25" s="309">
        <v>47</v>
      </c>
      <c r="N25" s="309">
        <v>30</v>
      </c>
      <c r="O25" s="309">
        <v>23</v>
      </c>
      <c r="P25" s="308">
        <v>19</v>
      </c>
      <c r="Q25" s="275">
        <f t="shared" si="4"/>
        <v>175</v>
      </c>
      <c r="R25" s="281">
        <f t="shared" si="5"/>
        <v>259</v>
      </c>
    </row>
    <row r="26" spans="1:18" ht="17.100000000000001" customHeight="1">
      <c r="B26" s="850"/>
      <c r="C26" s="151"/>
      <c r="D26" s="69" t="s">
        <v>125</v>
      </c>
      <c r="E26" s="69"/>
      <c r="F26" s="69"/>
      <c r="G26" s="69"/>
      <c r="H26" s="311">
        <v>141</v>
      </c>
      <c r="I26" s="308">
        <v>135</v>
      </c>
      <c r="J26" s="275">
        <f t="shared" si="3"/>
        <v>276</v>
      </c>
      <c r="K26" s="310" t="s">
        <v>284</v>
      </c>
      <c r="L26" s="309">
        <v>155</v>
      </c>
      <c r="M26" s="309">
        <v>105</v>
      </c>
      <c r="N26" s="309">
        <v>75</v>
      </c>
      <c r="O26" s="309">
        <v>81</v>
      </c>
      <c r="P26" s="308">
        <v>61</v>
      </c>
      <c r="Q26" s="275">
        <f t="shared" si="4"/>
        <v>477</v>
      </c>
      <c r="R26" s="274">
        <f t="shared" si="5"/>
        <v>753</v>
      </c>
    </row>
    <row r="27" spans="1:18" ht="17.100000000000001" customHeight="1">
      <c r="B27" s="850"/>
      <c r="C27" s="151"/>
      <c r="D27" s="69" t="s">
        <v>124</v>
      </c>
      <c r="E27" s="69"/>
      <c r="F27" s="69"/>
      <c r="G27" s="69"/>
      <c r="H27" s="311">
        <v>276</v>
      </c>
      <c r="I27" s="308">
        <v>233</v>
      </c>
      <c r="J27" s="275">
        <f t="shared" si="3"/>
        <v>509</v>
      </c>
      <c r="K27" s="310" t="s">
        <v>288</v>
      </c>
      <c r="L27" s="309">
        <v>363</v>
      </c>
      <c r="M27" s="309">
        <v>168</v>
      </c>
      <c r="N27" s="309">
        <v>140</v>
      </c>
      <c r="O27" s="309">
        <v>157</v>
      </c>
      <c r="P27" s="308">
        <v>131</v>
      </c>
      <c r="Q27" s="275">
        <f t="shared" si="4"/>
        <v>959</v>
      </c>
      <c r="R27" s="274">
        <f t="shared" si="5"/>
        <v>1468</v>
      </c>
    </row>
    <row r="28" spans="1:18" ht="17.100000000000001" customHeight="1">
      <c r="B28" s="850"/>
      <c r="C28" s="151"/>
      <c r="D28" s="69" t="s">
        <v>123</v>
      </c>
      <c r="E28" s="69"/>
      <c r="F28" s="69"/>
      <c r="G28" s="69"/>
      <c r="H28" s="311">
        <v>510</v>
      </c>
      <c r="I28" s="308">
        <v>381</v>
      </c>
      <c r="J28" s="275">
        <f t="shared" si="3"/>
        <v>891</v>
      </c>
      <c r="K28" s="310" t="s">
        <v>284</v>
      </c>
      <c r="L28" s="309">
        <v>649</v>
      </c>
      <c r="M28" s="309">
        <v>342</v>
      </c>
      <c r="N28" s="309">
        <v>241</v>
      </c>
      <c r="O28" s="309">
        <v>266</v>
      </c>
      <c r="P28" s="308">
        <v>186</v>
      </c>
      <c r="Q28" s="275">
        <f t="shared" si="4"/>
        <v>1684</v>
      </c>
      <c r="R28" s="274">
        <f t="shared" si="5"/>
        <v>2575</v>
      </c>
    </row>
    <row r="29" spans="1:18" ht="17.100000000000001" customHeight="1">
      <c r="B29" s="850"/>
      <c r="C29" s="151"/>
      <c r="D29" s="69" t="s">
        <v>122</v>
      </c>
      <c r="E29" s="69"/>
      <c r="F29" s="69"/>
      <c r="G29" s="69"/>
      <c r="H29" s="311">
        <v>567</v>
      </c>
      <c r="I29" s="308">
        <v>480</v>
      </c>
      <c r="J29" s="275">
        <f t="shared" si="3"/>
        <v>1047</v>
      </c>
      <c r="K29" s="310" t="s">
        <v>284</v>
      </c>
      <c r="L29" s="309">
        <v>949</v>
      </c>
      <c r="M29" s="309">
        <v>512</v>
      </c>
      <c r="N29" s="309">
        <v>429</v>
      </c>
      <c r="O29" s="309">
        <v>428</v>
      </c>
      <c r="P29" s="308">
        <v>336</v>
      </c>
      <c r="Q29" s="275">
        <f t="shared" si="4"/>
        <v>2654</v>
      </c>
      <c r="R29" s="274">
        <f t="shared" si="5"/>
        <v>3701</v>
      </c>
    </row>
    <row r="30" spans="1:18" ht="17.100000000000001" customHeight="1">
      <c r="B30" s="850"/>
      <c r="C30" s="132"/>
      <c r="D30" s="132" t="s">
        <v>121</v>
      </c>
      <c r="E30" s="132"/>
      <c r="F30" s="132"/>
      <c r="G30" s="132"/>
      <c r="H30" s="273">
        <v>392</v>
      </c>
      <c r="I30" s="305">
        <v>494</v>
      </c>
      <c r="J30" s="271">
        <f t="shared" si="3"/>
        <v>886</v>
      </c>
      <c r="K30" s="307" t="s">
        <v>289</v>
      </c>
      <c r="L30" s="306">
        <v>1086</v>
      </c>
      <c r="M30" s="306">
        <v>775</v>
      </c>
      <c r="N30" s="306">
        <v>698</v>
      </c>
      <c r="O30" s="306">
        <v>965</v>
      </c>
      <c r="P30" s="305">
        <v>610</v>
      </c>
      <c r="Q30" s="271">
        <f t="shared" si="4"/>
        <v>4134</v>
      </c>
      <c r="R30" s="266">
        <f t="shared" si="5"/>
        <v>5020</v>
      </c>
    </row>
    <row r="31" spans="1:18" ht="17.100000000000001" customHeight="1">
      <c r="B31" s="850"/>
      <c r="C31" s="265" t="s">
        <v>110</v>
      </c>
      <c r="D31" s="265"/>
      <c r="E31" s="265"/>
      <c r="F31" s="265"/>
      <c r="G31" s="265"/>
      <c r="H31" s="263">
        <v>15</v>
      </c>
      <c r="I31" s="304">
        <v>34</v>
      </c>
      <c r="J31" s="290">
        <f t="shared" si="3"/>
        <v>49</v>
      </c>
      <c r="K31" s="289" t="s">
        <v>284</v>
      </c>
      <c r="L31" s="33">
        <v>26</v>
      </c>
      <c r="M31" s="33">
        <v>18</v>
      </c>
      <c r="N31" s="33">
        <v>12</v>
      </c>
      <c r="O31" s="33">
        <v>15</v>
      </c>
      <c r="P31" s="32">
        <v>19</v>
      </c>
      <c r="Q31" s="303">
        <f t="shared" si="4"/>
        <v>90</v>
      </c>
      <c r="R31" s="302">
        <f t="shared" si="5"/>
        <v>139</v>
      </c>
    </row>
    <row r="32" spans="1:18" ht="17.100000000000001" customHeight="1" thickBot="1">
      <c r="B32" s="851"/>
      <c r="C32" s="839" t="s">
        <v>120</v>
      </c>
      <c r="D32" s="840"/>
      <c r="E32" s="840"/>
      <c r="F32" s="840"/>
      <c r="G32" s="841"/>
      <c r="H32" s="259">
        <f>H24+H31</f>
        <v>1948</v>
      </c>
      <c r="I32" s="256">
        <f>I24+I31</f>
        <v>1794</v>
      </c>
      <c r="J32" s="255">
        <f t="shared" si="3"/>
        <v>3742</v>
      </c>
      <c r="K32" s="258" t="s">
        <v>289</v>
      </c>
      <c r="L32" s="257">
        <f>L24+L31</f>
        <v>3284</v>
      </c>
      <c r="M32" s="257">
        <f>M24+M31</f>
        <v>1967</v>
      </c>
      <c r="N32" s="257">
        <f>N24+N31</f>
        <v>1625</v>
      </c>
      <c r="O32" s="257">
        <f>O24+O31</f>
        <v>1935</v>
      </c>
      <c r="P32" s="256">
        <f>P24+P31</f>
        <v>1362</v>
      </c>
      <c r="Q32" s="255">
        <f t="shared" si="4"/>
        <v>10173</v>
      </c>
      <c r="R32" s="254">
        <f t="shared" si="5"/>
        <v>13915</v>
      </c>
    </row>
    <row r="33" spans="1:18" ht="17.100000000000001" customHeight="1">
      <c r="B33" s="836" t="s">
        <v>57</v>
      </c>
      <c r="C33" s="301"/>
      <c r="D33" s="301"/>
      <c r="E33" s="301"/>
      <c r="F33" s="301"/>
      <c r="G33" s="300"/>
      <c r="H33" s="299" t="s">
        <v>65</v>
      </c>
      <c r="I33" s="298" t="s">
        <v>64</v>
      </c>
      <c r="J33" s="297" t="s">
        <v>57</v>
      </c>
      <c r="K33" s="296" t="s">
        <v>63</v>
      </c>
      <c r="L33" s="295" t="s">
        <v>62</v>
      </c>
      <c r="M33" s="295" t="s">
        <v>61</v>
      </c>
      <c r="N33" s="295" t="s">
        <v>60</v>
      </c>
      <c r="O33" s="295" t="s">
        <v>59</v>
      </c>
      <c r="P33" s="294" t="s">
        <v>58</v>
      </c>
      <c r="Q33" s="293" t="s">
        <v>57</v>
      </c>
      <c r="R33" s="292" t="s">
        <v>56</v>
      </c>
    </row>
    <row r="34" spans="1:18" ht="17.100000000000001" customHeight="1">
      <c r="B34" s="837"/>
      <c r="C34" s="291" t="s">
        <v>111</v>
      </c>
      <c r="D34" s="47"/>
      <c r="E34" s="47"/>
      <c r="F34" s="47"/>
      <c r="G34" s="46"/>
      <c r="H34" s="263">
        <f t="shared" ref="H34:I41" si="6">H14+H24</f>
        <v>2745</v>
      </c>
      <c r="I34" s="264">
        <f t="shared" si="6"/>
        <v>2415</v>
      </c>
      <c r="J34" s="290">
        <f>SUM(H34:I34)</f>
        <v>5160</v>
      </c>
      <c r="K34" s="289" t="s">
        <v>284</v>
      </c>
      <c r="L34" s="288">
        <f>L14+L24</f>
        <v>4737</v>
      </c>
      <c r="M34" s="288">
        <f>M14+M24</f>
        <v>2925</v>
      </c>
      <c r="N34" s="288">
        <f>N14+N24</f>
        <v>2289</v>
      </c>
      <c r="O34" s="288">
        <f>O14+O24</f>
        <v>2622</v>
      </c>
      <c r="P34" s="288">
        <f>P14+P24</f>
        <v>1762</v>
      </c>
      <c r="Q34" s="261">
        <f t="shared" ref="Q34:Q42" si="7">SUM(K34:P34)</f>
        <v>14335</v>
      </c>
      <c r="R34" s="287">
        <f t="shared" ref="R34:R42" si="8">SUM(J34,Q34)</f>
        <v>19495</v>
      </c>
    </row>
    <row r="35" spans="1:18" ht="17.100000000000001" customHeight="1">
      <c r="B35" s="837"/>
      <c r="C35" s="82"/>
      <c r="D35" s="151" t="s">
        <v>126</v>
      </c>
      <c r="E35" s="151"/>
      <c r="F35" s="151"/>
      <c r="G35" s="151"/>
      <c r="H35" s="286">
        <f t="shared" si="6"/>
        <v>107</v>
      </c>
      <c r="I35" s="285">
        <f t="shared" si="6"/>
        <v>79</v>
      </c>
      <c r="J35" s="275">
        <f>SUM(H35:I35)</f>
        <v>186</v>
      </c>
      <c r="K35" s="284" t="s">
        <v>284</v>
      </c>
      <c r="L35" s="283">
        <f t="shared" ref="L35:P41" si="9">L15+L25</f>
        <v>130</v>
      </c>
      <c r="M35" s="283">
        <f t="shared" si="9"/>
        <v>96</v>
      </c>
      <c r="N35" s="283">
        <f t="shared" si="9"/>
        <v>64</v>
      </c>
      <c r="O35" s="283">
        <f t="shared" si="9"/>
        <v>56</v>
      </c>
      <c r="P35" s="282">
        <f>P15+P25</f>
        <v>50</v>
      </c>
      <c r="Q35" s="275">
        <f>SUM(K35:P35)</f>
        <v>396</v>
      </c>
      <c r="R35" s="281">
        <f>SUM(J35,Q35)</f>
        <v>582</v>
      </c>
    </row>
    <row r="36" spans="1:18" ht="17.100000000000001" customHeight="1">
      <c r="B36" s="837"/>
      <c r="C36" s="152"/>
      <c r="D36" s="69" t="s">
        <v>125</v>
      </c>
      <c r="E36" s="69"/>
      <c r="F36" s="69"/>
      <c r="G36" s="69"/>
      <c r="H36" s="280">
        <f t="shared" si="6"/>
        <v>245</v>
      </c>
      <c r="I36" s="279">
        <f t="shared" si="6"/>
        <v>236</v>
      </c>
      <c r="J36" s="275">
        <f t="shared" ref="J36:J42" si="10">SUM(H36:I36)</f>
        <v>481</v>
      </c>
      <c r="K36" s="278" t="s">
        <v>289</v>
      </c>
      <c r="L36" s="277">
        <f t="shared" si="9"/>
        <v>323</v>
      </c>
      <c r="M36" s="277">
        <f t="shared" si="9"/>
        <v>238</v>
      </c>
      <c r="N36" s="277">
        <f t="shared" si="9"/>
        <v>165</v>
      </c>
      <c r="O36" s="277">
        <f t="shared" si="9"/>
        <v>161</v>
      </c>
      <c r="P36" s="276">
        <f t="shared" si="9"/>
        <v>111</v>
      </c>
      <c r="Q36" s="275">
        <f t="shared" si="7"/>
        <v>998</v>
      </c>
      <c r="R36" s="274">
        <f t="shared" si="8"/>
        <v>1479</v>
      </c>
    </row>
    <row r="37" spans="1:18" ht="17.100000000000001" customHeight="1">
      <c r="B37" s="837"/>
      <c r="C37" s="152"/>
      <c r="D37" s="69" t="s">
        <v>124</v>
      </c>
      <c r="E37" s="69"/>
      <c r="F37" s="69"/>
      <c r="G37" s="69"/>
      <c r="H37" s="280">
        <f t="shared" si="6"/>
        <v>421</v>
      </c>
      <c r="I37" s="279">
        <f t="shared" si="6"/>
        <v>358</v>
      </c>
      <c r="J37" s="275">
        <f t="shared" si="10"/>
        <v>779</v>
      </c>
      <c r="K37" s="278" t="s">
        <v>289</v>
      </c>
      <c r="L37" s="277">
        <f t="shared" si="9"/>
        <v>621</v>
      </c>
      <c r="M37" s="277">
        <f t="shared" si="9"/>
        <v>355</v>
      </c>
      <c r="N37" s="277">
        <f t="shared" si="9"/>
        <v>260</v>
      </c>
      <c r="O37" s="277">
        <f t="shared" si="9"/>
        <v>278</v>
      </c>
      <c r="P37" s="276">
        <f t="shared" si="9"/>
        <v>203</v>
      </c>
      <c r="Q37" s="275">
        <f t="shared" si="7"/>
        <v>1717</v>
      </c>
      <c r="R37" s="274">
        <f>SUM(J37,Q37)</f>
        <v>2496</v>
      </c>
    </row>
    <row r="38" spans="1:18" ht="17.100000000000001" customHeight="1">
      <c r="B38" s="837"/>
      <c r="C38" s="152"/>
      <c r="D38" s="69" t="s">
        <v>123</v>
      </c>
      <c r="E38" s="69"/>
      <c r="F38" s="69"/>
      <c r="G38" s="69"/>
      <c r="H38" s="280">
        <f t="shared" si="6"/>
        <v>692</v>
      </c>
      <c r="I38" s="279">
        <f t="shared" si="6"/>
        <v>515</v>
      </c>
      <c r="J38" s="275">
        <f t="shared" si="10"/>
        <v>1207</v>
      </c>
      <c r="K38" s="278" t="s">
        <v>285</v>
      </c>
      <c r="L38" s="277">
        <f t="shared" si="9"/>
        <v>977</v>
      </c>
      <c r="M38" s="277">
        <f t="shared" si="9"/>
        <v>539</v>
      </c>
      <c r="N38" s="277">
        <f t="shared" si="9"/>
        <v>388</v>
      </c>
      <c r="O38" s="277">
        <f t="shared" si="9"/>
        <v>432</v>
      </c>
      <c r="P38" s="276">
        <f t="shared" si="9"/>
        <v>272</v>
      </c>
      <c r="Q38" s="275">
        <f t="shared" si="7"/>
        <v>2608</v>
      </c>
      <c r="R38" s="274">
        <f t="shared" si="8"/>
        <v>3815</v>
      </c>
    </row>
    <row r="39" spans="1:18" ht="17.100000000000001" customHeight="1">
      <c r="B39" s="837"/>
      <c r="C39" s="152"/>
      <c r="D39" s="69" t="s">
        <v>122</v>
      </c>
      <c r="E39" s="69"/>
      <c r="F39" s="69"/>
      <c r="G39" s="69"/>
      <c r="H39" s="280">
        <f t="shared" si="6"/>
        <v>757</v>
      </c>
      <c r="I39" s="279">
        <f t="shared" si="6"/>
        <v>619</v>
      </c>
      <c r="J39" s="275">
        <f t="shared" si="10"/>
        <v>1376</v>
      </c>
      <c r="K39" s="278" t="s">
        <v>144</v>
      </c>
      <c r="L39" s="277">
        <f t="shared" si="9"/>
        <v>1298</v>
      </c>
      <c r="M39" s="277">
        <f t="shared" si="9"/>
        <v>731</v>
      </c>
      <c r="N39" s="277">
        <f t="shared" si="9"/>
        <v>581</v>
      </c>
      <c r="O39" s="277">
        <f t="shared" si="9"/>
        <v>578</v>
      </c>
      <c r="P39" s="276">
        <f t="shared" si="9"/>
        <v>426</v>
      </c>
      <c r="Q39" s="275">
        <f t="shared" si="7"/>
        <v>3614</v>
      </c>
      <c r="R39" s="274">
        <f t="shared" si="8"/>
        <v>4990</v>
      </c>
    </row>
    <row r="40" spans="1:18" ht="17.100000000000001" customHeight="1">
      <c r="B40" s="837"/>
      <c r="C40" s="133"/>
      <c r="D40" s="132" t="s">
        <v>121</v>
      </c>
      <c r="E40" s="132"/>
      <c r="F40" s="132"/>
      <c r="G40" s="132"/>
      <c r="H40" s="273">
        <f t="shared" si="6"/>
        <v>523</v>
      </c>
      <c r="I40" s="272">
        <f t="shared" si="6"/>
        <v>608</v>
      </c>
      <c r="J40" s="271">
        <f t="shared" si="10"/>
        <v>1131</v>
      </c>
      <c r="K40" s="270" t="s">
        <v>284</v>
      </c>
      <c r="L40" s="269">
        <f t="shared" si="9"/>
        <v>1388</v>
      </c>
      <c r="M40" s="269">
        <f t="shared" si="9"/>
        <v>966</v>
      </c>
      <c r="N40" s="269">
        <f t="shared" si="9"/>
        <v>831</v>
      </c>
      <c r="O40" s="269">
        <f t="shared" si="9"/>
        <v>1117</v>
      </c>
      <c r="P40" s="268">
        <f t="shared" si="9"/>
        <v>700</v>
      </c>
      <c r="Q40" s="267">
        <f t="shared" si="7"/>
        <v>5002</v>
      </c>
      <c r="R40" s="266">
        <f t="shared" si="8"/>
        <v>6133</v>
      </c>
    </row>
    <row r="41" spans="1:18" ht="17.100000000000001" customHeight="1">
      <c r="B41" s="837"/>
      <c r="C41" s="265" t="s">
        <v>110</v>
      </c>
      <c r="D41" s="265"/>
      <c r="E41" s="265"/>
      <c r="F41" s="265"/>
      <c r="G41" s="265"/>
      <c r="H41" s="263">
        <f t="shared" si="6"/>
        <v>25</v>
      </c>
      <c r="I41" s="264">
        <f t="shared" si="6"/>
        <v>66</v>
      </c>
      <c r="J41" s="263">
        <f>SUM(H41:I41)</f>
        <v>91</v>
      </c>
      <c r="K41" s="262" t="s">
        <v>284</v>
      </c>
      <c r="L41" s="35">
        <f>L21+L31</f>
        <v>66</v>
      </c>
      <c r="M41" s="35">
        <f t="shared" si="9"/>
        <v>45</v>
      </c>
      <c r="N41" s="35">
        <f t="shared" si="9"/>
        <v>31</v>
      </c>
      <c r="O41" s="35">
        <f t="shared" si="9"/>
        <v>26</v>
      </c>
      <c r="P41" s="34">
        <f t="shared" si="9"/>
        <v>37</v>
      </c>
      <c r="Q41" s="261">
        <f t="shared" si="7"/>
        <v>205</v>
      </c>
      <c r="R41" s="260">
        <f t="shared" si="8"/>
        <v>296</v>
      </c>
    </row>
    <row r="42" spans="1:18" ht="17.100000000000001" customHeight="1" thickBot="1">
      <c r="B42" s="838"/>
      <c r="C42" s="839" t="s">
        <v>120</v>
      </c>
      <c r="D42" s="840"/>
      <c r="E42" s="840"/>
      <c r="F42" s="840"/>
      <c r="G42" s="841"/>
      <c r="H42" s="259">
        <f>H34+H41</f>
        <v>2770</v>
      </c>
      <c r="I42" s="256">
        <f>I34+I41</f>
        <v>2481</v>
      </c>
      <c r="J42" s="255">
        <f t="shared" si="10"/>
        <v>5251</v>
      </c>
      <c r="K42" s="258" t="s">
        <v>284</v>
      </c>
      <c r="L42" s="257">
        <f>L34+L41</f>
        <v>4803</v>
      </c>
      <c r="M42" s="257">
        <f>M34+M41</f>
        <v>2970</v>
      </c>
      <c r="N42" s="257">
        <f>N34+N41</f>
        <v>2320</v>
      </c>
      <c r="O42" s="257">
        <f>O34+O41</f>
        <v>2648</v>
      </c>
      <c r="P42" s="256">
        <f>P34+P41</f>
        <v>1799</v>
      </c>
      <c r="Q42" s="255">
        <f t="shared" si="7"/>
        <v>14540</v>
      </c>
      <c r="R42" s="254">
        <f t="shared" si="8"/>
        <v>19791</v>
      </c>
    </row>
    <row r="45" spans="1:18" ht="17.100000000000001" customHeight="1">
      <c r="A45" s="4" t="s">
        <v>119</v>
      </c>
    </row>
    <row r="46" spans="1:18" ht="17.100000000000001" customHeight="1">
      <c r="B46" s="23"/>
      <c r="C46" s="23"/>
      <c r="D46" s="23"/>
      <c r="E46" s="143"/>
      <c r="F46" s="143"/>
      <c r="G46" s="143"/>
      <c r="H46" s="143"/>
      <c r="I46" s="143"/>
      <c r="J46" s="143"/>
      <c r="K46" s="782" t="s">
        <v>112</v>
      </c>
      <c r="L46" s="782"/>
      <c r="M46" s="782"/>
      <c r="N46" s="782"/>
      <c r="O46" s="782"/>
      <c r="P46" s="782"/>
      <c r="Q46" s="782"/>
      <c r="R46" s="782"/>
    </row>
    <row r="47" spans="1:18" ht="17.100000000000001" customHeight="1">
      <c r="B47" s="783" t="str">
        <f>"令和" &amp; DBCS($A$2) &amp; "年（" &amp; DBCS($B$2) &amp; "年）" &amp; DBCS($C$2) &amp; "月"</f>
        <v>令和５年（２０２３年）２月</v>
      </c>
      <c r="C47" s="784"/>
      <c r="D47" s="784"/>
      <c r="E47" s="784"/>
      <c r="F47" s="784"/>
      <c r="G47" s="785"/>
      <c r="H47" s="789" t="s">
        <v>104</v>
      </c>
      <c r="I47" s="790"/>
      <c r="J47" s="790"/>
      <c r="K47" s="791" t="s">
        <v>103</v>
      </c>
      <c r="L47" s="792"/>
      <c r="M47" s="792"/>
      <c r="N47" s="792"/>
      <c r="O47" s="792"/>
      <c r="P47" s="792"/>
      <c r="Q47" s="793"/>
      <c r="R47" s="794" t="s">
        <v>56</v>
      </c>
    </row>
    <row r="48" spans="1:18" ht="17.100000000000001" customHeight="1">
      <c r="B48" s="786"/>
      <c r="C48" s="787"/>
      <c r="D48" s="787"/>
      <c r="E48" s="787"/>
      <c r="F48" s="787"/>
      <c r="G48" s="788"/>
      <c r="H48" s="142" t="s">
        <v>65</v>
      </c>
      <c r="I48" s="141" t="s">
        <v>64</v>
      </c>
      <c r="J48" s="140" t="s">
        <v>57</v>
      </c>
      <c r="K48" s="139" t="s">
        <v>63</v>
      </c>
      <c r="L48" s="138" t="s">
        <v>62</v>
      </c>
      <c r="M48" s="138" t="s">
        <v>61</v>
      </c>
      <c r="N48" s="138" t="s">
        <v>60</v>
      </c>
      <c r="O48" s="138" t="s">
        <v>59</v>
      </c>
      <c r="P48" s="137" t="s">
        <v>58</v>
      </c>
      <c r="Q48" s="700" t="s">
        <v>57</v>
      </c>
      <c r="R48" s="795"/>
    </row>
    <row r="49" spans="1:18" ht="17.100000000000001" customHeight="1">
      <c r="B49" s="3" t="s">
        <v>111</v>
      </c>
      <c r="C49" s="235"/>
      <c r="D49" s="235"/>
      <c r="E49" s="235"/>
      <c r="F49" s="235"/>
      <c r="G49" s="235"/>
      <c r="H49" s="22">
        <v>911</v>
      </c>
      <c r="I49" s="21">
        <v>1331</v>
      </c>
      <c r="J49" s="20">
        <f>SUM(H49:I49)</f>
        <v>2242</v>
      </c>
      <c r="K49" s="19">
        <v>0</v>
      </c>
      <c r="L49" s="31">
        <v>3770</v>
      </c>
      <c r="M49" s="31">
        <v>2386</v>
      </c>
      <c r="N49" s="31">
        <v>1549</v>
      </c>
      <c r="O49" s="31">
        <v>1029</v>
      </c>
      <c r="P49" s="30">
        <v>468</v>
      </c>
      <c r="Q49" s="253">
        <f>SUM(K49:P49)</f>
        <v>9202</v>
      </c>
      <c r="R49" s="252">
        <f>SUM(J49,Q49)</f>
        <v>11444</v>
      </c>
    </row>
    <row r="50" spans="1:18" ht="17.100000000000001" customHeight="1">
      <c r="B50" s="2" t="s">
        <v>110</v>
      </c>
      <c r="C50" s="29"/>
      <c r="D50" s="29"/>
      <c r="E50" s="29"/>
      <c r="F50" s="29"/>
      <c r="G50" s="29"/>
      <c r="H50" s="18">
        <v>13</v>
      </c>
      <c r="I50" s="17">
        <v>35</v>
      </c>
      <c r="J50" s="16">
        <f>SUM(H50:I50)</f>
        <v>48</v>
      </c>
      <c r="K50" s="15">
        <v>0</v>
      </c>
      <c r="L50" s="28">
        <v>46</v>
      </c>
      <c r="M50" s="28">
        <v>39</v>
      </c>
      <c r="N50" s="28">
        <v>26</v>
      </c>
      <c r="O50" s="28">
        <v>17</v>
      </c>
      <c r="P50" s="27">
        <v>17</v>
      </c>
      <c r="Q50" s="251">
        <f>SUM(K50:P50)</f>
        <v>145</v>
      </c>
      <c r="R50" s="250">
        <f>SUM(J50,Q50)</f>
        <v>193</v>
      </c>
    </row>
    <row r="51" spans="1:18" ht="17.100000000000001" customHeight="1">
      <c r="B51" s="13" t="s">
        <v>55</v>
      </c>
      <c r="C51" s="12"/>
      <c r="D51" s="12"/>
      <c r="E51" s="12"/>
      <c r="F51" s="12"/>
      <c r="G51" s="12"/>
      <c r="H51" s="11">
        <f t="shared" ref="H51:P51" si="11">H49+H50</f>
        <v>924</v>
      </c>
      <c r="I51" s="8">
        <f t="shared" si="11"/>
        <v>1366</v>
      </c>
      <c r="J51" s="7">
        <f t="shared" si="11"/>
        <v>2290</v>
      </c>
      <c r="K51" s="10">
        <f t="shared" si="11"/>
        <v>0</v>
      </c>
      <c r="L51" s="9">
        <f t="shared" si="11"/>
        <v>3816</v>
      </c>
      <c r="M51" s="9">
        <f t="shared" si="11"/>
        <v>2425</v>
      </c>
      <c r="N51" s="9">
        <f t="shared" si="11"/>
        <v>1575</v>
      </c>
      <c r="O51" s="9">
        <f t="shared" si="11"/>
        <v>1046</v>
      </c>
      <c r="P51" s="8">
        <f t="shared" si="11"/>
        <v>485</v>
      </c>
      <c r="Q51" s="7">
        <f>SUM(K51:P51)</f>
        <v>9347</v>
      </c>
      <c r="R51" s="6">
        <f>SUM(J51,Q51)</f>
        <v>11637</v>
      </c>
    </row>
    <row r="53" spans="1:18" ht="17.100000000000001" customHeight="1">
      <c r="A53" s="4" t="s">
        <v>118</v>
      </c>
    </row>
    <row r="54" spans="1:18" ht="17.100000000000001" customHeight="1">
      <c r="B54" s="23"/>
      <c r="C54" s="23"/>
      <c r="D54" s="23"/>
      <c r="E54" s="143"/>
      <c r="F54" s="143"/>
      <c r="G54" s="143"/>
      <c r="H54" s="143"/>
      <c r="I54" s="143"/>
      <c r="J54" s="143"/>
      <c r="K54" s="782" t="s">
        <v>112</v>
      </c>
      <c r="L54" s="782"/>
      <c r="M54" s="782"/>
      <c r="N54" s="782"/>
      <c r="O54" s="782"/>
      <c r="P54" s="782"/>
      <c r="Q54" s="782"/>
      <c r="R54" s="782"/>
    </row>
    <row r="55" spans="1:18" ht="17.100000000000001" customHeight="1">
      <c r="B55" s="783" t="str">
        <f>"令和" &amp; DBCS($A$2) &amp; "年（" &amp; DBCS($B$2) &amp; "年）" &amp; DBCS($C$2) &amp; "月"</f>
        <v>令和５年（２０２３年）２月</v>
      </c>
      <c r="C55" s="784"/>
      <c r="D55" s="784"/>
      <c r="E55" s="784"/>
      <c r="F55" s="784"/>
      <c r="G55" s="785"/>
      <c r="H55" s="789" t="s">
        <v>104</v>
      </c>
      <c r="I55" s="790"/>
      <c r="J55" s="790"/>
      <c r="K55" s="791" t="s">
        <v>103</v>
      </c>
      <c r="L55" s="792"/>
      <c r="M55" s="792"/>
      <c r="N55" s="792"/>
      <c r="O55" s="792"/>
      <c r="P55" s="792"/>
      <c r="Q55" s="793"/>
      <c r="R55" s="785" t="s">
        <v>56</v>
      </c>
    </row>
    <row r="56" spans="1:18" ht="17.100000000000001" customHeight="1">
      <c r="B56" s="786"/>
      <c r="C56" s="787"/>
      <c r="D56" s="787"/>
      <c r="E56" s="787"/>
      <c r="F56" s="787"/>
      <c r="G56" s="788"/>
      <c r="H56" s="142" t="s">
        <v>65</v>
      </c>
      <c r="I56" s="141" t="s">
        <v>64</v>
      </c>
      <c r="J56" s="140" t="s">
        <v>57</v>
      </c>
      <c r="K56" s="139" t="s">
        <v>63</v>
      </c>
      <c r="L56" s="138" t="s">
        <v>62</v>
      </c>
      <c r="M56" s="138" t="s">
        <v>61</v>
      </c>
      <c r="N56" s="138" t="s">
        <v>60</v>
      </c>
      <c r="O56" s="138" t="s">
        <v>59</v>
      </c>
      <c r="P56" s="137" t="s">
        <v>58</v>
      </c>
      <c r="Q56" s="248" t="s">
        <v>57</v>
      </c>
      <c r="R56" s="788"/>
    </row>
    <row r="57" spans="1:18" ht="17.100000000000001" customHeight="1">
      <c r="B57" s="3" t="s">
        <v>111</v>
      </c>
      <c r="C57" s="235"/>
      <c r="D57" s="235"/>
      <c r="E57" s="235"/>
      <c r="F57" s="235"/>
      <c r="G57" s="235"/>
      <c r="H57" s="22">
        <v>10</v>
      </c>
      <c r="I57" s="21">
        <v>13</v>
      </c>
      <c r="J57" s="20">
        <f>SUM(H57:I57)</f>
        <v>23</v>
      </c>
      <c r="K57" s="19">
        <v>0</v>
      </c>
      <c r="L57" s="31">
        <v>1447</v>
      </c>
      <c r="M57" s="31">
        <v>990</v>
      </c>
      <c r="N57" s="31">
        <v>778</v>
      </c>
      <c r="O57" s="31">
        <v>549</v>
      </c>
      <c r="P57" s="30">
        <v>264</v>
      </c>
      <c r="Q57" s="233">
        <f>SUM(K57:P57)</f>
        <v>4028</v>
      </c>
      <c r="R57" s="232">
        <f>SUM(J57,Q57)</f>
        <v>4051</v>
      </c>
    </row>
    <row r="58" spans="1:18" ht="17.100000000000001" customHeight="1">
      <c r="B58" s="2" t="s">
        <v>110</v>
      </c>
      <c r="C58" s="29"/>
      <c r="D58" s="29"/>
      <c r="E58" s="29"/>
      <c r="F58" s="29"/>
      <c r="G58" s="29"/>
      <c r="H58" s="18">
        <v>0</v>
      </c>
      <c r="I58" s="17">
        <v>0</v>
      </c>
      <c r="J58" s="16">
        <f>SUM(H58:I58)</f>
        <v>0</v>
      </c>
      <c r="K58" s="15">
        <v>0</v>
      </c>
      <c r="L58" s="28">
        <v>5</v>
      </c>
      <c r="M58" s="28">
        <v>6</v>
      </c>
      <c r="N58" s="28">
        <v>6</v>
      </c>
      <c r="O58" s="28">
        <v>3</v>
      </c>
      <c r="P58" s="27">
        <v>6</v>
      </c>
      <c r="Q58" s="230">
        <f>SUM(K58:P58)</f>
        <v>26</v>
      </c>
      <c r="R58" s="229">
        <f>SUM(J58,Q58)</f>
        <v>26</v>
      </c>
    </row>
    <row r="59" spans="1:18" ht="17.100000000000001" customHeight="1">
      <c r="B59" s="13" t="s">
        <v>55</v>
      </c>
      <c r="C59" s="12"/>
      <c r="D59" s="12"/>
      <c r="E59" s="12"/>
      <c r="F59" s="12"/>
      <c r="G59" s="12"/>
      <c r="H59" s="11">
        <f>H57+H58</f>
        <v>10</v>
      </c>
      <c r="I59" s="8">
        <f>I57+I58</f>
        <v>13</v>
      </c>
      <c r="J59" s="7">
        <f>SUM(H59:I59)</f>
        <v>23</v>
      </c>
      <c r="K59" s="10">
        <f t="shared" ref="K59:P59" si="12">K57+K58</f>
        <v>0</v>
      </c>
      <c r="L59" s="9">
        <f t="shared" si="12"/>
        <v>1452</v>
      </c>
      <c r="M59" s="9">
        <f t="shared" si="12"/>
        <v>996</v>
      </c>
      <c r="N59" s="9">
        <f t="shared" si="12"/>
        <v>784</v>
      </c>
      <c r="O59" s="9">
        <f t="shared" si="12"/>
        <v>552</v>
      </c>
      <c r="P59" s="8">
        <f t="shared" si="12"/>
        <v>270</v>
      </c>
      <c r="Q59" s="227">
        <f>SUM(K59:P59)</f>
        <v>4054</v>
      </c>
      <c r="R59" s="226">
        <f>SUM(J59,Q59)</f>
        <v>4077</v>
      </c>
    </row>
    <row r="61" spans="1:18" ht="17.100000000000001" customHeight="1">
      <c r="A61" s="4" t="s">
        <v>117</v>
      </c>
    </row>
    <row r="62" spans="1:18" ht="17.100000000000001" customHeight="1">
      <c r="A62" s="4" t="s">
        <v>116</v>
      </c>
    </row>
    <row r="63" spans="1:18" ht="17.100000000000001" customHeight="1">
      <c r="B63" s="23"/>
      <c r="C63" s="23"/>
      <c r="D63" s="23"/>
      <c r="E63" s="143"/>
      <c r="F63" s="143"/>
      <c r="G63" s="143"/>
      <c r="H63" s="143"/>
      <c r="I63" s="143"/>
      <c r="J63" s="782" t="s">
        <v>112</v>
      </c>
      <c r="K63" s="782"/>
      <c r="L63" s="782"/>
      <c r="M63" s="782"/>
      <c r="N63" s="782"/>
      <c r="O63" s="782"/>
      <c r="P63" s="782"/>
      <c r="Q63" s="782"/>
    </row>
    <row r="64" spans="1:18" ht="17.100000000000001" customHeight="1">
      <c r="B64" s="783" t="str">
        <f>"令和" &amp; DBCS($A$2) &amp; "年（" &amp; DBCS($B$2) &amp; "年）" &amp; DBCS($C$2) &amp; "月"</f>
        <v>令和５年（２０２３年）２月</v>
      </c>
      <c r="C64" s="784"/>
      <c r="D64" s="784"/>
      <c r="E64" s="784"/>
      <c r="F64" s="784"/>
      <c r="G64" s="785"/>
      <c r="H64" s="789" t="s">
        <v>104</v>
      </c>
      <c r="I64" s="790"/>
      <c r="J64" s="790"/>
      <c r="K64" s="791" t="s">
        <v>103</v>
      </c>
      <c r="L64" s="792"/>
      <c r="M64" s="792"/>
      <c r="N64" s="792"/>
      <c r="O64" s="792"/>
      <c r="P64" s="793"/>
      <c r="Q64" s="785" t="s">
        <v>56</v>
      </c>
    </row>
    <row r="65" spans="1:17" ht="17.100000000000001" customHeight="1">
      <c r="B65" s="786"/>
      <c r="C65" s="787"/>
      <c r="D65" s="787"/>
      <c r="E65" s="787"/>
      <c r="F65" s="787"/>
      <c r="G65" s="788"/>
      <c r="H65" s="142" t="s">
        <v>65</v>
      </c>
      <c r="I65" s="141" t="s">
        <v>64</v>
      </c>
      <c r="J65" s="140" t="s">
        <v>57</v>
      </c>
      <c r="K65" s="249" t="s">
        <v>62</v>
      </c>
      <c r="L65" s="138" t="s">
        <v>61</v>
      </c>
      <c r="M65" s="138" t="s">
        <v>60</v>
      </c>
      <c r="N65" s="138" t="s">
        <v>59</v>
      </c>
      <c r="O65" s="137" t="s">
        <v>58</v>
      </c>
      <c r="P65" s="248" t="s">
        <v>57</v>
      </c>
      <c r="Q65" s="788"/>
    </row>
    <row r="66" spans="1:17" ht="17.100000000000001" customHeight="1">
      <c r="B66" s="3" t="s">
        <v>111</v>
      </c>
      <c r="C66" s="235"/>
      <c r="D66" s="235"/>
      <c r="E66" s="235"/>
      <c r="F66" s="235"/>
      <c r="G66" s="235"/>
      <c r="H66" s="22"/>
      <c r="I66" s="21">
        <v>0</v>
      </c>
      <c r="J66" s="20">
        <f>SUM(H66:I66)</f>
        <v>0</v>
      </c>
      <c r="K66" s="234">
        <v>0</v>
      </c>
      <c r="L66" s="31">
        <v>3</v>
      </c>
      <c r="M66" s="31">
        <v>169</v>
      </c>
      <c r="N66" s="31">
        <v>559</v>
      </c>
      <c r="O66" s="30">
        <v>413</v>
      </c>
      <c r="P66" s="233">
        <f>SUM(K66:O66)</f>
        <v>1144</v>
      </c>
      <c r="Q66" s="232">
        <f>SUM(J66,P66)</f>
        <v>1144</v>
      </c>
    </row>
    <row r="67" spans="1:17" ht="17.100000000000001" customHeight="1">
      <c r="B67" s="2" t="s">
        <v>110</v>
      </c>
      <c r="C67" s="29"/>
      <c r="D67" s="29"/>
      <c r="E67" s="29"/>
      <c r="F67" s="29"/>
      <c r="G67" s="29"/>
      <c r="H67" s="18">
        <v>0</v>
      </c>
      <c r="I67" s="17">
        <v>0</v>
      </c>
      <c r="J67" s="16">
        <f>SUM(H67:I67)</f>
        <v>0</v>
      </c>
      <c r="K67" s="231">
        <v>0</v>
      </c>
      <c r="L67" s="28">
        <v>0</v>
      </c>
      <c r="M67" s="28">
        <v>0</v>
      </c>
      <c r="N67" s="28">
        <v>1</v>
      </c>
      <c r="O67" s="27">
        <v>3</v>
      </c>
      <c r="P67" s="230">
        <f>SUM(K67:O67)</f>
        <v>4</v>
      </c>
      <c r="Q67" s="229">
        <f>SUM(J67,P67)</f>
        <v>4</v>
      </c>
    </row>
    <row r="68" spans="1:17" ht="17.100000000000001" customHeight="1">
      <c r="B68" s="13" t="s">
        <v>55</v>
      </c>
      <c r="C68" s="12"/>
      <c r="D68" s="12"/>
      <c r="E68" s="12"/>
      <c r="F68" s="12"/>
      <c r="G68" s="12"/>
      <c r="H68" s="11">
        <f>H66+H67</f>
        <v>0</v>
      </c>
      <c r="I68" s="8">
        <f>I66+I67</f>
        <v>0</v>
      </c>
      <c r="J68" s="7">
        <f>SUM(H68:I68)</f>
        <v>0</v>
      </c>
      <c r="K68" s="228">
        <f>K66+K67</f>
        <v>0</v>
      </c>
      <c r="L68" s="9">
        <f>L66+L67</f>
        <v>3</v>
      </c>
      <c r="M68" s="9">
        <f>M66+M67</f>
        <v>169</v>
      </c>
      <c r="N68" s="9">
        <f>N66+N67</f>
        <v>560</v>
      </c>
      <c r="O68" s="8">
        <f>O66+O67</f>
        <v>416</v>
      </c>
      <c r="P68" s="227">
        <f>SUM(K68:O68)</f>
        <v>1148</v>
      </c>
      <c r="Q68" s="226">
        <f>SUM(J68,P68)</f>
        <v>1148</v>
      </c>
    </row>
    <row r="70" spans="1:17" ht="17.100000000000001" customHeight="1">
      <c r="A70" s="4" t="s">
        <v>115</v>
      </c>
    </row>
    <row r="71" spans="1:17" ht="17.100000000000001" customHeight="1">
      <c r="B71" s="23"/>
      <c r="C71" s="23"/>
      <c r="D71" s="23"/>
      <c r="E71" s="143"/>
      <c r="F71" s="143"/>
      <c r="G71" s="143"/>
      <c r="H71" s="143"/>
      <c r="I71" s="143"/>
      <c r="J71" s="782" t="s">
        <v>112</v>
      </c>
      <c r="K71" s="782"/>
      <c r="L71" s="782"/>
      <c r="M71" s="782"/>
      <c r="N71" s="782"/>
      <c r="O71" s="782"/>
      <c r="P71" s="782"/>
      <c r="Q71" s="782"/>
    </row>
    <row r="72" spans="1:17" ht="17.100000000000001" customHeight="1">
      <c r="B72" s="783" t="str">
        <f>"令和" &amp; DBCS($A$2) &amp; "年（" &amp; DBCS($B$2) &amp; "年）" &amp; DBCS($C$2) &amp; "月"</f>
        <v>令和５年（２０２３年）２月</v>
      </c>
      <c r="C72" s="784"/>
      <c r="D72" s="784"/>
      <c r="E72" s="784"/>
      <c r="F72" s="784"/>
      <c r="G72" s="785"/>
      <c r="H72" s="830" t="s">
        <v>104</v>
      </c>
      <c r="I72" s="831"/>
      <c r="J72" s="831"/>
      <c r="K72" s="832" t="s">
        <v>103</v>
      </c>
      <c r="L72" s="831"/>
      <c r="M72" s="831"/>
      <c r="N72" s="831"/>
      <c r="O72" s="831"/>
      <c r="P72" s="833"/>
      <c r="Q72" s="834" t="s">
        <v>56</v>
      </c>
    </row>
    <row r="73" spans="1:17" ht="17.100000000000001" customHeight="1">
      <c r="B73" s="786"/>
      <c r="C73" s="787"/>
      <c r="D73" s="787"/>
      <c r="E73" s="787"/>
      <c r="F73" s="787"/>
      <c r="G73" s="788"/>
      <c r="H73" s="247" t="s">
        <v>65</v>
      </c>
      <c r="I73" s="246" t="s">
        <v>64</v>
      </c>
      <c r="J73" s="245" t="s">
        <v>57</v>
      </c>
      <c r="K73" s="244" t="s">
        <v>62</v>
      </c>
      <c r="L73" s="243" t="s">
        <v>61</v>
      </c>
      <c r="M73" s="243" t="s">
        <v>60</v>
      </c>
      <c r="N73" s="243" t="s">
        <v>59</v>
      </c>
      <c r="O73" s="242" t="s">
        <v>58</v>
      </c>
      <c r="P73" s="241" t="s">
        <v>57</v>
      </c>
      <c r="Q73" s="835"/>
    </row>
    <row r="74" spans="1:17" ht="17.100000000000001" customHeight="1">
      <c r="B74" s="3" t="s">
        <v>111</v>
      </c>
      <c r="C74" s="235"/>
      <c r="D74" s="235"/>
      <c r="E74" s="235"/>
      <c r="F74" s="235"/>
      <c r="G74" s="235"/>
      <c r="H74" s="22">
        <v>0</v>
      </c>
      <c r="I74" s="21">
        <v>0</v>
      </c>
      <c r="J74" s="20">
        <f>SUM(H74:I74)</f>
        <v>0</v>
      </c>
      <c r="K74" s="234">
        <v>46</v>
      </c>
      <c r="L74" s="31">
        <v>51</v>
      </c>
      <c r="M74" s="31">
        <v>114</v>
      </c>
      <c r="N74" s="31">
        <v>163</v>
      </c>
      <c r="O74" s="30">
        <v>79</v>
      </c>
      <c r="P74" s="233">
        <f>SUM(K74:O74)</f>
        <v>453</v>
      </c>
      <c r="Q74" s="232">
        <f>SUM(J74,P74)</f>
        <v>453</v>
      </c>
    </row>
    <row r="75" spans="1:17" ht="17.100000000000001" customHeight="1">
      <c r="B75" s="2" t="s">
        <v>110</v>
      </c>
      <c r="C75" s="29"/>
      <c r="D75" s="29"/>
      <c r="E75" s="29"/>
      <c r="F75" s="29"/>
      <c r="G75" s="29"/>
      <c r="H75" s="18">
        <v>0</v>
      </c>
      <c r="I75" s="17">
        <v>0</v>
      </c>
      <c r="J75" s="16">
        <f>SUM(H75:I75)</f>
        <v>0</v>
      </c>
      <c r="K75" s="231">
        <v>0</v>
      </c>
      <c r="L75" s="28">
        <v>0</v>
      </c>
      <c r="M75" s="28">
        <v>1</v>
      </c>
      <c r="N75" s="28">
        <v>0</v>
      </c>
      <c r="O75" s="27">
        <v>1</v>
      </c>
      <c r="P75" s="230">
        <f>SUM(K75:O75)</f>
        <v>2</v>
      </c>
      <c r="Q75" s="229">
        <f>SUM(J75,P75)</f>
        <v>2</v>
      </c>
    </row>
    <row r="76" spans="1:17" ht="17.100000000000001" customHeight="1">
      <c r="B76" s="13" t="s">
        <v>55</v>
      </c>
      <c r="C76" s="12"/>
      <c r="D76" s="12"/>
      <c r="E76" s="12"/>
      <c r="F76" s="12"/>
      <c r="G76" s="12"/>
      <c r="H76" s="11">
        <f>H74+H75</f>
        <v>0</v>
      </c>
      <c r="I76" s="8">
        <f>I74+I75</f>
        <v>0</v>
      </c>
      <c r="J76" s="7">
        <f>SUM(H76:I76)</f>
        <v>0</v>
      </c>
      <c r="K76" s="228">
        <f>K74+K75</f>
        <v>46</v>
      </c>
      <c r="L76" s="9">
        <f>L74+L75</f>
        <v>51</v>
      </c>
      <c r="M76" s="9">
        <f>M74+M75</f>
        <v>115</v>
      </c>
      <c r="N76" s="9">
        <f>N74+N75</f>
        <v>163</v>
      </c>
      <c r="O76" s="8">
        <f>O74+O75</f>
        <v>80</v>
      </c>
      <c r="P76" s="227">
        <f>SUM(K76:O76)</f>
        <v>455</v>
      </c>
      <c r="Q76" s="226">
        <f>SUM(J76,P76)</f>
        <v>455</v>
      </c>
    </row>
    <row r="78" spans="1:17" ht="17.100000000000001" customHeight="1">
      <c r="A78" s="4" t="s">
        <v>114</v>
      </c>
    </row>
    <row r="79" spans="1:17" ht="17.100000000000001" customHeight="1">
      <c r="B79" s="23"/>
      <c r="C79" s="23"/>
      <c r="D79" s="23"/>
      <c r="E79" s="143"/>
      <c r="F79" s="143"/>
      <c r="G79" s="143"/>
      <c r="H79" s="143"/>
      <c r="I79" s="143"/>
      <c r="J79" s="782" t="s">
        <v>112</v>
      </c>
      <c r="K79" s="782"/>
      <c r="L79" s="782"/>
      <c r="M79" s="782"/>
      <c r="N79" s="782"/>
      <c r="O79" s="782"/>
      <c r="P79" s="782"/>
      <c r="Q79" s="782"/>
    </row>
    <row r="80" spans="1:17" ht="17.100000000000001" customHeight="1">
      <c r="B80" s="809" t="str">
        <f>"令和" &amp; DBCS($A$2) &amp; "年（" &amp; DBCS($B$2) &amp; "年）" &amp; DBCS($C$2) &amp; "月"</f>
        <v>令和５年（２０２３年）２月</v>
      </c>
      <c r="C80" s="810"/>
      <c r="D80" s="810"/>
      <c r="E80" s="810"/>
      <c r="F80" s="810"/>
      <c r="G80" s="811"/>
      <c r="H80" s="815" t="s">
        <v>104</v>
      </c>
      <c r="I80" s="816"/>
      <c r="J80" s="816"/>
      <c r="K80" s="817" t="s">
        <v>103</v>
      </c>
      <c r="L80" s="816"/>
      <c r="M80" s="816"/>
      <c r="N80" s="816"/>
      <c r="O80" s="816"/>
      <c r="P80" s="818"/>
      <c r="Q80" s="811" t="s">
        <v>56</v>
      </c>
    </row>
    <row r="81" spans="1:18" ht="17.100000000000001" customHeight="1">
      <c r="B81" s="812"/>
      <c r="C81" s="813"/>
      <c r="D81" s="813"/>
      <c r="E81" s="813"/>
      <c r="F81" s="813"/>
      <c r="G81" s="814"/>
      <c r="H81" s="240" t="s">
        <v>65</v>
      </c>
      <c r="I81" s="237" t="s">
        <v>64</v>
      </c>
      <c r="J81" s="702" t="s">
        <v>57</v>
      </c>
      <c r="K81" s="239" t="s">
        <v>62</v>
      </c>
      <c r="L81" s="238" t="s">
        <v>61</v>
      </c>
      <c r="M81" s="238" t="s">
        <v>60</v>
      </c>
      <c r="N81" s="238" t="s">
        <v>59</v>
      </c>
      <c r="O81" s="237" t="s">
        <v>58</v>
      </c>
      <c r="P81" s="236" t="s">
        <v>57</v>
      </c>
      <c r="Q81" s="814"/>
    </row>
    <row r="82" spans="1:18" ht="17.100000000000001" customHeight="1">
      <c r="B82" s="3" t="s">
        <v>111</v>
      </c>
      <c r="C82" s="235"/>
      <c r="D82" s="235"/>
      <c r="E82" s="235"/>
      <c r="F82" s="235"/>
      <c r="G82" s="235"/>
      <c r="H82" s="22">
        <v>0</v>
      </c>
      <c r="I82" s="21">
        <v>0</v>
      </c>
      <c r="J82" s="20">
        <f>SUM(H82:I82)</f>
        <v>0</v>
      </c>
      <c r="K82" s="234">
        <v>0</v>
      </c>
      <c r="L82" s="31">
        <v>0</v>
      </c>
      <c r="M82" s="31">
        <v>2</v>
      </c>
      <c r="N82" s="31">
        <v>17</v>
      </c>
      <c r="O82" s="30">
        <v>14</v>
      </c>
      <c r="P82" s="233">
        <f>SUM(K82:O82)</f>
        <v>33</v>
      </c>
      <c r="Q82" s="232">
        <f>SUM(J82,P82)</f>
        <v>33</v>
      </c>
    </row>
    <row r="83" spans="1:18" ht="17.100000000000001" customHeight="1">
      <c r="B83" s="2" t="s">
        <v>110</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55</v>
      </c>
      <c r="C84" s="12"/>
      <c r="D84" s="12"/>
      <c r="E84" s="12"/>
      <c r="F84" s="12"/>
      <c r="G84" s="12"/>
      <c r="H84" s="11">
        <f>H82+H83</f>
        <v>0</v>
      </c>
      <c r="I84" s="8">
        <f>I82+I83</f>
        <v>0</v>
      </c>
      <c r="J84" s="7">
        <f>SUM(H84:I84)</f>
        <v>0</v>
      </c>
      <c r="K84" s="228">
        <f>K82+K83</f>
        <v>0</v>
      </c>
      <c r="L84" s="9">
        <f>L82+L83</f>
        <v>0</v>
      </c>
      <c r="M84" s="9">
        <f>M82+M83</f>
        <v>2</v>
      </c>
      <c r="N84" s="9">
        <f>N82+N83</f>
        <v>17</v>
      </c>
      <c r="O84" s="8">
        <f>O82+O83</f>
        <v>14</v>
      </c>
      <c r="P84" s="227">
        <f>SUM(K84:O84)</f>
        <v>33</v>
      </c>
      <c r="Q84" s="226">
        <f>SUM(J84,P84)</f>
        <v>33</v>
      </c>
    </row>
    <row r="86" spans="1:18" s="189" customFormat="1" ht="17.100000000000001" customHeight="1">
      <c r="A86" s="4" t="s">
        <v>113</v>
      </c>
    </row>
    <row r="87" spans="1:18" s="189" customFormat="1" ht="17.100000000000001" customHeight="1">
      <c r="B87" s="225"/>
      <c r="C87" s="225"/>
      <c r="D87" s="225"/>
      <c r="E87" s="187"/>
      <c r="F87" s="187"/>
      <c r="G87" s="187"/>
      <c r="H87" s="187"/>
      <c r="I87" s="187"/>
      <c r="J87" s="819" t="s">
        <v>112</v>
      </c>
      <c r="K87" s="819"/>
      <c r="L87" s="819"/>
      <c r="M87" s="819"/>
      <c r="N87" s="819"/>
      <c r="O87" s="819"/>
      <c r="P87" s="819"/>
      <c r="Q87" s="819"/>
    </row>
    <row r="88" spans="1:18" s="189" customFormat="1" ht="17.100000000000001" customHeight="1">
      <c r="B88" s="820" t="str">
        <f>"令和" &amp; DBCS($A$2) &amp; "年（" &amp; DBCS($B$2) &amp; "年）" &amp; DBCS($C$2) &amp; "月"</f>
        <v>令和５年（２０２３年）２月</v>
      </c>
      <c r="C88" s="821"/>
      <c r="D88" s="821"/>
      <c r="E88" s="821"/>
      <c r="F88" s="821"/>
      <c r="G88" s="822"/>
      <c r="H88" s="826" t="s">
        <v>104</v>
      </c>
      <c r="I88" s="827"/>
      <c r="J88" s="827"/>
      <c r="K88" s="828" t="s">
        <v>103</v>
      </c>
      <c r="L88" s="827"/>
      <c r="M88" s="827"/>
      <c r="N88" s="827"/>
      <c r="O88" s="827"/>
      <c r="P88" s="829"/>
      <c r="Q88" s="822" t="s">
        <v>56</v>
      </c>
    </row>
    <row r="89" spans="1:18" s="189" customFormat="1" ht="17.100000000000001" customHeight="1">
      <c r="B89" s="823"/>
      <c r="C89" s="824"/>
      <c r="D89" s="824"/>
      <c r="E89" s="824"/>
      <c r="F89" s="824"/>
      <c r="G89" s="825"/>
      <c r="H89" s="224" t="s">
        <v>65</v>
      </c>
      <c r="I89" s="221" t="s">
        <v>64</v>
      </c>
      <c r="J89" s="703" t="s">
        <v>57</v>
      </c>
      <c r="K89" s="223" t="s">
        <v>62</v>
      </c>
      <c r="L89" s="222" t="s">
        <v>61</v>
      </c>
      <c r="M89" s="222" t="s">
        <v>60</v>
      </c>
      <c r="N89" s="222" t="s">
        <v>59</v>
      </c>
      <c r="O89" s="221" t="s">
        <v>58</v>
      </c>
      <c r="P89" s="220" t="s">
        <v>57</v>
      </c>
      <c r="Q89" s="825"/>
    </row>
    <row r="90" spans="1:18" s="189" customFormat="1" ht="17.100000000000001" customHeight="1">
      <c r="B90" s="219" t="s">
        <v>111</v>
      </c>
      <c r="C90" s="218"/>
      <c r="D90" s="218"/>
      <c r="E90" s="218"/>
      <c r="F90" s="218"/>
      <c r="G90" s="218"/>
      <c r="H90" s="217">
        <v>0</v>
      </c>
      <c r="I90" s="216">
        <v>0</v>
      </c>
      <c r="J90" s="215">
        <f>SUM(H90:I90)</f>
        <v>0</v>
      </c>
      <c r="K90" s="214">
        <v>1</v>
      </c>
      <c r="L90" s="213">
        <v>2</v>
      </c>
      <c r="M90" s="213">
        <v>23</v>
      </c>
      <c r="N90" s="213">
        <v>328</v>
      </c>
      <c r="O90" s="212">
        <v>391</v>
      </c>
      <c r="P90" s="211">
        <f>SUM(K90:O90)</f>
        <v>745</v>
      </c>
      <c r="Q90" s="210">
        <f>SUM(J90,P90)</f>
        <v>745</v>
      </c>
    </row>
    <row r="91" spans="1:18" s="189" customFormat="1" ht="17.100000000000001" customHeight="1">
      <c r="B91" s="209" t="s">
        <v>110</v>
      </c>
      <c r="C91" s="208"/>
      <c r="D91" s="208"/>
      <c r="E91" s="208"/>
      <c r="F91" s="208"/>
      <c r="G91" s="208"/>
      <c r="H91" s="207">
        <v>0</v>
      </c>
      <c r="I91" s="206">
        <v>0</v>
      </c>
      <c r="J91" s="205">
        <f>SUM(H91:I91)</f>
        <v>0</v>
      </c>
      <c r="K91" s="204">
        <v>0</v>
      </c>
      <c r="L91" s="203">
        <v>0</v>
      </c>
      <c r="M91" s="203">
        <v>0</v>
      </c>
      <c r="N91" s="203">
        <v>0</v>
      </c>
      <c r="O91" s="202">
        <v>4</v>
      </c>
      <c r="P91" s="201">
        <f>SUM(K91:O91)</f>
        <v>4</v>
      </c>
      <c r="Q91" s="200">
        <f>SUM(J91,P91)</f>
        <v>4</v>
      </c>
    </row>
    <row r="92" spans="1:18" s="189" customFormat="1" ht="17.100000000000001" customHeight="1">
      <c r="B92" s="199" t="s">
        <v>55</v>
      </c>
      <c r="C92" s="198"/>
      <c r="D92" s="198"/>
      <c r="E92" s="198"/>
      <c r="F92" s="198"/>
      <c r="G92" s="198"/>
      <c r="H92" s="197">
        <f>H90+H91</f>
        <v>0</v>
      </c>
      <c r="I92" s="193">
        <f>I90+I91</f>
        <v>0</v>
      </c>
      <c r="J92" s="196">
        <f>SUM(H92:I92)</f>
        <v>0</v>
      </c>
      <c r="K92" s="195">
        <f>K90+K91</f>
        <v>1</v>
      </c>
      <c r="L92" s="194">
        <f>L90+L91</f>
        <v>2</v>
      </c>
      <c r="M92" s="194">
        <f>M90+M91</f>
        <v>23</v>
      </c>
      <c r="N92" s="194">
        <f>N90+N91</f>
        <v>328</v>
      </c>
      <c r="O92" s="193">
        <f>O90+O91</f>
        <v>395</v>
      </c>
      <c r="P92" s="192">
        <f>SUM(K92:O92)</f>
        <v>749</v>
      </c>
      <c r="Q92" s="191">
        <f>SUM(J92,P92)</f>
        <v>749</v>
      </c>
    </row>
    <row r="93" spans="1:18" s="189" customFormat="1" ht="17.100000000000001" customHeight="1"/>
    <row r="94" spans="1:18" s="49" customFormat="1" ht="17.100000000000001" customHeight="1">
      <c r="A94" s="26" t="s">
        <v>109</v>
      </c>
      <c r="J94" s="190"/>
      <c r="K94" s="190"/>
    </row>
    <row r="95" spans="1:18" s="49" customFormat="1" ht="17.100000000000001" customHeight="1">
      <c r="B95" s="189"/>
      <c r="C95" s="188"/>
      <c r="D95" s="188"/>
      <c r="E95" s="188"/>
      <c r="F95" s="187"/>
      <c r="G95" s="187"/>
      <c r="H95" s="187"/>
      <c r="I95" s="819" t="s">
        <v>108</v>
      </c>
      <c r="J95" s="819"/>
      <c r="K95" s="819"/>
      <c r="L95" s="819"/>
      <c r="M95" s="819"/>
      <c r="N95" s="819"/>
      <c r="O95" s="819"/>
      <c r="P95" s="819"/>
      <c r="Q95" s="819"/>
      <c r="R95" s="819"/>
    </row>
    <row r="96" spans="1:18" s="49" customFormat="1" ht="17.100000000000001" customHeight="1">
      <c r="B96" s="796" t="str">
        <f>"令和" &amp; DBCS($A$2) &amp; "年（" &amp; DBCS($B$2) &amp; "年）" &amp; DBCS($C$2) &amp; "月"</f>
        <v>令和５年（２０２３年）２月</v>
      </c>
      <c r="C96" s="797"/>
      <c r="D96" s="797"/>
      <c r="E96" s="797"/>
      <c r="F96" s="797"/>
      <c r="G96" s="798"/>
      <c r="H96" s="802" t="s">
        <v>104</v>
      </c>
      <c r="I96" s="803"/>
      <c r="J96" s="803"/>
      <c r="K96" s="804" t="s">
        <v>103</v>
      </c>
      <c r="L96" s="805"/>
      <c r="M96" s="805"/>
      <c r="N96" s="805"/>
      <c r="O96" s="805"/>
      <c r="P96" s="805"/>
      <c r="Q96" s="806"/>
      <c r="R96" s="807" t="s">
        <v>56</v>
      </c>
    </row>
    <row r="97" spans="2:18" s="49" customFormat="1" ht="17.100000000000001" customHeight="1">
      <c r="B97" s="799"/>
      <c r="C97" s="800"/>
      <c r="D97" s="800"/>
      <c r="E97" s="800"/>
      <c r="F97" s="800"/>
      <c r="G97" s="801"/>
      <c r="H97" s="186" t="s">
        <v>65</v>
      </c>
      <c r="I97" s="185" t="s">
        <v>64</v>
      </c>
      <c r="J97" s="184" t="s">
        <v>57</v>
      </c>
      <c r="K97" s="139" t="s">
        <v>63</v>
      </c>
      <c r="L97" s="183" t="s">
        <v>62</v>
      </c>
      <c r="M97" s="183" t="s">
        <v>61</v>
      </c>
      <c r="N97" s="183" t="s">
        <v>60</v>
      </c>
      <c r="O97" s="183" t="s">
        <v>59</v>
      </c>
      <c r="P97" s="182" t="s">
        <v>58</v>
      </c>
      <c r="Q97" s="701" t="s">
        <v>57</v>
      </c>
      <c r="R97" s="808"/>
    </row>
    <row r="98" spans="2:18" s="49" customFormat="1" ht="17.100000000000001" customHeight="1">
      <c r="B98" s="162" t="s">
        <v>102</v>
      </c>
      <c r="C98" s="161"/>
      <c r="D98" s="161"/>
      <c r="E98" s="161"/>
      <c r="F98" s="161"/>
      <c r="G98" s="160"/>
      <c r="H98" s="159">
        <f t="shared" ref="H98:R98" si="13">SUM(H99,H105,H108,H113,H117:H118)</f>
        <v>1939</v>
      </c>
      <c r="I98" s="158">
        <f t="shared" si="13"/>
        <v>3049</v>
      </c>
      <c r="J98" s="157">
        <f t="shared" si="13"/>
        <v>4988</v>
      </c>
      <c r="K98" s="42">
        <f t="shared" si="13"/>
        <v>0</v>
      </c>
      <c r="L98" s="156">
        <f t="shared" si="13"/>
        <v>10169</v>
      </c>
      <c r="M98" s="156">
        <f t="shared" si="13"/>
        <v>7197</v>
      </c>
      <c r="N98" s="156">
        <f t="shared" si="13"/>
        <v>4887</v>
      </c>
      <c r="O98" s="156">
        <f t="shared" si="13"/>
        <v>3444</v>
      </c>
      <c r="P98" s="155">
        <f t="shared" si="13"/>
        <v>1811</v>
      </c>
      <c r="Q98" s="154">
        <f t="shared" si="13"/>
        <v>27508</v>
      </c>
      <c r="R98" s="153">
        <f t="shared" si="13"/>
        <v>32496</v>
      </c>
    </row>
    <row r="99" spans="2:18" s="49" customFormat="1" ht="17.100000000000001" customHeight="1">
      <c r="B99" s="111"/>
      <c r="C99" s="162" t="s">
        <v>101</v>
      </c>
      <c r="D99" s="161"/>
      <c r="E99" s="161"/>
      <c r="F99" s="161"/>
      <c r="G99" s="160"/>
      <c r="H99" s="159">
        <f t="shared" ref="H99:Q99" si="14">SUM(H100:H104)</f>
        <v>148</v>
      </c>
      <c r="I99" s="158">
        <f t="shared" si="14"/>
        <v>245</v>
      </c>
      <c r="J99" s="157">
        <f t="shared" si="14"/>
        <v>393</v>
      </c>
      <c r="K99" s="42">
        <f t="shared" si="14"/>
        <v>0</v>
      </c>
      <c r="L99" s="156">
        <f t="shared" si="14"/>
        <v>2699</v>
      </c>
      <c r="M99" s="156">
        <f t="shared" si="14"/>
        <v>1942</v>
      </c>
      <c r="N99" s="156">
        <f t="shared" si="14"/>
        <v>1493</v>
      </c>
      <c r="O99" s="156">
        <f t="shared" si="14"/>
        <v>1121</v>
      </c>
      <c r="P99" s="155">
        <f t="shared" si="14"/>
        <v>762</v>
      </c>
      <c r="Q99" s="154">
        <f t="shared" si="14"/>
        <v>8017</v>
      </c>
      <c r="R99" s="153">
        <f t="shared" ref="R99:R104" si="15">SUM(J99,Q99)</f>
        <v>8410</v>
      </c>
    </row>
    <row r="100" spans="2:18" s="49" customFormat="1" ht="17.100000000000001" customHeight="1">
      <c r="B100" s="111"/>
      <c r="C100" s="111"/>
      <c r="D100" s="172" t="s">
        <v>100</v>
      </c>
      <c r="E100" s="171"/>
      <c r="F100" s="171"/>
      <c r="G100" s="170"/>
      <c r="H100" s="169">
        <v>1</v>
      </c>
      <c r="I100" s="166">
        <v>0</v>
      </c>
      <c r="J100" s="165">
        <f>SUM(H100:I100)</f>
        <v>1</v>
      </c>
      <c r="K100" s="134">
        <v>0</v>
      </c>
      <c r="L100" s="167">
        <v>1382</v>
      </c>
      <c r="M100" s="167">
        <v>855</v>
      </c>
      <c r="N100" s="167">
        <v>482</v>
      </c>
      <c r="O100" s="167">
        <v>303</v>
      </c>
      <c r="P100" s="166">
        <v>154</v>
      </c>
      <c r="Q100" s="165">
        <f>SUM(K100:P100)</f>
        <v>3176</v>
      </c>
      <c r="R100" s="164">
        <f t="shared" si="15"/>
        <v>3177</v>
      </c>
    </row>
    <row r="101" spans="2:18" s="49" customFormat="1" ht="17.100000000000001" customHeight="1">
      <c r="B101" s="111"/>
      <c r="C101" s="111"/>
      <c r="D101" s="110" t="s">
        <v>99</v>
      </c>
      <c r="E101" s="109"/>
      <c r="F101" s="109"/>
      <c r="G101" s="108"/>
      <c r="H101" s="107">
        <v>0</v>
      </c>
      <c r="I101" s="104">
        <v>0</v>
      </c>
      <c r="J101" s="103">
        <f>SUM(H101:I101)</f>
        <v>0</v>
      </c>
      <c r="K101" s="101">
        <v>0</v>
      </c>
      <c r="L101" s="105">
        <v>1</v>
      </c>
      <c r="M101" s="105">
        <v>2</v>
      </c>
      <c r="N101" s="105">
        <v>2</v>
      </c>
      <c r="O101" s="105">
        <v>8</v>
      </c>
      <c r="P101" s="104">
        <v>26</v>
      </c>
      <c r="Q101" s="103">
        <f>SUM(K101:P101)</f>
        <v>39</v>
      </c>
      <c r="R101" s="102">
        <f t="shared" si="15"/>
        <v>39</v>
      </c>
    </row>
    <row r="102" spans="2:18" s="49" customFormat="1" ht="17.100000000000001" customHeight="1">
      <c r="B102" s="111"/>
      <c r="C102" s="111"/>
      <c r="D102" s="110" t="s">
        <v>98</v>
      </c>
      <c r="E102" s="109"/>
      <c r="F102" s="109"/>
      <c r="G102" s="108"/>
      <c r="H102" s="107">
        <v>54</v>
      </c>
      <c r="I102" s="104">
        <v>111</v>
      </c>
      <c r="J102" s="103">
        <f>SUM(H102:I102)</f>
        <v>165</v>
      </c>
      <c r="K102" s="101">
        <v>0</v>
      </c>
      <c r="L102" s="105">
        <v>424</v>
      </c>
      <c r="M102" s="105">
        <v>304</v>
      </c>
      <c r="N102" s="105">
        <v>222</v>
      </c>
      <c r="O102" s="105">
        <v>163</v>
      </c>
      <c r="P102" s="104">
        <v>117</v>
      </c>
      <c r="Q102" s="103">
        <f>SUM(K102:P102)</f>
        <v>1230</v>
      </c>
      <c r="R102" s="102">
        <f t="shared" si="15"/>
        <v>1395</v>
      </c>
    </row>
    <row r="103" spans="2:18" s="49" customFormat="1" ht="17.100000000000001" customHeight="1">
      <c r="B103" s="111"/>
      <c r="C103" s="111"/>
      <c r="D103" s="110" t="s">
        <v>97</v>
      </c>
      <c r="E103" s="109"/>
      <c r="F103" s="109"/>
      <c r="G103" s="108"/>
      <c r="H103" s="107">
        <v>14</v>
      </c>
      <c r="I103" s="104">
        <v>39</v>
      </c>
      <c r="J103" s="103">
        <f>SUM(H103:I103)</f>
        <v>53</v>
      </c>
      <c r="K103" s="101">
        <v>0</v>
      </c>
      <c r="L103" s="105">
        <v>90</v>
      </c>
      <c r="M103" s="105">
        <v>96</v>
      </c>
      <c r="N103" s="105">
        <v>62</v>
      </c>
      <c r="O103" s="105">
        <v>51</v>
      </c>
      <c r="P103" s="104">
        <v>18</v>
      </c>
      <c r="Q103" s="103">
        <f>SUM(K103:P103)</f>
        <v>317</v>
      </c>
      <c r="R103" s="102">
        <f t="shared" si="15"/>
        <v>370</v>
      </c>
    </row>
    <row r="104" spans="2:18" s="49" customFormat="1" ht="17.100000000000001" customHeight="1">
      <c r="B104" s="111"/>
      <c r="C104" s="111"/>
      <c r="D104" s="181" t="s">
        <v>96</v>
      </c>
      <c r="E104" s="180"/>
      <c r="F104" s="180"/>
      <c r="G104" s="179"/>
      <c r="H104" s="178">
        <v>79</v>
      </c>
      <c r="I104" s="175">
        <v>95</v>
      </c>
      <c r="J104" s="174">
        <f>SUM(H104:I104)</f>
        <v>174</v>
      </c>
      <c r="K104" s="128">
        <v>0</v>
      </c>
      <c r="L104" s="176">
        <v>802</v>
      </c>
      <c r="M104" s="176">
        <v>685</v>
      </c>
      <c r="N104" s="176">
        <v>725</v>
      </c>
      <c r="O104" s="176">
        <v>596</v>
      </c>
      <c r="P104" s="175">
        <v>447</v>
      </c>
      <c r="Q104" s="174">
        <f>SUM(K104:P104)</f>
        <v>3255</v>
      </c>
      <c r="R104" s="173">
        <f t="shared" si="15"/>
        <v>3429</v>
      </c>
    </row>
    <row r="105" spans="2:18" s="49" customFormat="1" ht="17.100000000000001" customHeight="1">
      <c r="B105" s="111"/>
      <c r="C105" s="162" t="s">
        <v>95</v>
      </c>
      <c r="D105" s="161"/>
      <c r="E105" s="161"/>
      <c r="F105" s="161"/>
      <c r="G105" s="160"/>
      <c r="H105" s="159">
        <f t="shared" ref="H105:R105" si="16">SUM(H106:H107)</f>
        <v>116</v>
      </c>
      <c r="I105" s="158">
        <f t="shared" si="16"/>
        <v>171</v>
      </c>
      <c r="J105" s="157">
        <f t="shared" si="16"/>
        <v>287</v>
      </c>
      <c r="K105" s="42">
        <f t="shared" si="16"/>
        <v>0</v>
      </c>
      <c r="L105" s="156">
        <f t="shared" si="16"/>
        <v>1726</v>
      </c>
      <c r="M105" s="156">
        <f t="shared" si="16"/>
        <v>1147</v>
      </c>
      <c r="N105" s="156">
        <f t="shared" si="16"/>
        <v>717</v>
      </c>
      <c r="O105" s="156">
        <f t="shared" si="16"/>
        <v>439</v>
      </c>
      <c r="P105" s="155">
        <f t="shared" si="16"/>
        <v>179</v>
      </c>
      <c r="Q105" s="154">
        <f t="shared" si="16"/>
        <v>4208</v>
      </c>
      <c r="R105" s="153">
        <f t="shared" si="16"/>
        <v>4495</v>
      </c>
    </row>
    <row r="106" spans="2:18" s="49" customFormat="1" ht="17.100000000000001" customHeight="1">
      <c r="B106" s="111"/>
      <c r="C106" s="111"/>
      <c r="D106" s="172" t="s">
        <v>94</v>
      </c>
      <c r="E106" s="171"/>
      <c r="F106" s="171"/>
      <c r="G106" s="170"/>
      <c r="H106" s="169">
        <v>0</v>
      </c>
      <c r="I106" s="166">
        <v>0</v>
      </c>
      <c r="J106" s="168">
        <f>SUM(H106:I106)</f>
        <v>0</v>
      </c>
      <c r="K106" s="134">
        <v>0</v>
      </c>
      <c r="L106" s="167">
        <v>1287</v>
      </c>
      <c r="M106" s="167">
        <v>802</v>
      </c>
      <c r="N106" s="167">
        <v>538</v>
      </c>
      <c r="O106" s="167">
        <v>342</v>
      </c>
      <c r="P106" s="166">
        <v>125</v>
      </c>
      <c r="Q106" s="165">
        <f>SUM(K106:P106)</f>
        <v>3094</v>
      </c>
      <c r="R106" s="164">
        <f>SUM(J106,Q106)</f>
        <v>3094</v>
      </c>
    </row>
    <row r="107" spans="2:18" s="49" customFormat="1" ht="17.100000000000001" customHeight="1">
      <c r="B107" s="111"/>
      <c r="C107" s="111"/>
      <c r="D107" s="181" t="s">
        <v>93</v>
      </c>
      <c r="E107" s="180"/>
      <c r="F107" s="180"/>
      <c r="G107" s="179"/>
      <c r="H107" s="178">
        <v>116</v>
      </c>
      <c r="I107" s="175">
        <v>171</v>
      </c>
      <c r="J107" s="177">
        <f>SUM(H107:I107)</f>
        <v>287</v>
      </c>
      <c r="K107" s="128">
        <v>0</v>
      </c>
      <c r="L107" s="176">
        <v>439</v>
      </c>
      <c r="M107" s="176">
        <v>345</v>
      </c>
      <c r="N107" s="176">
        <v>179</v>
      </c>
      <c r="O107" s="176">
        <v>97</v>
      </c>
      <c r="P107" s="175">
        <v>54</v>
      </c>
      <c r="Q107" s="174">
        <f>SUM(K107:P107)</f>
        <v>1114</v>
      </c>
      <c r="R107" s="173">
        <f>SUM(J107,Q107)</f>
        <v>1401</v>
      </c>
    </row>
    <row r="108" spans="2:18" s="49" customFormat="1" ht="17.100000000000001" customHeight="1">
      <c r="B108" s="111"/>
      <c r="C108" s="162" t="s">
        <v>92</v>
      </c>
      <c r="D108" s="161"/>
      <c r="E108" s="161"/>
      <c r="F108" s="161"/>
      <c r="G108" s="160"/>
      <c r="H108" s="159">
        <f t="shared" ref="H108:R108" si="17">SUM(H109:H112)</f>
        <v>5</v>
      </c>
      <c r="I108" s="158">
        <f t="shared" si="17"/>
        <v>8</v>
      </c>
      <c r="J108" s="157">
        <f t="shared" si="17"/>
        <v>13</v>
      </c>
      <c r="K108" s="42">
        <f t="shared" si="17"/>
        <v>0</v>
      </c>
      <c r="L108" s="156">
        <f t="shared" si="17"/>
        <v>166</v>
      </c>
      <c r="M108" s="156">
        <f t="shared" si="17"/>
        <v>200</v>
      </c>
      <c r="N108" s="156">
        <f t="shared" si="17"/>
        <v>173</v>
      </c>
      <c r="O108" s="156">
        <f t="shared" si="17"/>
        <v>166</v>
      </c>
      <c r="P108" s="155">
        <f t="shared" si="17"/>
        <v>69</v>
      </c>
      <c r="Q108" s="154">
        <f t="shared" si="17"/>
        <v>774</v>
      </c>
      <c r="R108" s="153">
        <f t="shared" si="17"/>
        <v>787</v>
      </c>
    </row>
    <row r="109" spans="2:18" s="49" customFormat="1" ht="17.100000000000001" customHeight="1">
      <c r="B109" s="111"/>
      <c r="C109" s="111"/>
      <c r="D109" s="172" t="s">
        <v>91</v>
      </c>
      <c r="E109" s="171"/>
      <c r="F109" s="171"/>
      <c r="G109" s="170"/>
      <c r="H109" s="169">
        <v>5</v>
      </c>
      <c r="I109" s="166">
        <v>7</v>
      </c>
      <c r="J109" s="168">
        <f>SUM(H109:I109)</f>
        <v>12</v>
      </c>
      <c r="K109" s="134">
        <v>0</v>
      </c>
      <c r="L109" s="167">
        <v>153</v>
      </c>
      <c r="M109" s="167">
        <v>183</v>
      </c>
      <c r="N109" s="167">
        <v>155</v>
      </c>
      <c r="O109" s="167">
        <v>146</v>
      </c>
      <c r="P109" s="166">
        <v>56</v>
      </c>
      <c r="Q109" s="165">
        <f>SUM(K109:P109)</f>
        <v>693</v>
      </c>
      <c r="R109" s="164">
        <f>SUM(J109,Q109)</f>
        <v>705</v>
      </c>
    </row>
    <row r="110" spans="2:18" s="49" customFormat="1" ht="17.100000000000001" customHeight="1">
      <c r="B110" s="111"/>
      <c r="C110" s="111"/>
      <c r="D110" s="110" t="s">
        <v>90</v>
      </c>
      <c r="E110" s="109"/>
      <c r="F110" s="109"/>
      <c r="G110" s="108"/>
      <c r="H110" s="107">
        <v>0</v>
      </c>
      <c r="I110" s="104">
        <v>1</v>
      </c>
      <c r="J110" s="106">
        <f>SUM(H110:I110)</f>
        <v>1</v>
      </c>
      <c r="K110" s="101">
        <v>0</v>
      </c>
      <c r="L110" s="105">
        <v>13</v>
      </c>
      <c r="M110" s="105">
        <v>17</v>
      </c>
      <c r="N110" s="105">
        <v>18</v>
      </c>
      <c r="O110" s="105">
        <v>20</v>
      </c>
      <c r="P110" s="104">
        <v>13</v>
      </c>
      <c r="Q110" s="103">
        <f>SUM(K110:P110)</f>
        <v>81</v>
      </c>
      <c r="R110" s="102">
        <f>SUM(J110,Q110)</f>
        <v>82</v>
      </c>
    </row>
    <row r="111" spans="2:18" s="49" customFormat="1" ht="17.100000000000001" customHeight="1">
      <c r="B111" s="111"/>
      <c r="C111" s="163"/>
      <c r="D111" s="110" t="s">
        <v>89</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88</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87</v>
      </c>
      <c r="D113" s="161"/>
      <c r="E113" s="161"/>
      <c r="F113" s="161"/>
      <c r="G113" s="160"/>
      <c r="H113" s="159">
        <f t="shared" ref="H113:R113" si="18">SUM(H114:H116)</f>
        <v>780</v>
      </c>
      <c r="I113" s="158">
        <f t="shared" si="18"/>
        <v>1280</v>
      </c>
      <c r="J113" s="157">
        <f t="shared" si="18"/>
        <v>2060</v>
      </c>
      <c r="K113" s="42">
        <f t="shared" si="18"/>
        <v>0</v>
      </c>
      <c r="L113" s="156">
        <f t="shared" si="18"/>
        <v>1910</v>
      </c>
      <c r="M113" s="156">
        <f t="shared" si="18"/>
        <v>1678</v>
      </c>
      <c r="N113" s="156">
        <f t="shared" si="18"/>
        <v>1121</v>
      </c>
      <c r="O113" s="156">
        <f t="shared" si="18"/>
        <v>803</v>
      </c>
      <c r="P113" s="155">
        <f t="shared" si="18"/>
        <v>406</v>
      </c>
      <c r="Q113" s="154">
        <f t="shared" si="18"/>
        <v>5918</v>
      </c>
      <c r="R113" s="153">
        <f t="shared" si="18"/>
        <v>7978</v>
      </c>
    </row>
    <row r="114" spans="2:18" s="14" customFormat="1" ht="17.100000000000001" customHeight="1">
      <c r="B114" s="72"/>
      <c r="C114" s="72"/>
      <c r="D114" s="82" t="s">
        <v>86</v>
      </c>
      <c r="E114" s="81"/>
      <c r="F114" s="81"/>
      <c r="G114" s="80"/>
      <c r="H114" s="79">
        <v>749</v>
      </c>
      <c r="I114" s="75">
        <v>1230</v>
      </c>
      <c r="J114" s="78">
        <f>SUM(H114:I114)</f>
        <v>1979</v>
      </c>
      <c r="K114" s="134">
        <v>0</v>
      </c>
      <c r="L114" s="76">
        <v>1851</v>
      </c>
      <c r="M114" s="76">
        <v>1640</v>
      </c>
      <c r="N114" s="76">
        <v>1102</v>
      </c>
      <c r="O114" s="76">
        <v>784</v>
      </c>
      <c r="P114" s="75">
        <v>402</v>
      </c>
      <c r="Q114" s="74">
        <f>SUM(K114:P114)</f>
        <v>5779</v>
      </c>
      <c r="R114" s="73">
        <f>SUM(J114,Q114)</f>
        <v>7758</v>
      </c>
    </row>
    <row r="115" spans="2:18" s="14" customFormat="1" ht="17.100000000000001" customHeight="1">
      <c r="B115" s="72"/>
      <c r="C115" s="72"/>
      <c r="D115" s="70" t="s">
        <v>85</v>
      </c>
      <c r="E115" s="69"/>
      <c r="F115" s="69"/>
      <c r="G115" s="68"/>
      <c r="H115" s="67">
        <v>16</v>
      </c>
      <c r="I115" s="63">
        <v>28</v>
      </c>
      <c r="J115" s="66">
        <f>SUM(H115:I115)</f>
        <v>44</v>
      </c>
      <c r="K115" s="101">
        <v>0</v>
      </c>
      <c r="L115" s="64">
        <v>28</v>
      </c>
      <c r="M115" s="64">
        <v>19</v>
      </c>
      <c r="N115" s="64">
        <v>14</v>
      </c>
      <c r="O115" s="64">
        <v>14</v>
      </c>
      <c r="P115" s="63">
        <v>2</v>
      </c>
      <c r="Q115" s="62">
        <f>SUM(K115:P115)</f>
        <v>77</v>
      </c>
      <c r="R115" s="61">
        <f>SUM(J115,Q115)</f>
        <v>121</v>
      </c>
    </row>
    <row r="116" spans="2:18" s="14" customFormat="1" ht="17.100000000000001" customHeight="1">
      <c r="B116" s="72"/>
      <c r="C116" s="72"/>
      <c r="D116" s="133" t="s">
        <v>84</v>
      </c>
      <c r="E116" s="132"/>
      <c r="F116" s="132"/>
      <c r="G116" s="131"/>
      <c r="H116" s="130">
        <v>15</v>
      </c>
      <c r="I116" s="126">
        <v>22</v>
      </c>
      <c r="J116" s="129">
        <f>SUM(H116:I116)</f>
        <v>37</v>
      </c>
      <c r="K116" s="128">
        <v>0</v>
      </c>
      <c r="L116" s="127">
        <v>31</v>
      </c>
      <c r="M116" s="127">
        <v>19</v>
      </c>
      <c r="N116" s="127">
        <v>5</v>
      </c>
      <c r="O116" s="127">
        <v>5</v>
      </c>
      <c r="P116" s="126">
        <v>2</v>
      </c>
      <c r="Q116" s="125">
        <f>SUM(K116:P116)</f>
        <v>62</v>
      </c>
      <c r="R116" s="124">
        <f>SUM(J116,Q116)</f>
        <v>99</v>
      </c>
    </row>
    <row r="117" spans="2:18" s="14" customFormat="1" ht="17.100000000000001" customHeight="1">
      <c r="B117" s="72"/>
      <c r="C117" s="122" t="s">
        <v>83</v>
      </c>
      <c r="D117" s="121"/>
      <c r="E117" s="121"/>
      <c r="F117" s="121"/>
      <c r="G117" s="120"/>
      <c r="H117" s="45">
        <v>27</v>
      </c>
      <c r="I117" s="44">
        <v>21</v>
      </c>
      <c r="J117" s="43">
        <f>SUM(H117:I117)</f>
        <v>48</v>
      </c>
      <c r="K117" s="42">
        <v>0</v>
      </c>
      <c r="L117" s="41">
        <v>138</v>
      </c>
      <c r="M117" s="41">
        <v>128</v>
      </c>
      <c r="N117" s="41">
        <v>114</v>
      </c>
      <c r="O117" s="41">
        <v>110</v>
      </c>
      <c r="P117" s="40">
        <v>35</v>
      </c>
      <c r="Q117" s="39">
        <f>SUM(K117:P117)</f>
        <v>525</v>
      </c>
      <c r="R117" s="38">
        <f>SUM(J117,Q117)</f>
        <v>573</v>
      </c>
    </row>
    <row r="118" spans="2:18" s="14" customFormat="1" ht="17.100000000000001" customHeight="1">
      <c r="B118" s="123"/>
      <c r="C118" s="122" t="s">
        <v>82</v>
      </c>
      <c r="D118" s="121"/>
      <c r="E118" s="121"/>
      <c r="F118" s="121"/>
      <c r="G118" s="120"/>
      <c r="H118" s="45">
        <v>863</v>
      </c>
      <c r="I118" s="44">
        <v>1324</v>
      </c>
      <c r="J118" s="43">
        <f>SUM(H118:I118)</f>
        <v>2187</v>
      </c>
      <c r="K118" s="42">
        <v>0</v>
      </c>
      <c r="L118" s="41">
        <v>3530</v>
      </c>
      <c r="M118" s="41">
        <v>2102</v>
      </c>
      <c r="N118" s="41">
        <v>1269</v>
      </c>
      <c r="O118" s="41">
        <v>805</v>
      </c>
      <c r="P118" s="40">
        <v>360</v>
      </c>
      <c r="Q118" s="39">
        <f>SUM(K118:P118)</f>
        <v>8066</v>
      </c>
      <c r="R118" s="38">
        <f>SUM(J118,Q118)</f>
        <v>10253</v>
      </c>
    </row>
    <row r="119" spans="2:18" s="14" customFormat="1" ht="17.100000000000001" customHeight="1">
      <c r="B119" s="86" t="s">
        <v>81</v>
      </c>
      <c r="C119" s="85"/>
      <c r="D119" s="85"/>
      <c r="E119" s="85"/>
      <c r="F119" s="85"/>
      <c r="G119" s="84"/>
      <c r="H119" s="45">
        <f t="shared" ref="H119:R119" si="19">SUM(H120:H128)</f>
        <v>10</v>
      </c>
      <c r="I119" s="44">
        <f t="shared" si="19"/>
        <v>13</v>
      </c>
      <c r="J119" s="43">
        <f t="shared" si="19"/>
        <v>23</v>
      </c>
      <c r="K119" s="42">
        <f>SUM(K120:K128)</f>
        <v>0</v>
      </c>
      <c r="L119" s="41">
        <f>SUM(L120:L128)</f>
        <v>1526</v>
      </c>
      <c r="M119" s="41">
        <f>SUM(M120:M128)</f>
        <v>1087</v>
      </c>
      <c r="N119" s="41">
        <f t="shared" si="19"/>
        <v>862</v>
      </c>
      <c r="O119" s="41">
        <f t="shared" si="19"/>
        <v>604</v>
      </c>
      <c r="P119" s="40">
        <f t="shared" si="19"/>
        <v>293</v>
      </c>
      <c r="Q119" s="39">
        <f t="shared" si="19"/>
        <v>4372</v>
      </c>
      <c r="R119" s="38">
        <f t="shared" si="19"/>
        <v>4395</v>
      </c>
    </row>
    <row r="120" spans="2:18" s="14" customFormat="1" ht="17.100000000000001" customHeight="1">
      <c r="B120" s="72"/>
      <c r="C120" s="82" t="s">
        <v>107</v>
      </c>
      <c r="D120" s="81"/>
      <c r="E120" s="81"/>
      <c r="F120" s="81"/>
      <c r="G120" s="80"/>
      <c r="H120" s="79">
        <v>0</v>
      </c>
      <c r="I120" s="75">
        <v>0</v>
      </c>
      <c r="J120" s="78">
        <f>SUM(H120:I120)</f>
        <v>0</v>
      </c>
      <c r="K120" s="77"/>
      <c r="L120" s="76">
        <v>73</v>
      </c>
      <c r="M120" s="76">
        <v>48</v>
      </c>
      <c r="N120" s="76">
        <v>62</v>
      </c>
      <c r="O120" s="76">
        <v>57</v>
      </c>
      <c r="P120" s="75">
        <v>37</v>
      </c>
      <c r="Q120" s="74">
        <f t="shared" ref="Q120:Q128" si="20">SUM(K120:P120)</f>
        <v>277</v>
      </c>
      <c r="R120" s="73">
        <f t="shared" ref="R120:R128" si="21">SUM(J120,Q120)</f>
        <v>277</v>
      </c>
    </row>
    <row r="121" spans="2:18" s="14" customFormat="1" ht="17.100000000000001" customHeight="1">
      <c r="B121" s="72"/>
      <c r="C121" s="152" t="s">
        <v>79</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78</v>
      </c>
      <c r="D122" s="109"/>
      <c r="E122" s="109"/>
      <c r="F122" s="109"/>
      <c r="G122" s="108"/>
      <c r="H122" s="107">
        <v>0</v>
      </c>
      <c r="I122" s="104">
        <v>0</v>
      </c>
      <c r="J122" s="106">
        <f t="shared" si="22"/>
        <v>0</v>
      </c>
      <c r="K122" s="65"/>
      <c r="L122" s="105">
        <v>994</v>
      </c>
      <c r="M122" s="105">
        <v>591</v>
      </c>
      <c r="N122" s="105">
        <v>353</v>
      </c>
      <c r="O122" s="105">
        <v>226</v>
      </c>
      <c r="P122" s="104">
        <v>77</v>
      </c>
      <c r="Q122" s="103">
        <f>SUM(K122:P122)</f>
        <v>2241</v>
      </c>
      <c r="R122" s="102">
        <f>SUM(J122,Q122)</f>
        <v>2241</v>
      </c>
    </row>
    <row r="123" spans="2:18" s="14" customFormat="1" ht="17.100000000000001" customHeight="1">
      <c r="B123" s="72"/>
      <c r="C123" s="70" t="s">
        <v>77</v>
      </c>
      <c r="D123" s="69"/>
      <c r="E123" s="69"/>
      <c r="F123" s="69"/>
      <c r="G123" s="68"/>
      <c r="H123" s="67">
        <v>1</v>
      </c>
      <c r="I123" s="63">
        <v>1</v>
      </c>
      <c r="J123" s="66">
        <f t="shared" si="22"/>
        <v>2</v>
      </c>
      <c r="K123" s="101">
        <v>0</v>
      </c>
      <c r="L123" s="64">
        <v>122</v>
      </c>
      <c r="M123" s="64">
        <v>80</v>
      </c>
      <c r="N123" s="64">
        <v>84</v>
      </c>
      <c r="O123" s="64">
        <v>44</v>
      </c>
      <c r="P123" s="63">
        <v>16</v>
      </c>
      <c r="Q123" s="62">
        <f t="shared" si="20"/>
        <v>346</v>
      </c>
      <c r="R123" s="61">
        <f t="shared" si="21"/>
        <v>348</v>
      </c>
    </row>
    <row r="124" spans="2:18" s="14" customFormat="1" ht="17.100000000000001" customHeight="1">
      <c r="B124" s="72"/>
      <c r="C124" s="70" t="s">
        <v>76</v>
      </c>
      <c r="D124" s="69"/>
      <c r="E124" s="69"/>
      <c r="F124" s="69"/>
      <c r="G124" s="68"/>
      <c r="H124" s="67">
        <v>9</v>
      </c>
      <c r="I124" s="63">
        <v>12</v>
      </c>
      <c r="J124" s="66">
        <f t="shared" si="22"/>
        <v>21</v>
      </c>
      <c r="K124" s="101">
        <v>0</v>
      </c>
      <c r="L124" s="64">
        <v>90</v>
      </c>
      <c r="M124" s="64">
        <v>71</v>
      </c>
      <c r="N124" s="64">
        <v>66</v>
      </c>
      <c r="O124" s="64">
        <v>78</v>
      </c>
      <c r="P124" s="63">
        <v>33</v>
      </c>
      <c r="Q124" s="62">
        <f t="shared" si="20"/>
        <v>338</v>
      </c>
      <c r="R124" s="61">
        <f t="shared" si="21"/>
        <v>359</v>
      </c>
    </row>
    <row r="125" spans="2:18" s="14" customFormat="1" ht="17.100000000000001" customHeight="1">
      <c r="B125" s="72"/>
      <c r="C125" s="70" t="s">
        <v>75</v>
      </c>
      <c r="D125" s="69"/>
      <c r="E125" s="69"/>
      <c r="F125" s="69"/>
      <c r="G125" s="68"/>
      <c r="H125" s="67">
        <v>0</v>
      </c>
      <c r="I125" s="63">
        <v>0</v>
      </c>
      <c r="J125" s="66">
        <f t="shared" si="22"/>
        <v>0</v>
      </c>
      <c r="K125" s="65"/>
      <c r="L125" s="64">
        <v>203</v>
      </c>
      <c r="M125" s="64">
        <v>226</v>
      </c>
      <c r="N125" s="64">
        <v>226</v>
      </c>
      <c r="O125" s="64">
        <v>121</v>
      </c>
      <c r="P125" s="63">
        <v>56</v>
      </c>
      <c r="Q125" s="62">
        <f t="shared" si="20"/>
        <v>832</v>
      </c>
      <c r="R125" s="61">
        <f t="shared" si="21"/>
        <v>832</v>
      </c>
    </row>
    <row r="126" spans="2:18" s="14" customFormat="1" ht="17.100000000000001" customHeight="1">
      <c r="B126" s="72"/>
      <c r="C126" s="100" t="s">
        <v>74</v>
      </c>
      <c r="D126" s="98"/>
      <c r="E126" s="98"/>
      <c r="F126" s="98"/>
      <c r="G126" s="97"/>
      <c r="H126" s="67">
        <v>0</v>
      </c>
      <c r="I126" s="63">
        <v>0</v>
      </c>
      <c r="J126" s="66">
        <f t="shared" si="22"/>
        <v>0</v>
      </c>
      <c r="K126" s="65"/>
      <c r="L126" s="64">
        <v>25</v>
      </c>
      <c r="M126" s="64">
        <v>39</v>
      </c>
      <c r="N126" s="64">
        <v>29</v>
      </c>
      <c r="O126" s="64">
        <v>25</v>
      </c>
      <c r="P126" s="63">
        <v>20</v>
      </c>
      <c r="Q126" s="62">
        <f t="shared" si="20"/>
        <v>138</v>
      </c>
      <c r="R126" s="61">
        <f t="shared" si="21"/>
        <v>138</v>
      </c>
    </row>
    <row r="127" spans="2:18" s="14" customFormat="1" ht="17.100000000000001" customHeight="1">
      <c r="B127" s="71"/>
      <c r="C127" s="99" t="s">
        <v>73</v>
      </c>
      <c r="D127" s="98"/>
      <c r="E127" s="98"/>
      <c r="F127" s="98"/>
      <c r="G127" s="97"/>
      <c r="H127" s="67">
        <v>0</v>
      </c>
      <c r="I127" s="63">
        <v>0</v>
      </c>
      <c r="J127" s="66">
        <f t="shared" si="22"/>
        <v>0</v>
      </c>
      <c r="K127" s="65"/>
      <c r="L127" s="64">
        <v>0</v>
      </c>
      <c r="M127" s="64">
        <v>0</v>
      </c>
      <c r="N127" s="64">
        <v>7</v>
      </c>
      <c r="O127" s="64">
        <v>24</v>
      </c>
      <c r="P127" s="63">
        <v>18</v>
      </c>
      <c r="Q127" s="62">
        <f>SUM(K127:P127)</f>
        <v>49</v>
      </c>
      <c r="R127" s="61">
        <f>SUM(J127,Q127)</f>
        <v>49</v>
      </c>
    </row>
    <row r="128" spans="2:18" s="14" customFormat="1" ht="17.100000000000001" customHeight="1">
      <c r="B128" s="96"/>
      <c r="C128" s="95" t="s">
        <v>72</v>
      </c>
      <c r="D128" s="94"/>
      <c r="E128" s="94"/>
      <c r="F128" s="94"/>
      <c r="G128" s="93"/>
      <c r="H128" s="92">
        <v>0</v>
      </c>
      <c r="I128" s="89">
        <v>0</v>
      </c>
      <c r="J128" s="91">
        <f t="shared" si="22"/>
        <v>0</v>
      </c>
      <c r="K128" s="54"/>
      <c r="L128" s="90">
        <v>19</v>
      </c>
      <c r="M128" s="90">
        <v>32</v>
      </c>
      <c r="N128" s="90">
        <v>35</v>
      </c>
      <c r="O128" s="90">
        <v>29</v>
      </c>
      <c r="P128" s="89">
        <v>36</v>
      </c>
      <c r="Q128" s="88">
        <f t="shared" si="20"/>
        <v>151</v>
      </c>
      <c r="R128" s="87">
        <f t="shared" si="21"/>
        <v>151</v>
      </c>
    </row>
    <row r="129" spans="1:18" s="14" customFormat="1" ht="17.100000000000001" customHeight="1">
      <c r="B129" s="86" t="s">
        <v>71</v>
      </c>
      <c r="C129" s="85"/>
      <c r="D129" s="85"/>
      <c r="E129" s="85"/>
      <c r="F129" s="85"/>
      <c r="G129" s="84"/>
      <c r="H129" s="45">
        <f>SUM(H130:H133)</f>
        <v>0</v>
      </c>
      <c r="I129" s="44">
        <f>SUM(I130:I133)</f>
        <v>0</v>
      </c>
      <c r="J129" s="43">
        <f>SUM(J130:J133)</f>
        <v>0</v>
      </c>
      <c r="K129" s="83"/>
      <c r="L129" s="41">
        <f t="shared" ref="L129:R129" si="23">SUM(L130:L133)</f>
        <v>48</v>
      </c>
      <c r="M129" s="41">
        <f t="shared" si="23"/>
        <v>57</v>
      </c>
      <c r="N129" s="41">
        <f t="shared" si="23"/>
        <v>317</v>
      </c>
      <c r="O129" s="41">
        <f t="shared" si="23"/>
        <v>1077</v>
      </c>
      <c r="P129" s="40">
        <f t="shared" si="23"/>
        <v>909</v>
      </c>
      <c r="Q129" s="39">
        <f t="shared" si="23"/>
        <v>2408</v>
      </c>
      <c r="R129" s="38">
        <f t="shared" si="23"/>
        <v>2408</v>
      </c>
    </row>
    <row r="130" spans="1:18" s="14" customFormat="1" ht="17.100000000000001" customHeight="1">
      <c r="B130" s="72"/>
      <c r="C130" s="82" t="s">
        <v>70</v>
      </c>
      <c r="D130" s="81"/>
      <c r="E130" s="81"/>
      <c r="F130" s="81"/>
      <c r="G130" s="80"/>
      <c r="H130" s="79">
        <v>0</v>
      </c>
      <c r="I130" s="75">
        <v>0</v>
      </c>
      <c r="J130" s="78">
        <f>SUM(H130:I130)</f>
        <v>0</v>
      </c>
      <c r="K130" s="77"/>
      <c r="L130" s="76">
        <v>0</v>
      </c>
      <c r="M130" s="76">
        <v>3</v>
      </c>
      <c r="N130" s="76">
        <v>172</v>
      </c>
      <c r="O130" s="76">
        <v>563</v>
      </c>
      <c r="P130" s="75">
        <v>421</v>
      </c>
      <c r="Q130" s="74">
        <f>SUM(K130:P130)</f>
        <v>1159</v>
      </c>
      <c r="R130" s="73">
        <f>SUM(J130,Q130)</f>
        <v>1159</v>
      </c>
    </row>
    <row r="131" spans="1:18" s="14" customFormat="1" ht="17.100000000000001" customHeight="1">
      <c r="B131" s="72"/>
      <c r="C131" s="70" t="s">
        <v>69</v>
      </c>
      <c r="D131" s="69"/>
      <c r="E131" s="69"/>
      <c r="F131" s="69"/>
      <c r="G131" s="68"/>
      <c r="H131" s="67">
        <v>0</v>
      </c>
      <c r="I131" s="63">
        <v>0</v>
      </c>
      <c r="J131" s="66">
        <f>SUM(H131:I131)</f>
        <v>0</v>
      </c>
      <c r="K131" s="65"/>
      <c r="L131" s="64">
        <v>47</v>
      </c>
      <c r="M131" s="64">
        <v>52</v>
      </c>
      <c r="N131" s="64">
        <v>119</v>
      </c>
      <c r="O131" s="64">
        <v>171</v>
      </c>
      <c r="P131" s="63">
        <v>81</v>
      </c>
      <c r="Q131" s="62">
        <f>SUM(K131:P131)</f>
        <v>470</v>
      </c>
      <c r="R131" s="61">
        <f>SUM(J131,Q131)</f>
        <v>470</v>
      </c>
    </row>
    <row r="132" spans="1:18" s="14" customFormat="1" ht="16.5" customHeight="1">
      <c r="B132" s="71"/>
      <c r="C132" s="70" t="s">
        <v>68</v>
      </c>
      <c r="D132" s="69"/>
      <c r="E132" s="69"/>
      <c r="F132" s="69"/>
      <c r="G132" s="68"/>
      <c r="H132" s="67">
        <v>0</v>
      </c>
      <c r="I132" s="63">
        <v>0</v>
      </c>
      <c r="J132" s="66">
        <f>SUM(H132:I132)</f>
        <v>0</v>
      </c>
      <c r="K132" s="65"/>
      <c r="L132" s="64">
        <v>0</v>
      </c>
      <c r="M132" s="64">
        <v>0</v>
      </c>
      <c r="N132" s="64">
        <v>2</v>
      </c>
      <c r="O132" s="64">
        <v>17</v>
      </c>
      <c r="P132" s="63">
        <v>14</v>
      </c>
      <c r="Q132" s="62">
        <f>SUM(K132:P132)</f>
        <v>33</v>
      </c>
      <c r="R132" s="61">
        <f>SUM(J132,Q132)</f>
        <v>33</v>
      </c>
    </row>
    <row r="133" spans="1:18" s="49" customFormat="1" ht="17.100000000000001" customHeight="1">
      <c r="B133" s="60"/>
      <c r="C133" s="59" t="s">
        <v>67</v>
      </c>
      <c r="D133" s="58"/>
      <c r="E133" s="58"/>
      <c r="F133" s="58"/>
      <c r="G133" s="57"/>
      <c r="H133" s="56">
        <v>0</v>
      </c>
      <c r="I133" s="52">
        <v>0</v>
      </c>
      <c r="J133" s="55">
        <f>SUM(H133:I133)</f>
        <v>0</v>
      </c>
      <c r="K133" s="54"/>
      <c r="L133" s="53">
        <v>1</v>
      </c>
      <c r="M133" s="53">
        <v>2</v>
      </c>
      <c r="N133" s="53">
        <v>24</v>
      </c>
      <c r="O133" s="53">
        <v>326</v>
      </c>
      <c r="P133" s="52">
        <v>393</v>
      </c>
      <c r="Q133" s="51">
        <f>SUM(K133:P133)</f>
        <v>746</v>
      </c>
      <c r="R133" s="50">
        <f>SUM(J133,Q133)</f>
        <v>746</v>
      </c>
    </row>
    <row r="134" spans="1:18" s="14" customFormat="1" ht="17.100000000000001" customHeight="1">
      <c r="B134" s="48" t="s">
        <v>66</v>
      </c>
      <c r="C134" s="47"/>
      <c r="D134" s="47"/>
      <c r="E134" s="47"/>
      <c r="F134" s="47"/>
      <c r="G134" s="46"/>
      <c r="H134" s="45">
        <f t="shared" ref="H134:R134" si="24">SUM(H98,H119,H129)</f>
        <v>1949</v>
      </c>
      <c r="I134" s="44">
        <f t="shared" si="24"/>
        <v>3062</v>
      </c>
      <c r="J134" s="43">
        <f t="shared" si="24"/>
        <v>5011</v>
      </c>
      <c r="K134" s="42">
        <f t="shared" si="24"/>
        <v>0</v>
      </c>
      <c r="L134" s="41">
        <f t="shared" si="24"/>
        <v>11743</v>
      </c>
      <c r="M134" s="41">
        <f t="shared" si="24"/>
        <v>8341</v>
      </c>
      <c r="N134" s="41">
        <f t="shared" si="24"/>
        <v>6066</v>
      </c>
      <c r="O134" s="41">
        <f t="shared" si="24"/>
        <v>5125</v>
      </c>
      <c r="P134" s="40">
        <f t="shared" si="24"/>
        <v>3013</v>
      </c>
      <c r="Q134" s="39">
        <f t="shared" si="24"/>
        <v>34288</v>
      </c>
      <c r="R134" s="38">
        <f t="shared" si="24"/>
        <v>39299</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106</v>
      </c>
      <c r="H136" s="25"/>
      <c r="I136" s="25"/>
      <c r="J136" s="25"/>
      <c r="K136" s="25"/>
    </row>
    <row r="137" spans="1:18" s="14" customFormat="1" ht="17.100000000000001" customHeight="1">
      <c r="B137" s="144"/>
      <c r="C137" s="144"/>
      <c r="D137" s="144"/>
      <c r="E137" s="144"/>
      <c r="F137" s="143"/>
      <c r="G137" s="143"/>
      <c r="H137" s="143"/>
      <c r="I137" s="782" t="s">
        <v>105</v>
      </c>
      <c r="J137" s="782"/>
      <c r="K137" s="782"/>
      <c r="L137" s="782"/>
      <c r="M137" s="782"/>
      <c r="N137" s="782"/>
      <c r="O137" s="782"/>
      <c r="P137" s="782"/>
      <c r="Q137" s="782"/>
      <c r="R137" s="782"/>
    </row>
    <row r="138" spans="1:18" s="14" customFormat="1" ht="17.100000000000001" customHeight="1">
      <c r="B138" s="783" t="str">
        <f>"令和" &amp; DBCS($A$2) &amp; "年（" &amp; DBCS($B$2) &amp; "年）" &amp; DBCS($C$2) &amp; "月"</f>
        <v>令和５年（２０２３年）２月</v>
      </c>
      <c r="C138" s="784"/>
      <c r="D138" s="784"/>
      <c r="E138" s="784"/>
      <c r="F138" s="784"/>
      <c r="G138" s="785"/>
      <c r="H138" s="789" t="s">
        <v>104</v>
      </c>
      <c r="I138" s="790"/>
      <c r="J138" s="790"/>
      <c r="K138" s="791" t="s">
        <v>103</v>
      </c>
      <c r="L138" s="792"/>
      <c r="M138" s="792"/>
      <c r="N138" s="792"/>
      <c r="O138" s="792"/>
      <c r="P138" s="792"/>
      <c r="Q138" s="793"/>
      <c r="R138" s="794" t="s">
        <v>56</v>
      </c>
    </row>
    <row r="139" spans="1:18" s="14" customFormat="1" ht="17.100000000000001" customHeight="1">
      <c r="B139" s="786"/>
      <c r="C139" s="787"/>
      <c r="D139" s="787"/>
      <c r="E139" s="787"/>
      <c r="F139" s="787"/>
      <c r="G139" s="788"/>
      <c r="H139" s="142" t="s">
        <v>65</v>
      </c>
      <c r="I139" s="141" t="s">
        <v>64</v>
      </c>
      <c r="J139" s="140" t="s">
        <v>57</v>
      </c>
      <c r="K139" s="139" t="s">
        <v>63</v>
      </c>
      <c r="L139" s="138" t="s">
        <v>62</v>
      </c>
      <c r="M139" s="138" t="s">
        <v>61</v>
      </c>
      <c r="N139" s="138" t="s">
        <v>60</v>
      </c>
      <c r="O139" s="138" t="s">
        <v>59</v>
      </c>
      <c r="P139" s="137" t="s">
        <v>58</v>
      </c>
      <c r="Q139" s="700" t="s">
        <v>57</v>
      </c>
      <c r="R139" s="795"/>
    </row>
    <row r="140" spans="1:18" s="14" customFormat="1" ht="17.100000000000001" customHeight="1">
      <c r="B140" s="86" t="s">
        <v>102</v>
      </c>
      <c r="C140" s="85"/>
      <c r="D140" s="85"/>
      <c r="E140" s="85"/>
      <c r="F140" s="85"/>
      <c r="G140" s="84"/>
      <c r="H140" s="45">
        <f t="shared" ref="H140:R140" si="25">SUM(H141,H147,H150,H155,H159:H160)</f>
        <v>16403893</v>
      </c>
      <c r="I140" s="44">
        <f t="shared" si="25"/>
        <v>32583486</v>
      </c>
      <c r="J140" s="43">
        <f t="shared" si="25"/>
        <v>48987379</v>
      </c>
      <c r="K140" s="42">
        <f t="shared" si="25"/>
        <v>0</v>
      </c>
      <c r="L140" s="41">
        <f t="shared" si="25"/>
        <v>253816070</v>
      </c>
      <c r="M140" s="41">
        <f t="shared" si="25"/>
        <v>213113492</v>
      </c>
      <c r="N140" s="41">
        <f t="shared" si="25"/>
        <v>181516326</v>
      </c>
      <c r="O140" s="41">
        <f t="shared" si="25"/>
        <v>147617604</v>
      </c>
      <c r="P140" s="40">
        <f t="shared" si="25"/>
        <v>80286894</v>
      </c>
      <c r="Q140" s="39">
        <f t="shared" si="25"/>
        <v>876350386</v>
      </c>
      <c r="R140" s="38">
        <f t="shared" si="25"/>
        <v>925337765</v>
      </c>
    </row>
    <row r="141" spans="1:18" s="14" customFormat="1" ht="17.100000000000001" customHeight="1">
      <c r="B141" s="72"/>
      <c r="C141" s="86" t="s">
        <v>101</v>
      </c>
      <c r="D141" s="85"/>
      <c r="E141" s="85"/>
      <c r="F141" s="85"/>
      <c r="G141" s="84"/>
      <c r="H141" s="45">
        <f t="shared" ref="H141:Q141" si="26">SUM(H142:H146)</f>
        <v>2110333</v>
      </c>
      <c r="I141" s="44">
        <f t="shared" si="26"/>
        <v>5382199</v>
      </c>
      <c r="J141" s="43">
        <f t="shared" si="26"/>
        <v>7492532</v>
      </c>
      <c r="K141" s="42">
        <f t="shared" si="26"/>
        <v>0</v>
      </c>
      <c r="L141" s="41">
        <f t="shared" si="26"/>
        <v>60899027</v>
      </c>
      <c r="M141" s="41">
        <f t="shared" si="26"/>
        <v>49373567</v>
      </c>
      <c r="N141" s="41">
        <f t="shared" si="26"/>
        <v>43668996</v>
      </c>
      <c r="O141" s="41">
        <f t="shared" si="26"/>
        <v>36203190</v>
      </c>
      <c r="P141" s="40">
        <f t="shared" si="26"/>
        <v>26537109</v>
      </c>
      <c r="Q141" s="39">
        <f t="shared" si="26"/>
        <v>216681889</v>
      </c>
      <c r="R141" s="38">
        <f t="shared" ref="R141:R146" si="27">SUM(J141,Q141)</f>
        <v>224174421</v>
      </c>
    </row>
    <row r="142" spans="1:18" s="14" customFormat="1" ht="17.100000000000001" customHeight="1">
      <c r="B142" s="72"/>
      <c r="C142" s="72"/>
      <c r="D142" s="82" t="s">
        <v>100</v>
      </c>
      <c r="E142" s="81"/>
      <c r="F142" s="81"/>
      <c r="G142" s="80"/>
      <c r="H142" s="79">
        <v>10926</v>
      </c>
      <c r="I142" s="75">
        <v>0</v>
      </c>
      <c r="J142" s="74">
        <f>SUM(H142:I142)</f>
        <v>10926</v>
      </c>
      <c r="K142" s="134">
        <v>0</v>
      </c>
      <c r="L142" s="76">
        <v>36680477</v>
      </c>
      <c r="M142" s="76">
        <v>29955114</v>
      </c>
      <c r="N142" s="76">
        <v>27610352</v>
      </c>
      <c r="O142" s="76">
        <v>23074902</v>
      </c>
      <c r="P142" s="75">
        <v>15999469</v>
      </c>
      <c r="Q142" s="74">
        <f>SUM(K142:P142)</f>
        <v>133320314</v>
      </c>
      <c r="R142" s="73">
        <f t="shared" si="27"/>
        <v>133331240</v>
      </c>
    </row>
    <row r="143" spans="1:18" s="14" customFormat="1" ht="17.100000000000001" customHeight="1">
      <c r="B143" s="72"/>
      <c r="C143" s="72"/>
      <c r="D143" s="70" t="s">
        <v>99</v>
      </c>
      <c r="E143" s="69"/>
      <c r="F143" s="69"/>
      <c r="G143" s="68"/>
      <c r="H143" s="67">
        <v>0</v>
      </c>
      <c r="I143" s="63">
        <v>0</v>
      </c>
      <c r="J143" s="62">
        <f>SUM(H143:I143)</f>
        <v>0</v>
      </c>
      <c r="K143" s="101">
        <v>0</v>
      </c>
      <c r="L143" s="64">
        <v>38241</v>
      </c>
      <c r="M143" s="64">
        <v>97479</v>
      </c>
      <c r="N143" s="64">
        <v>26541</v>
      </c>
      <c r="O143" s="64">
        <v>474300</v>
      </c>
      <c r="P143" s="63">
        <v>1096066</v>
      </c>
      <c r="Q143" s="62">
        <f>SUM(K143:P143)</f>
        <v>1732627</v>
      </c>
      <c r="R143" s="61">
        <f t="shared" si="27"/>
        <v>1732627</v>
      </c>
    </row>
    <row r="144" spans="1:18" s="14" customFormat="1" ht="17.100000000000001" customHeight="1">
      <c r="B144" s="72"/>
      <c r="C144" s="72"/>
      <c r="D144" s="70" t="s">
        <v>98</v>
      </c>
      <c r="E144" s="69"/>
      <c r="F144" s="69"/>
      <c r="G144" s="68"/>
      <c r="H144" s="67">
        <v>1315947</v>
      </c>
      <c r="I144" s="63">
        <v>3609245</v>
      </c>
      <c r="J144" s="62">
        <f>SUM(H144:I144)</f>
        <v>4925192</v>
      </c>
      <c r="K144" s="101">
        <v>0</v>
      </c>
      <c r="L144" s="64">
        <v>15934054</v>
      </c>
      <c r="M144" s="64">
        <v>11702177</v>
      </c>
      <c r="N144" s="64">
        <v>9432788</v>
      </c>
      <c r="O144" s="64">
        <v>7329322</v>
      </c>
      <c r="P144" s="63">
        <v>6042169</v>
      </c>
      <c r="Q144" s="62">
        <f>SUM(K144:P144)</f>
        <v>50440510</v>
      </c>
      <c r="R144" s="61">
        <f t="shared" si="27"/>
        <v>55365702</v>
      </c>
    </row>
    <row r="145" spans="2:18" s="14" customFormat="1" ht="17.100000000000001" customHeight="1">
      <c r="B145" s="72"/>
      <c r="C145" s="72"/>
      <c r="D145" s="70" t="s">
        <v>97</v>
      </c>
      <c r="E145" s="69"/>
      <c r="F145" s="69"/>
      <c r="G145" s="68"/>
      <c r="H145" s="67">
        <v>254278</v>
      </c>
      <c r="I145" s="63">
        <v>1201678</v>
      </c>
      <c r="J145" s="62">
        <f>SUM(H145:I145)</f>
        <v>1455956</v>
      </c>
      <c r="K145" s="101">
        <v>0</v>
      </c>
      <c r="L145" s="64">
        <v>2986905</v>
      </c>
      <c r="M145" s="64">
        <v>3460293</v>
      </c>
      <c r="N145" s="64">
        <v>2211874</v>
      </c>
      <c r="O145" s="64">
        <v>1874049</v>
      </c>
      <c r="P145" s="63">
        <v>673805</v>
      </c>
      <c r="Q145" s="62">
        <f>SUM(K145:P145)</f>
        <v>11206926</v>
      </c>
      <c r="R145" s="61">
        <f t="shared" si="27"/>
        <v>12662882</v>
      </c>
    </row>
    <row r="146" spans="2:18" s="14" customFormat="1" ht="17.100000000000001" customHeight="1">
      <c r="B146" s="72"/>
      <c r="C146" s="72"/>
      <c r="D146" s="133" t="s">
        <v>96</v>
      </c>
      <c r="E146" s="132"/>
      <c r="F146" s="132"/>
      <c r="G146" s="131"/>
      <c r="H146" s="130">
        <v>529182</v>
      </c>
      <c r="I146" s="126">
        <v>571276</v>
      </c>
      <c r="J146" s="125">
        <f>SUM(H146:I146)</f>
        <v>1100458</v>
      </c>
      <c r="K146" s="128">
        <v>0</v>
      </c>
      <c r="L146" s="127">
        <v>5259350</v>
      </c>
      <c r="M146" s="127">
        <v>4158504</v>
      </c>
      <c r="N146" s="127">
        <v>4387441</v>
      </c>
      <c r="O146" s="127">
        <v>3450617</v>
      </c>
      <c r="P146" s="126">
        <v>2725600</v>
      </c>
      <c r="Q146" s="125">
        <f>SUM(K146:P146)</f>
        <v>19981512</v>
      </c>
      <c r="R146" s="124">
        <f t="shared" si="27"/>
        <v>21081970</v>
      </c>
    </row>
    <row r="147" spans="2:18" s="14" customFormat="1" ht="17.100000000000001" customHeight="1">
      <c r="B147" s="72"/>
      <c r="C147" s="86" t="s">
        <v>95</v>
      </c>
      <c r="D147" s="85"/>
      <c r="E147" s="85"/>
      <c r="F147" s="85"/>
      <c r="G147" s="84"/>
      <c r="H147" s="45">
        <f t="shared" ref="H147:R147" si="28">SUM(H148:H149)</f>
        <v>2525081</v>
      </c>
      <c r="I147" s="44">
        <f t="shared" si="28"/>
        <v>6756851</v>
      </c>
      <c r="J147" s="43">
        <f t="shared" si="28"/>
        <v>9281932</v>
      </c>
      <c r="K147" s="42">
        <f t="shared" si="28"/>
        <v>0</v>
      </c>
      <c r="L147" s="41">
        <f t="shared" si="28"/>
        <v>95811314</v>
      </c>
      <c r="M147" s="41">
        <f t="shared" si="28"/>
        <v>80268345</v>
      </c>
      <c r="N147" s="41">
        <f t="shared" si="28"/>
        <v>65542037</v>
      </c>
      <c r="O147" s="41">
        <f t="shared" si="28"/>
        <v>47023197</v>
      </c>
      <c r="P147" s="40">
        <f t="shared" si="28"/>
        <v>23910625</v>
      </c>
      <c r="Q147" s="39">
        <f t="shared" si="28"/>
        <v>312555518</v>
      </c>
      <c r="R147" s="38">
        <f t="shared" si="28"/>
        <v>321837450</v>
      </c>
    </row>
    <row r="148" spans="2:18" s="14" customFormat="1" ht="17.100000000000001" customHeight="1">
      <c r="B148" s="72"/>
      <c r="C148" s="72"/>
      <c r="D148" s="82" t="s">
        <v>94</v>
      </c>
      <c r="E148" s="81"/>
      <c r="F148" s="81"/>
      <c r="G148" s="80"/>
      <c r="H148" s="79">
        <v>0</v>
      </c>
      <c r="I148" s="75">
        <v>0</v>
      </c>
      <c r="J148" s="78">
        <f>SUM(H148:I148)</f>
        <v>0</v>
      </c>
      <c r="K148" s="134">
        <v>0</v>
      </c>
      <c r="L148" s="76">
        <v>72786476</v>
      </c>
      <c r="M148" s="76">
        <v>58973397</v>
      </c>
      <c r="N148" s="76">
        <v>51250438</v>
      </c>
      <c r="O148" s="76">
        <v>37620078</v>
      </c>
      <c r="P148" s="75">
        <v>16871973</v>
      </c>
      <c r="Q148" s="74">
        <f>SUM(K148:P148)</f>
        <v>237502362</v>
      </c>
      <c r="R148" s="73">
        <f>SUM(J148,Q148)</f>
        <v>237502362</v>
      </c>
    </row>
    <row r="149" spans="2:18" s="14" customFormat="1" ht="17.100000000000001" customHeight="1">
      <c r="B149" s="72"/>
      <c r="C149" s="72"/>
      <c r="D149" s="133" t="s">
        <v>93</v>
      </c>
      <c r="E149" s="132"/>
      <c r="F149" s="132"/>
      <c r="G149" s="131"/>
      <c r="H149" s="130">
        <v>2525081</v>
      </c>
      <c r="I149" s="126">
        <v>6756851</v>
      </c>
      <c r="J149" s="129">
        <f>SUM(H149:I149)</f>
        <v>9281932</v>
      </c>
      <c r="K149" s="128">
        <v>0</v>
      </c>
      <c r="L149" s="127">
        <v>23024838</v>
      </c>
      <c r="M149" s="127">
        <v>21294948</v>
      </c>
      <c r="N149" s="127">
        <v>14291599</v>
      </c>
      <c r="O149" s="127">
        <v>9403119</v>
      </c>
      <c r="P149" s="126">
        <v>7038652</v>
      </c>
      <c r="Q149" s="125">
        <f>SUM(K149:P149)</f>
        <v>75053156</v>
      </c>
      <c r="R149" s="124">
        <f>SUM(J149,Q149)</f>
        <v>84335088</v>
      </c>
    </row>
    <row r="150" spans="2:18" s="14" customFormat="1" ht="17.100000000000001" customHeight="1">
      <c r="B150" s="72"/>
      <c r="C150" s="86" t="s">
        <v>92</v>
      </c>
      <c r="D150" s="85"/>
      <c r="E150" s="85"/>
      <c r="F150" s="85"/>
      <c r="G150" s="84"/>
      <c r="H150" s="45">
        <f>SUM(H151:H154)</f>
        <v>69340</v>
      </c>
      <c r="I150" s="44">
        <f t="shared" ref="I150:Q150" si="29">SUM(I151:I154)</f>
        <v>174285</v>
      </c>
      <c r="J150" s="43">
        <f>SUM(J151:J154)</f>
        <v>243625</v>
      </c>
      <c r="K150" s="42">
        <f t="shared" si="29"/>
        <v>0</v>
      </c>
      <c r="L150" s="41">
        <f t="shared" si="29"/>
        <v>8124029</v>
      </c>
      <c r="M150" s="41">
        <f>SUM(M151:M154)</f>
        <v>10757048</v>
      </c>
      <c r="N150" s="41">
        <f t="shared" si="29"/>
        <v>12523121</v>
      </c>
      <c r="O150" s="41">
        <f t="shared" si="29"/>
        <v>13859781</v>
      </c>
      <c r="P150" s="40">
        <f>SUM(P151:P154)</f>
        <v>6701532</v>
      </c>
      <c r="Q150" s="39">
        <f t="shared" si="29"/>
        <v>51965511</v>
      </c>
      <c r="R150" s="38">
        <f>SUM(R151:R154)</f>
        <v>52209136</v>
      </c>
    </row>
    <row r="151" spans="2:18" s="14" customFormat="1" ht="17.100000000000001" customHeight="1">
      <c r="B151" s="72"/>
      <c r="C151" s="72"/>
      <c r="D151" s="82" t="s">
        <v>91</v>
      </c>
      <c r="E151" s="81"/>
      <c r="F151" s="81"/>
      <c r="G151" s="80"/>
      <c r="H151" s="79">
        <v>69340</v>
      </c>
      <c r="I151" s="75">
        <v>150615</v>
      </c>
      <c r="J151" s="78">
        <f>SUM(H151:I151)</f>
        <v>219955</v>
      </c>
      <c r="K151" s="134">
        <v>0</v>
      </c>
      <c r="L151" s="76">
        <v>7359064</v>
      </c>
      <c r="M151" s="76">
        <v>9497588</v>
      </c>
      <c r="N151" s="76">
        <v>11211848</v>
      </c>
      <c r="O151" s="76">
        <v>12169638</v>
      </c>
      <c r="P151" s="75">
        <v>5613804</v>
      </c>
      <c r="Q151" s="74">
        <f>SUM(K151:P151)</f>
        <v>45851942</v>
      </c>
      <c r="R151" s="73">
        <f>SUM(J151,Q151)</f>
        <v>46071897</v>
      </c>
    </row>
    <row r="152" spans="2:18" s="14" customFormat="1" ht="17.100000000000001" customHeight="1">
      <c r="B152" s="72"/>
      <c r="C152" s="72"/>
      <c r="D152" s="70" t="s">
        <v>90</v>
      </c>
      <c r="E152" s="69"/>
      <c r="F152" s="69"/>
      <c r="G152" s="68"/>
      <c r="H152" s="67">
        <v>0</v>
      </c>
      <c r="I152" s="63">
        <v>23670</v>
      </c>
      <c r="J152" s="66">
        <f>SUM(H152:I152)</f>
        <v>23670</v>
      </c>
      <c r="K152" s="101">
        <v>0</v>
      </c>
      <c r="L152" s="64">
        <v>764965</v>
      </c>
      <c r="M152" s="64">
        <v>1259460</v>
      </c>
      <c r="N152" s="64">
        <v>1311273</v>
      </c>
      <c r="O152" s="64">
        <v>1690143</v>
      </c>
      <c r="P152" s="63">
        <v>1087728</v>
      </c>
      <c r="Q152" s="62">
        <f>SUM(K152:P152)</f>
        <v>6113569</v>
      </c>
      <c r="R152" s="61">
        <f>SUM(J152,Q152)</f>
        <v>6137239</v>
      </c>
    </row>
    <row r="153" spans="2:18" s="14" customFormat="1" ht="16.5" customHeight="1">
      <c r="B153" s="72"/>
      <c r="C153" s="71"/>
      <c r="D153" s="70" t="s">
        <v>89</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88</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87</v>
      </c>
      <c r="D155" s="85"/>
      <c r="E155" s="85"/>
      <c r="F155" s="85"/>
      <c r="G155" s="84"/>
      <c r="H155" s="45">
        <f t="shared" ref="H155:R155" si="30">SUM(H156:H158)</f>
        <v>6092043</v>
      </c>
      <c r="I155" s="44">
        <f t="shared" si="30"/>
        <v>12271619</v>
      </c>
      <c r="J155" s="43">
        <f t="shared" si="30"/>
        <v>18363662</v>
      </c>
      <c r="K155" s="42">
        <f t="shared" si="30"/>
        <v>0</v>
      </c>
      <c r="L155" s="41">
        <f t="shared" si="30"/>
        <v>17454524</v>
      </c>
      <c r="M155" s="41">
        <f t="shared" si="30"/>
        <v>21880239</v>
      </c>
      <c r="N155" s="41">
        <f t="shared" si="30"/>
        <v>16254310</v>
      </c>
      <c r="O155" s="41">
        <f t="shared" si="30"/>
        <v>13613195</v>
      </c>
      <c r="P155" s="40">
        <f t="shared" si="30"/>
        <v>8859676</v>
      </c>
      <c r="Q155" s="39">
        <f t="shared" si="30"/>
        <v>78061944</v>
      </c>
      <c r="R155" s="38">
        <f t="shared" si="30"/>
        <v>96425606</v>
      </c>
    </row>
    <row r="156" spans="2:18" s="14" customFormat="1" ht="17.100000000000001" customHeight="1">
      <c r="B156" s="72"/>
      <c r="C156" s="72"/>
      <c r="D156" s="82" t="s">
        <v>86</v>
      </c>
      <c r="E156" s="81"/>
      <c r="F156" s="81"/>
      <c r="G156" s="80"/>
      <c r="H156" s="79">
        <v>4810560</v>
      </c>
      <c r="I156" s="75">
        <v>9966791</v>
      </c>
      <c r="J156" s="78">
        <f>SUM(H156:I156)</f>
        <v>14777351</v>
      </c>
      <c r="K156" s="134">
        <v>0</v>
      </c>
      <c r="L156" s="76">
        <v>14820976</v>
      </c>
      <c r="M156" s="76">
        <v>20332861</v>
      </c>
      <c r="N156" s="76">
        <v>15587347</v>
      </c>
      <c r="O156" s="76">
        <v>12944573</v>
      </c>
      <c r="P156" s="75">
        <v>8786410</v>
      </c>
      <c r="Q156" s="74">
        <f>SUM(K156:P156)</f>
        <v>72472167</v>
      </c>
      <c r="R156" s="73">
        <f>SUM(J156,Q156)</f>
        <v>87249518</v>
      </c>
    </row>
    <row r="157" spans="2:18" s="14" customFormat="1" ht="17.100000000000001" customHeight="1">
      <c r="B157" s="72"/>
      <c r="C157" s="72"/>
      <c r="D157" s="70" t="s">
        <v>85</v>
      </c>
      <c r="E157" s="69"/>
      <c r="F157" s="69"/>
      <c r="G157" s="68"/>
      <c r="H157" s="67">
        <v>377396</v>
      </c>
      <c r="I157" s="63">
        <v>877344</v>
      </c>
      <c r="J157" s="66">
        <f>SUM(H157:I157)</f>
        <v>1254740</v>
      </c>
      <c r="K157" s="101">
        <v>0</v>
      </c>
      <c r="L157" s="64">
        <v>819765</v>
      </c>
      <c r="M157" s="64">
        <v>544728</v>
      </c>
      <c r="N157" s="64">
        <v>435933</v>
      </c>
      <c r="O157" s="64">
        <v>266440</v>
      </c>
      <c r="P157" s="63">
        <v>47366</v>
      </c>
      <c r="Q157" s="62">
        <f>SUM(K157:P157)</f>
        <v>2114232</v>
      </c>
      <c r="R157" s="61">
        <f>SUM(J157,Q157)</f>
        <v>3368972</v>
      </c>
    </row>
    <row r="158" spans="2:18" s="14" customFormat="1" ht="17.100000000000001" customHeight="1">
      <c r="B158" s="72"/>
      <c r="C158" s="72"/>
      <c r="D158" s="133" t="s">
        <v>84</v>
      </c>
      <c r="E158" s="132"/>
      <c r="F158" s="132"/>
      <c r="G158" s="131"/>
      <c r="H158" s="130">
        <v>904087</v>
      </c>
      <c r="I158" s="126">
        <v>1427484</v>
      </c>
      <c r="J158" s="129">
        <f>SUM(H158:I158)</f>
        <v>2331571</v>
      </c>
      <c r="K158" s="128">
        <v>0</v>
      </c>
      <c r="L158" s="127">
        <v>1813783</v>
      </c>
      <c r="M158" s="127">
        <v>1002650</v>
      </c>
      <c r="N158" s="127">
        <v>231030</v>
      </c>
      <c r="O158" s="127">
        <v>402182</v>
      </c>
      <c r="P158" s="126">
        <v>25900</v>
      </c>
      <c r="Q158" s="125">
        <f>SUM(K158:P158)</f>
        <v>3475545</v>
      </c>
      <c r="R158" s="124">
        <f>SUM(J158,Q158)</f>
        <v>5807116</v>
      </c>
    </row>
    <row r="159" spans="2:18" s="14" customFormat="1" ht="17.100000000000001" customHeight="1">
      <c r="B159" s="72"/>
      <c r="C159" s="122" t="s">
        <v>83</v>
      </c>
      <c r="D159" s="121"/>
      <c r="E159" s="121"/>
      <c r="F159" s="121"/>
      <c r="G159" s="120"/>
      <c r="H159" s="45">
        <v>1642706</v>
      </c>
      <c r="I159" s="44">
        <v>2004229</v>
      </c>
      <c r="J159" s="43">
        <f>SUM(H159:I159)</f>
        <v>3646935</v>
      </c>
      <c r="K159" s="42">
        <v>0</v>
      </c>
      <c r="L159" s="41">
        <v>23161185</v>
      </c>
      <c r="M159" s="41">
        <v>22264853</v>
      </c>
      <c r="N159" s="41">
        <v>22211451</v>
      </c>
      <c r="O159" s="41">
        <v>23327075</v>
      </c>
      <c r="P159" s="40">
        <v>8355278</v>
      </c>
      <c r="Q159" s="39">
        <f>SUM(K159:P159)</f>
        <v>99319842</v>
      </c>
      <c r="R159" s="38">
        <f>SUM(J159,Q159)</f>
        <v>102966777</v>
      </c>
    </row>
    <row r="160" spans="2:18" s="14" customFormat="1" ht="17.100000000000001" customHeight="1">
      <c r="B160" s="123"/>
      <c r="C160" s="122" t="s">
        <v>82</v>
      </c>
      <c r="D160" s="121"/>
      <c r="E160" s="121"/>
      <c r="F160" s="121"/>
      <c r="G160" s="120"/>
      <c r="H160" s="45">
        <v>3964390</v>
      </c>
      <c r="I160" s="44">
        <v>5994303</v>
      </c>
      <c r="J160" s="43">
        <f>SUM(H160:I160)</f>
        <v>9958693</v>
      </c>
      <c r="K160" s="42">
        <v>0</v>
      </c>
      <c r="L160" s="41">
        <v>48365991</v>
      </c>
      <c r="M160" s="41">
        <v>28569440</v>
      </c>
      <c r="N160" s="41">
        <v>21316411</v>
      </c>
      <c r="O160" s="41">
        <v>13591166</v>
      </c>
      <c r="P160" s="40">
        <v>5922674</v>
      </c>
      <c r="Q160" s="39">
        <f>SUM(K160:P160)</f>
        <v>117765682</v>
      </c>
      <c r="R160" s="38">
        <f>SUM(J160,Q160)</f>
        <v>127724375</v>
      </c>
    </row>
    <row r="161" spans="2:18" s="14" customFormat="1" ht="17.100000000000001" customHeight="1">
      <c r="B161" s="86" t="s">
        <v>81</v>
      </c>
      <c r="C161" s="85"/>
      <c r="D161" s="85"/>
      <c r="E161" s="85"/>
      <c r="F161" s="85"/>
      <c r="G161" s="84"/>
      <c r="H161" s="45">
        <f t="shared" ref="H161:R161" si="31">SUM(H162:H170)</f>
        <v>467694</v>
      </c>
      <c r="I161" s="44">
        <f t="shared" si="31"/>
        <v>1004625</v>
      </c>
      <c r="J161" s="43">
        <f t="shared" si="31"/>
        <v>1472319</v>
      </c>
      <c r="K161" s="42">
        <f t="shared" si="31"/>
        <v>0</v>
      </c>
      <c r="L161" s="41">
        <f t="shared" si="31"/>
        <v>154396560</v>
      </c>
      <c r="M161" s="41">
        <f t="shared" si="31"/>
        <v>150252268</v>
      </c>
      <c r="N161" s="41">
        <f t="shared" si="31"/>
        <v>154612429</v>
      </c>
      <c r="O161" s="41">
        <f t="shared" si="31"/>
        <v>118110795</v>
      </c>
      <c r="P161" s="40">
        <f t="shared" si="31"/>
        <v>67930418</v>
      </c>
      <c r="Q161" s="39">
        <f>SUM(Q162:Q170)</f>
        <v>645302470</v>
      </c>
      <c r="R161" s="38">
        <f t="shared" si="31"/>
        <v>646774789</v>
      </c>
    </row>
    <row r="162" spans="2:18" s="14" customFormat="1" ht="17.100000000000001" customHeight="1">
      <c r="B162" s="72"/>
      <c r="C162" s="119" t="s">
        <v>80</v>
      </c>
      <c r="D162" s="118"/>
      <c r="E162" s="118"/>
      <c r="F162" s="118"/>
      <c r="G162" s="117"/>
      <c r="H162" s="79">
        <v>0</v>
      </c>
      <c r="I162" s="75">
        <v>0</v>
      </c>
      <c r="J162" s="78">
        <f t="shared" ref="J162:J170" si="32">SUM(H162:I162)</f>
        <v>0</v>
      </c>
      <c r="K162" s="116"/>
      <c r="L162" s="115">
        <v>5319513</v>
      </c>
      <c r="M162" s="115">
        <v>5111384</v>
      </c>
      <c r="N162" s="115">
        <v>9956246</v>
      </c>
      <c r="O162" s="115">
        <v>11914826</v>
      </c>
      <c r="P162" s="114">
        <v>10017354</v>
      </c>
      <c r="Q162" s="113">
        <f>SUM(K162:P162)</f>
        <v>42319323</v>
      </c>
      <c r="R162" s="112">
        <f>SUM(J162,Q162)</f>
        <v>42319323</v>
      </c>
    </row>
    <row r="163" spans="2:18" s="14" customFormat="1" ht="17.100000000000001" customHeight="1">
      <c r="B163" s="72"/>
      <c r="C163" s="70" t="s">
        <v>79</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78</v>
      </c>
      <c r="D164" s="109"/>
      <c r="E164" s="109"/>
      <c r="F164" s="109"/>
      <c r="G164" s="108"/>
      <c r="H164" s="107">
        <v>0</v>
      </c>
      <c r="I164" s="104">
        <v>0</v>
      </c>
      <c r="J164" s="106">
        <f>SUM(H164:I164)</f>
        <v>0</v>
      </c>
      <c r="K164" s="65"/>
      <c r="L164" s="105">
        <v>67321086</v>
      </c>
      <c r="M164" s="105">
        <v>50076038</v>
      </c>
      <c r="N164" s="105">
        <v>39650699</v>
      </c>
      <c r="O164" s="105">
        <v>26371189</v>
      </c>
      <c r="P164" s="104">
        <v>10260657</v>
      </c>
      <c r="Q164" s="103">
        <f>SUM(K164:P164)</f>
        <v>193679669</v>
      </c>
      <c r="R164" s="102">
        <f>SUM(J164,Q164)</f>
        <v>193679669</v>
      </c>
    </row>
    <row r="165" spans="2:18" s="14" customFormat="1" ht="17.100000000000001" customHeight="1">
      <c r="B165" s="72"/>
      <c r="C165" s="70" t="s">
        <v>77</v>
      </c>
      <c r="D165" s="69"/>
      <c r="E165" s="69"/>
      <c r="F165" s="69"/>
      <c r="G165" s="68"/>
      <c r="H165" s="67">
        <v>29097</v>
      </c>
      <c r="I165" s="63">
        <v>68670</v>
      </c>
      <c r="J165" s="66">
        <f t="shared" si="32"/>
        <v>97767</v>
      </c>
      <c r="K165" s="101">
        <v>0</v>
      </c>
      <c r="L165" s="64">
        <v>13073789</v>
      </c>
      <c r="M165" s="64">
        <v>10782693</v>
      </c>
      <c r="N165" s="64">
        <v>13383216</v>
      </c>
      <c r="O165" s="64">
        <v>7996959</v>
      </c>
      <c r="P165" s="63">
        <v>2757325</v>
      </c>
      <c r="Q165" s="62">
        <f t="shared" si="33"/>
        <v>47993982</v>
      </c>
      <c r="R165" s="61">
        <f t="shared" si="34"/>
        <v>48091749</v>
      </c>
    </row>
    <row r="166" spans="2:18" s="14" customFormat="1" ht="17.100000000000001" customHeight="1">
      <c r="B166" s="72"/>
      <c r="C166" s="70" t="s">
        <v>76</v>
      </c>
      <c r="D166" s="69"/>
      <c r="E166" s="69"/>
      <c r="F166" s="69"/>
      <c r="G166" s="68"/>
      <c r="H166" s="67">
        <v>438597</v>
      </c>
      <c r="I166" s="63">
        <v>935955</v>
      </c>
      <c r="J166" s="66">
        <f t="shared" si="32"/>
        <v>1374552</v>
      </c>
      <c r="K166" s="101">
        <v>0</v>
      </c>
      <c r="L166" s="64">
        <v>11655485</v>
      </c>
      <c r="M166" s="64">
        <v>12236154</v>
      </c>
      <c r="N166" s="64">
        <v>15252159</v>
      </c>
      <c r="O166" s="64">
        <v>19176917</v>
      </c>
      <c r="P166" s="63">
        <v>9718765</v>
      </c>
      <c r="Q166" s="62">
        <f t="shared" si="33"/>
        <v>68039480</v>
      </c>
      <c r="R166" s="61">
        <f t="shared" si="34"/>
        <v>69414032</v>
      </c>
    </row>
    <row r="167" spans="2:18" s="14" customFormat="1" ht="17.100000000000001" customHeight="1">
      <c r="B167" s="72"/>
      <c r="C167" s="70" t="s">
        <v>75</v>
      </c>
      <c r="D167" s="69"/>
      <c r="E167" s="69"/>
      <c r="F167" s="69"/>
      <c r="G167" s="68"/>
      <c r="H167" s="67">
        <v>0</v>
      </c>
      <c r="I167" s="63">
        <v>0</v>
      </c>
      <c r="J167" s="66">
        <f t="shared" si="32"/>
        <v>0</v>
      </c>
      <c r="K167" s="65"/>
      <c r="L167" s="64">
        <v>50267709</v>
      </c>
      <c r="M167" s="64">
        <v>58706448</v>
      </c>
      <c r="N167" s="64">
        <v>60362957</v>
      </c>
      <c r="O167" s="64">
        <v>32300221</v>
      </c>
      <c r="P167" s="63">
        <v>14293157</v>
      </c>
      <c r="Q167" s="62">
        <f t="shared" si="33"/>
        <v>215930492</v>
      </c>
      <c r="R167" s="61">
        <f t="shared" si="34"/>
        <v>215930492</v>
      </c>
    </row>
    <row r="168" spans="2:18" s="14" customFormat="1" ht="17.100000000000001" customHeight="1">
      <c r="B168" s="72"/>
      <c r="C168" s="100" t="s">
        <v>74</v>
      </c>
      <c r="D168" s="98"/>
      <c r="E168" s="98"/>
      <c r="F168" s="98"/>
      <c r="G168" s="97"/>
      <c r="H168" s="67">
        <v>0</v>
      </c>
      <c r="I168" s="63">
        <v>0</v>
      </c>
      <c r="J168" s="66">
        <f t="shared" si="32"/>
        <v>0</v>
      </c>
      <c r="K168" s="65"/>
      <c r="L168" s="64">
        <v>4136377</v>
      </c>
      <c r="M168" s="64">
        <v>7144628</v>
      </c>
      <c r="N168" s="64">
        <v>5752981</v>
      </c>
      <c r="O168" s="64">
        <v>5572798</v>
      </c>
      <c r="P168" s="63">
        <v>4496241</v>
      </c>
      <c r="Q168" s="62">
        <f t="shared" si="33"/>
        <v>27103025</v>
      </c>
      <c r="R168" s="61">
        <f t="shared" si="34"/>
        <v>27103025</v>
      </c>
    </row>
    <row r="169" spans="2:18" s="14" customFormat="1" ht="17.100000000000001" customHeight="1">
      <c r="B169" s="71"/>
      <c r="C169" s="99" t="s">
        <v>73</v>
      </c>
      <c r="D169" s="98"/>
      <c r="E169" s="98"/>
      <c r="F169" s="98"/>
      <c r="G169" s="97"/>
      <c r="H169" s="67">
        <v>0</v>
      </c>
      <c r="I169" s="63">
        <v>0</v>
      </c>
      <c r="J169" s="66">
        <f t="shared" si="32"/>
        <v>0</v>
      </c>
      <c r="K169" s="65"/>
      <c r="L169" s="64">
        <v>0</v>
      </c>
      <c r="M169" s="64">
        <v>0</v>
      </c>
      <c r="N169" s="64">
        <v>2110554</v>
      </c>
      <c r="O169" s="64">
        <v>7169680</v>
      </c>
      <c r="P169" s="63">
        <v>5708436</v>
      </c>
      <c r="Q169" s="62">
        <f>SUM(K169:P169)</f>
        <v>14988670</v>
      </c>
      <c r="R169" s="61">
        <f>SUM(J169,Q169)</f>
        <v>14988670</v>
      </c>
    </row>
    <row r="170" spans="2:18" s="14" customFormat="1" ht="17.100000000000001" customHeight="1">
      <c r="B170" s="96"/>
      <c r="C170" s="95" t="s">
        <v>72</v>
      </c>
      <c r="D170" s="94"/>
      <c r="E170" s="94"/>
      <c r="F170" s="94"/>
      <c r="G170" s="93"/>
      <c r="H170" s="92">
        <v>0</v>
      </c>
      <c r="I170" s="89">
        <v>0</v>
      </c>
      <c r="J170" s="91">
        <f t="shared" si="32"/>
        <v>0</v>
      </c>
      <c r="K170" s="54"/>
      <c r="L170" s="90">
        <v>2622601</v>
      </c>
      <c r="M170" s="90">
        <v>6194923</v>
      </c>
      <c r="N170" s="90">
        <v>8143617</v>
      </c>
      <c r="O170" s="90">
        <v>7608205</v>
      </c>
      <c r="P170" s="89">
        <v>10678483</v>
      </c>
      <c r="Q170" s="88">
        <f t="shared" si="33"/>
        <v>35247829</v>
      </c>
      <c r="R170" s="87">
        <f t="shared" si="34"/>
        <v>35247829</v>
      </c>
    </row>
    <row r="171" spans="2:18" s="14" customFormat="1" ht="17.100000000000001" customHeight="1">
      <c r="B171" s="86" t="s">
        <v>71</v>
      </c>
      <c r="C171" s="85"/>
      <c r="D171" s="85"/>
      <c r="E171" s="85"/>
      <c r="F171" s="85"/>
      <c r="G171" s="84"/>
      <c r="H171" s="45">
        <f>SUM(H172:H175)</f>
        <v>0</v>
      </c>
      <c r="I171" s="44">
        <f>SUM(I172:I175)</f>
        <v>0</v>
      </c>
      <c r="J171" s="43">
        <f>SUM(J172:J175)</f>
        <v>0</v>
      </c>
      <c r="K171" s="83"/>
      <c r="L171" s="41">
        <f t="shared" ref="L171:R171" si="35">SUM(L172:L175)</f>
        <v>11360528</v>
      </c>
      <c r="M171" s="41">
        <f t="shared" si="35"/>
        <v>14904114</v>
      </c>
      <c r="N171" s="41">
        <f t="shared" si="35"/>
        <v>86908132</v>
      </c>
      <c r="O171" s="41">
        <f t="shared" si="35"/>
        <v>330614016</v>
      </c>
      <c r="P171" s="40">
        <f t="shared" si="35"/>
        <v>306535099</v>
      </c>
      <c r="Q171" s="39">
        <f t="shared" si="35"/>
        <v>750321889</v>
      </c>
      <c r="R171" s="38">
        <f t="shared" si="35"/>
        <v>750321889</v>
      </c>
    </row>
    <row r="172" spans="2:18" s="14" customFormat="1" ht="17.100000000000001" customHeight="1">
      <c r="B172" s="72"/>
      <c r="C172" s="82" t="s">
        <v>70</v>
      </c>
      <c r="D172" s="81"/>
      <c r="E172" s="81"/>
      <c r="F172" s="81"/>
      <c r="G172" s="80"/>
      <c r="H172" s="79">
        <v>0</v>
      </c>
      <c r="I172" s="75">
        <v>0</v>
      </c>
      <c r="J172" s="78">
        <f>SUM(H172:I172)</f>
        <v>0</v>
      </c>
      <c r="K172" s="77"/>
      <c r="L172" s="76">
        <v>0</v>
      </c>
      <c r="M172" s="76">
        <v>641700</v>
      </c>
      <c r="N172" s="76">
        <v>43202281</v>
      </c>
      <c r="O172" s="76">
        <v>152204750</v>
      </c>
      <c r="P172" s="75">
        <v>121106266</v>
      </c>
      <c r="Q172" s="74">
        <f>SUM(K172:P172)</f>
        <v>317154997</v>
      </c>
      <c r="R172" s="73">
        <f>SUM(J172,Q172)</f>
        <v>317154997</v>
      </c>
    </row>
    <row r="173" spans="2:18" s="14" customFormat="1" ht="17.100000000000001" customHeight="1">
      <c r="B173" s="72"/>
      <c r="C173" s="70" t="s">
        <v>69</v>
      </c>
      <c r="D173" s="69"/>
      <c r="E173" s="69"/>
      <c r="F173" s="69"/>
      <c r="G173" s="68"/>
      <c r="H173" s="67">
        <v>0</v>
      </c>
      <c r="I173" s="63">
        <v>0</v>
      </c>
      <c r="J173" s="66">
        <f>SUM(H173:I173)</f>
        <v>0</v>
      </c>
      <c r="K173" s="65"/>
      <c r="L173" s="64">
        <v>11315762</v>
      </c>
      <c r="M173" s="64">
        <v>13721487</v>
      </c>
      <c r="N173" s="64">
        <v>34881384</v>
      </c>
      <c r="O173" s="64">
        <v>53458825</v>
      </c>
      <c r="P173" s="63">
        <v>26415977</v>
      </c>
      <c r="Q173" s="62">
        <f>SUM(K173:P173)</f>
        <v>139793435</v>
      </c>
      <c r="R173" s="61">
        <f>SUM(J173,Q173)</f>
        <v>139793435</v>
      </c>
    </row>
    <row r="174" spans="2:18" s="14" customFormat="1" ht="17.100000000000001" customHeight="1">
      <c r="B174" s="71"/>
      <c r="C174" s="70" t="s">
        <v>68</v>
      </c>
      <c r="D174" s="69"/>
      <c r="E174" s="69"/>
      <c r="F174" s="69"/>
      <c r="G174" s="68"/>
      <c r="H174" s="67">
        <v>0</v>
      </c>
      <c r="I174" s="63">
        <v>0</v>
      </c>
      <c r="J174" s="66">
        <f>SUM(H174:I174)</f>
        <v>0</v>
      </c>
      <c r="K174" s="65"/>
      <c r="L174" s="64">
        <v>0</v>
      </c>
      <c r="M174" s="64">
        <v>0</v>
      </c>
      <c r="N174" s="64">
        <v>631332</v>
      </c>
      <c r="O174" s="64">
        <v>5607608</v>
      </c>
      <c r="P174" s="63">
        <v>4257019</v>
      </c>
      <c r="Q174" s="62">
        <f>SUM(K174:P174)</f>
        <v>10495959</v>
      </c>
      <c r="R174" s="61">
        <f>SUM(J174,Q174)</f>
        <v>10495959</v>
      </c>
    </row>
    <row r="175" spans="2:18" s="49" customFormat="1" ht="17.100000000000001" customHeight="1">
      <c r="B175" s="60"/>
      <c r="C175" s="59" t="s">
        <v>67</v>
      </c>
      <c r="D175" s="58"/>
      <c r="E175" s="58"/>
      <c r="F175" s="58"/>
      <c r="G175" s="57"/>
      <c r="H175" s="56">
        <v>0</v>
      </c>
      <c r="I175" s="52">
        <v>0</v>
      </c>
      <c r="J175" s="55">
        <f>SUM(H175:I175)</f>
        <v>0</v>
      </c>
      <c r="K175" s="54"/>
      <c r="L175" s="53">
        <v>44766</v>
      </c>
      <c r="M175" s="53">
        <v>540927</v>
      </c>
      <c r="N175" s="53">
        <v>8193135</v>
      </c>
      <c r="O175" s="53">
        <v>119342833</v>
      </c>
      <c r="P175" s="52">
        <v>154755837</v>
      </c>
      <c r="Q175" s="51">
        <f>SUM(K175:P175)</f>
        <v>282877498</v>
      </c>
      <c r="R175" s="50">
        <f>SUM(J175,Q175)</f>
        <v>282877498</v>
      </c>
    </row>
    <row r="176" spans="2:18" s="14" customFormat="1" ht="17.399999999999999" customHeight="1">
      <c r="B176" s="48" t="s">
        <v>66</v>
      </c>
      <c r="C176" s="47"/>
      <c r="D176" s="47"/>
      <c r="E176" s="47"/>
      <c r="F176" s="47"/>
      <c r="G176" s="46"/>
      <c r="H176" s="45">
        <f t="shared" ref="H176:R176" si="36">SUM(H140,H161,H171)</f>
        <v>16871587</v>
      </c>
      <c r="I176" s="44">
        <f t="shared" si="36"/>
        <v>33588111</v>
      </c>
      <c r="J176" s="43">
        <f t="shared" si="36"/>
        <v>50459698</v>
      </c>
      <c r="K176" s="42">
        <f t="shared" si="36"/>
        <v>0</v>
      </c>
      <c r="L176" s="41">
        <f t="shared" si="36"/>
        <v>419573158</v>
      </c>
      <c r="M176" s="41">
        <f t="shared" si="36"/>
        <v>378269874</v>
      </c>
      <c r="N176" s="41">
        <f t="shared" si="36"/>
        <v>423036887</v>
      </c>
      <c r="O176" s="41">
        <f t="shared" si="36"/>
        <v>596342415</v>
      </c>
      <c r="P176" s="40">
        <f t="shared" si="36"/>
        <v>454752411</v>
      </c>
      <c r="Q176" s="39">
        <f t="shared" si="36"/>
        <v>2271974745</v>
      </c>
      <c r="R176" s="38">
        <f t="shared" si="36"/>
        <v>2322434443</v>
      </c>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8"/>
  <pageMargins left="0.35433070866141736" right="0.78740157480314965" top="0.59055118110236227" bottom="0.39370078740157483" header="0.39370078740157483" footer="0.39370078740157483"/>
  <pageSetup paperSize="9" scale="65" fitToHeight="0" orientation="landscape" r:id="rId1"/>
  <headerFooter alignWithMargins="0">
    <oddFooter>&amp;P ページ</oddFooter>
  </headerFooter>
  <rowBreaks count="3" manualBreakCount="3">
    <brk id="44" max="21" man="1"/>
    <brk id="93" max="16383" man="1"/>
    <brk id="135"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tabSelected="1" view="pageBreakPreview" zoomScaleNormal="55" zoomScaleSheetLayoutView="100" workbookViewId="0">
      <selection activeCell="O165" sqref="O165"/>
    </sheetView>
  </sheetViews>
  <sheetFormatPr defaultColWidth="7.6640625" defaultRowHeight="17.100000000000001" customHeight="1"/>
  <cols>
    <col min="1" max="2" width="2.6640625" style="1" customWidth="1"/>
    <col min="3" max="3" width="5.6640625" style="1" customWidth="1"/>
    <col min="4" max="4" width="7.6640625" style="1" customWidth="1"/>
    <col min="5" max="5" width="3.332031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3.332031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3.332031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3.332031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3.332031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3.332031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3.332031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3.332031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3.332031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3.332031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3.332031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3.332031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3.332031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3.332031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3.332031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3.332031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3.332031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3.332031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3.332031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3.332031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3.332031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3.332031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3.332031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3.332031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3.332031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3.332031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3.332031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3.332031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3.332031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3.332031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3.332031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3.332031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3.332031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3.332031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3.332031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3.332031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3.332031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3.332031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3.332031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3.332031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3.332031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3.332031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3.332031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3.332031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3.332031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3.332031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3.332031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3.332031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3.332031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3.332031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3.332031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3.332031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3.332031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3.332031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3.332031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3.332031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3.332031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3.332031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3.332031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3.332031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3.332031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3.332031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3.332031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3.332031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342" t="str">
        <f>"介護保険事業状況報告　令和" &amp; DBCS($A$2) &amp; "年（" &amp; DBCS($B$2) &amp; "年）" &amp; DBCS($C$2) &amp; "月※"</f>
        <v>介護保険事業状況報告　令和５年（２０２３年）３月※</v>
      </c>
      <c r="J1" s="853" t="s">
        <v>143</v>
      </c>
      <c r="K1" s="854"/>
      <c r="L1" s="854"/>
      <c r="M1" s="854"/>
      <c r="N1" s="854"/>
      <c r="O1" s="855"/>
      <c r="P1" s="865">
        <v>45085</v>
      </c>
      <c r="Q1" s="866"/>
      <c r="R1" s="336" t="s">
        <v>142</v>
      </c>
    </row>
    <row r="2" spans="1:18" ht="17.100000000000001" customHeight="1" thickTop="1">
      <c r="A2" s="312">
        <v>5</v>
      </c>
      <c r="B2" s="312">
        <v>2023</v>
      </c>
      <c r="C2" s="312">
        <v>3</v>
      </c>
      <c r="D2" s="312">
        <v>1</v>
      </c>
      <c r="E2" s="312">
        <v>31</v>
      </c>
      <c r="Q2" s="336"/>
    </row>
    <row r="3" spans="1:18" ht="17.100000000000001" customHeight="1">
      <c r="A3" s="4" t="s">
        <v>141</v>
      </c>
    </row>
    <row r="4" spans="1:18" ht="17.100000000000001" customHeight="1">
      <c r="B4" s="23"/>
      <c r="C4" s="23"/>
      <c r="D4" s="23"/>
      <c r="E4" s="143"/>
      <c r="F4" s="143"/>
      <c r="G4" s="143"/>
      <c r="H4" s="782" t="s">
        <v>130</v>
      </c>
      <c r="I4" s="782"/>
    </row>
    <row r="5" spans="1:18" ht="17.100000000000001" customHeight="1">
      <c r="B5" s="858" t="str">
        <f>"令和" &amp; DBCS($A$2) &amp; "年（" &amp; DBCS($B$2) &amp; "年）" &amp; DBCS($C$2) &amp; "月末日現在"</f>
        <v>令和５年（２０２３年）３月末日現在</v>
      </c>
      <c r="C5" s="859"/>
      <c r="D5" s="859"/>
      <c r="E5" s="859"/>
      <c r="F5" s="859"/>
      <c r="G5" s="860"/>
      <c r="H5" s="861" t="s">
        <v>140</v>
      </c>
      <c r="I5" s="862"/>
      <c r="L5" s="704" t="s">
        <v>130</v>
      </c>
      <c r="Q5" s="24" t="s">
        <v>139</v>
      </c>
    </row>
    <row r="6" spans="1:18" ht="17.100000000000001" customHeight="1">
      <c r="B6" s="3" t="s">
        <v>138</v>
      </c>
      <c r="C6" s="335"/>
      <c r="D6" s="335"/>
      <c r="E6" s="335"/>
      <c r="F6" s="335"/>
      <c r="G6" s="235"/>
      <c r="H6" s="334"/>
      <c r="I6" s="333">
        <v>43829</v>
      </c>
      <c r="K6" s="332" t="s">
        <v>137</v>
      </c>
      <c r="L6" s="331">
        <f>(I7+I8)-I6</f>
        <v>9382</v>
      </c>
      <c r="Q6" s="330">
        <f>R42</f>
        <v>19905</v>
      </c>
      <c r="R6" s="852">
        <f>Q6/Q7</f>
        <v>0.20512159934047816</v>
      </c>
    </row>
    <row r="7" spans="1:18" s="189" customFormat="1" ht="17.100000000000001" customHeight="1">
      <c r="B7" s="329" t="s">
        <v>136</v>
      </c>
      <c r="C7" s="328"/>
      <c r="D7" s="328"/>
      <c r="E7" s="328"/>
      <c r="F7" s="328"/>
      <c r="G7" s="327"/>
      <c r="H7" s="326"/>
      <c r="I7" s="325">
        <v>34518</v>
      </c>
      <c r="K7" s="189" t="s">
        <v>135</v>
      </c>
      <c r="Q7" s="324">
        <f>I9</f>
        <v>97040</v>
      </c>
      <c r="R7" s="852"/>
    </row>
    <row r="8" spans="1:18" s="189" customFormat="1" ht="17.100000000000001" customHeight="1">
      <c r="B8" s="323" t="s">
        <v>134</v>
      </c>
      <c r="C8" s="322"/>
      <c r="D8" s="322"/>
      <c r="E8" s="322"/>
      <c r="F8" s="322"/>
      <c r="G8" s="225"/>
      <c r="H8" s="321"/>
      <c r="I8" s="320">
        <v>18693</v>
      </c>
      <c r="K8" s="189" t="s">
        <v>133</v>
      </c>
      <c r="Q8" s="319"/>
      <c r="R8" s="318"/>
    </row>
    <row r="9" spans="1:18" ht="17.100000000000001" customHeight="1">
      <c r="B9" s="13" t="s">
        <v>132</v>
      </c>
      <c r="C9" s="12"/>
      <c r="D9" s="12"/>
      <c r="E9" s="12"/>
      <c r="F9" s="12"/>
      <c r="G9" s="317"/>
      <c r="H9" s="316"/>
      <c r="I9" s="315">
        <f>I6+I7+I8</f>
        <v>97040</v>
      </c>
    </row>
    <row r="11" spans="1:18" ht="17.100000000000001" customHeight="1">
      <c r="A11" s="4" t="s">
        <v>131</v>
      </c>
    </row>
    <row r="12" spans="1:18" ht="17.100000000000001" customHeight="1" thickBot="1">
      <c r="B12" s="5"/>
      <c r="C12" s="5"/>
      <c r="D12" s="5"/>
      <c r="E12" s="314"/>
      <c r="F12" s="314"/>
      <c r="G12" s="314"/>
      <c r="H12" s="314"/>
      <c r="I12" s="314"/>
      <c r="J12" s="314"/>
      <c r="K12" s="314"/>
      <c r="L12" s="314"/>
      <c r="M12" s="314"/>
      <c r="P12" s="314"/>
      <c r="Q12" s="842" t="s">
        <v>130</v>
      </c>
      <c r="R12" s="842"/>
    </row>
    <row r="13" spans="1:18" ht="17.100000000000001" customHeight="1">
      <c r="A13" s="313" t="s">
        <v>129</v>
      </c>
      <c r="B13" s="843" t="s">
        <v>128</v>
      </c>
      <c r="C13" s="846" t="str">
        <f>"令和" &amp; DBCS($A$2) &amp; "年（" &amp; DBCS($B$2) &amp; "年）" &amp; DBCS($C$2) &amp; "月末日現在"</f>
        <v>令和５年（２０２３年）３月末日現在</v>
      </c>
      <c r="D13" s="847"/>
      <c r="E13" s="847"/>
      <c r="F13" s="847"/>
      <c r="G13" s="848"/>
      <c r="H13" s="299" t="s">
        <v>65</v>
      </c>
      <c r="I13" s="298" t="s">
        <v>64</v>
      </c>
      <c r="J13" s="297" t="s">
        <v>57</v>
      </c>
      <c r="K13" s="296" t="s">
        <v>63</v>
      </c>
      <c r="L13" s="295" t="s">
        <v>62</v>
      </c>
      <c r="M13" s="295" t="s">
        <v>61</v>
      </c>
      <c r="N13" s="295" t="s">
        <v>60</v>
      </c>
      <c r="O13" s="295" t="s">
        <v>59</v>
      </c>
      <c r="P13" s="294" t="s">
        <v>58</v>
      </c>
      <c r="Q13" s="293" t="s">
        <v>57</v>
      </c>
      <c r="R13" s="292" t="s">
        <v>56</v>
      </c>
    </row>
    <row r="14" spans="1:18" ht="17.100000000000001" customHeight="1">
      <c r="A14" s="312">
        <v>875</v>
      </c>
      <c r="B14" s="844"/>
      <c r="C14" s="291" t="s">
        <v>111</v>
      </c>
      <c r="D14" s="47"/>
      <c r="E14" s="47"/>
      <c r="F14" s="47"/>
      <c r="G14" s="46"/>
      <c r="H14" s="263">
        <f>H15+H16+H17+H18+H19+H20</f>
        <v>801</v>
      </c>
      <c r="I14" s="264">
        <f>I15+I16+I17+I18+I19+I20</f>
        <v>670</v>
      </c>
      <c r="J14" s="290">
        <f t="shared" ref="J14:J22" si="0">SUM(H14:I14)</f>
        <v>1471</v>
      </c>
      <c r="K14" s="289" t="s">
        <v>290</v>
      </c>
      <c r="L14" s="33">
        <f>L15+L16+L17+L18+L19+L20</f>
        <v>1485</v>
      </c>
      <c r="M14" s="33">
        <f>M15+M16+M17+M18+M19+M20</f>
        <v>995</v>
      </c>
      <c r="N14" s="33">
        <f>N15+N16+N17+N18+N19+N20</f>
        <v>682</v>
      </c>
      <c r="O14" s="33">
        <f>O15+O16+O17+O18+O19+O20</f>
        <v>715</v>
      </c>
      <c r="P14" s="33">
        <f>P15+P16+P17+P18+P19+P20</f>
        <v>434</v>
      </c>
      <c r="Q14" s="261">
        <f t="shared" ref="Q14:Q22" si="1">SUM(K14:P14)</f>
        <v>4311</v>
      </c>
      <c r="R14" s="287">
        <f t="shared" ref="R14:R22" si="2">SUM(J14,Q14)</f>
        <v>5782</v>
      </c>
    </row>
    <row r="15" spans="1:18" ht="17.100000000000001" customHeight="1">
      <c r="A15" s="312">
        <v>156</v>
      </c>
      <c r="B15" s="844"/>
      <c r="C15" s="82"/>
      <c r="D15" s="151" t="s">
        <v>126</v>
      </c>
      <c r="E15" s="151"/>
      <c r="F15" s="151"/>
      <c r="G15" s="151"/>
      <c r="H15" s="311">
        <v>54</v>
      </c>
      <c r="I15" s="308">
        <v>43</v>
      </c>
      <c r="J15" s="275">
        <f t="shared" si="0"/>
        <v>97</v>
      </c>
      <c r="K15" s="310" t="s">
        <v>291</v>
      </c>
      <c r="L15" s="309">
        <v>79</v>
      </c>
      <c r="M15" s="309">
        <v>48</v>
      </c>
      <c r="N15" s="309">
        <v>34</v>
      </c>
      <c r="O15" s="309">
        <v>32</v>
      </c>
      <c r="P15" s="308">
        <v>32</v>
      </c>
      <c r="Q15" s="275">
        <f t="shared" si="1"/>
        <v>225</v>
      </c>
      <c r="R15" s="281">
        <f t="shared" si="2"/>
        <v>322</v>
      </c>
    </row>
    <row r="16" spans="1:18" ht="17.100000000000001" customHeight="1">
      <c r="A16" s="312"/>
      <c r="B16" s="844"/>
      <c r="C16" s="152"/>
      <c r="D16" s="69" t="s">
        <v>125</v>
      </c>
      <c r="E16" s="69"/>
      <c r="F16" s="69"/>
      <c r="G16" s="69"/>
      <c r="H16" s="311">
        <v>104</v>
      </c>
      <c r="I16" s="308">
        <v>103</v>
      </c>
      <c r="J16" s="275">
        <f t="shared" si="0"/>
        <v>207</v>
      </c>
      <c r="K16" s="310" t="s">
        <v>291</v>
      </c>
      <c r="L16" s="309">
        <v>165</v>
      </c>
      <c r="M16" s="309">
        <v>131</v>
      </c>
      <c r="N16" s="309">
        <v>94</v>
      </c>
      <c r="O16" s="309">
        <v>79</v>
      </c>
      <c r="P16" s="308">
        <v>55</v>
      </c>
      <c r="Q16" s="275">
        <f t="shared" si="1"/>
        <v>524</v>
      </c>
      <c r="R16" s="274">
        <f t="shared" si="2"/>
        <v>731</v>
      </c>
    </row>
    <row r="17" spans="1:18" ht="17.100000000000001" customHeight="1">
      <c r="A17" s="312"/>
      <c r="B17" s="844"/>
      <c r="C17" s="152"/>
      <c r="D17" s="69" t="s">
        <v>124</v>
      </c>
      <c r="E17" s="69"/>
      <c r="F17" s="69"/>
      <c r="G17" s="69"/>
      <c r="H17" s="311">
        <v>138</v>
      </c>
      <c r="I17" s="308">
        <v>127</v>
      </c>
      <c r="J17" s="275">
        <f t="shared" si="0"/>
        <v>265</v>
      </c>
      <c r="K17" s="310" t="s">
        <v>144</v>
      </c>
      <c r="L17" s="309">
        <v>266</v>
      </c>
      <c r="M17" s="309">
        <v>193</v>
      </c>
      <c r="N17" s="309">
        <v>124</v>
      </c>
      <c r="O17" s="309">
        <v>116</v>
      </c>
      <c r="P17" s="308">
        <v>75</v>
      </c>
      <c r="Q17" s="275">
        <f t="shared" si="1"/>
        <v>774</v>
      </c>
      <c r="R17" s="274">
        <f t="shared" si="2"/>
        <v>1039</v>
      </c>
    </row>
    <row r="18" spans="1:18" ht="17.100000000000001" customHeight="1">
      <c r="A18" s="312"/>
      <c r="B18" s="844"/>
      <c r="C18" s="152"/>
      <c r="D18" s="69" t="s">
        <v>123</v>
      </c>
      <c r="E18" s="69"/>
      <c r="F18" s="69"/>
      <c r="G18" s="69"/>
      <c r="H18" s="311">
        <v>184</v>
      </c>
      <c r="I18" s="308">
        <v>136</v>
      </c>
      <c r="J18" s="275">
        <f t="shared" si="0"/>
        <v>320</v>
      </c>
      <c r="K18" s="310" t="s">
        <v>291</v>
      </c>
      <c r="L18" s="309">
        <v>326</v>
      </c>
      <c r="M18" s="309">
        <v>199</v>
      </c>
      <c r="N18" s="309">
        <v>154</v>
      </c>
      <c r="O18" s="309">
        <v>173</v>
      </c>
      <c r="P18" s="308">
        <v>88</v>
      </c>
      <c r="Q18" s="275">
        <f t="shared" si="1"/>
        <v>940</v>
      </c>
      <c r="R18" s="274">
        <f t="shared" si="2"/>
        <v>1260</v>
      </c>
    </row>
    <row r="19" spans="1:18" ht="17.100000000000001" customHeight="1">
      <c r="A19" s="312"/>
      <c r="B19" s="844"/>
      <c r="C19" s="152"/>
      <c r="D19" s="69" t="s">
        <v>122</v>
      </c>
      <c r="E19" s="69"/>
      <c r="F19" s="69"/>
      <c r="G19" s="69"/>
      <c r="H19" s="311">
        <v>190</v>
      </c>
      <c r="I19" s="308">
        <v>144</v>
      </c>
      <c r="J19" s="275">
        <f t="shared" si="0"/>
        <v>334</v>
      </c>
      <c r="K19" s="310" t="s">
        <v>144</v>
      </c>
      <c r="L19" s="309">
        <v>350</v>
      </c>
      <c r="M19" s="309">
        <v>222</v>
      </c>
      <c r="N19" s="309">
        <v>142</v>
      </c>
      <c r="O19" s="309">
        <v>159</v>
      </c>
      <c r="P19" s="308">
        <v>94</v>
      </c>
      <c r="Q19" s="275">
        <f t="shared" si="1"/>
        <v>967</v>
      </c>
      <c r="R19" s="274">
        <f t="shared" si="2"/>
        <v>1301</v>
      </c>
    </row>
    <row r="20" spans="1:18" ht="17.100000000000001" customHeight="1">
      <c r="A20" s="312">
        <v>719</v>
      </c>
      <c r="B20" s="844"/>
      <c r="C20" s="133"/>
      <c r="D20" s="132" t="s">
        <v>121</v>
      </c>
      <c r="E20" s="132"/>
      <c r="F20" s="132"/>
      <c r="G20" s="132"/>
      <c r="H20" s="273">
        <v>131</v>
      </c>
      <c r="I20" s="305">
        <v>117</v>
      </c>
      <c r="J20" s="271">
        <f t="shared" si="0"/>
        <v>248</v>
      </c>
      <c r="K20" s="307" t="s">
        <v>292</v>
      </c>
      <c r="L20" s="306">
        <v>299</v>
      </c>
      <c r="M20" s="306">
        <v>202</v>
      </c>
      <c r="N20" s="306">
        <v>134</v>
      </c>
      <c r="O20" s="306">
        <v>156</v>
      </c>
      <c r="P20" s="305">
        <v>90</v>
      </c>
      <c r="Q20" s="275">
        <f t="shared" si="1"/>
        <v>881</v>
      </c>
      <c r="R20" s="266">
        <f t="shared" si="2"/>
        <v>1129</v>
      </c>
    </row>
    <row r="21" spans="1:18" ht="17.100000000000001" customHeight="1">
      <c r="A21" s="312">
        <v>25</v>
      </c>
      <c r="B21" s="844"/>
      <c r="C21" s="265" t="s">
        <v>110</v>
      </c>
      <c r="D21" s="265"/>
      <c r="E21" s="265"/>
      <c r="F21" s="265"/>
      <c r="G21" s="265"/>
      <c r="H21" s="263">
        <v>11</v>
      </c>
      <c r="I21" s="304">
        <v>31</v>
      </c>
      <c r="J21" s="290">
        <f t="shared" si="0"/>
        <v>42</v>
      </c>
      <c r="K21" s="289" t="s">
        <v>144</v>
      </c>
      <c r="L21" s="33">
        <v>42</v>
      </c>
      <c r="M21" s="33">
        <v>28</v>
      </c>
      <c r="N21" s="33">
        <v>19</v>
      </c>
      <c r="O21" s="33">
        <v>10</v>
      </c>
      <c r="P21" s="32">
        <v>21</v>
      </c>
      <c r="Q21" s="303">
        <f t="shared" si="1"/>
        <v>120</v>
      </c>
      <c r="R21" s="302">
        <f t="shared" si="2"/>
        <v>162</v>
      </c>
    </row>
    <row r="22" spans="1:18" ht="17.100000000000001" customHeight="1" thickBot="1">
      <c r="A22" s="312">
        <v>900</v>
      </c>
      <c r="B22" s="845"/>
      <c r="C22" s="839" t="s">
        <v>120</v>
      </c>
      <c r="D22" s="840"/>
      <c r="E22" s="840"/>
      <c r="F22" s="840"/>
      <c r="G22" s="841"/>
      <c r="H22" s="259">
        <f>H14+H21</f>
        <v>812</v>
      </c>
      <c r="I22" s="256">
        <f>I14+I21</f>
        <v>701</v>
      </c>
      <c r="J22" s="255">
        <f t="shared" si="0"/>
        <v>1513</v>
      </c>
      <c r="K22" s="258" t="s">
        <v>291</v>
      </c>
      <c r="L22" s="257">
        <f>L14+L21</f>
        <v>1527</v>
      </c>
      <c r="M22" s="257">
        <f>M14+M21</f>
        <v>1023</v>
      </c>
      <c r="N22" s="257">
        <f>N14+N21</f>
        <v>701</v>
      </c>
      <c r="O22" s="257">
        <f>O14+O21</f>
        <v>725</v>
      </c>
      <c r="P22" s="256">
        <f>P14+P21</f>
        <v>455</v>
      </c>
      <c r="Q22" s="255">
        <f t="shared" si="1"/>
        <v>4431</v>
      </c>
      <c r="R22" s="254">
        <f t="shared" si="2"/>
        <v>5944</v>
      </c>
    </row>
    <row r="23" spans="1:18" ht="17.100000000000001" customHeight="1">
      <c r="B23" s="849" t="s">
        <v>127</v>
      </c>
      <c r="C23" s="301"/>
      <c r="D23" s="301"/>
      <c r="E23" s="301"/>
      <c r="F23" s="301"/>
      <c r="G23" s="300"/>
      <c r="H23" s="299" t="s">
        <v>65</v>
      </c>
      <c r="I23" s="298" t="s">
        <v>64</v>
      </c>
      <c r="J23" s="297" t="s">
        <v>57</v>
      </c>
      <c r="K23" s="296" t="s">
        <v>63</v>
      </c>
      <c r="L23" s="295" t="s">
        <v>62</v>
      </c>
      <c r="M23" s="295" t="s">
        <v>61</v>
      </c>
      <c r="N23" s="295" t="s">
        <v>60</v>
      </c>
      <c r="O23" s="295" t="s">
        <v>59</v>
      </c>
      <c r="P23" s="294" t="s">
        <v>58</v>
      </c>
      <c r="Q23" s="293" t="s">
        <v>57</v>
      </c>
      <c r="R23" s="292" t="s">
        <v>56</v>
      </c>
    </row>
    <row r="24" spans="1:18" ht="17.100000000000001" customHeight="1">
      <c r="B24" s="850"/>
      <c r="C24" s="291" t="s">
        <v>111</v>
      </c>
      <c r="D24" s="47"/>
      <c r="E24" s="47"/>
      <c r="F24" s="47"/>
      <c r="G24" s="46"/>
      <c r="H24" s="263">
        <f>H25+H26+H27+H28+H29+H30</f>
        <v>1929</v>
      </c>
      <c r="I24" s="264">
        <f>I25+I26+I27+I28+I29+I30</f>
        <v>1769</v>
      </c>
      <c r="J24" s="290">
        <f t="shared" ref="J24:J32" si="3">SUM(H24:I24)</f>
        <v>3698</v>
      </c>
      <c r="K24" s="289" t="s">
        <v>292</v>
      </c>
      <c r="L24" s="33">
        <f>L25+L26+L27+L28+L29+L30</f>
        <v>3271</v>
      </c>
      <c r="M24" s="33">
        <f>M25+M26+M27+M28+M29+M30</f>
        <v>1932</v>
      </c>
      <c r="N24" s="33">
        <f>N25+N26+N27+N28+N29+N30</f>
        <v>1613</v>
      </c>
      <c r="O24" s="33">
        <f>O25+O26+O27+O28+O29+O30</f>
        <v>1963</v>
      </c>
      <c r="P24" s="33">
        <f>P25+P26+P27+P28+P29+P30</f>
        <v>1348</v>
      </c>
      <c r="Q24" s="261">
        <f t="shared" ref="Q24:Q32" si="4">SUM(K24:P24)</f>
        <v>10127</v>
      </c>
      <c r="R24" s="287">
        <f t="shared" ref="R24:R32" si="5">SUM(J24,Q24)</f>
        <v>13825</v>
      </c>
    </row>
    <row r="25" spans="1:18" ht="17.100000000000001" customHeight="1">
      <c r="B25" s="850"/>
      <c r="C25" s="81"/>
      <c r="D25" s="151" t="s">
        <v>126</v>
      </c>
      <c r="E25" s="151"/>
      <c r="F25" s="151"/>
      <c r="G25" s="151"/>
      <c r="H25" s="311">
        <v>46</v>
      </c>
      <c r="I25" s="308">
        <v>43</v>
      </c>
      <c r="J25" s="275">
        <f t="shared" si="3"/>
        <v>89</v>
      </c>
      <c r="K25" s="310" t="s">
        <v>292</v>
      </c>
      <c r="L25" s="309">
        <v>56</v>
      </c>
      <c r="M25" s="309">
        <v>49</v>
      </c>
      <c r="N25" s="309">
        <v>28</v>
      </c>
      <c r="O25" s="309">
        <v>27</v>
      </c>
      <c r="P25" s="308">
        <v>19</v>
      </c>
      <c r="Q25" s="275">
        <f t="shared" si="4"/>
        <v>179</v>
      </c>
      <c r="R25" s="281">
        <f t="shared" si="5"/>
        <v>268</v>
      </c>
    </row>
    <row r="26" spans="1:18" ht="17.100000000000001" customHeight="1">
      <c r="B26" s="850"/>
      <c r="C26" s="151"/>
      <c r="D26" s="69" t="s">
        <v>125</v>
      </c>
      <c r="E26" s="69"/>
      <c r="F26" s="69"/>
      <c r="G26" s="69"/>
      <c r="H26" s="311">
        <v>141</v>
      </c>
      <c r="I26" s="308">
        <v>137</v>
      </c>
      <c r="J26" s="275">
        <f t="shared" si="3"/>
        <v>278</v>
      </c>
      <c r="K26" s="310" t="s">
        <v>292</v>
      </c>
      <c r="L26" s="309">
        <v>158</v>
      </c>
      <c r="M26" s="309">
        <v>101</v>
      </c>
      <c r="N26" s="309">
        <v>68</v>
      </c>
      <c r="O26" s="309">
        <v>80</v>
      </c>
      <c r="P26" s="308">
        <v>59</v>
      </c>
      <c r="Q26" s="275">
        <f t="shared" si="4"/>
        <v>466</v>
      </c>
      <c r="R26" s="274">
        <f t="shared" si="5"/>
        <v>744</v>
      </c>
    </row>
    <row r="27" spans="1:18" ht="17.100000000000001" customHeight="1">
      <c r="B27" s="850"/>
      <c r="C27" s="151"/>
      <c r="D27" s="69" t="s">
        <v>124</v>
      </c>
      <c r="E27" s="69"/>
      <c r="F27" s="69"/>
      <c r="G27" s="69"/>
      <c r="H27" s="311">
        <v>277</v>
      </c>
      <c r="I27" s="308">
        <v>237</v>
      </c>
      <c r="J27" s="275">
        <f t="shared" si="3"/>
        <v>514</v>
      </c>
      <c r="K27" s="310" t="s">
        <v>292</v>
      </c>
      <c r="L27" s="309">
        <v>358</v>
      </c>
      <c r="M27" s="309">
        <v>166</v>
      </c>
      <c r="N27" s="309">
        <v>147</v>
      </c>
      <c r="O27" s="309">
        <v>161</v>
      </c>
      <c r="P27" s="308">
        <v>131</v>
      </c>
      <c r="Q27" s="275">
        <f t="shared" si="4"/>
        <v>963</v>
      </c>
      <c r="R27" s="274">
        <f t="shared" si="5"/>
        <v>1477</v>
      </c>
    </row>
    <row r="28" spans="1:18" ht="17.100000000000001" customHeight="1">
      <c r="B28" s="850"/>
      <c r="C28" s="151"/>
      <c r="D28" s="69" t="s">
        <v>123</v>
      </c>
      <c r="E28" s="69"/>
      <c r="F28" s="69"/>
      <c r="G28" s="69"/>
      <c r="H28" s="311">
        <v>514</v>
      </c>
      <c r="I28" s="308">
        <v>372</v>
      </c>
      <c r="J28" s="275">
        <f t="shared" si="3"/>
        <v>886</v>
      </c>
      <c r="K28" s="310" t="s">
        <v>292</v>
      </c>
      <c r="L28" s="309">
        <v>653</v>
      </c>
      <c r="M28" s="309">
        <v>341</v>
      </c>
      <c r="N28" s="309">
        <v>239</v>
      </c>
      <c r="O28" s="309">
        <v>271</v>
      </c>
      <c r="P28" s="308">
        <v>187</v>
      </c>
      <c r="Q28" s="275">
        <f t="shared" si="4"/>
        <v>1691</v>
      </c>
      <c r="R28" s="274">
        <f t="shared" si="5"/>
        <v>2577</v>
      </c>
    </row>
    <row r="29" spans="1:18" ht="17.100000000000001" customHeight="1">
      <c r="B29" s="850"/>
      <c r="C29" s="151"/>
      <c r="D29" s="69" t="s">
        <v>122</v>
      </c>
      <c r="E29" s="69"/>
      <c r="F29" s="69"/>
      <c r="G29" s="69"/>
      <c r="H29" s="311">
        <v>569</v>
      </c>
      <c r="I29" s="308">
        <v>483</v>
      </c>
      <c r="J29" s="275">
        <f t="shared" si="3"/>
        <v>1052</v>
      </c>
      <c r="K29" s="310" t="s">
        <v>292</v>
      </c>
      <c r="L29" s="309">
        <v>955</v>
      </c>
      <c r="M29" s="309">
        <v>499</v>
      </c>
      <c r="N29" s="309">
        <v>426</v>
      </c>
      <c r="O29" s="309">
        <v>431</v>
      </c>
      <c r="P29" s="308">
        <v>339</v>
      </c>
      <c r="Q29" s="275">
        <f t="shared" si="4"/>
        <v>2650</v>
      </c>
      <c r="R29" s="274">
        <f t="shared" si="5"/>
        <v>3702</v>
      </c>
    </row>
    <row r="30" spans="1:18" ht="17.100000000000001" customHeight="1">
      <c r="B30" s="850"/>
      <c r="C30" s="132"/>
      <c r="D30" s="132" t="s">
        <v>121</v>
      </c>
      <c r="E30" s="132"/>
      <c r="F30" s="132"/>
      <c r="G30" s="132"/>
      <c r="H30" s="273">
        <v>382</v>
      </c>
      <c r="I30" s="305">
        <v>497</v>
      </c>
      <c r="J30" s="271">
        <f t="shared" si="3"/>
        <v>879</v>
      </c>
      <c r="K30" s="307" t="s">
        <v>290</v>
      </c>
      <c r="L30" s="306">
        <v>1091</v>
      </c>
      <c r="M30" s="306">
        <v>776</v>
      </c>
      <c r="N30" s="306">
        <v>705</v>
      </c>
      <c r="O30" s="306">
        <v>993</v>
      </c>
      <c r="P30" s="305">
        <v>613</v>
      </c>
      <c r="Q30" s="271">
        <f t="shared" si="4"/>
        <v>4178</v>
      </c>
      <c r="R30" s="266">
        <f t="shared" si="5"/>
        <v>5057</v>
      </c>
    </row>
    <row r="31" spans="1:18" ht="17.100000000000001" customHeight="1">
      <c r="B31" s="850"/>
      <c r="C31" s="265" t="s">
        <v>110</v>
      </c>
      <c r="D31" s="265"/>
      <c r="E31" s="265"/>
      <c r="F31" s="265"/>
      <c r="G31" s="265"/>
      <c r="H31" s="263">
        <v>15</v>
      </c>
      <c r="I31" s="304">
        <v>30</v>
      </c>
      <c r="J31" s="290">
        <f t="shared" si="3"/>
        <v>45</v>
      </c>
      <c r="K31" s="289" t="s">
        <v>292</v>
      </c>
      <c r="L31" s="33">
        <v>26</v>
      </c>
      <c r="M31" s="33">
        <v>16</v>
      </c>
      <c r="N31" s="33">
        <v>14</v>
      </c>
      <c r="O31" s="33">
        <v>17</v>
      </c>
      <c r="P31" s="32">
        <v>18</v>
      </c>
      <c r="Q31" s="303">
        <f t="shared" si="4"/>
        <v>91</v>
      </c>
      <c r="R31" s="302">
        <f t="shared" si="5"/>
        <v>136</v>
      </c>
    </row>
    <row r="32" spans="1:18" ht="17.100000000000001" customHeight="1" thickBot="1">
      <c r="B32" s="851"/>
      <c r="C32" s="839" t="s">
        <v>120</v>
      </c>
      <c r="D32" s="840"/>
      <c r="E32" s="840"/>
      <c r="F32" s="840"/>
      <c r="G32" s="841"/>
      <c r="H32" s="259">
        <f>H24+H31</f>
        <v>1944</v>
      </c>
      <c r="I32" s="256">
        <f>I24+I31</f>
        <v>1799</v>
      </c>
      <c r="J32" s="255">
        <f t="shared" si="3"/>
        <v>3743</v>
      </c>
      <c r="K32" s="258" t="s">
        <v>293</v>
      </c>
      <c r="L32" s="257">
        <f>L24+L31</f>
        <v>3297</v>
      </c>
      <c r="M32" s="257">
        <f>M24+M31</f>
        <v>1948</v>
      </c>
      <c r="N32" s="257">
        <f>N24+N31</f>
        <v>1627</v>
      </c>
      <c r="O32" s="257">
        <f>O24+O31</f>
        <v>1980</v>
      </c>
      <c r="P32" s="256">
        <f>P24+P31</f>
        <v>1366</v>
      </c>
      <c r="Q32" s="255">
        <f t="shared" si="4"/>
        <v>10218</v>
      </c>
      <c r="R32" s="254">
        <f t="shared" si="5"/>
        <v>13961</v>
      </c>
    </row>
    <row r="33" spans="1:18" ht="17.100000000000001" customHeight="1">
      <c r="B33" s="836" t="s">
        <v>57</v>
      </c>
      <c r="C33" s="301"/>
      <c r="D33" s="301"/>
      <c r="E33" s="301"/>
      <c r="F33" s="301"/>
      <c r="G33" s="300"/>
      <c r="H33" s="299" t="s">
        <v>65</v>
      </c>
      <c r="I33" s="298" t="s">
        <v>64</v>
      </c>
      <c r="J33" s="297" t="s">
        <v>57</v>
      </c>
      <c r="K33" s="296" t="s">
        <v>63</v>
      </c>
      <c r="L33" s="295" t="s">
        <v>62</v>
      </c>
      <c r="M33" s="295" t="s">
        <v>61</v>
      </c>
      <c r="N33" s="295" t="s">
        <v>60</v>
      </c>
      <c r="O33" s="295" t="s">
        <v>59</v>
      </c>
      <c r="P33" s="294" t="s">
        <v>58</v>
      </c>
      <c r="Q33" s="293" t="s">
        <v>57</v>
      </c>
      <c r="R33" s="292" t="s">
        <v>56</v>
      </c>
    </row>
    <row r="34" spans="1:18" ht="17.100000000000001" customHeight="1">
      <c r="B34" s="837"/>
      <c r="C34" s="291" t="s">
        <v>111</v>
      </c>
      <c r="D34" s="47"/>
      <c r="E34" s="47"/>
      <c r="F34" s="47"/>
      <c r="G34" s="46"/>
      <c r="H34" s="263">
        <f t="shared" ref="H34:I41" si="6">H14+H24</f>
        <v>2730</v>
      </c>
      <c r="I34" s="264">
        <f t="shared" si="6"/>
        <v>2439</v>
      </c>
      <c r="J34" s="290">
        <f>SUM(H34:I34)</f>
        <v>5169</v>
      </c>
      <c r="K34" s="289" t="s">
        <v>292</v>
      </c>
      <c r="L34" s="288">
        <f>L14+L24</f>
        <v>4756</v>
      </c>
      <c r="M34" s="288">
        <f>M14+M24</f>
        <v>2927</v>
      </c>
      <c r="N34" s="288">
        <f>N14+N24</f>
        <v>2295</v>
      </c>
      <c r="O34" s="288">
        <f>O14+O24</f>
        <v>2678</v>
      </c>
      <c r="P34" s="288">
        <f>P14+P24</f>
        <v>1782</v>
      </c>
      <c r="Q34" s="261">
        <f t="shared" ref="Q34:Q42" si="7">SUM(K34:P34)</f>
        <v>14438</v>
      </c>
      <c r="R34" s="287">
        <f t="shared" ref="R34:R42" si="8">SUM(J34,Q34)</f>
        <v>19607</v>
      </c>
    </row>
    <row r="35" spans="1:18" ht="17.100000000000001" customHeight="1">
      <c r="B35" s="837"/>
      <c r="C35" s="82"/>
      <c r="D35" s="151" t="s">
        <v>126</v>
      </c>
      <c r="E35" s="151"/>
      <c r="F35" s="151"/>
      <c r="G35" s="151"/>
      <c r="H35" s="286">
        <f t="shared" si="6"/>
        <v>100</v>
      </c>
      <c r="I35" s="285">
        <f t="shared" si="6"/>
        <v>86</v>
      </c>
      <c r="J35" s="275">
        <f>SUM(H35:I35)</f>
        <v>186</v>
      </c>
      <c r="K35" s="284" t="s">
        <v>144</v>
      </c>
      <c r="L35" s="283">
        <f t="shared" ref="L35:P41" si="9">L15+L25</f>
        <v>135</v>
      </c>
      <c r="M35" s="283">
        <f t="shared" si="9"/>
        <v>97</v>
      </c>
      <c r="N35" s="283">
        <f t="shared" si="9"/>
        <v>62</v>
      </c>
      <c r="O35" s="283">
        <f t="shared" si="9"/>
        <v>59</v>
      </c>
      <c r="P35" s="282">
        <f>P15+P25</f>
        <v>51</v>
      </c>
      <c r="Q35" s="275">
        <f>SUM(K35:P35)</f>
        <v>404</v>
      </c>
      <c r="R35" s="281">
        <f>SUM(J35,Q35)</f>
        <v>590</v>
      </c>
    </row>
    <row r="36" spans="1:18" ht="17.100000000000001" customHeight="1">
      <c r="B36" s="837"/>
      <c r="C36" s="152"/>
      <c r="D36" s="69" t="s">
        <v>125</v>
      </c>
      <c r="E36" s="69"/>
      <c r="F36" s="69"/>
      <c r="G36" s="69"/>
      <c r="H36" s="280">
        <f t="shared" si="6"/>
        <v>245</v>
      </c>
      <c r="I36" s="279">
        <f t="shared" si="6"/>
        <v>240</v>
      </c>
      <c r="J36" s="275">
        <f t="shared" ref="J36:J42" si="10">SUM(H36:I36)</f>
        <v>485</v>
      </c>
      <c r="K36" s="278" t="s">
        <v>292</v>
      </c>
      <c r="L36" s="277">
        <f t="shared" si="9"/>
        <v>323</v>
      </c>
      <c r="M36" s="277">
        <f t="shared" si="9"/>
        <v>232</v>
      </c>
      <c r="N36" s="277">
        <f t="shared" si="9"/>
        <v>162</v>
      </c>
      <c r="O36" s="277">
        <f t="shared" si="9"/>
        <v>159</v>
      </c>
      <c r="P36" s="276">
        <f t="shared" si="9"/>
        <v>114</v>
      </c>
      <c r="Q36" s="275">
        <f t="shared" si="7"/>
        <v>990</v>
      </c>
      <c r="R36" s="274">
        <f t="shared" si="8"/>
        <v>1475</v>
      </c>
    </row>
    <row r="37" spans="1:18" ht="17.100000000000001" customHeight="1">
      <c r="B37" s="837"/>
      <c r="C37" s="152"/>
      <c r="D37" s="69" t="s">
        <v>124</v>
      </c>
      <c r="E37" s="69"/>
      <c r="F37" s="69"/>
      <c r="G37" s="69"/>
      <c r="H37" s="280">
        <f t="shared" si="6"/>
        <v>415</v>
      </c>
      <c r="I37" s="279">
        <f t="shared" si="6"/>
        <v>364</v>
      </c>
      <c r="J37" s="275">
        <f t="shared" si="10"/>
        <v>779</v>
      </c>
      <c r="K37" s="278" t="s">
        <v>292</v>
      </c>
      <c r="L37" s="277">
        <f t="shared" si="9"/>
        <v>624</v>
      </c>
      <c r="M37" s="277">
        <f t="shared" si="9"/>
        <v>359</v>
      </c>
      <c r="N37" s="277">
        <f t="shared" si="9"/>
        <v>271</v>
      </c>
      <c r="O37" s="277">
        <f t="shared" si="9"/>
        <v>277</v>
      </c>
      <c r="P37" s="276">
        <f t="shared" si="9"/>
        <v>206</v>
      </c>
      <c r="Q37" s="275">
        <f t="shared" si="7"/>
        <v>1737</v>
      </c>
      <c r="R37" s="274">
        <f>SUM(J37,Q37)</f>
        <v>2516</v>
      </c>
    </row>
    <row r="38" spans="1:18" ht="17.100000000000001" customHeight="1">
      <c r="B38" s="837"/>
      <c r="C38" s="152"/>
      <c r="D38" s="69" t="s">
        <v>123</v>
      </c>
      <c r="E38" s="69"/>
      <c r="F38" s="69"/>
      <c r="G38" s="69"/>
      <c r="H38" s="280">
        <f t="shared" si="6"/>
        <v>698</v>
      </c>
      <c r="I38" s="279">
        <f t="shared" si="6"/>
        <v>508</v>
      </c>
      <c r="J38" s="275">
        <f t="shared" si="10"/>
        <v>1206</v>
      </c>
      <c r="K38" s="278" t="s">
        <v>144</v>
      </c>
      <c r="L38" s="277">
        <f t="shared" si="9"/>
        <v>979</v>
      </c>
      <c r="M38" s="277">
        <f t="shared" si="9"/>
        <v>540</v>
      </c>
      <c r="N38" s="277">
        <f t="shared" si="9"/>
        <v>393</v>
      </c>
      <c r="O38" s="277">
        <f t="shared" si="9"/>
        <v>444</v>
      </c>
      <c r="P38" s="276">
        <f t="shared" si="9"/>
        <v>275</v>
      </c>
      <c r="Q38" s="275">
        <f t="shared" si="7"/>
        <v>2631</v>
      </c>
      <c r="R38" s="274">
        <f t="shared" si="8"/>
        <v>3837</v>
      </c>
    </row>
    <row r="39" spans="1:18" ht="17.100000000000001" customHeight="1">
      <c r="B39" s="837"/>
      <c r="C39" s="152"/>
      <c r="D39" s="69" t="s">
        <v>122</v>
      </c>
      <c r="E39" s="69"/>
      <c r="F39" s="69"/>
      <c r="G39" s="69"/>
      <c r="H39" s="280">
        <f t="shared" si="6"/>
        <v>759</v>
      </c>
      <c r="I39" s="279">
        <f t="shared" si="6"/>
        <v>627</v>
      </c>
      <c r="J39" s="275">
        <f t="shared" si="10"/>
        <v>1386</v>
      </c>
      <c r="K39" s="278" t="s">
        <v>292</v>
      </c>
      <c r="L39" s="277">
        <f t="shared" si="9"/>
        <v>1305</v>
      </c>
      <c r="M39" s="277">
        <f t="shared" si="9"/>
        <v>721</v>
      </c>
      <c r="N39" s="277">
        <f t="shared" si="9"/>
        <v>568</v>
      </c>
      <c r="O39" s="277">
        <f t="shared" si="9"/>
        <v>590</v>
      </c>
      <c r="P39" s="276">
        <f t="shared" si="9"/>
        <v>433</v>
      </c>
      <c r="Q39" s="275">
        <f t="shared" si="7"/>
        <v>3617</v>
      </c>
      <c r="R39" s="274">
        <f t="shared" si="8"/>
        <v>5003</v>
      </c>
    </row>
    <row r="40" spans="1:18" ht="17.100000000000001" customHeight="1">
      <c r="B40" s="837"/>
      <c r="C40" s="133"/>
      <c r="D40" s="132" t="s">
        <v>121</v>
      </c>
      <c r="E40" s="132"/>
      <c r="F40" s="132"/>
      <c r="G40" s="132"/>
      <c r="H40" s="273">
        <f t="shared" si="6"/>
        <v>513</v>
      </c>
      <c r="I40" s="272">
        <f t="shared" si="6"/>
        <v>614</v>
      </c>
      <c r="J40" s="271">
        <f t="shared" si="10"/>
        <v>1127</v>
      </c>
      <c r="K40" s="270" t="s">
        <v>292</v>
      </c>
      <c r="L40" s="269">
        <f t="shared" si="9"/>
        <v>1390</v>
      </c>
      <c r="M40" s="269">
        <f t="shared" si="9"/>
        <v>978</v>
      </c>
      <c r="N40" s="269">
        <f t="shared" si="9"/>
        <v>839</v>
      </c>
      <c r="O40" s="269">
        <f t="shared" si="9"/>
        <v>1149</v>
      </c>
      <c r="P40" s="268">
        <f t="shared" si="9"/>
        <v>703</v>
      </c>
      <c r="Q40" s="267">
        <f t="shared" si="7"/>
        <v>5059</v>
      </c>
      <c r="R40" s="266">
        <f t="shared" si="8"/>
        <v>6186</v>
      </c>
    </row>
    <row r="41" spans="1:18" ht="17.100000000000001" customHeight="1">
      <c r="B41" s="837"/>
      <c r="C41" s="265" t="s">
        <v>110</v>
      </c>
      <c r="D41" s="265"/>
      <c r="E41" s="265"/>
      <c r="F41" s="265"/>
      <c r="G41" s="265"/>
      <c r="H41" s="263">
        <f t="shared" si="6"/>
        <v>26</v>
      </c>
      <c r="I41" s="264">
        <f t="shared" si="6"/>
        <v>61</v>
      </c>
      <c r="J41" s="263">
        <f>SUM(H41:I41)</f>
        <v>87</v>
      </c>
      <c r="K41" s="262" t="s">
        <v>292</v>
      </c>
      <c r="L41" s="35">
        <f>L21+L31</f>
        <v>68</v>
      </c>
      <c r="M41" s="35">
        <f t="shared" si="9"/>
        <v>44</v>
      </c>
      <c r="N41" s="35">
        <f t="shared" si="9"/>
        <v>33</v>
      </c>
      <c r="O41" s="35">
        <f t="shared" si="9"/>
        <v>27</v>
      </c>
      <c r="P41" s="34">
        <f t="shared" si="9"/>
        <v>39</v>
      </c>
      <c r="Q41" s="261">
        <f t="shared" si="7"/>
        <v>211</v>
      </c>
      <c r="R41" s="260">
        <f t="shared" si="8"/>
        <v>298</v>
      </c>
    </row>
    <row r="42" spans="1:18" ht="17.100000000000001" customHeight="1" thickBot="1">
      <c r="B42" s="838"/>
      <c r="C42" s="839" t="s">
        <v>120</v>
      </c>
      <c r="D42" s="840"/>
      <c r="E42" s="840"/>
      <c r="F42" s="840"/>
      <c r="G42" s="841"/>
      <c r="H42" s="259">
        <f>H34+H41</f>
        <v>2756</v>
      </c>
      <c r="I42" s="256">
        <f>I34+I41</f>
        <v>2500</v>
      </c>
      <c r="J42" s="255">
        <f t="shared" si="10"/>
        <v>5256</v>
      </c>
      <c r="K42" s="258" t="s">
        <v>292</v>
      </c>
      <c r="L42" s="257">
        <f>L34+L41</f>
        <v>4824</v>
      </c>
      <c r="M42" s="257">
        <f>M34+M41</f>
        <v>2971</v>
      </c>
      <c r="N42" s="257">
        <f>N34+N41</f>
        <v>2328</v>
      </c>
      <c r="O42" s="257">
        <f>O34+O41</f>
        <v>2705</v>
      </c>
      <c r="P42" s="256">
        <f>P34+P41</f>
        <v>1821</v>
      </c>
      <c r="Q42" s="255">
        <f t="shared" si="7"/>
        <v>14649</v>
      </c>
      <c r="R42" s="254">
        <f t="shared" si="8"/>
        <v>19905</v>
      </c>
    </row>
    <row r="45" spans="1:18" ht="17.100000000000001" customHeight="1">
      <c r="A45" s="4" t="s">
        <v>119</v>
      </c>
    </row>
    <row r="46" spans="1:18" ht="17.100000000000001" customHeight="1">
      <c r="B46" s="23"/>
      <c r="C46" s="23"/>
      <c r="D46" s="23"/>
      <c r="E46" s="143"/>
      <c r="F46" s="143"/>
      <c r="G46" s="143"/>
      <c r="H46" s="143"/>
      <c r="I46" s="143"/>
      <c r="J46" s="143"/>
      <c r="K46" s="782" t="s">
        <v>112</v>
      </c>
      <c r="L46" s="782"/>
      <c r="M46" s="782"/>
      <c r="N46" s="782"/>
      <c r="O46" s="782"/>
      <c r="P46" s="782"/>
      <c r="Q46" s="782"/>
      <c r="R46" s="782"/>
    </row>
    <row r="47" spans="1:18" ht="17.100000000000001" customHeight="1">
      <c r="B47" s="783" t="str">
        <f>"令和" &amp; DBCS($A$2) &amp; "年（" &amp; DBCS($B$2) &amp; "年）" &amp; DBCS($C$2) &amp; "月"</f>
        <v>令和５年（２０２３年）３月</v>
      </c>
      <c r="C47" s="784"/>
      <c r="D47" s="784"/>
      <c r="E47" s="784"/>
      <c r="F47" s="784"/>
      <c r="G47" s="785"/>
      <c r="H47" s="789" t="s">
        <v>104</v>
      </c>
      <c r="I47" s="790"/>
      <c r="J47" s="790"/>
      <c r="K47" s="791" t="s">
        <v>103</v>
      </c>
      <c r="L47" s="792"/>
      <c r="M47" s="792"/>
      <c r="N47" s="792"/>
      <c r="O47" s="792"/>
      <c r="P47" s="792"/>
      <c r="Q47" s="793"/>
      <c r="R47" s="794" t="s">
        <v>56</v>
      </c>
    </row>
    <row r="48" spans="1:18" ht="17.100000000000001" customHeight="1">
      <c r="B48" s="786"/>
      <c r="C48" s="787"/>
      <c r="D48" s="787"/>
      <c r="E48" s="787"/>
      <c r="F48" s="787"/>
      <c r="G48" s="788"/>
      <c r="H48" s="142" t="s">
        <v>65</v>
      </c>
      <c r="I48" s="141" t="s">
        <v>64</v>
      </c>
      <c r="J48" s="140" t="s">
        <v>57</v>
      </c>
      <c r="K48" s="139" t="s">
        <v>63</v>
      </c>
      <c r="L48" s="138" t="s">
        <v>62</v>
      </c>
      <c r="M48" s="138" t="s">
        <v>61</v>
      </c>
      <c r="N48" s="138" t="s">
        <v>60</v>
      </c>
      <c r="O48" s="138" t="s">
        <v>59</v>
      </c>
      <c r="P48" s="137" t="s">
        <v>58</v>
      </c>
      <c r="Q48" s="705" t="s">
        <v>57</v>
      </c>
      <c r="R48" s="795"/>
    </row>
    <row r="49" spans="1:18" ht="17.100000000000001" customHeight="1">
      <c r="B49" s="3" t="s">
        <v>111</v>
      </c>
      <c r="C49" s="235"/>
      <c r="D49" s="235"/>
      <c r="E49" s="235"/>
      <c r="F49" s="235"/>
      <c r="G49" s="235"/>
      <c r="H49" s="22">
        <v>915</v>
      </c>
      <c r="I49" s="21">
        <v>1316</v>
      </c>
      <c r="J49" s="20">
        <f>SUM(H49:I49)</f>
        <v>2231</v>
      </c>
      <c r="K49" s="19">
        <v>0</v>
      </c>
      <c r="L49" s="31">
        <v>3702</v>
      </c>
      <c r="M49" s="31">
        <v>2333</v>
      </c>
      <c r="N49" s="31">
        <v>1503</v>
      </c>
      <c r="O49" s="31">
        <v>1007</v>
      </c>
      <c r="P49" s="30">
        <v>455</v>
      </c>
      <c r="Q49" s="253">
        <f>SUM(K49:P49)</f>
        <v>9000</v>
      </c>
      <c r="R49" s="252">
        <f>SUM(J49,Q49)</f>
        <v>11231</v>
      </c>
    </row>
    <row r="50" spans="1:18" ht="17.100000000000001" customHeight="1">
      <c r="B50" s="2" t="s">
        <v>110</v>
      </c>
      <c r="C50" s="29"/>
      <c r="D50" s="29"/>
      <c r="E50" s="29"/>
      <c r="F50" s="29"/>
      <c r="G50" s="29"/>
      <c r="H50" s="18">
        <v>14</v>
      </c>
      <c r="I50" s="17">
        <v>34</v>
      </c>
      <c r="J50" s="16">
        <f>SUM(H50:I50)</f>
        <v>48</v>
      </c>
      <c r="K50" s="15">
        <v>0</v>
      </c>
      <c r="L50" s="28">
        <v>45</v>
      </c>
      <c r="M50" s="28">
        <v>40</v>
      </c>
      <c r="N50" s="28">
        <v>26</v>
      </c>
      <c r="O50" s="28">
        <v>13</v>
      </c>
      <c r="P50" s="27">
        <v>19</v>
      </c>
      <c r="Q50" s="251">
        <f>SUM(K50:P50)</f>
        <v>143</v>
      </c>
      <c r="R50" s="250">
        <f>SUM(J50,Q50)</f>
        <v>191</v>
      </c>
    </row>
    <row r="51" spans="1:18" ht="17.100000000000001" customHeight="1">
      <c r="B51" s="13" t="s">
        <v>55</v>
      </c>
      <c r="C51" s="12"/>
      <c r="D51" s="12"/>
      <c r="E51" s="12"/>
      <c r="F51" s="12"/>
      <c r="G51" s="12"/>
      <c r="H51" s="11">
        <f t="shared" ref="H51:P51" si="11">H49+H50</f>
        <v>929</v>
      </c>
      <c r="I51" s="8">
        <f t="shared" si="11"/>
        <v>1350</v>
      </c>
      <c r="J51" s="7">
        <f t="shared" si="11"/>
        <v>2279</v>
      </c>
      <c r="K51" s="10">
        <f t="shared" si="11"/>
        <v>0</v>
      </c>
      <c r="L51" s="9">
        <f t="shared" si="11"/>
        <v>3747</v>
      </c>
      <c r="M51" s="9">
        <f t="shared" si="11"/>
        <v>2373</v>
      </c>
      <c r="N51" s="9">
        <f t="shared" si="11"/>
        <v>1529</v>
      </c>
      <c r="O51" s="9">
        <f t="shared" si="11"/>
        <v>1020</v>
      </c>
      <c r="P51" s="8">
        <f t="shared" si="11"/>
        <v>474</v>
      </c>
      <c r="Q51" s="7">
        <f>SUM(K51:P51)</f>
        <v>9143</v>
      </c>
      <c r="R51" s="6">
        <f>SUM(J51,Q51)</f>
        <v>11422</v>
      </c>
    </row>
    <row r="53" spans="1:18" ht="17.100000000000001" customHeight="1">
      <c r="A53" s="4" t="s">
        <v>118</v>
      </c>
    </row>
    <row r="54" spans="1:18" ht="17.100000000000001" customHeight="1">
      <c r="B54" s="23"/>
      <c r="C54" s="23"/>
      <c r="D54" s="23"/>
      <c r="E54" s="143"/>
      <c r="F54" s="143"/>
      <c r="G54" s="143"/>
      <c r="H54" s="143"/>
      <c r="I54" s="143"/>
      <c r="J54" s="143"/>
      <c r="K54" s="782" t="s">
        <v>112</v>
      </c>
      <c r="L54" s="782"/>
      <c r="M54" s="782"/>
      <c r="N54" s="782"/>
      <c r="O54" s="782"/>
      <c r="P54" s="782"/>
      <c r="Q54" s="782"/>
      <c r="R54" s="782"/>
    </row>
    <row r="55" spans="1:18" ht="17.100000000000001" customHeight="1">
      <c r="B55" s="783" t="str">
        <f>"令和" &amp; DBCS($A$2) &amp; "年（" &amp; DBCS($B$2) &amp; "年）" &amp; DBCS($C$2) &amp; "月"</f>
        <v>令和５年（２０２３年）３月</v>
      </c>
      <c r="C55" s="784"/>
      <c r="D55" s="784"/>
      <c r="E55" s="784"/>
      <c r="F55" s="784"/>
      <c r="G55" s="785"/>
      <c r="H55" s="789" t="s">
        <v>104</v>
      </c>
      <c r="I55" s="790"/>
      <c r="J55" s="790"/>
      <c r="K55" s="791" t="s">
        <v>103</v>
      </c>
      <c r="L55" s="792"/>
      <c r="M55" s="792"/>
      <c r="N55" s="792"/>
      <c r="O55" s="792"/>
      <c r="P55" s="792"/>
      <c r="Q55" s="793"/>
      <c r="R55" s="785" t="s">
        <v>56</v>
      </c>
    </row>
    <row r="56" spans="1:18" ht="17.100000000000001" customHeight="1">
      <c r="B56" s="786"/>
      <c r="C56" s="787"/>
      <c r="D56" s="787"/>
      <c r="E56" s="787"/>
      <c r="F56" s="787"/>
      <c r="G56" s="788"/>
      <c r="H56" s="142" t="s">
        <v>65</v>
      </c>
      <c r="I56" s="141" t="s">
        <v>64</v>
      </c>
      <c r="J56" s="140" t="s">
        <v>57</v>
      </c>
      <c r="K56" s="139" t="s">
        <v>63</v>
      </c>
      <c r="L56" s="138" t="s">
        <v>62</v>
      </c>
      <c r="M56" s="138" t="s">
        <v>61</v>
      </c>
      <c r="N56" s="138" t="s">
        <v>60</v>
      </c>
      <c r="O56" s="138" t="s">
        <v>59</v>
      </c>
      <c r="P56" s="137" t="s">
        <v>58</v>
      </c>
      <c r="Q56" s="248" t="s">
        <v>57</v>
      </c>
      <c r="R56" s="788"/>
    </row>
    <row r="57" spans="1:18" ht="17.100000000000001" customHeight="1">
      <c r="B57" s="3" t="s">
        <v>111</v>
      </c>
      <c r="C57" s="235"/>
      <c r="D57" s="235"/>
      <c r="E57" s="235"/>
      <c r="F57" s="235"/>
      <c r="G57" s="235"/>
      <c r="H57" s="22">
        <v>10</v>
      </c>
      <c r="I57" s="21">
        <v>13</v>
      </c>
      <c r="J57" s="20">
        <f>SUM(H57:I57)</f>
        <v>23</v>
      </c>
      <c r="K57" s="19">
        <v>0</v>
      </c>
      <c r="L57" s="31">
        <v>1432</v>
      </c>
      <c r="M57" s="31">
        <v>979</v>
      </c>
      <c r="N57" s="31">
        <v>753</v>
      </c>
      <c r="O57" s="31">
        <v>542</v>
      </c>
      <c r="P57" s="30">
        <v>245</v>
      </c>
      <c r="Q57" s="233">
        <f>SUM(K57:P57)</f>
        <v>3951</v>
      </c>
      <c r="R57" s="232">
        <f>SUM(J57,Q57)</f>
        <v>3974</v>
      </c>
    </row>
    <row r="58" spans="1:18" ht="17.100000000000001" customHeight="1">
      <c r="B58" s="2" t="s">
        <v>110</v>
      </c>
      <c r="C58" s="29"/>
      <c r="D58" s="29"/>
      <c r="E58" s="29"/>
      <c r="F58" s="29"/>
      <c r="G58" s="29"/>
      <c r="H58" s="18">
        <v>0</v>
      </c>
      <c r="I58" s="17">
        <v>0</v>
      </c>
      <c r="J58" s="16">
        <f>SUM(H58:I58)</f>
        <v>0</v>
      </c>
      <c r="K58" s="15">
        <v>0</v>
      </c>
      <c r="L58" s="28">
        <v>4</v>
      </c>
      <c r="M58" s="28">
        <v>6</v>
      </c>
      <c r="N58" s="28">
        <v>5</v>
      </c>
      <c r="O58" s="28">
        <v>1</v>
      </c>
      <c r="P58" s="27">
        <v>7</v>
      </c>
      <c r="Q58" s="230">
        <f>SUM(K58:P58)</f>
        <v>23</v>
      </c>
      <c r="R58" s="229">
        <f>SUM(J58,Q58)</f>
        <v>23</v>
      </c>
    </row>
    <row r="59" spans="1:18" ht="17.100000000000001" customHeight="1">
      <c r="B59" s="13" t="s">
        <v>55</v>
      </c>
      <c r="C59" s="12"/>
      <c r="D59" s="12"/>
      <c r="E59" s="12"/>
      <c r="F59" s="12"/>
      <c r="G59" s="12"/>
      <c r="H59" s="11">
        <f>H57+H58</f>
        <v>10</v>
      </c>
      <c r="I59" s="8">
        <f>I57+I58</f>
        <v>13</v>
      </c>
      <c r="J59" s="7">
        <f>SUM(H59:I59)</f>
        <v>23</v>
      </c>
      <c r="K59" s="10">
        <f t="shared" ref="K59:P59" si="12">K57+K58</f>
        <v>0</v>
      </c>
      <c r="L59" s="9">
        <f t="shared" si="12"/>
        <v>1436</v>
      </c>
      <c r="M59" s="9">
        <f t="shared" si="12"/>
        <v>985</v>
      </c>
      <c r="N59" s="9">
        <f t="shared" si="12"/>
        <v>758</v>
      </c>
      <c r="O59" s="9">
        <f t="shared" si="12"/>
        <v>543</v>
      </c>
      <c r="P59" s="8">
        <f t="shared" si="12"/>
        <v>252</v>
      </c>
      <c r="Q59" s="227">
        <f>SUM(K59:P59)</f>
        <v>3974</v>
      </c>
      <c r="R59" s="226">
        <f>SUM(J59,Q59)</f>
        <v>3997</v>
      </c>
    </row>
    <row r="61" spans="1:18" ht="17.100000000000001" customHeight="1">
      <c r="A61" s="4" t="s">
        <v>117</v>
      </c>
    </row>
    <row r="62" spans="1:18" ht="17.100000000000001" customHeight="1">
      <c r="A62" s="4" t="s">
        <v>116</v>
      </c>
    </row>
    <row r="63" spans="1:18" ht="17.100000000000001" customHeight="1">
      <c r="B63" s="23"/>
      <c r="C63" s="23"/>
      <c r="D63" s="23"/>
      <c r="E63" s="143"/>
      <c r="F63" s="143"/>
      <c r="G63" s="143"/>
      <c r="H63" s="143"/>
      <c r="I63" s="143"/>
      <c r="J63" s="782" t="s">
        <v>112</v>
      </c>
      <c r="K63" s="782"/>
      <c r="L63" s="782"/>
      <c r="M63" s="782"/>
      <c r="N63" s="782"/>
      <c r="O63" s="782"/>
      <c r="P63" s="782"/>
      <c r="Q63" s="782"/>
    </row>
    <row r="64" spans="1:18" ht="17.100000000000001" customHeight="1">
      <c r="B64" s="783" t="str">
        <f>"令和" &amp; DBCS($A$2) &amp; "年（" &amp; DBCS($B$2) &amp; "年）" &amp; DBCS($C$2) &amp; "月"</f>
        <v>令和５年（２０２３年）３月</v>
      </c>
      <c r="C64" s="784"/>
      <c r="D64" s="784"/>
      <c r="E64" s="784"/>
      <c r="F64" s="784"/>
      <c r="G64" s="785"/>
      <c r="H64" s="789" t="s">
        <v>104</v>
      </c>
      <c r="I64" s="790"/>
      <c r="J64" s="790"/>
      <c r="K64" s="791" t="s">
        <v>103</v>
      </c>
      <c r="L64" s="792"/>
      <c r="M64" s="792"/>
      <c r="N64" s="792"/>
      <c r="O64" s="792"/>
      <c r="P64" s="793"/>
      <c r="Q64" s="785" t="s">
        <v>56</v>
      </c>
    </row>
    <row r="65" spans="1:17" ht="17.100000000000001" customHeight="1">
      <c r="B65" s="786"/>
      <c r="C65" s="787"/>
      <c r="D65" s="787"/>
      <c r="E65" s="787"/>
      <c r="F65" s="787"/>
      <c r="G65" s="788"/>
      <c r="H65" s="142" t="s">
        <v>65</v>
      </c>
      <c r="I65" s="141" t="s">
        <v>64</v>
      </c>
      <c r="J65" s="140" t="s">
        <v>57</v>
      </c>
      <c r="K65" s="249" t="s">
        <v>62</v>
      </c>
      <c r="L65" s="138" t="s">
        <v>61</v>
      </c>
      <c r="M65" s="138" t="s">
        <v>60</v>
      </c>
      <c r="N65" s="138" t="s">
        <v>59</v>
      </c>
      <c r="O65" s="137" t="s">
        <v>58</v>
      </c>
      <c r="P65" s="248" t="s">
        <v>57</v>
      </c>
      <c r="Q65" s="788"/>
    </row>
    <row r="66" spans="1:17" ht="17.100000000000001" customHeight="1">
      <c r="B66" s="3" t="s">
        <v>111</v>
      </c>
      <c r="C66" s="235"/>
      <c r="D66" s="235"/>
      <c r="E66" s="235"/>
      <c r="F66" s="235"/>
      <c r="G66" s="235"/>
      <c r="H66" s="22">
        <v>0</v>
      </c>
      <c r="I66" s="21">
        <v>0</v>
      </c>
      <c r="J66" s="20">
        <f>SUM(H66:I66)</f>
        <v>0</v>
      </c>
      <c r="K66" s="234">
        <v>1</v>
      </c>
      <c r="L66" s="31">
        <v>3</v>
      </c>
      <c r="M66" s="31">
        <v>165</v>
      </c>
      <c r="N66" s="31">
        <v>569</v>
      </c>
      <c r="O66" s="30">
        <v>418</v>
      </c>
      <c r="P66" s="233">
        <f>SUM(K66:O66)</f>
        <v>1156</v>
      </c>
      <c r="Q66" s="232">
        <f>SUM(J66,P66)</f>
        <v>1156</v>
      </c>
    </row>
    <row r="67" spans="1:17" ht="17.100000000000001" customHeight="1">
      <c r="B67" s="2" t="s">
        <v>110</v>
      </c>
      <c r="C67" s="29"/>
      <c r="D67" s="29"/>
      <c r="E67" s="29"/>
      <c r="F67" s="29"/>
      <c r="G67" s="29"/>
      <c r="H67" s="18">
        <v>0</v>
      </c>
      <c r="I67" s="17">
        <v>0</v>
      </c>
      <c r="J67" s="16">
        <f>SUM(H67:I67)</f>
        <v>0</v>
      </c>
      <c r="K67" s="231">
        <v>0</v>
      </c>
      <c r="L67" s="28">
        <v>0</v>
      </c>
      <c r="M67" s="28">
        <v>0</v>
      </c>
      <c r="N67" s="28">
        <v>1</v>
      </c>
      <c r="O67" s="27">
        <v>3</v>
      </c>
      <c r="P67" s="230">
        <f>SUM(K67:O67)</f>
        <v>4</v>
      </c>
      <c r="Q67" s="229">
        <f>SUM(J67,P67)</f>
        <v>4</v>
      </c>
    </row>
    <row r="68" spans="1:17" ht="17.100000000000001" customHeight="1">
      <c r="B68" s="13" t="s">
        <v>55</v>
      </c>
      <c r="C68" s="12"/>
      <c r="D68" s="12"/>
      <c r="E68" s="12"/>
      <c r="F68" s="12"/>
      <c r="G68" s="12"/>
      <c r="H68" s="11">
        <f>H66+H67</f>
        <v>0</v>
      </c>
      <c r="I68" s="8">
        <f>I66+I67</f>
        <v>0</v>
      </c>
      <c r="J68" s="7">
        <f>SUM(H68:I68)</f>
        <v>0</v>
      </c>
      <c r="K68" s="228">
        <f>K66+K67</f>
        <v>1</v>
      </c>
      <c r="L68" s="9">
        <f>L66+L67</f>
        <v>3</v>
      </c>
      <c r="M68" s="9">
        <f>M66+M67</f>
        <v>165</v>
      </c>
      <c r="N68" s="9">
        <f>N66+N67</f>
        <v>570</v>
      </c>
      <c r="O68" s="8">
        <f>O66+O67</f>
        <v>421</v>
      </c>
      <c r="P68" s="227">
        <f>SUM(K68:O68)</f>
        <v>1160</v>
      </c>
      <c r="Q68" s="226">
        <f>SUM(J68,P68)</f>
        <v>1160</v>
      </c>
    </row>
    <row r="70" spans="1:17" ht="17.100000000000001" customHeight="1">
      <c r="A70" s="4" t="s">
        <v>115</v>
      </c>
    </row>
    <row r="71" spans="1:17" ht="17.100000000000001" customHeight="1">
      <c r="B71" s="23"/>
      <c r="C71" s="23"/>
      <c r="D71" s="23"/>
      <c r="E71" s="143"/>
      <c r="F71" s="143"/>
      <c r="G71" s="143"/>
      <c r="H71" s="143"/>
      <c r="I71" s="143"/>
      <c r="J71" s="782" t="s">
        <v>112</v>
      </c>
      <c r="K71" s="782"/>
      <c r="L71" s="782"/>
      <c r="M71" s="782"/>
      <c r="N71" s="782"/>
      <c r="O71" s="782"/>
      <c r="P71" s="782"/>
      <c r="Q71" s="782"/>
    </row>
    <row r="72" spans="1:17" ht="17.100000000000001" customHeight="1">
      <c r="B72" s="783" t="str">
        <f>"令和" &amp; DBCS($A$2) &amp; "年（" &amp; DBCS($B$2) &amp; "年）" &amp; DBCS($C$2) &amp; "月"</f>
        <v>令和５年（２０２３年）３月</v>
      </c>
      <c r="C72" s="784"/>
      <c r="D72" s="784"/>
      <c r="E72" s="784"/>
      <c r="F72" s="784"/>
      <c r="G72" s="785"/>
      <c r="H72" s="830" t="s">
        <v>104</v>
      </c>
      <c r="I72" s="831"/>
      <c r="J72" s="831"/>
      <c r="K72" s="832" t="s">
        <v>103</v>
      </c>
      <c r="L72" s="831"/>
      <c r="M72" s="831"/>
      <c r="N72" s="831"/>
      <c r="O72" s="831"/>
      <c r="P72" s="833"/>
      <c r="Q72" s="834" t="s">
        <v>56</v>
      </c>
    </row>
    <row r="73" spans="1:17" ht="17.100000000000001" customHeight="1">
      <c r="B73" s="786"/>
      <c r="C73" s="787"/>
      <c r="D73" s="787"/>
      <c r="E73" s="787"/>
      <c r="F73" s="787"/>
      <c r="G73" s="788"/>
      <c r="H73" s="247" t="s">
        <v>65</v>
      </c>
      <c r="I73" s="246" t="s">
        <v>64</v>
      </c>
      <c r="J73" s="245" t="s">
        <v>57</v>
      </c>
      <c r="K73" s="244" t="s">
        <v>62</v>
      </c>
      <c r="L73" s="243" t="s">
        <v>61</v>
      </c>
      <c r="M73" s="243" t="s">
        <v>60</v>
      </c>
      <c r="N73" s="243" t="s">
        <v>59</v>
      </c>
      <c r="O73" s="242" t="s">
        <v>58</v>
      </c>
      <c r="P73" s="241" t="s">
        <v>57</v>
      </c>
      <c r="Q73" s="835"/>
    </row>
    <row r="74" spans="1:17" ht="17.100000000000001" customHeight="1">
      <c r="B74" s="3" t="s">
        <v>111</v>
      </c>
      <c r="C74" s="235"/>
      <c r="D74" s="235"/>
      <c r="E74" s="235"/>
      <c r="F74" s="235"/>
      <c r="G74" s="235"/>
      <c r="H74" s="22">
        <v>0</v>
      </c>
      <c r="I74" s="21">
        <v>0</v>
      </c>
      <c r="J74" s="20">
        <f>SUM(H74:I74)</f>
        <v>0</v>
      </c>
      <c r="K74" s="234">
        <v>46</v>
      </c>
      <c r="L74" s="31">
        <v>51</v>
      </c>
      <c r="M74" s="31">
        <v>128</v>
      </c>
      <c r="N74" s="31">
        <v>171</v>
      </c>
      <c r="O74" s="30">
        <v>70</v>
      </c>
      <c r="P74" s="233">
        <f>SUM(K74:O74)</f>
        <v>466</v>
      </c>
      <c r="Q74" s="232">
        <f>SUM(J74,P74)</f>
        <v>466</v>
      </c>
    </row>
    <row r="75" spans="1:17" ht="17.100000000000001" customHeight="1">
      <c r="B75" s="2" t="s">
        <v>110</v>
      </c>
      <c r="C75" s="29"/>
      <c r="D75" s="29"/>
      <c r="E75" s="29"/>
      <c r="F75" s="29"/>
      <c r="G75" s="29"/>
      <c r="H75" s="18">
        <v>0</v>
      </c>
      <c r="I75" s="17">
        <v>0</v>
      </c>
      <c r="J75" s="16">
        <f>SUM(H75:I75)</f>
        <v>0</v>
      </c>
      <c r="K75" s="231">
        <v>0</v>
      </c>
      <c r="L75" s="28">
        <v>0</v>
      </c>
      <c r="M75" s="28">
        <v>1</v>
      </c>
      <c r="N75" s="28">
        <v>0</v>
      </c>
      <c r="O75" s="27">
        <v>1</v>
      </c>
      <c r="P75" s="230">
        <f>SUM(K75:O75)</f>
        <v>2</v>
      </c>
      <c r="Q75" s="229">
        <f>SUM(J75,P75)</f>
        <v>2</v>
      </c>
    </row>
    <row r="76" spans="1:17" ht="17.100000000000001" customHeight="1">
      <c r="B76" s="13" t="s">
        <v>55</v>
      </c>
      <c r="C76" s="12"/>
      <c r="D76" s="12"/>
      <c r="E76" s="12"/>
      <c r="F76" s="12"/>
      <c r="G76" s="12"/>
      <c r="H76" s="11">
        <f>H74+H75</f>
        <v>0</v>
      </c>
      <c r="I76" s="8">
        <f>I74+I75</f>
        <v>0</v>
      </c>
      <c r="J76" s="7">
        <f>SUM(H76:I76)</f>
        <v>0</v>
      </c>
      <c r="K76" s="228">
        <f>K74+K75</f>
        <v>46</v>
      </c>
      <c r="L76" s="9">
        <f>L74+L75</f>
        <v>51</v>
      </c>
      <c r="M76" s="9">
        <f>M74+M75</f>
        <v>129</v>
      </c>
      <c r="N76" s="9">
        <f>N74+N75</f>
        <v>171</v>
      </c>
      <c r="O76" s="8">
        <f>O74+O75</f>
        <v>71</v>
      </c>
      <c r="P76" s="227">
        <f>SUM(K76:O76)</f>
        <v>468</v>
      </c>
      <c r="Q76" s="226">
        <f>SUM(J76,P76)</f>
        <v>468</v>
      </c>
    </row>
    <row r="78" spans="1:17" ht="17.100000000000001" customHeight="1">
      <c r="A78" s="4" t="s">
        <v>114</v>
      </c>
    </row>
    <row r="79" spans="1:17" ht="17.100000000000001" customHeight="1">
      <c r="B79" s="23"/>
      <c r="C79" s="23"/>
      <c r="D79" s="23"/>
      <c r="E79" s="143"/>
      <c r="F79" s="143"/>
      <c r="G79" s="143"/>
      <c r="H79" s="143"/>
      <c r="I79" s="143"/>
      <c r="J79" s="782" t="s">
        <v>112</v>
      </c>
      <c r="K79" s="782"/>
      <c r="L79" s="782"/>
      <c r="M79" s="782"/>
      <c r="N79" s="782"/>
      <c r="O79" s="782"/>
      <c r="P79" s="782"/>
      <c r="Q79" s="782"/>
    </row>
    <row r="80" spans="1:17" ht="17.100000000000001" customHeight="1">
      <c r="B80" s="809" t="str">
        <f>"令和" &amp; DBCS($A$2) &amp; "年（" &amp; DBCS($B$2) &amp; "年）" &amp; DBCS($C$2) &amp; "月"</f>
        <v>令和５年（２０２３年）３月</v>
      </c>
      <c r="C80" s="810"/>
      <c r="D80" s="810"/>
      <c r="E80" s="810"/>
      <c r="F80" s="810"/>
      <c r="G80" s="811"/>
      <c r="H80" s="815" t="s">
        <v>104</v>
      </c>
      <c r="I80" s="816"/>
      <c r="J80" s="816"/>
      <c r="K80" s="817" t="s">
        <v>103</v>
      </c>
      <c r="L80" s="816"/>
      <c r="M80" s="816"/>
      <c r="N80" s="816"/>
      <c r="O80" s="816"/>
      <c r="P80" s="818"/>
      <c r="Q80" s="811" t="s">
        <v>56</v>
      </c>
    </row>
    <row r="81" spans="1:18" ht="17.100000000000001" customHeight="1">
      <c r="B81" s="812"/>
      <c r="C81" s="813"/>
      <c r="D81" s="813"/>
      <c r="E81" s="813"/>
      <c r="F81" s="813"/>
      <c r="G81" s="814"/>
      <c r="H81" s="240" t="s">
        <v>65</v>
      </c>
      <c r="I81" s="237" t="s">
        <v>64</v>
      </c>
      <c r="J81" s="707" t="s">
        <v>57</v>
      </c>
      <c r="K81" s="239" t="s">
        <v>62</v>
      </c>
      <c r="L81" s="238" t="s">
        <v>61</v>
      </c>
      <c r="M81" s="238" t="s">
        <v>60</v>
      </c>
      <c r="N81" s="238" t="s">
        <v>59</v>
      </c>
      <c r="O81" s="237" t="s">
        <v>58</v>
      </c>
      <c r="P81" s="236" t="s">
        <v>57</v>
      </c>
      <c r="Q81" s="814"/>
    </row>
    <row r="82" spans="1:18" ht="17.100000000000001" customHeight="1">
      <c r="B82" s="3" t="s">
        <v>111</v>
      </c>
      <c r="C82" s="235"/>
      <c r="D82" s="235"/>
      <c r="E82" s="235"/>
      <c r="F82" s="235"/>
      <c r="G82" s="235"/>
      <c r="H82" s="22">
        <v>0</v>
      </c>
      <c r="I82" s="21">
        <v>0</v>
      </c>
      <c r="J82" s="20">
        <f>SUM(H82:I82)</f>
        <v>0</v>
      </c>
      <c r="K82" s="234">
        <v>0</v>
      </c>
      <c r="L82" s="31">
        <v>0</v>
      </c>
      <c r="M82" s="31">
        <v>3</v>
      </c>
      <c r="N82" s="31">
        <v>17</v>
      </c>
      <c r="O82" s="30">
        <v>14</v>
      </c>
      <c r="P82" s="233">
        <f>SUM(K82:O82)</f>
        <v>34</v>
      </c>
      <c r="Q82" s="232">
        <f>SUM(J82,P82)</f>
        <v>34</v>
      </c>
    </row>
    <row r="83" spans="1:18" ht="17.100000000000001" customHeight="1">
      <c r="B83" s="2" t="s">
        <v>110</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55</v>
      </c>
      <c r="C84" s="12"/>
      <c r="D84" s="12"/>
      <c r="E84" s="12"/>
      <c r="F84" s="12"/>
      <c r="G84" s="12"/>
      <c r="H84" s="11">
        <f>H82+H83</f>
        <v>0</v>
      </c>
      <c r="I84" s="8">
        <f>I82+I83</f>
        <v>0</v>
      </c>
      <c r="J84" s="7">
        <f>SUM(H84:I84)</f>
        <v>0</v>
      </c>
      <c r="K84" s="228">
        <f>K82+K83</f>
        <v>0</v>
      </c>
      <c r="L84" s="9">
        <f>L82+L83</f>
        <v>0</v>
      </c>
      <c r="M84" s="9">
        <f>M82+M83</f>
        <v>3</v>
      </c>
      <c r="N84" s="9">
        <f>N82+N83</f>
        <v>17</v>
      </c>
      <c r="O84" s="8">
        <f>O82+O83</f>
        <v>14</v>
      </c>
      <c r="P84" s="227">
        <f>SUM(K84:O84)</f>
        <v>34</v>
      </c>
      <c r="Q84" s="226">
        <f>SUM(J84,P84)</f>
        <v>34</v>
      </c>
    </row>
    <row r="86" spans="1:18" s="189" customFormat="1" ht="17.100000000000001" customHeight="1">
      <c r="A86" s="4" t="s">
        <v>113</v>
      </c>
    </row>
    <row r="87" spans="1:18" s="189" customFormat="1" ht="17.100000000000001" customHeight="1">
      <c r="B87" s="225"/>
      <c r="C87" s="225"/>
      <c r="D87" s="225"/>
      <c r="E87" s="187"/>
      <c r="F87" s="187"/>
      <c r="G87" s="187"/>
      <c r="H87" s="187"/>
      <c r="I87" s="187"/>
      <c r="J87" s="819" t="s">
        <v>112</v>
      </c>
      <c r="K87" s="819"/>
      <c r="L87" s="819"/>
      <c r="M87" s="819"/>
      <c r="N87" s="819"/>
      <c r="O87" s="819"/>
      <c r="P87" s="819"/>
      <c r="Q87" s="819"/>
    </row>
    <row r="88" spans="1:18" s="189" customFormat="1" ht="17.100000000000001" customHeight="1">
      <c r="B88" s="820" t="str">
        <f>"令和" &amp; DBCS($A$2) &amp; "年（" &amp; DBCS($B$2) &amp; "年）" &amp; DBCS($C$2) &amp; "月"</f>
        <v>令和５年（２０２３年）３月</v>
      </c>
      <c r="C88" s="821"/>
      <c r="D88" s="821"/>
      <c r="E88" s="821"/>
      <c r="F88" s="821"/>
      <c r="G88" s="822"/>
      <c r="H88" s="826" t="s">
        <v>104</v>
      </c>
      <c r="I88" s="827"/>
      <c r="J88" s="827"/>
      <c r="K88" s="828" t="s">
        <v>103</v>
      </c>
      <c r="L88" s="827"/>
      <c r="M88" s="827"/>
      <c r="N88" s="827"/>
      <c r="O88" s="827"/>
      <c r="P88" s="829"/>
      <c r="Q88" s="822" t="s">
        <v>56</v>
      </c>
    </row>
    <row r="89" spans="1:18" s="189" customFormat="1" ht="17.100000000000001" customHeight="1">
      <c r="B89" s="823"/>
      <c r="C89" s="824"/>
      <c r="D89" s="824"/>
      <c r="E89" s="824"/>
      <c r="F89" s="824"/>
      <c r="G89" s="825"/>
      <c r="H89" s="224" t="s">
        <v>65</v>
      </c>
      <c r="I89" s="221" t="s">
        <v>64</v>
      </c>
      <c r="J89" s="708" t="s">
        <v>57</v>
      </c>
      <c r="K89" s="223" t="s">
        <v>62</v>
      </c>
      <c r="L89" s="222" t="s">
        <v>61</v>
      </c>
      <c r="M89" s="222" t="s">
        <v>60</v>
      </c>
      <c r="N89" s="222" t="s">
        <v>59</v>
      </c>
      <c r="O89" s="221" t="s">
        <v>58</v>
      </c>
      <c r="P89" s="220" t="s">
        <v>57</v>
      </c>
      <c r="Q89" s="825"/>
    </row>
    <row r="90" spans="1:18" s="189" customFormat="1" ht="17.100000000000001" customHeight="1">
      <c r="B90" s="219" t="s">
        <v>111</v>
      </c>
      <c r="C90" s="218"/>
      <c r="D90" s="218"/>
      <c r="E90" s="218"/>
      <c r="F90" s="218"/>
      <c r="G90" s="218"/>
      <c r="H90" s="217">
        <v>0</v>
      </c>
      <c r="I90" s="216">
        <v>0</v>
      </c>
      <c r="J90" s="215">
        <f>SUM(H90:I90)</f>
        <v>0</v>
      </c>
      <c r="K90" s="214">
        <v>0</v>
      </c>
      <c r="L90" s="213">
        <v>3</v>
      </c>
      <c r="M90" s="213">
        <v>23</v>
      </c>
      <c r="N90" s="213">
        <v>327</v>
      </c>
      <c r="O90" s="212">
        <v>385</v>
      </c>
      <c r="P90" s="211">
        <f>SUM(K90:O90)</f>
        <v>738</v>
      </c>
      <c r="Q90" s="210">
        <f>SUM(J90,P90)</f>
        <v>738</v>
      </c>
    </row>
    <row r="91" spans="1:18" s="189" customFormat="1" ht="17.100000000000001" customHeight="1">
      <c r="B91" s="209" t="s">
        <v>110</v>
      </c>
      <c r="C91" s="208"/>
      <c r="D91" s="208"/>
      <c r="E91" s="208"/>
      <c r="F91" s="208"/>
      <c r="G91" s="208"/>
      <c r="H91" s="207">
        <v>0</v>
      </c>
      <c r="I91" s="206">
        <v>0</v>
      </c>
      <c r="J91" s="205">
        <f>SUM(H91:I91)</f>
        <v>0</v>
      </c>
      <c r="K91" s="204">
        <v>0</v>
      </c>
      <c r="L91" s="203">
        <v>0</v>
      </c>
      <c r="M91" s="203">
        <v>0</v>
      </c>
      <c r="N91" s="203">
        <v>0</v>
      </c>
      <c r="O91" s="202">
        <v>4</v>
      </c>
      <c r="P91" s="201">
        <f>SUM(K91:O91)</f>
        <v>4</v>
      </c>
      <c r="Q91" s="200">
        <f>SUM(J91,P91)</f>
        <v>4</v>
      </c>
    </row>
    <row r="92" spans="1:18" s="189" customFormat="1" ht="17.100000000000001" customHeight="1">
      <c r="B92" s="199" t="s">
        <v>55</v>
      </c>
      <c r="C92" s="198"/>
      <c r="D92" s="198"/>
      <c r="E92" s="198"/>
      <c r="F92" s="198"/>
      <c r="G92" s="198"/>
      <c r="H92" s="197">
        <f>H90+H91</f>
        <v>0</v>
      </c>
      <c r="I92" s="193">
        <f>I90+I91</f>
        <v>0</v>
      </c>
      <c r="J92" s="196">
        <f>SUM(H92:I92)</f>
        <v>0</v>
      </c>
      <c r="K92" s="195">
        <f>K90+K91</f>
        <v>0</v>
      </c>
      <c r="L92" s="194">
        <f>L90+L91</f>
        <v>3</v>
      </c>
      <c r="M92" s="194">
        <f>M90+M91</f>
        <v>23</v>
      </c>
      <c r="N92" s="194">
        <f>N90+N91</f>
        <v>327</v>
      </c>
      <c r="O92" s="193">
        <f>O90+O91</f>
        <v>389</v>
      </c>
      <c r="P92" s="192">
        <f>SUM(K92:O92)</f>
        <v>742</v>
      </c>
      <c r="Q92" s="191">
        <f>SUM(J92,P92)</f>
        <v>742</v>
      </c>
    </row>
    <row r="93" spans="1:18" s="189" customFormat="1" ht="17.100000000000001" customHeight="1"/>
    <row r="94" spans="1:18" s="49" customFormat="1" ht="17.100000000000001" customHeight="1">
      <c r="A94" s="26" t="s">
        <v>109</v>
      </c>
      <c r="J94" s="190"/>
      <c r="K94" s="190"/>
    </row>
    <row r="95" spans="1:18" s="49" customFormat="1" ht="17.100000000000001" customHeight="1">
      <c r="B95" s="189"/>
      <c r="C95" s="188"/>
      <c r="D95" s="188"/>
      <c r="E95" s="188"/>
      <c r="F95" s="187"/>
      <c r="G95" s="187"/>
      <c r="H95" s="187"/>
      <c r="I95" s="819" t="s">
        <v>108</v>
      </c>
      <c r="J95" s="819"/>
      <c r="K95" s="819"/>
      <c r="L95" s="819"/>
      <c r="M95" s="819"/>
      <c r="N95" s="819"/>
      <c r="O95" s="819"/>
      <c r="P95" s="819"/>
      <c r="Q95" s="819"/>
      <c r="R95" s="819"/>
    </row>
    <row r="96" spans="1:18" s="49" customFormat="1" ht="17.100000000000001" customHeight="1">
      <c r="B96" s="796" t="str">
        <f>"令和" &amp; DBCS($A$2) &amp; "年（" &amp; DBCS($B$2) &amp; "年）" &amp; DBCS($C$2) &amp; "月"</f>
        <v>令和５年（２０２３年）３月</v>
      </c>
      <c r="C96" s="797"/>
      <c r="D96" s="797"/>
      <c r="E96" s="797"/>
      <c r="F96" s="797"/>
      <c r="G96" s="798"/>
      <c r="H96" s="802" t="s">
        <v>104</v>
      </c>
      <c r="I96" s="803"/>
      <c r="J96" s="803"/>
      <c r="K96" s="804" t="s">
        <v>103</v>
      </c>
      <c r="L96" s="805"/>
      <c r="M96" s="805"/>
      <c r="N96" s="805"/>
      <c r="O96" s="805"/>
      <c r="P96" s="805"/>
      <c r="Q96" s="806"/>
      <c r="R96" s="807" t="s">
        <v>56</v>
      </c>
    </row>
    <row r="97" spans="2:18" s="49" customFormat="1" ht="17.100000000000001" customHeight="1">
      <c r="B97" s="799"/>
      <c r="C97" s="800"/>
      <c r="D97" s="800"/>
      <c r="E97" s="800"/>
      <c r="F97" s="800"/>
      <c r="G97" s="801"/>
      <c r="H97" s="186" t="s">
        <v>65</v>
      </c>
      <c r="I97" s="185" t="s">
        <v>64</v>
      </c>
      <c r="J97" s="184" t="s">
        <v>57</v>
      </c>
      <c r="K97" s="139" t="s">
        <v>63</v>
      </c>
      <c r="L97" s="183" t="s">
        <v>62</v>
      </c>
      <c r="M97" s="183" t="s">
        <v>61</v>
      </c>
      <c r="N97" s="183" t="s">
        <v>60</v>
      </c>
      <c r="O97" s="183" t="s">
        <v>59</v>
      </c>
      <c r="P97" s="182" t="s">
        <v>58</v>
      </c>
      <c r="Q97" s="706" t="s">
        <v>57</v>
      </c>
      <c r="R97" s="808"/>
    </row>
    <row r="98" spans="2:18" s="49" customFormat="1" ht="17.100000000000001" customHeight="1">
      <c r="B98" s="162" t="s">
        <v>102</v>
      </c>
      <c r="C98" s="161"/>
      <c r="D98" s="161"/>
      <c r="E98" s="161"/>
      <c r="F98" s="161"/>
      <c r="G98" s="160"/>
      <c r="H98" s="159">
        <f t="shared" ref="H98:R98" si="13">SUM(H99,H105,H108,H113,H117:H118)</f>
        <v>1949</v>
      </c>
      <c r="I98" s="158">
        <f t="shared" si="13"/>
        <v>2979</v>
      </c>
      <c r="J98" s="157">
        <f t="shared" si="13"/>
        <v>4928</v>
      </c>
      <c r="K98" s="42">
        <f t="shared" si="13"/>
        <v>0</v>
      </c>
      <c r="L98" s="156">
        <f t="shared" si="13"/>
        <v>9903</v>
      </c>
      <c r="M98" s="156">
        <f t="shared" si="13"/>
        <v>7016</v>
      </c>
      <c r="N98" s="156">
        <f t="shared" si="13"/>
        <v>4765</v>
      </c>
      <c r="O98" s="156">
        <f t="shared" si="13"/>
        <v>3402</v>
      </c>
      <c r="P98" s="155">
        <f t="shared" si="13"/>
        <v>1798</v>
      </c>
      <c r="Q98" s="154">
        <f t="shared" si="13"/>
        <v>26884</v>
      </c>
      <c r="R98" s="153">
        <f t="shared" si="13"/>
        <v>31812</v>
      </c>
    </row>
    <row r="99" spans="2:18" s="49" customFormat="1" ht="17.100000000000001" customHeight="1">
      <c r="B99" s="111"/>
      <c r="C99" s="162" t="s">
        <v>101</v>
      </c>
      <c r="D99" s="161"/>
      <c r="E99" s="161"/>
      <c r="F99" s="161"/>
      <c r="G99" s="160"/>
      <c r="H99" s="159">
        <f t="shared" ref="H99:Q99" si="14">SUM(H100:H104)</f>
        <v>137</v>
      </c>
      <c r="I99" s="158">
        <f t="shared" si="14"/>
        <v>232</v>
      </c>
      <c r="J99" s="157">
        <f t="shared" si="14"/>
        <v>369</v>
      </c>
      <c r="K99" s="42">
        <f t="shared" si="14"/>
        <v>0</v>
      </c>
      <c r="L99" s="156">
        <f t="shared" si="14"/>
        <v>2613</v>
      </c>
      <c r="M99" s="156">
        <f t="shared" si="14"/>
        <v>1878</v>
      </c>
      <c r="N99" s="156">
        <f t="shared" si="14"/>
        <v>1422</v>
      </c>
      <c r="O99" s="156">
        <f t="shared" si="14"/>
        <v>1129</v>
      </c>
      <c r="P99" s="155">
        <f t="shared" si="14"/>
        <v>760</v>
      </c>
      <c r="Q99" s="154">
        <f t="shared" si="14"/>
        <v>7802</v>
      </c>
      <c r="R99" s="153">
        <f t="shared" ref="R99:R104" si="15">SUM(J99,Q99)</f>
        <v>8171</v>
      </c>
    </row>
    <row r="100" spans="2:18" s="49" customFormat="1" ht="17.100000000000001" customHeight="1">
      <c r="B100" s="111"/>
      <c r="C100" s="111"/>
      <c r="D100" s="172" t="s">
        <v>100</v>
      </c>
      <c r="E100" s="171"/>
      <c r="F100" s="171"/>
      <c r="G100" s="170"/>
      <c r="H100" s="169">
        <v>0</v>
      </c>
      <c r="I100" s="166">
        <v>0</v>
      </c>
      <c r="J100" s="165">
        <f>SUM(H100:I100)</f>
        <v>0</v>
      </c>
      <c r="K100" s="134">
        <v>0</v>
      </c>
      <c r="L100" s="167">
        <v>1329</v>
      </c>
      <c r="M100" s="167">
        <v>833</v>
      </c>
      <c r="N100" s="167">
        <v>468</v>
      </c>
      <c r="O100" s="167">
        <v>295</v>
      </c>
      <c r="P100" s="166">
        <v>159</v>
      </c>
      <c r="Q100" s="165">
        <f>SUM(K100:P100)</f>
        <v>3084</v>
      </c>
      <c r="R100" s="164">
        <f t="shared" si="15"/>
        <v>3084</v>
      </c>
    </row>
    <row r="101" spans="2:18" s="49" customFormat="1" ht="17.100000000000001" customHeight="1">
      <c r="B101" s="111"/>
      <c r="C101" s="111"/>
      <c r="D101" s="110" t="s">
        <v>99</v>
      </c>
      <c r="E101" s="109"/>
      <c r="F101" s="109"/>
      <c r="G101" s="108"/>
      <c r="H101" s="107">
        <v>0</v>
      </c>
      <c r="I101" s="104">
        <v>0</v>
      </c>
      <c r="J101" s="103">
        <f>SUM(H101:I101)</f>
        <v>0</v>
      </c>
      <c r="K101" s="101">
        <v>0</v>
      </c>
      <c r="L101" s="105">
        <v>2</v>
      </c>
      <c r="M101" s="105">
        <v>2</v>
      </c>
      <c r="N101" s="105">
        <v>1</v>
      </c>
      <c r="O101" s="105">
        <v>8</v>
      </c>
      <c r="P101" s="104">
        <v>27</v>
      </c>
      <c r="Q101" s="103">
        <f>SUM(K101:P101)</f>
        <v>40</v>
      </c>
      <c r="R101" s="102">
        <f t="shared" si="15"/>
        <v>40</v>
      </c>
    </row>
    <row r="102" spans="2:18" s="49" customFormat="1" ht="17.100000000000001" customHeight="1">
      <c r="B102" s="111"/>
      <c r="C102" s="111"/>
      <c r="D102" s="110" t="s">
        <v>98</v>
      </c>
      <c r="E102" s="109"/>
      <c r="F102" s="109"/>
      <c r="G102" s="108"/>
      <c r="H102" s="107">
        <v>54</v>
      </c>
      <c r="I102" s="104">
        <v>106</v>
      </c>
      <c r="J102" s="103">
        <f>SUM(H102:I102)</f>
        <v>160</v>
      </c>
      <c r="K102" s="101">
        <v>0</v>
      </c>
      <c r="L102" s="105">
        <v>419</v>
      </c>
      <c r="M102" s="105">
        <v>312</v>
      </c>
      <c r="N102" s="105">
        <v>213</v>
      </c>
      <c r="O102" s="105">
        <v>160</v>
      </c>
      <c r="P102" s="104">
        <v>130</v>
      </c>
      <c r="Q102" s="103">
        <f>SUM(K102:P102)</f>
        <v>1234</v>
      </c>
      <c r="R102" s="102">
        <f t="shared" si="15"/>
        <v>1394</v>
      </c>
    </row>
    <row r="103" spans="2:18" s="49" customFormat="1" ht="17.100000000000001" customHeight="1">
      <c r="B103" s="111"/>
      <c r="C103" s="111"/>
      <c r="D103" s="110" t="s">
        <v>97</v>
      </c>
      <c r="E103" s="109"/>
      <c r="F103" s="109"/>
      <c r="G103" s="108"/>
      <c r="H103" s="107">
        <v>12</v>
      </c>
      <c r="I103" s="104">
        <v>35</v>
      </c>
      <c r="J103" s="103">
        <f>SUM(H103:I103)</f>
        <v>47</v>
      </c>
      <c r="K103" s="101">
        <v>0</v>
      </c>
      <c r="L103" s="105">
        <v>88</v>
      </c>
      <c r="M103" s="105">
        <v>97</v>
      </c>
      <c r="N103" s="105">
        <v>53</v>
      </c>
      <c r="O103" s="105">
        <v>54</v>
      </c>
      <c r="P103" s="104">
        <v>19</v>
      </c>
      <c r="Q103" s="103">
        <f>SUM(K103:P103)</f>
        <v>311</v>
      </c>
      <c r="R103" s="102">
        <f t="shared" si="15"/>
        <v>358</v>
      </c>
    </row>
    <row r="104" spans="2:18" s="49" customFormat="1" ht="17.100000000000001" customHeight="1">
      <c r="B104" s="111"/>
      <c r="C104" s="111"/>
      <c r="D104" s="181" t="s">
        <v>96</v>
      </c>
      <c r="E104" s="180"/>
      <c r="F104" s="180"/>
      <c r="G104" s="179"/>
      <c r="H104" s="178">
        <v>71</v>
      </c>
      <c r="I104" s="175">
        <v>91</v>
      </c>
      <c r="J104" s="174">
        <f>SUM(H104:I104)</f>
        <v>162</v>
      </c>
      <c r="K104" s="128">
        <v>0</v>
      </c>
      <c r="L104" s="176">
        <v>775</v>
      </c>
      <c r="M104" s="176">
        <v>634</v>
      </c>
      <c r="N104" s="176">
        <v>687</v>
      </c>
      <c r="O104" s="176">
        <v>612</v>
      </c>
      <c r="P104" s="175">
        <v>425</v>
      </c>
      <c r="Q104" s="174">
        <f>SUM(K104:P104)</f>
        <v>3133</v>
      </c>
      <c r="R104" s="173">
        <f t="shared" si="15"/>
        <v>3295</v>
      </c>
    </row>
    <row r="105" spans="2:18" s="49" customFormat="1" ht="17.100000000000001" customHeight="1">
      <c r="B105" s="111"/>
      <c r="C105" s="162" t="s">
        <v>95</v>
      </c>
      <c r="D105" s="161"/>
      <c r="E105" s="161"/>
      <c r="F105" s="161"/>
      <c r="G105" s="160"/>
      <c r="H105" s="159">
        <f t="shared" ref="H105:R105" si="16">SUM(H106:H107)</f>
        <v>116</v>
      </c>
      <c r="I105" s="158">
        <f t="shared" si="16"/>
        <v>154</v>
      </c>
      <c r="J105" s="157">
        <f t="shared" si="16"/>
        <v>270</v>
      </c>
      <c r="K105" s="42">
        <f t="shared" si="16"/>
        <v>0</v>
      </c>
      <c r="L105" s="156">
        <f t="shared" si="16"/>
        <v>1660</v>
      </c>
      <c r="M105" s="156">
        <f t="shared" si="16"/>
        <v>1102</v>
      </c>
      <c r="N105" s="156">
        <f t="shared" si="16"/>
        <v>693</v>
      </c>
      <c r="O105" s="156">
        <f t="shared" si="16"/>
        <v>434</v>
      </c>
      <c r="P105" s="155">
        <f t="shared" si="16"/>
        <v>178</v>
      </c>
      <c r="Q105" s="154">
        <f t="shared" si="16"/>
        <v>4067</v>
      </c>
      <c r="R105" s="153">
        <f t="shared" si="16"/>
        <v>4337</v>
      </c>
    </row>
    <row r="106" spans="2:18" s="49" customFormat="1" ht="17.100000000000001" customHeight="1">
      <c r="B106" s="111"/>
      <c r="C106" s="111"/>
      <c r="D106" s="172" t="s">
        <v>94</v>
      </c>
      <c r="E106" s="171"/>
      <c r="F106" s="171"/>
      <c r="G106" s="170"/>
      <c r="H106" s="169">
        <v>0</v>
      </c>
      <c r="I106" s="166">
        <v>0</v>
      </c>
      <c r="J106" s="168">
        <f>SUM(H106:I106)</f>
        <v>0</v>
      </c>
      <c r="K106" s="134">
        <v>0</v>
      </c>
      <c r="L106" s="167">
        <v>1236</v>
      </c>
      <c r="M106" s="167">
        <v>765</v>
      </c>
      <c r="N106" s="167">
        <v>522</v>
      </c>
      <c r="O106" s="167">
        <v>336</v>
      </c>
      <c r="P106" s="166">
        <v>126</v>
      </c>
      <c r="Q106" s="165">
        <f>SUM(K106:P106)</f>
        <v>2985</v>
      </c>
      <c r="R106" s="164">
        <f>SUM(J106,Q106)</f>
        <v>2985</v>
      </c>
    </row>
    <row r="107" spans="2:18" s="49" customFormat="1" ht="17.100000000000001" customHeight="1">
      <c r="B107" s="111"/>
      <c r="C107" s="111"/>
      <c r="D107" s="181" t="s">
        <v>93</v>
      </c>
      <c r="E107" s="180"/>
      <c r="F107" s="180"/>
      <c r="G107" s="179"/>
      <c r="H107" s="178">
        <v>116</v>
      </c>
      <c r="I107" s="175">
        <v>154</v>
      </c>
      <c r="J107" s="177">
        <f>SUM(H107:I107)</f>
        <v>270</v>
      </c>
      <c r="K107" s="128">
        <v>0</v>
      </c>
      <c r="L107" s="176">
        <v>424</v>
      </c>
      <c r="M107" s="176">
        <v>337</v>
      </c>
      <c r="N107" s="176">
        <v>171</v>
      </c>
      <c r="O107" s="176">
        <v>98</v>
      </c>
      <c r="P107" s="175">
        <v>52</v>
      </c>
      <c r="Q107" s="174">
        <f>SUM(K107:P107)</f>
        <v>1082</v>
      </c>
      <c r="R107" s="173">
        <f>SUM(J107,Q107)</f>
        <v>1352</v>
      </c>
    </row>
    <row r="108" spans="2:18" s="49" customFormat="1" ht="17.100000000000001" customHeight="1">
      <c r="B108" s="111"/>
      <c r="C108" s="162" t="s">
        <v>92</v>
      </c>
      <c r="D108" s="161"/>
      <c r="E108" s="161"/>
      <c r="F108" s="161"/>
      <c r="G108" s="160"/>
      <c r="H108" s="159">
        <f t="shared" ref="H108:R108" si="17">SUM(H109:H112)</f>
        <v>2</v>
      </c>
      <c r="I108" s="158">
        <f t="shared" si="17"/>
        <v>5</v>
      </c>
      <c r="J108" s="157">
        <f t="shared" si="17"/>
        <v>7</v>
      </c>
      <c r="K108" s="42">
        <f t="shared" si="17"/>
        <v>0</v>
      </c>
      <c r="L108" s="156">
        <f t="shared" si="17"/>
        <v>154</v>
      </c>
      <c r="M108" s="156">
        <f t="shared" si="17"/>
        <v>178</v>
      </c>
      <c r="N108" s="156">
        <f t="shared" si="17"/>
        <v>177</v>
      </c>
      <c r="O108" s="156">
        <f t="shared" si="17"/>
        <v>156</v>
      </c>
      <c r="P108" s="155">
        <f t="shared" si="17"/>
        <v>61</v>
      </c>
      <c r="Q108" s="154">
        <f t="shared" si="17"/>
        <v>726</v>
      </c>
      <c r="R108" s="153">
        <f t="shared" si="17"/>
        <v>733</v>
      </c>
    </row>
    <row r="109" spans="2:18" s="49" customFormat="1" ht="17.100000000000001" customHeight="1">
      <c r="B109" s="111"/>
      <c r="C109" s="111"/>
      <c r="D109" s="172" t="s">
        <v>91</v>
      </c>
      <c r="E109" s="171"/>
      <c r="F109" s="171"/>
      <c r="G109" s="170"/>
      <c r="H109" s="169">
        <v>2</v>
      </c>
      <c r="I109" s="166">
        <v>5</v>
      </c>
      <c r="J109" s="168">
        <f>SUM(H109:I109)</f>
        <v>7</v>
      </c>
      <c r="K109" s="134">
        <v>0</v>
      </c>
      <c r="L109" s="167">
        <v>139</v>
      </c>
      <c r="M109" s="167">
        <v>161</v>
      </c>
      <c r="N109" s="167">
        <v>157</v>
      </c>
      <c r="O109" s="167">
        <v>133</v>
      </c>
      <c r="P109" s="166">
        <v>50</v>
      </c>
      <c r="Q109" s="165">
        <f>SUM(K109:P109)</f>
        <v>640</v>
      </c>
      <c r="R109" s="164">
        <f>SUM(J109,Q109)</f>
        <v>647</v>
      </c>
    </row>
    <row r="110" spans="2:18" s="49" customFormat="1" ht="17.100000000000001" customHeight="1">
      <c r="B110" s="111"/>
      <c r="C110" s="111"/>
      <c r="D110" s="110" t="s">
        <v>90</v>
      </c>
      <c r="E110" s="109"/>
      <c r="F110" s="109"/>
      <c r="G110" s="108"/>
      <c r="H110" s="107">
        <v>0</v>
      </c>
      <c r="I110" s="104">
        <v>0</v>
      </c>
      <c r="J110" s="106">
        <f>SUM(H110:I110)</f>
        <v>0</v>
      </c>
      <c r="K110" s="101">
        <v>0</v>
      </c>
      <c r="L110" s="105">
        <v>15</v>
      </c>
      <c r="M110" s="105">
        <v>17</v>
      </c>
      <c r="N110" s="105">
        <v>20</v>
      </c>
      <c r="O110" s="105">
        <v>23</v>
      </c>
      <c r="P110" s="104">
        <v>11</v>
      </c>
      <c r="Q110" s="103">
        <f>SUM(K110:P110)</f>
        <v>86</v>
      </c>
      <c r="R110" s="102">
        <f>SUM(J110,Q110)</f>
        <v>86</v>
      </c>
    </row>
    <row r="111" spans="2:18" s="49" customFormat="1" ht="17.100000000000001" customHeight="1">
      <c r="B111" s="111"/>
      <c r="C111" s="163"/>
      <c r="D111" s="110" t="s">
        <v>89</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88</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87</v>
      </c>
      <c r="D113" s="161"/>
      <c r="E113" s="161"/>
      <c r="F113" s="161"/>
      <c r="G113" s="160"/>
      <c r="H113" s="159">
        <f t="shared" ref="H113:R113" si="18">SUM(H114:H116)</f>
        <v>802</v>
      </c>
      <c r="I113" s="158">
        <f t="shared" si="18"/>
        <v>1260</v>
      </c>
      <c r="J113" s="157">
        <f t="shared" si="18"/>
        <v>2062</v>
      </c>
      <c r="K113" s="42">
        <f t="shared" si="18"/>
        <v>0</v>
      </c>
      <c r="L113" s="156">
        <f t="shared" si="18"/>
        <v>1864</v>
      </c>
      <c r="M113" s="156">
        <f t="shared" si="18"/>
        <v>1646</v>
      </c>
      <c r="N113" s="156">
        <f t="shared" si="18"/>
        <v>1122</v>
      </c>
      <c r="O113" s="156">
        <f t="shared" si="18"/>
        <v>792</v>
      </c>
      <c r="P113" s="155">
        <f t="shared" si="18"/>
        <v>408</v>
      </c>
      <c r="Q113" s="154">
        <f t="shared" si="18"/>
        <v>5832</v>
      </c>
      <c r="R113" s="153">
        <f t="shared" si="18"/>
        <v>7894</v>
      </c>
    </row>
    <row r="114" spans="2:18" s="14" customFormat="1" ht="17.100000000000001" customHeight="1">
      <c r="B114" s="72"/>
      <c r="C114" s="72"/>
      <c r="D114" s="82" t="s">
        <v>86</v>
      </c>
      <c r="E114" s="81"/>
      <c r="F114" s="81"/>
      <c r="G114" s="80"/>
      <c r="H114" s="79">
        <v>762</v>
      </c>
      <c r="I114" s="75">
        <v>1211</v>
      </c>
      <c r="J114" s="78">
        <f>SUM(H114:I114)</f>
        <v>1973</v>
      </c>
      <c r="K114" s="134">
        <v>0</v>
      </c>
      <c r="L114" s="76">
        <v>1802</v>
      </c>
      <c r="M114" s="76">
        <v>1601</v>
      </c>
      <c r="N114" s="76">
        <v>1092</v>
      </c>
      <c r="O114" s="76">
        <v>763</v>
      </c>
      <c r="P114" s="75">
        <v>402</v>
      </c>
      <c r="Q114" s="74">
        <f>SUM(K114:P114)</f>
        <v>5660</v>
      </c>
      <c r="R114" s="73">
        <f>SUM(J114,Q114)</f>
        <v>7633</v>
      </c>
    </row>
    <row r="115" spans="2:18" s="14" customFormat="1" ht="17.100000000000001" customHeight="1">
      <c r="B115" s="72"/>
      <c r="C115" s="72"/>
      <c r="D115" s="70" t="s">
        <v>85</v>
      </c>
      <c r="E115" s="69"/>
      <c r="F115" s="69"/>
      <c r="G115" s="68"/>
      <c r="H115" s="67">
        <v>12</v>
      </c>
      <c r="I115" s="63">
        <v>22</v>
      </c>
      <c r="J115" s="66">
        <f>SUM(H115:I115)</f>
        <v>34</v>
      </c>
      <c r="K115" s="101">
        <v>0</v>
      </c>
      <c r="L115" s="64">
        <v>30</v>
      </c>
      <c r="M115" s="64">
        <v>25</v>
      </c>
      <c r="N115" s="64">
        <v>22</v>
      </c>
      <c r="O115" s="64">
        <v>14</v>
      </c>
      <c r="P115" s="63">
        <v>5</v>
      </c>
      <c r="Q115" s="62">
        <f>SUM(K115:P115)</f>
        <v>96</v>
      </c>
      <c r="R115" s="61">
        <f>SUM(J115,Q115)</f>
        <v>130</v>
      </c>
    </row>
    <row r="116" spans="2:18" s="14" customFormat="1" ht="17.100000000000001" customHeight="1">
      <c r="B116" s="72"/>
      <c r="C116" s="72"/>
      <c r="D116" s="133" t="s">
        <v>84</v>
      </c>
      <c r="E116" s="132"/>
      <c r="F116" s="132"/>
      <c r="G116" s="131"/>
      <c r="H116" s="130">
        <v>28</v>
      </c>
      <c r="I116" s="126">
        <v>27</v>
      </c>
      <c r="J116" s="129">
        <f>SUM(H116:I116)</f>
        <v>55</v>
      </c>
      <c r="K116" s="128">
        <v>0</v>
      </c>
      <c r="L116" s="127">
        <v>32</v>
      </c>
      <c r="M116" s="127">
        <v>20</v>
      </c>
      <c r="N116" s="127">
        <v>8</v>
      </c>
      <c r="O116" s="127">
        <v>15</v>
      </c>
      <c r="P116" s="126">
        <v>1</v>
      </c>
      <c r="Q116" s="125">
        <f>SUM(K116:P116)</f>
        <v>76</v>
      </c>
      <c r="R116" s="124">
        <f>SUM(J116,Q116)</f>
        <v>131</v>
      </c>
    </row>
    <row r="117" spans="2:18" s="14" customFormat="1" ht="17.100000000000001" customHeight="1">
      <c r="B117" s="72"/>
      <c r="C117" s="122" t="s">
        <v>83</v>
      </c>
      <c r="D117" s="121"/>
      <c r="E117" s="121"/>
      <c r="F117" s="121"/>
      <c r="G117" s="120"/>
      <c r="H117" s="45">
        <v>28</v>
      </c>
      <c r="I117" s="44">
        <v>24</v>
      </c>
      <c r="J117" s="43">
        <f>SUM(H117:I117)</f>
        <v>52</v>
      </c>
      <c r="K117" s="42">
        <v>0</v>
      </c>
      <c r="L117" s="41">
        <v>152</v>
      </c>
      <c r="M117" s="41">
        <v>130</v>
      </c>
      <c r="N117" s="41">
        <v>117</v>
      </c>
      <c r="O117" s="41">
        <v>111</v>
      </c>
      <c r="P117" s="40">
        <v>33</v>
      </c>
      <c r="Q117" s="39">
        <f>SUM(K117:P117)</f>
        <v>543</v>
      </c>
      <c r="R117" s="38">
        <f>SUM(J117,Q117)</f>
        <v>595</v>
      </c>
    </row>
    <row r="118" spans="2:18" s="14" customFormat="1" ht="17.100000000000001" customHeight="1">
      <c r="B118" s="123"/>
      <c r="C118" s="122" t="s">
        <v>82</v>
      </c>
      <c r="D118" s="121"/>
      <c r="E118" s="121"/>
      <c r="F118" s="121"/>
      <c r="G118" s="120"/>
      <c r="H118" s="45">
        <v>864</v>
      </c>
      <c r="I118" s="44">
        <v>1304</v>
      </c>
      <c r="J118" s="43">
        <f>SUM(H118:I118)</f>
        <v>2168</v>
      </c>
      <c r="K118" s="42">
        <v>0</v>
      </c>
      <c r="L118" s="41">
        <v>3460</v>
      </c>
      <c r="M118" s="41">
        <v>2082</v>
      </c>
      <c r="N118" s="41">
        <v>1234</v>
      </c>
      <c r="O118" s="41">
        <v>780</v>
      </c>
      <c r="P118" s="40">
        <v>358</v>
      </c>
      <c r="Q118" s="39">
        <f>SUM(K118:P118)</f>
        <v>7914</v>
      </c>
      <c r="R118" s="38">
        <f>SUM(J118,Q118)</f>
        <v>10082</v>
      </c>
    </row>
    <row r="119" spans="2:18" s="14" customFormat="1" ht="17.100000000000001" customHeight="1">
      <c r="B119" s="86" t="s">
        <v>81</v>
      </c>
      <c r="C119" s="85"/>
      <c r="D119" s="85"/>
      <c r="E119" s="85"/>
      <c r="F119" s="85"/>
      <c r="G119" s="84"/>
      <c r="H119" s="45">
        <f t="shared" ref="H119:R119" si="19">SUM(H120:H128)</f>
        <v>10</v>
      </c>
      <c r="I119" s="44">
        <f t="shared" si="19"/>
        <v>13</v>
      </c>
      <c r="J119" s="43">
        <f t="shared" si="19"/>
        <v>23</v>
      </c>
      <c r="K119" s="42">
        <f>SUM(K120:K128)</f>
        <v>0</v>
      </c>
      <c r="L119" s="41">
        <f>SUM(L120:L128)</f>
        <v>1508</v>
      </c>
      <c r="M119" s="41">
        <f>SUM(M120:M128)</f>
        <v>1052</v>
      </c>
      <c r="N119" s="41">
        <f t="shared" si="19"/>
        <v>826</v>
      </c>
      <c r="O119" s="41">
        <f t="shared" si="19"/>
        <v>587</v>
      </c>
      <c r="P119" s="40">
        <f t="shared" si="19"/>
        <v>282</v>
      </c>
      <c r="Q119" s="39">
        <f t="shared" si="19"/>
        <v>4255</v>
      </c>
      <c r="R119" s="38">
        <f t="shared" si="19"/>
        <v>4278</v>
      </c>
    </row>
    <row r="120" spans="2:18" s="14" customFormat="1" ht="17.100000000000001" customHeight="1">
      <c r="B120" s="72"/>
      <c r="C120" s="82" t="s">
        <v>107</v>
      </c>
      <c r="D120" s="81"/>
      <c r="E120" s="81"/>
      <c r="F120" s="81"/>
      <c r="G120" s="80"/>
      <c r="H120" s="79">
        <v>0</v>
      </c>
      <c r="I120" s="75">
        <v>0</v>
      </c>
      <c r="J120" s="78">
        <f>SUM(H120:I120)</f>
        <v>0</v>
      </c>
      <c r="K120" s="77"/>
      <c r="L120" s="76">
        <v>69</v>
      </c>
      <c r="M120" s="76">
        <v>42</v>
      </c>
      <c r="N120" s="76">
        <v>58</v>
      </c>
      <c r="O120" s="76">
        <v>57</v>
      </c>
      <c r="P120" s="75">
        <v>35</v>
      </c>
      <c r="Q120" s="74">
        <f t="shared" ref="Q120:Q128" si="20">SUM(K120:P120)</f>
        <v>261</v>
      </c>
      <c r="R120" s="73">
        <f t="shared" ref="R120:R128" si="21">SUM(J120,Q120)</f>
        <v>261</v>
      </c>
    </row>
    <row r="121" spans="2:18" s="14" customFormat="1" ht="17.100000000000001" customHeight="1">
      <c r="B121" s="72"/>
      <c r="C121" s="152" t="s">
        <v>79</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78</v>
      </c>
      <c r="D122" s="109"/>
      <c r="E122" s="109"/>
      <c r="F122" s="109"/>
      <c r="G122" s="108"/>
      <c r="H122" s="107">
        <v>0</v>
      </c>
      <c r="I122" s="104">
        <v>0</v>
      </c>
      <c r="J122" s="106">
        <f t="shared" si="22"/>
        <v>0</v>
      </c>
      <c r="K122" s="65"/>
      <c r="L122" s="105">
        <v>987</v>
      </c>
      <c r="M122" s="105">
        <v>559</v>
      </c>
      <c r="N122" s="105">
        <v>339</v>
      </c>
      <c r="O122" s="105">
        <v>216</v>
      </c>
      <c r="P122" s="104">
        <v>78</v>
      </c>
      <c r="Q122" s="103">
        <f>SUM(K122:P122)</f>
        <v>2179</v>
      </c>
      <c r="R122" s="102">
        <f>SUM(J122,Q122)</f>
        <v>2179</v>
      </c>
    </row>
    <row r="123" spans="2:18" s="14" customFormat="1" ht="17.100000000000001" customHeight="1">
      <c r="B123" s="72"/>
      <c r="C123" s="70" t="s">
        <v>77</v>
      </c>
      <c r="D123" s="69"/>
      <c r="E123" s="69"/>
      <c r="F123" s="69"/>
      <c r="G123" s="68"/>
      <c r="H123" s="67">
        <v>1</v>
      </c>
      <c r="I123" s="63">
        <v>1</v>
      </c>
      <c r="J123" s="66">
        <f t="shared" si="22"/>
        <v>2</v>
      </c>
      <c r="K123" s="101">
        <v>0</v>
      </c>
      <c r="L123" s="64">
        <v>121</v>
      </c>
      <c r="M123" s="64">
        <v>79</v>
      </c>
      <c r="N123" s="64">
        <v>77</v>
      </c>
      <c r="O123" s="64">
        <v>45</v>
      </c>
      <c r="P123" s="63">
        <v>18</v>
      </c>
      <c r="Q123" s="62">
        <f t="shared" si="20"/>
        <v>340</v>
      </c>
      <c r="R123" s="61">
        <f t="shared" si="21"/>
        <v>342</v>
      </c>
    </row>
    <row r="124" spans="2:18" s="14" customFormat="1" ht="17.100000000000001" customHeight="1">
      <c r="B124" s="72"/>
      <c r="C124" s="70" t="s">
        <v>76</v>
      </c>
      <c r="D124" s="69"/>
      <c r="E124" s="69"/>
      <c r="F124" s="69"/>
      <c r="G124" s="68"/>
      <c r="H124" s="67">
        <v>9</v>
      </c>
      <c r="I124" s="63">
        <v>12</v>
      </c>
      <c r="J124" s="66">
        <f t="shared" si="22"/>
        <v>21</v>
      </c>
      <c r="K124" s="101">
        <v>0</v>
      </c>
      <c r="L124" s="64">
        <v>87</v>
      </c>
      <c r="M124" s="64">
        <v>78</v>
      </c>
      <c r="N124" s="64">
        <v>60</v>
      </c>
      <c r="O124" s="64">
        <v>76</v>
      </c>
      <c r="P124" s="63">
        <v>32</v>
      </c>
      <c r="Q124" s="62">
        <f t="shared" si="20"/>
        <v>333</v>
      </c>
      <c r="R124" s="61">
        <f t="shared" si="21"/>
        <v>354</v>
      </c>
    </row>
    <row r="125" spans="2:18" s="14" customFormat="1" ht="17.100000000000001" customHeight="1">
      <c r="B125" s="72"/>
      <c r="C125" s="70" t="s">
        <v>75</v>
      </c>
      <c r="D125" s="69"/>
      <c r="E125" s="69"/>
      <c r="F125" s="69"/>
      <c r="G125" s="68"/>
      <c r="H125" s="67">
        <v>0</v>
      </c>
      <c r="I125" s="63">
        <v>0</v>
      </c>
      <c r="J125" s="66">
        <f t="shared" si="22"/>
        <v>0</v>
      </c>
      <c r="K125" s="65"/>
      <c r="L125" s="64">
        <v>205</v>
      </c>
      <c r="M125" s="64">
        <v>219</v>
      </c>
      <c r="N125" s="64">
        <v>224</v>
      </c>
      <c r="O125" s="64">
        <v>114</v>
      </c>
      <c r="P125" s="63">
        <v>58</v>
      </c>
      <c r="Q125" s="62">
        <f t="shared" si="20"/>
        <v>820</v>
      </c>
      <c r="R125" s="61">
        <f t="shared" si="21"/>
        <v>820</v>
      </c>
    </row>
    <row r="126" spans="2:18" s="14" customFormat="1" ht="17.100000000000001" customHeight="1">
      <c r="B126" s="72"/>
      <c r="C126" s="100" t="s">
        <v>74</v>
      </c>
      <c r="D126" s="98"/>
      <c r="E126" s="98"/>
      <c r="F126" s="98"/>
      <c r="G126" s="97"/>
      <c r="H126" s="67">
        <v>0</v>
      </c>
      <c r="I126" s="63">
        <v>0</v>
      </c>
      <c r="J126" s="66">
        <f t="shared" si="22"/>
        <v>0</v>
      </c>
      <c r="K126" s="65"/>
      <c r="L126" s="64">
        <v>23</v>
      </c>
      <c r="M126" s="64">
        <v>40</v>
      </c>
      <c r="N126" s="64">
        <v>29</v>
      </c>
      <c r="O126" s="64">
        <v>26</v>
      </c>
      <c r="P126" s="63">
        <v>16</v>
      </c>
      <c r="Q126" s="62">
        <f t="shared" si="20"/>
        <v>134</v>
      </c>
      <c r="R126" s="61">
        <f t="shared" si="21"/>
        <v>134</v>
      </c>
    </row>
    <row r="127" spans="2:18" s="14" customFormat="1" ht="17.100000000000001" customHeight="1">
      <c r="B127" s="71"/>
      <c r="C127" s="99" t="s">
        <v>73</v>
      </c>
      <c r="D127" s="98"/>
      <c r="E127" s="98"/>
      <c r="F127" s="98"/>
      <c r="G127" s="97"/>
      <c r="H127" s="67">
        <v>0</v>
      </c>
      <c r="I127" s="63">
        <v>0</v>
      </c>
      <c r="J127" s="66">
        <f t="shared" si="22"/>
        <v>0</v>
      </c>
      <c r="K127" s="65"/>
      <c r="L127" s="64">
        <v>0</v>
      </c>
      <c r="M127" s="64">
        <v>0</v>
      </c>
      <c r="N127" s="64">
        <v>7</v>
      </c>
      <c r="O127" s="64">
        <v>23</v>
      </c>
      <c r="P127" s="63">
        <v>17</v>
      </c>
      <c r="Q127" s="62">
        <f>SUM(K127:P127)</f>
        <v>47</v>
      </c>
      <c r="R127" s="61">
        <f>SUM(J127,Q127)</f>
        <v>47</v>
      </c>
    </row>
    <row r="128" spans="2:18" s="14" customFormat="1" ht="17.100000000000001" customHeight="1">
      <c r="B128" s="96"/>
      <c r="C128" s="95" t="s">
        <v>72</v>
      </c>
      <c r="D128" s="94"/>
      <c r="E128" s="94"/>
      <c r="F128" s="94"/>
      <c r="G128" s="93"/>
      <c r="H128" s="92">
        <v>0</v>
      </c>
      <c r="I128" s="89">
        <v>0</v>
      </c>
      <c r="J128" s="91">
        <f t="shared" si="22"/>
        <v>0</v>
      </c>
      <c r="K128" s="54"/>
      <c r="L128" s="90">
        <v>16</v>
      </c>
      <c r="M128" s="90">
        <v>35</v>
      </c>
      <c r="N128" s="90">
        <v>32</v>
      </c>
      <c r="O128" s="90">
        <v>30</v>
      </c>
      <c r="P128" s="89">
        <v>28</v>
      </c>
      <c r="Q128" s="88">
        <f t="shared" si="20"/>
        <v>141</v>
      </c>
      <c r="R128" s="87">
        <f t="shared" si="21"/>
        <v>141</v>
      </c>
    </row>
    <row r="129" spans="1:18" s="14" customFormat="1" ht="17.100000000000001" customHeight="1">
      <c r="B129" s="86" t="s">
        <v>71</v>
      </c>
      <c r="C129" s="85"/>
      <c r="D129" s="85"/>
      <c r="E129" s="85"/>
      <c r="F129" s="85"/>
      <c r="G129" s="84"/>
      <c r="H129" s="45">
        <f>SUM(H130:H133)</f>
        <v>0</v>
      </c>
      <c r="I129" s="44">
        <f>SUM(I130:I133)</f>
        <v>0</v>
      </c>
      <c r="J129" s="43">
        <f>SUM(J130:J133)</f>
        <v>0</v>
      </c>
      <c r="K129" s="83"/>
      <c r="L129" s="41">
        <f t="shared" ref="L129:R129" si="23">SUM(L130:L133)</f>
        <v>49</v>
      </c>
      <c r="M129" s="41">
        <f t="shared" si="23"/>
        <v>59</v>
      </c>
      <c r="N129" s="41">
        <f t="shared" si="23"/>
        <v>324</v>
      </c>
      <c r="O129" s="41">
        <f t="shared" si="23"/>
        <v>1094</v>
      </c>
      <c r="P129" s="40">
        <f t="shared" si="23"/>
        <v>894</v>
      </c>
      <c r="Q129" s="39">
        <f t="shared" si="23"/>
        <v>2420</v>
      </c>
      <c r="R129" s="38">
        <f t="shared" si="23"/>
        <v>2420</v>
      </c>
    </row>
    <row r="130" spans="1:18" s="14" customFormat="1" ht="17.100000000000001" customHeight="1">
      <c r="B130" s="72"/>
      <c r="C130" s="82" t="s">
        <v>70</v>
      </c>
      <c r="D130" s="81"/>
      <c r="E130" s="81"/>
      <c r="F130" s="81"/>
      <c r="G130" s="80"/>
      <c r="H130" s="79">
        <v>0</v>
      </c>
      <c r="I130" s="75">
        <v>0</v>
      </c>
      <c r="J130" s="78">
        <f>SUM(H130:I130)</f>
        <v>0</v>
      </c>
      <c r="K130" s="77"/>
      <c r="L130" s="76">
        <v>1</v>
      </c>
      <c r="M130" s="76">
        <v>3</v>
      </c>
      <c r="N130" s="76">
        <v>166</v>
      </c>
      <c r="O130" s="76">
        <v>576</v>
      </c>
      <c r="P130" s="75">
        <v>422</v>
      </c>
      <c r="Q130" s="74">
        <f>SUM(K130:P130)</f>
        <v>1168</v>
      </c>
      <c r="R130" s="73">
        <f>SUM(J130,Q130)</f>
        <v>1168</v>
      </c>
    </row>
    <row r="131" spans="1:18" s="14" customFormat="1" ht="17.100000000000001" customHeight="1">
      <c r="B131" s="72"/>
      <c r="C131" s="70" t="s">
        <v>69</v>
      </c>
      <c r="D131" s="69"/>
      <c r="E131" s="69"/>
      <c r="F131" s="69"/>
      <c r="G131" s="68"/>
      <c r="H131" s="67">
        <v>0</v>
      </c>
      <c r="I131" s="63">
        <v>0</v>
      </c>
      <c r="J131" s="66">
        <f>SUM(H131:I131)</f>
        <v>0</v>
      </c>
      <c r="K131" s="65"/>
      <c r="L131" s="64">
        <v>48</v>
      </c>
      <c r="M131" s="64">
        <v>53</v>
      </c>
      <c r="N131" s="64">
        <v>131</v>
      </c>
      <c r="O131" s="64">
        <v>179</v>
      </c>
      <c r="P131" s="63">
        <v>71</v>
      </c>
      <c r="Q131" s="62">
        <f>SUM(K131:P131)</f>
        <v>482</v>
      </c>
      <c r="R131" s="61">
        <f>SUM(J131,Q131)</f>
        <v>482</v>
      </c>
    </row>
    <row r="132" spans="1:18" s="14" customFormat="1" ht="16.5" customHeight="1">
      <c r="B132" s="71"/>
      <c r="C132" s="70" t="s">
        <v>68</v>
      </c>
      <c r="D132" s="69"/>
      <c r="E132" s="69"/>
      <c r="F132" s="69"/>
      <c r="G132" s="68"/>
      <c r="H132" s="67">
        <v>0</v>
      </c>
      <c r="I132" s="63">
        <v>0</v>
      </c>
      <c r="J132" s="66">
        <f>SUM(H132:I132)</f>
        <v>0</v>
      </c>
      <c r="K132" s="65"/>
      <c r="L132" s="64">
        <v>0</v>
      </c>
      <c r="M132" s="64">
        <v>0</v>
      </c>
      <c r="N132" s="64">
        <v>4</v>
      </c>
      <c r="O132" s="64">
        <v>17</v>
      </c>
      <c r="P132" s="63">
        <v>14</v>
      </c>
      <c r="Q132" s="62">
        <f>SUM(K132:P132)</f>
        <v>35</v>
      </c>
      <c r="R132" s="61">
        <f>SUM(J132,Q132)</f>
        <v>35</v>
      </c>
    </row>
    <row r="133" spans="1:18" s="49" customFormat="1" ht="17.100000000000001" customHeight="1">
      <c r="B133" s="60"/>
      <c r="C133" s="59" t="s">
        <v>67</v>
      </c>
      <c r="D133" s="58"/>
      <c r="E133" s="58"/>
      <c r="F133" s="58"/>
      <c r="G133" s="57"/>
      <c r="H133" s="56">
        <v>0</v>
      </c>
      <c r="I133" s="52">
        <v>0</v>
      </c>
      <c r="J133" s="55">
        <f>SUM(H133:I133)</f>
        <v>0</v>
      </c>
      <c r="K133" s="54"/>
      <c r="L133" s="53">
        <v>0</v>
      </c>
      <c r="M133" s="53">
        <v>3</v>
      </c>
      <c r="N133" s="53">
        <v>23</v>
      </c>
      <c r="O133" s="53">
        <v>322</v>
      </c>
      <c r="P133" s="52">
        <v>387</v>
      </c>
      <c r="Q133" s="51">
        <f>SUM(K133:P133)</f>
        <v>735</v>
      </c>
      <c r="R133" s="50">
        <f>SUM(J133,Q133)</f>
        <v>735</v>
      </c>
    </row>
    <row r="134" spans="1:18" s="14" customFormat="1" ht="17.100000000000001" customHeight="1">
      <c r="B134" s="48" t="s">
        <v>66</v>
      </c>
      <c r="C134" s="47"/>
      <c r="D134" s="47"/>
      <c r="E134" s="47"/>
      <c r="F134" s="47"/>
      <c r="G134" s="46"/>
      <c r="H134" s="45">
        <f t="shared" ref="H134:R134" si="24">SUM(H98,H119,H129)</f>
        <v>1959</v>
      </c>
      <c r="I134" s="44">
        <f t="shared" si="24"/>
        <v>2992</v>
      </c>
      <c r="J134" s="43">
        <f t="shared" si="24"/>
        <v>4951</v>
      </c>
      <c r="K134" s="42">
        <f t="shared" si="24"/>
        <v>0</v>
      </c>
      <c r="L134" s="41">
        <f t="shared" si="24"/>
        <v>11460</v>
      </c>
      <c r="M134" s="41">
        <f t="shared" si="24"/>
        <v>8127</v>
      </c>
      <c r="N134" s="41">
        <f t="shared" si="24"/>
        <v>5915</v>
      </c>
      <c r="O134" s="41">
        <f t="shared" si="24"/>
        <v>5083</v>
      </c>
      <c r="P134" s="40">
        <f t="shared" si="24"/>
        <v>2974</v>
      </c>
      <c r="Q134" s="39">
        <f t="shared" si="24"/>
        <v>33559</v>
      </c>
      <c r="R134" s="38">
        <f t="shared" si="24"/>
        <v>38510</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106</v>
      </c>
      <c r="H136" s="25"/>
      <c r="I136" s="25"/>
      <c r="J136" s="25"/>
      <c r="K136" s="25"/>
    </row>
    <row r="137" spans="1:18" s="14" customFormat="1" ht="17.100000000000001" customHeight="1">
      <c r="B137" s="144"/>
      <c r="C137" s="144"/>
      <c r="D137" s="144"/>
      <c r="E137" s="144"/>
      <c r="F137" s="143"/>
      <c r="G137" s="143"/>
      <c r="H137" s="143"/>
      <c r="I137" s="782" t="s">
        <v>105</v>
      </c>
      <c r="J137" s="782"/>
      <c r="K137" s="782"/>
      <c r="L137" s="782"/>
      <c r="M137" s="782"/>
      <c r="N137" s="782"/>
      <c r="O137" s="782"/>
      <c r="P137" s="782"/>
      <c r="Q137" s="782"/>
      <c r="R137" s="782"/>
    </row>
    <row r="138" spans="1:18" s="14" customFormat="1" ht="17.100000000000001" customHeight="1">
      <c r="B138" s="783" t="str">
        <f>"令和" &amp; DBCS($A$2) &amp; "年（" &amp; DBCS($B$2) &amp; "年）" &amp; DBCS($C$2) &amp; "月"</f>
        <v>令和５年（２０２３年）３月</v>
      </c>
      <c r="C138" s="784"/>
      <c r="D138" s="784"/>
      <c r="E138" s="784"/>
      <c r="F138" s="784"/>
      <c r="G138" s="785"/>
      <c r="H138" s="789" t="s">
        <v>104</v>
      </c>
      <c r="I138" s="790"/>
      <c r="J138" s="790"/>
      <c r="K138" s="791" t="s">
        <v>103</v>
      </c>
      <c r="L138" s="792"/>
      <c r="M138" s="792"/>
      <c r="N138" s="792"/>
      <c r="O138" s="792"/>
      <c r="P138" s="792"/>
      <c r="Q138" s="793"/>
      <c r="R138" s="794" t="s">
        <v>56</v>
      </c>
    </row>
    <row r="139" spans="1:18" s="14" customFormat="1" ht="17.100000000000001" customHeight="1">
      <c r="B139" s="786"/>
      <c r="C139" s="787"/>
      <c r="D139" s="787"/>
      <c r="E139" s="787"/>
      <c r="F139" s="787"/>
      <c r="G139" s="788"/>
      <c r="H139" s="142" t="s">
        <v>65</v>
      </c>
      <c r="I139" s="141" t="s">
        <v>64</v>
      </c>
      <c r="J139" s="140" t="s">
        <v>57</v>
      </c>
      <c r="K139" s="139" t="s">
        <v>63</v>
      </c>
      <c r="L139" s="138" t="s">
        <v>62</v>
      </c>
      <c r="M139" s="138" t="s">
        <v>61</v>
      </c>
      <c r="N139" s="138" t="s">
        <v>60</v>
      </c>
      <c r="O139" s="138" t="s">
        <v>59</v>
      </c>
      <c r="P139" s="137" t="s">
        <v>58</v>
      </c>
      <c r="Q139" s="705" t="s">
        <v>57</v>
      </c>
      <c r="R139" s="795"/>
    </row>
    <row r="140" spans="1:18" s="14" customFormat="1" ht="17.100000000000001" customHeight="1">
      <c r="B140" s="86" t="s">
        <v>102</v>
      </c>
      <c r="C140" s="85"/>
      <c r="D140" s="85"/>
      <c r="E140" s="85"/>
      <c r="F140" s="85"/>
      <c r="G140" s="84"/>
      <c r="H140" s="45">
        <f t="shared" ref="H140:R140" si="25">SUM(H141,H147,H150,H155,H159:H160)</f>
        <v>16465838</v>
      </c>
      <c r="I140" s="44">
        <f t="shared" si="25"/>
        <v>30894753</v>
      </c>
      <c r="J140" s="43">
        <f t="shared" si="25"/>
        <v>47360591</v>
      </c>
      <c r="K140" s="42">
        <f t="shared" si="25"/>
        <v>0</v>
      </c>
      <c r="L140" s="41">
        <f t="shared" si="25"/>
        <v>243143877</v>
      </c>
      <c r="M140" s="41">
        <f t="shared" si="25"/>
        <v>203462301</v>
      </c>
      <c r="N140" s="41">
        <f t="shared" si="25"/>
        <v>177204035</v>
      </c>
      <c r="O140" s="41">
        <f t="shared" si="25"/>
        <v>142183093</v>
      </c>
      <c r="P140" s="40">
        <f t="shared" si="25"/>
        <v>76706727</v>
      </c>
      <c r="Q140" s="39">
        <f t="shared" si="25"/>
        <v>842700033</v>
      </c>
      <c r="R140" s="38">
        <f t="shared" si="25"/>
        <v>890060624</v>
      </c>
    </row>
    <row r="141" spans="1:18" s="14" customFormat="1" ht="17.100000000000001" customHeight="1">
      <c r="B141" s="72"/>
      <c r="C141" s="86" t="s">
        <v>101</v>
      </c>
      <c r="D141" s="85"/>
      <c r="E141" s="85"/>
      <c r="F141" s="85"/>
      <c r="G141" s="84"/>
      <c r="H141" s="45">
        <f t="shared" ref="H141:Q141" si="26">SUM(H142:H146)</f>
        <v>1937014</v>
      </c>
      <c r="I141" s="44">
        <f t="shared" si="26"/>
        <v>4865026</v>
      </c>
      <c r="J141" s="43">
        <f t="shared" si="26"/>
        <v>6802040</v>
      </c>
      <c r="K141" s="42">
        <f t="shared" si="26"/>
        <v>0</v>
      </c>
      <c r="L141" s="41">
        <f t="shared" si="26"/>
        <v>57184978</v>
      </c>
      <c r="M141" s="41">
        <f t="shared" si="26"/>
        <v>46353486</v>
      </c>
      <c r="N141" s="41">
        <f t="shared" si="26"/>
        <v>41238749</v>
      </c>
      <c r="O141" s="41">
        <f t="shared" si="26"/>
        <v>34696461</v>
      </c>
      <c r="P141" s="40">
        <f t="shared" si="26"/>
        <v>26505555</v>
      </c>
      <c r="Q141" s="39">
        <f t="shared" si="26"/>
        <v>205979229</v>
      </c>
      <c r="R141" s="38">
        <f t="shared" ref="R141:R146" si="27">SUM(J141,Q141)</f>
        <v>212781269</v>
      </c>
    </row>
    <row r="142" spans="1:18" s="14" customFormat="1" ht="17.100000000000001" customHeight="1">
      <c r="B142" s="72"/>
      <c r="C142" s="72"/>
      <c r="D142" s="82" t="s">
        <v>100</v>
      </c>
      <c r="E142" s="81"/>
      <c r="F142" s="81"/>
      <c r="G142" s="80"/>
      <c r="H142" s="79">
        <v>0</v>
      </c>
      <c r="I142" s="75">
        <v>0</v>
      </c>
      <c r="J142" s="74">
        <f>SUM(H142:I142)</f>
        <v>0</v>
      </c>
      <c r="K142" s="134">
        <v>0</v>
      </c>
      <c r="L142" s="76">
        <v>33903855</v>
      </c>
      <c r="M142" s="76">
        <v>27696724</v>
      </c>
      <c r="N142" s="76">
        <v>26891683</v>
      </c>
      <c r="O142" s="76">
        <v>21820647</v>
      </c>
      <c r="P142" s="75">
        <v>15783363</v>
      </c>
      <c r="Q142" s="74">
        <f>SUM(K142:P142)</f>
        <v>126096272</v>
      </c>
      <c r="R142" s="73">
        <f t="shared" si="27"/>
        <v>126096272</v>
      </c>
    </row>
    <row r="143" spans="1:18" s="14" customFormat="1" ht="17.100000000000001" customHeight="1">
      <c r="B143" s="72"/>
      <c r="C143" s="72"/>
      <c r="D143" s="70" t="s">
        <v>99</v>
      </c>
      <c r="E143" s="69"/>
      <c r="F143" s="69"/>
      <c r="G143" s="68"/>
      <c r="H143" s="67">
        <v>0</v>
      </c>
      <c r="I143" s="63">
        <v>0</v>
      </c>
      <c r="J143" s="62">
        <f>SUM(H143:I143)</f>
        <v>0</v>
      </c>
      <c r="K143" s="101">
        <v>0</v>
      </c>
      <c r="L143" s="64">
        <v>51959</v>
      </c>
      <c r="M143" s="64">
        <v>73459</v>
      </c>
      <c r="N143" s="64">
        <v>36882</v>
      </c>
      <c r="O143" s="64">
        <v>472635</v>
      </c>
      <c r="P143" s="63">
        <v>1119871</v>
      </c>
      <c r="Q143" s="62">
        <f>SUM(K143:P143)</f>
        <v>1754806</v>
      </c>
      <c r="R143" s="61">
        <f t="shared" si="27"/>
        <v>1754806</v>
      </c>
    </row>
    <row r="144" spans="1:18" s="14" customFormat="1" ht="17.100000000000001" customHeight="1">
      <c r="B144" s="72"/>
      <c r="C144" s="72"/>
      <c r="D144" s="70" t="s">
        <v>98</v>
      </c>
      <c r="E144" s="69"/>
      <c r="F144" s="69"/>
      <c r="G144" s="68"/>
      <c r="H144" s="67">
        <v>1245687</v>
      </c>
      <c r="I144" s="63">
        <v>3336514</v>
      </c>
      <c r="J144" s="62">
        <f>SUM(H144:I144)</f>
        <v>4582201</v>
      </c>
      <c r="K144" s="101">
        <v>0</v>
      </c>
      <c r="L144" s="64">
        <v>15474657</v>
      </c>
      <c r="M144" s="64">
        <v>11619916</v>
      </c>
      <c r="N144" s="64">
        <v>8371485</v>
      </c>
      <c r="O144" s="64">
        <v>7112324</v>
      </c>
      <c r="P144" s="63">
        <v>6392531</v>
      </c>
      <c r="Q144" s="62">
        <f>SUM(K144:P144)</f>
        <v>48970913</v>
      </c>
      <c r="R144" s="61">
        <f t="shared" si="27"/>
        <v>53553114</v>
      </c>
    </row>
    <row r="145" spans="2:18" s="14" customFormat="1" ht="17.100000000000001" customHeight="1">
      <c r="B145" s="72"/>
      <c r="C145" s="72"/>
      <c r="D145" s="70" t="s">
        <v>97</v>
      </c>
      <c r="E145" s="69"/>
      <c r="F145" s="69"/>
      <c r="G145" s="68"/>
      <c r="H145" s="67">
        <v>274316</v>
      </c>
      <c r="I145" s="63">
        <v>1018019</v>
      </c>
      <c r="J145" s="62">
        <f>SUM(H145:I145)</f>
        <v>1292335</v>
      </c>
      <c r="K145" s="101">
        <v>0</v>
      </c>
      <c r="L145" s="64">
        <v>2947767</v>
      </c>
      <c r="M145" s="64">
        <v>3218352</v>
      </c>
      <c r="N145" s="64">
        <v>1824272</v>
      </c>
      <c r="O145" s="64">
        <v>1765644</v>
      </c>
      <c r="P145" s="63">
        <v>682538</v>
      </c>
      <c r="Q145" s="62">
        <f>SUM(K145:P145)</f>
        <v>10438573</v>
      </c>
      <c r="R145" s="61">
        <f t="shared" si="27"/>
        <v>11730908</v>
      </c>
    </row>
    <row r="146" spans="2:18" s="14" customFormat="1" ht="17.100000000000001" customHeight="1">
      <c r="B146" s="72"/>
      <c r="C146" s="72"/>
      <c r="D146" s="133" t="s">
        <v>96</v>
      </c>
      <c r="E146" s="132"/>
      <c r="F146" s="132"/>
      <c r="G146" s="131"/>
      <c r="H146" s="130">
        <v>417011</v>
      </c>
      <c r="I146" s="126">
        <v>510493</v>
      </c>
      <c r="J146" s="125">
        <f>SUM(H146:I146)</f>
        <v>927504</v>
      </c>
      <c r="K146" s="128">
        <v>0</v>
      </c>
      <c r="L146" s="127">
        <v>4806740</v>
      </c>
      <c r="M146" s="127">
        <v>3745035</v>
      </c>
      <c r="N146" s="127">
        <v>4114427</v>
      </c>
      <c r="O146" s="127">
        <v>3525211</v>
      </c>
      <c r="P146" s="126">
        <v>2527252</v>
      </c>
      <c r="Q146" s="125">
        <f>SUM(K146:P146)</f>
        <v>18718665</v>
      </c>
      <c r="R146" s="124">
        <f t="shared" si="27"/>
        <v>19646169</v>
      </c>
    </row>
    <row r="147" spans="2:18" s="14" customFormat="1" ht="17.100000000000001" customHeight="1">
      <c r="B147" s="72"/>
      <c r="C147" s="86" t="s">
        <v>95</v>
      </c>
      <c r="D147" s="85"/>
      <c r="E147" s="85"/>
      <c r="F147" s="85"/>
      <c r="G147" s="84"/>
      <c r="H147" s="45">
        <f t="shared" ref="H147:R147" si="28">SUM(H148:H149)</f>
        <v>2465803</v>
      </c>
      <c r="I147" s="44">
        <f t="shared" si="28"/>
        <v>5976188</v>
      </c>
      <c r="J147" s="43">
        <f t="shared" si="28"/>
        <v>8441991</v>
      </c>
      <c r="K147" s="42">
        <f t="shared" si="28"/>
        <v>0</v>
      </c>
      <c r="L147" s="41">
        <f t="shared" si="28"/>
        <v>90135758</v>
      </c>
      <c r="M147" s="41">
        <f t="shared" si="28"/>
        <v>74963908</v>
      </c>
      <c r="N147" s="41">
        <f t="shared" si="28"/>
        <v>62027323</v>
      </c>
      <c r="O147" s="41">
        <f t="shared" si="28"/>
        <v>43368794</v>
      </c>
      <c r="P147" s="40">
        <f t="shared" si="28"/>
        <v>22106836</v>
      </c>
      <c r="Q147" s="39">
        <f t="shared" si="28"/>
        <v>292602619</v>
      </c>
      <c r="R147" s="38">
        <f t="shared" si="28"/>
        <v>301044610</v>
      </c>
    </row>
    <row r="148" spans="2:18" s="14" customFormat="1" ht="17.100000000000001" customHeight="1">
      <c r="B148" s="72"/>
      <c r="C148" s="72"/>
      <c r="D148" s="82" t="s">
        <v>94</v>
      </c>
      <c r="E148" s="81"/>
      <c r="F148" s="81"/>
      <c r="G148" s="80"/>
      <c r="H148" s="79">
        <v>0</v>
      </c>
      <c r="I148" s="75">
        <v>0</v>
      </c>
      <c r="J148" s="78">
        <f>SUM(H148:I148)</f>
        <v>0</v>
      </c>
      <c r="K148" s="134">
        <v>0</v>
      </c>
      <c r="L148" s="76">
        <v>69039516</v>
      </c>
      <c r="M148" s="76">
        <v>54366403</v>
      </c>
      <c r="N148" s="76">
        <v>48381750</v>
      </c>
      <c r="O148" s="76">
        <v>33480461</v>
      </c>
      <c r="P148" s="75">
        <v>16173036</v>
      </c>
      <c r="Q148" s="74">
        <f>SUM(K148:P148)</f>
        <v>221441166</v>
      </c>
      <c r="R148" s="73">
        <f>SUM(J148,Q148)</f>
        <v>221441166</v>
      </c>
    </row>
    <row r="149" spans="2:18" s="14" customFormat="1" ht="17.100000000000001" customHeight="1">
      <c r="B149" s="72"/>
      <c r="C149" s="72"/>
      <c r="D149" s="133" t="s">
        <v>93</v>
      </c>
      <c r="E149" s="132"/>
      <c r="F149" s="132"/>
      <c r="G149" s="131"/>
      <c r="H149" s="130">
        <v>2465803</v>
      </c>
      <c r="I149" s="126">
        <v>5976188</v>
      </c>
      <c r="J149" s="129">
        <f>SUM(H149:I149)</f>
        <v>8441991</v>
      </c>
      <c r="K149" s="128">
        <v>0</v>
      </c>
      <c r="L149" s="127">
        <v>21096242</v>
      </c>
      <c r="M149" s="127">
        <v>20597505</v>
      </c>
      <c r="N149" s="127">
        <v>13645573</v>
      </c>
      <c r="O149" s="127">
        <v>9888333</v>
      </c>
      <c r="P149" s="126">
        <v>5933800</v>
      </c>
      <c r="Q149" s="125">
        <f>SUM(K149:P149)</f>
        <v>71161453</v>
      </c>
      <c r="R149" s="124">
        <f>SUM(J149,Q149)</f>
        <v>79603444</v>
      </c>
    </row>
    <row r="150" spans="2:18" s="14" customFormat="1" ht="17.100000000000001" customHeight="1">
      <c r="B150" s="72"/>
      <c r="C150" s="86" t="s">
        <v>92</v>
      </c>
      <c r="D150" s="85"/>
      <c r="E150" s="85"/>
      <c r="F150" s="85"/>
      <c r="G150" s="84"/>
      <c r="H150" s="45">
        <f>SUM(H151:H154)</f>
        <v>46148</v>
      </c>
      <c r="I150" s="44">
        <f t="shared" ref="I150:Q150" si="29">SUM(I151:I154)</f>
        <v>155655</v>
      </c>
      <c r="J150" s="43">
        <f>SUM(J151:J154)</f>
        <v>201803</v>
      </c>
      <c r="K150" s="42">
        <f t="shared" si="29"/>
        <v>0</v>
      </c>
      <c r="L150" s="41">
        <f t="shared" si="29"/>
        <v>6982874</v>
      </c>
      <c r="M150" s="41">
        <f>SUM(M151:M154)</f>
        <v>9857658</v>
      </c>
      <c r="N150" s="41">
        <f t="shared" si="29"/>
        <v>13895674</v>
      </c>
      <c r="O150" s="41">
        <f t="shared" si="29"/>
        <v>13676199</v>
      </c>
      <c r="P150" s="40">
        <f>SUM(P151:P154)</f>
        <v>5455968</v>
      </c>
      <c r="Q150" s="39">
        <f t="shared" si="29"/>
        <v>49868373</v>
      </c>
      <c r="R150" s="38">
        <f>SUM(R151:R154)</f>
        <v>50070176</v>
      </c>
    </row>
    <row r="151" spans="2:18" s="14" customFormat="1" ht="17.100000000000001" customHeight="1">
      <c r="B151" s="72"/>
      <c r="C151" s="72"/>
      <c r="D151" s="82" t="s">
        <v>91</v>
      </c>
      <c r="E151" s="81"/>
      <c r="F151" s="81"/>
      <c r="G151" s="80"/>
      <c r="H151" s="79">
        <v>46148</v>
      </c>
      <c r="I151" s="75">
        <v>155655</v>
      </c>
      <c r="J151" s="78">
        <f>SUM(H151:I151)</f>
        <v>201803</v>
      </c>
      <c r="K151" s="134">
        <v>0</v>
      </c>
      <c r="L151" s="76">
        <v>6100563</v>
      </c>
      <c r="M151" s="76">
        <v>8764899</v>
      </c>
      <c r="N151" s="76">
        <v>11705869</v>
      </c>
      <c r="O151" s="76">
        <v>11362817</v>
      </c>
      <c r="P151" s="75">
        <v>4523739</v>
      </c>
      <c r="Q151" s="74">
        <f>SUM(K151:P151)</f>
        <v>42457887</v>
      </c>
      <c r="R151" s="73">
        <f>SUM(J151,Q151)</f>
        <v>42659690</v>
      </c>
    </row>
    <row r="152" spans="2:18" s="14" customFormat="1" ht="17.100000000000001" customHeight="1">
      <c r="B152" s="72"/>
      <c r="C152" s="72"/>
      <c r="D152" s="70" t="s">
        <v>90</v>
      </c>
      <c r="E152" s="69"/>
      <c r="F152" s="69"/>
      <c r="G152" s="68"/>
      <c r="H152" s="67">
        <v>0</v>
      </c>
      <c r="I152" s="63">
        <v>0</v>
      </c>
      <c r="J152" s="66">
        <f>SUM(H152:I152)</f>
        <v>0</v>
      </c>
      <c r="K152" s="101">
        <v>0</v>
      </c>
      <c r="L152" s="64">
        <v>882311</v>
      </c>
      <c r="M152" s="64">
        <v>1092759</v>
      </c>
      <c r="N152" s="64">
        <v>2189805</v>
      </c>
      <c r="O152" s="64">
        <v>2313382</v>
      </c>
      <c r="P152" s="63">
        <v>932229</v>
      </c>
      <c r="Q152" s="62">
        <f>SUM(K152:P152)</f>
        <v>7410486</v>
      </c>
      <c r="R152" s="61">
        <f>SUM(J152,Q152)</f>
        <v>7410486</v>
      </c>
    </row>
    <row r="153" spans="2:18" s="14" customFormat="1" ht="16.5" customHeight="1">
      <c r="B153" s="72"/>
      <c r="C153" s="71"/>
      <c r="D153" s="70" t="s">
        <v>89</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88</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87</v>
      </c>
      <c r="D155" s="85"/>
      <c r="E155" s="85"/>
      <c r="F155" s="85"/>
      <c r="G155" s="84"/>
      <c r="H155" s="45">
        <f t="shared" ref="H155:R155" si="30">SUM(H156:H158)</f>
        <v>6499247</v>
      </c>
      <c r="I155" s="44">
        <f t="shared" si="30"/>
        <v>11665790</v>
      </c>
      <c r="J155" s="43">
        <f t="shared" si="30"/>
        <v>18165037</v>
      </c>
      <c r="K155" s="42">
        <f t="shared" si="30"/>
        <v>0</v>
      </c>
      <c r="L155" s="41">
        <f t="shared" si="30"/>
        <v>17833155</v>
      </c>
      <c r="M155" s="41">
        <f t="shared" si="30"/>
        <v>21838424</v>
      </c>
      <c r="N155" s="41">
        <f t="shared" si="30"/>
        <v>16129295</v>
      </c>
      <c r="O155" s="41">
        <f t="shared" si="30"/>
        <v>13666094</v>
      </c>
      <c r="P155" s="40">
        <f t="shared" si="30"/>
        <v>8969024</v>
      </c>
      <c r="Q155" s="39">
        <f t="shared" si="30"/>
        <v>78435992</v>
      </c>
      <c r="R155" s="38">
        <f t="shared" si="30"/>
        <v>96601029</v>
      </c>
    </row>
    <row r="156" spans="2:18" s="14" customFormat="1" ht="17.100000000000001" customHeight="1">
      <c r="B156" s="72"/>
      <c r="C156" s="72"/>
      <c r="D156" s="82" t="s">
        <v>86</v>
      </c>
      <c r="E156" s="81"/>
      <c r="F156" s="81"/>
      <c r="G156" s="80"/>
      <c r="H156" s="79">
        <v>4859637</v>
      </c>
      <c r="I156" s="75">
        <v>9595200</v>
      </c>
      <c r="J156" s="78">
        <f>SUM(H156:I156)</f>
        <v>14454837</v>
      </c>
      <c r="K156" s="134">
        <v>0</v>
      </c>
      <c r="L156" s="76">
        <v>14152477</v>
      </c>
      <c r="M156" s="76">
        <v>20021608</v>
      </c>
      <c r="N156" s="76">
        <v>15250501</v>
      </c>
      <c r="O156" s="76">
        <v>12492864</v>
      </c>
      <c r="P156" s="75">
        <v>8757074</v>
      </c>
      <c r="Q156" s="74">
        <f>SUM(K156:P156)</f>
        <v>70674524</v>
      </c>
      <c r="R156" s="73">
        <f>SUM(J156,Q156)</f>
        <v>85129361</v>
      </c>
    </row>
    <row r="157" spans="2:18" s="14" customFormat="1" ht="17.100000000000001" customHeight="1">
      <c r="B157" s="72"/>
      <c r="C157" s="72"/>
      <c r="D157" s="70" t="s">
        <v>85</v>
      </c>
      <c r="E157" s="69"/>
      <c r="F157" s="69"/>
      <c r="G157" s="68"/>
      <c r="H157" s="67">
        <v>236372</v>
      </c>
      <c r="I157" s="63">
        <v>526760</v>
      </c>
      <c r="J157" s="66">
        <f>SUM(H157:I157)</f>
        <v>763132</v>
      </c>
      <c r="K157" s="101">
        <v>0</v>
      </c>
      <c r="L157" s="64">
        <v>862427</v>
      </c>
      <c r="M157" s="64">
        <v>725296</v>
      </c>
      <c r="N157" s="64">
        <v>619257</v>
      </c>
      <c r="O157" s="64">
        <v>321565</v>
      </c>
      <c r="P157" s="63">
        <v>173250</v>
      </c>
      <c r="Q157" s="62">
        <f>SUM(K157:P157)</f>
        <v>2701795</v>
      </c>
      <c r="R157" s="61">
        <f>SUM(J157,Q157)</f>
        <v>3464927</v>
      </c>
    </row>
    <row r="158" spans="2:18" s="14" customFormat="1" ht="17.100000000000001" customHeight="1">
      <c r="B158" s="72"/>
      <c r="C158" s="72"/>
      <c r="D158" s="133" t="s">
        <v>84</v>
      </c>
      <c r="E158" s="132"/>
      <c r="F158" s="132"/>
      <c r="G158" s="131"/>
      <c r="H158" s="130">
        <v>1403238</v>
      </c>
      <c r="I158" s="126">
        <v>1543830</v>
      </c>
      <c r="J158" s="129">
        <f>SUM(H158:I158)</f>
        <v>2947068</v>
      </c>
      <c r="K158" s="128">
        <v>0</v>
      </c>
      <c r="L158" s="127">
        <v>2818251</v>
      </c>
      <c r="M158" s="127">
        <v>1091520</v>
      </c>
      <c r="N158" s="127">
        <v>259537</v>
      </c>
      <c r="O158" s="127">
        <v>851665</v>
      </c>
      <c r="P158" s="126">
        <v>38700</v>
      </c>
      <c r="Q158" s="125">
        <f>SUM(K158:P158)</f>
        <v>5059673</v>
      </c>
      <c r="R158" s="124">
        <f>SUM(J158,Q158)</f>
        <v>8006741</v>
      </c>
    </row>
    <row r="159" spans="2:18" s="14" customFormat="1" ht="17.100000000000001" customHeight="1">
      <c r="B159" s="72"/>
      <c r="C159" s="122" t="s">
        <v>83</v>
      </c>
      <c r="D159" s="121"/>
      <c r="E159" s="121"/>
      <c r="F159" s="121"/>
      <c r="G159" s="120"/>
      <c r="H159" s="45">
        <v>1613306</v>
      </c>
      <c r="I159" s="44">
        <v>2364391</v>
      </c>
      <c r="J159" s="43">
        <f>SUM(H159:I159)</f>
        <v>3977697</v>
      </c>
      <c r="K159" s="42">
        <v>0</v>
      </c>
      <c r="L159" s="41">
        <v>24874884</v>
      </c>
      <c r="M159" s="41">
        <v>22847901</v>
      </c>
      <c r="N159" s="41">
        <v>23695688</v>
      </c>
      <c r="O159" s="41">
        <v>23904011</v>
      </c>
      <c r="P159" s="40">
        <v>7829645</v>
      </c>
      <c r="Q159" s="39">
        <f>SUM(K159:P159)</f>
        <v>103152129</v>
      </c>
      <c r="R159" s="38">
        <f>SUM(J159,Q159)</f>
        <v>107129826</v>
      </c>
    </row>
    <row r="160" spans="2:18" s="14" customFormat="1" ht="17.100000000000001" customHeight="1">
      <c r="B160" s="123"/>
      <c r="C160" s="122" t="s">
        <v>82</v>
      </c>
      <c r="D160" s="121"/>
      <c r="E160" s="121"/>
      <c r="F160" s="121"/>
      <c r="G160" s="120"/>
      <c r="H160" s="45">
        <v>3904320</v>
      </c>
      <c r="I160" s="44">
        <v>5867703</v>
      </c>
      <c r="J160" s="43">
        <f>SUM(H160:I160)</f>
        <v>9772023</v>
      </c>
      <c r="K160" s="42">
        <v>0</v>
      </c>
      <c r="L160" s="41">
        <v>46132228</v>
      </c>
      <c r="M160" s="41">
        <v>27600924</v>
      </c>
      <c r="N160" s="41">
        <v>20217306</v>
      </c>
      <c r="O160" s="41">
        <v>12871534</v>
      </c>
      <c r="P160" s="40">
        <v>5839699</v>
      </c>
      <c r="Q160" s="39">
        <f>SUM(K160:P160)</f>
        <v>112661691</v>
      </c>
      <c r="R160" s="38">
        <f>SUM(J160,Q160)</f>
        <v>122433714</v>
      </c>
    </row>
    <row r="161" spans="2:18" s="14" customFormat="1" ht="17.100000000000001" customHeight="1">
      <c r="B161" s="86" t="s">
        <v>81</v>
      </c>
      <c r="C161" s="85"/>
      <c r="D161" s="85"/>
      <c r="E161" s="85"/>
      <c r="F161" s="85"/>
      <c r="G161" s="84"/>
      <c r="H161" s="45">
        <f t="shared" ref="H161:R161" si="31">SUM(H162:H170)</f>
        <v>467694</v>
      </c>
      <c r="I161" s="44">
        <f t="shared" si="31"/>
        <v>995373</v>
      </c>
      <c r="J161" s="43">
        <f t="shared" si="31"/>
        <v>1463067</v>
      </c>
      <c r="K161" s="42">
        <f t="shared" si="31"/>
        <v>0</v>
      </c>
      <c r="L161" s="41">
        <f t="shared" si="31"/>
        <v>152067960</v>
      </c>
      <c r="M161" s="41">
        <f t="shared" si="31"/>
        <v>145163282</v>
      </c>
      <c r="N161" s="41">
        <f t="shared" si="31"/>
        <v>149286188</v>
      </c>
      <c r="O161" s="41">
        <f t="shared" si="31"/>
        <v>114849528</v>
      </c>
      <c r="P161" s="40">
        <f t="shared" si="31"/>
        <v>65710831</v>
      </c>
      <c r="Q161" s="39">
        <f>SUM(Q162:Q170)</f>
        <v>627077789</v>
      </c>
      <c r="R161" s="38">
        <f t="shared" si="31"/>
        <v>628540856</v>
      </c>
    </row>
    <row r="162" spans="2:18" s="14" customFormat="1" ht="17.100000000000001" customHeight="1">
      <c r="B162" s="72"/>
      <c r="C162" s="119" t="s">
        <v>80</v>
      </c>
      <c r="D162" s="118"/>
      <c r="E162" s="118"/>
      <c r="F162" s="118"/>
      <c r="G162" s="117"/>
      <c r="H162" s="79">
        <v>0</v>
      </c>
      <c r="I162" s="75">
        <v>0</v>
      </c>
      <c r="J162" s="78">
        <f t="shared" ref="J162:J170" si="32">SUM(H162:I162)</f>
        <v>0</v>
      </c>
      <c r="K162" s="116"/>
      <c r="L162" s="115">
        <v>4988829</v>
      </c>
      <c r="M162" s="115">
        <v>4455860</v>
      </c>
      <c r="N162" s="115">
        <v>9375688</v>
      </c>
      <c r="O162" s="115">
        <v>11427372</v>
      </c>
      <c r="P162" s="114">
        <v>9768629</v>
      </c>
      <c r="Q162" s="113">
        <f>SUM(K162:P162)</f>
        <v>40016378</v>
      </c>
      <c r="R162" s="112">
        <f>SUM(J162,Q162)</f>
        <v>40016378</v>
      </c>
    </row>
    <row r="163" spans="2:18" s="14" customFormat="1" ht="17.100000000000001" customHeight="1">
      <c r="B163" s="72"/>
      <c r="C163" s="70" t="s">
        <v>79</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78</v>
      </c>
      <c r="D164" s="109"/>
      <c r="E164" s="109"/>
      <c r="F164" s="109"/>
      <c r="G164" s="108"/>
      <c r="H164" s="107">
        <v>0</v>
      </c>
      <c r="I164" s="104">
        <v>0</v>
      </c>
      <c r="J164" s="106">
        <f>SUM(H164:I164)</f>
        <v>0</v>
      </c>
      <c r="K164" s="65"/>
      <c r="L164" s="105">
        <v>66321970</v>
      </c>
      <c r="M164" s="105">
        <v>46523706</v>
      </c>
      <c r="N164" s="105">
        <v>36456765</v>
      </c>
      <c r="O164" s="105">
        <v>24547095</v>
      </c>
      <c r="P164" s="104">
        <v>10718284</v>
      </c>
      <c r="Q164" s="103">
        <f>SUM(K164:P164)</f>
        <v>184567820</v>
      </c>
      <c r="R164" s="102">
        <f>SUM(J164,Q164)</f>
        <v>184567820</v>
      </c>
    </row>
    <row r="165" spans="2:18" s="14" customFormat="1" ht="17.100000000000001" customHeight="1">
      <c r="B165" s="72"/>
      <c r="C165" s="70" t="s">
        <v>77</v>
      </c>
      <c r="D165" s="69"/>
      <c r="E165" s="69"/>
      <c r="F165" s="69"/>
      <c r="G165" s="68"/>
      <c r="H165" s="67">
        <v>29097</v>
      </c>
      <c r="I165" s="63">
        <v>61047</v>
      </c>
      <c r="J165" s="66">
        <f t="shared" si="32"/>
        <v>90144</v>
      </c>
      <c r="K165" s="101">
        <v>0</v>
      </c>
      <c r="L165" s="64">
        <v>12629033</v>
      </c>
      <c r="M165" s="64">
        <v>10839106</v>
      </c>
      <c r="N165" s="64">
        <v>12556053</v>
      </c>
      <c r="O165" s="64">
        <v>7987842</v>
      </c>
      <c r="P165" s="63">
        <v>3619078</v>
      </c>
      <c r="Q165" s="62">
        <f t="shared" si="33"/>
        <v>47631112</v>
      </c>
      <c r="R165" s="61">
        <f t="shared" si="34"/>
        <v>47721256</v>
      </c>
    </row>
    <row r="166" spans="2:18" s="14" customFormat="1" ht="17.100000000000001" customHeight="1">
      <c r="B166" s="72"/>
      <c r="C166" s="70" t="s">
        <v>76</v>
      </c>
      <c r="D166" s="69"/>
      <c r="E166" s="69"/>
      <c r="F166" s="69"/>
      <c r="G166" s="68"/>
      <c r="H166" s="67">
        <v>438597</v>
      </c>
      <c r="I166" s="63">
        <v>934326</v>
      </c>
      <c r="J166" s="66">
        <f t="shared" si="32"/>
        <v>1372923</v>
      </c>
      <c r="K166" s="101">
        <v>0</v>
      </c>
      <c r="L166" s="64">
        <v>11298019</v>
      </c>
      <c r="M166" s="64">
        <v>12972733</v>
      </c>
      <c r="N166" s="64">
        <v>14096952</v>
      </c>
      <c r="O166" s="64">
        <v>19116456</v>
      </c>
      <c r="P166" s="63">
        <v>9122322</v>
      </c>
      <c r="Q166" s="62">
        <f t="shared" si="33"/>
        <v>66606482</v>
      </c>
      <c r="R166" s="61">
        <f t="shared" si="34"/>
        <v>67979405</v>
      </c>
    </row>
    <row r="167" spans="2:18" s="14" customFormat="1" ht="17.100000000000001" customHeight="1">
      <c r="B167" s="72"/>
      <c r="C167" s="70" t="s">
        <v>75</v>
      </c>
      <c r="D167" s="69"/>
      <c r="E167" s="69"/>
      <c r="F167" s="69"/>
      <c r="G167" s="68"/>
      <c r="H167" s="67">
        <v>0</v>
      </c>
      <c r="I167" s="63">
        <v>0</v>
      </c>
      <c r="J167" s="66">
        <f t="shared" si="32"/>
        <v>0</v>
      </c>
      <c r="K167" s="65"/>
      <c r="L167" s="64">
        <v>50723320</v>
      </c>
      <c r="M167" s="64">
        <v>56540716</v>
      </c>
      <c r="N167" s="64">
        <v>60575037</v>
      </c>
      <c r="O167" s="64">
        <v>30392945</v>
      </c>
      <c r="P167" s="63">
        <v>15087071</v>
      </c>
      <c r="Q167" s="62">
        <f t="shared" si="33"/>
        <v>213319089</v>
      </c>
      <c r="R167" s="61">
        <f t="shared" si="34"/>
        <v>213319089</v>
      </c>
    </row>
    <row r="168" spans="2:18" s="14" customFormat="1" ht="17.100000000000001" customHeight="1">
      <c r="B168" s="72"/>
      <c r="C168" s="100" t="s">
        <v>74</v>
      </c>
      <c r="D168" s="98"/>
      <c r="E168" s="98"/>
      <c r="F168" s="98"/>
      <c r="G168" s="97"/>
      <c r="H168" s="67">
        <v>0</v>
      </c>
      <c r="I168" s="63">
        <v>0</v>
      </c>
      <c r="J168" s="66">
        <f t="shared" si="32"/>
        <v>0</v>
      </c>
      <c r="K168" s="65"/>
      <c r="L168" s="64">
        <v>3923451</v>
      </c>
      <c r="M168" s="64">
        <v>7250684</v>
      </c>
      <c r="N168" s="64">
        <v>6099439</v>
      </c>
      <c r="O168" s="64">
        <v>5762028</v>
      </c>
      <c r="P168" s="63">
        <v>3843384</v>
      </c>
      <c r="Q168" s="62">
        <f t="shared" si="33"/>
        <v>26878986</v>
      </c>
      <c r="R168" s="61">
        <f t="shared" si="34"/>
        <v>26878986</v>
      </c>
    </row>
    <row r="169" spans="2:18" s="14" customFormat="1" ht="17.100000000000001" customHeight="1">
      <c r="B169" s="71"/>
      <c r="C169" s="99" t="s">
        <v>73</v>
      </c>
      <c r="D169" s="98"/>
      <c r="E169" s="98"/>
      <c r="F169" s="98"/>
      <c r="G169" s="97"/>
      <c r="H169" s="67">
        <v>0</v>
      </c>
      <c r="I169" s="63">
        <v>0</v>
      </c>
      <c r="J169" s="66">
        <f t="shared" si="32"/>
        <v>0</v>
      </c>
      <c r="K169" s="65"/>
      <c r="L169" s="64">
        <v>0</v>
      </c>
      <c r="M169" s="64">
        <v>0</v>
      </c>
      <c r="N169" s="64">
        <v>2110554</v>
      </c>
      <c r="O169" s="64">
        <v>6944947</v>
      </c>
      <c r="P169" s="63">
        <v>5170025</v>
      </c>
      <c r="Q169" s="62">
        <f>SUM(K169:P169)</f>
        <v>14225526</v>
      </c>
      <c r="R169" s="61">
        <f>SUM(J169,Q169)</f>
        <v>14225526</v>
      </c>
    </row>
    <row r="170" spans="2:18" s="14" customFormat="1" ht="17.100000000000001" customHeight="1">
      <c r="B170" s="96"/>
      <c r="C170" s="95" t="s">
        <v>72</v>
      </c>
      <c r="D170" s="94"/>
      <c r="E170" s="94"/>
      <c r="F170" s="94"/>
      <c r="G170" s="93"/>
      <c r="H170" s="92">
        <v>0</v>
      </c>
      <c r="I170" s="89">
        <v>0</v>
      </c>
      <c r="J170" s="91">
        <f t="shared" si="32"/>
        <v>0</v>
      </c>
      <c r="K170" s="54"/>
      <c r="L170" s="90">
        <v>2183338</v>
      </c>
      <c r="M170" s="90">
        <v>6580477</v>
      </c>
      <c r="N170" s="90">
        <v>8015700</v>
      </c>
      <c r="O170" s="90">
        <v>8670843</v>
      </c>
      <c r="P170" s="89">
        <v>8382038</v>
      </c>
      <c r="Q170" s="88">
        <f t="shared" si="33"/>
        <v>33832396</v>
      </c>
      <c r="R170" s="87">
        <f t="shared" si="34"/>
        <v>33832396</v>
      </c>
    </row>
    <row r="171" spans="2:18" s="14" customFormat="1" ht="17.100000000000001" customHeight="1">
      <c r="B171" s="86" t="s">
        <v>71</v>
      </c>
      <c r="C171" s="85"/>
      <c r="D171" s="85"/>
      <c r="E171" s="85"/>
      <c r="F171" s="85"/>
      <c r="G171" s="84"/>
      <c r="H171" s="45">
        <f>SUM(H172:H175)</f>
        <v>0</v>
      </c>
      <c r="I171" s="44">
        <f>SUM(I172:I175)</f>
        <v>0</v>
      </c>
      <c r="J171" s="43">
        <f>SUM(J172:J175)</f>
        <v>0</v>
      </c>
      <c r="K171" s="83"/>
      <c r="L171" s="41">
        <f t="shared" ref="L171:R171" si="35">SUM(L172:L175)</f>
        <v>11612806</v>
      </c>
      <c r="M171" s="41">
        <f t="shared" si="35"/>
        <v>14942494</v>
      </c>
      <c r="N171" s="41">
        <f t="shared" si="35"/>
        <v>85282689</v>
      </c>
      <c r="O171" s="41">
        <f t="shared" si="35"/>
        <v>330000178</v>
      </c>
      <c r="P171" s="40">
        <f t="shared" si="35"/>
        <v>293934612</v>
      </c>
      <c r="Q171" s="39">
        <f t="shared" si="35"/>
        <v>735772779</v>
      </c>
      <c r="R171" s="38">
        <f t="shared" si="35"/>
        <v>735772779</v>
      </c>
    </row>
    <row r="172" spans="2:18" s="14" customFormat="1" ht="17.100000000000001" customHeight="1">
      <c r="B172" s="72"/>
      <c r="C172" s="82" t="s">
        <v>70</v>
      </c>
      <c r="D172" s="81"/>
      <c r="E172" s="81"/>
      <c r="F172" s="81"/>
      <c r="G172" s="80"/>
      <c r="H172" s="79">
        <v>0</v>
      </c>
      <c r="I172" s="75">
        <v>0</v>
      </c>
      <c r="J172" s="78">
        <f>SUM(H172:I172)</f>
        <v>0</v>
      </c>
      <c r="K172" s="77"/>
      <c r="L172" s="76">
        <v>198234</v>
      </c>
      <c r="M172" s="76">
        <v>641700</v>
      </c>
      <c r="N172" s="76">
        <v>40835855</v>
      </c>
      <c r="O172" s="76">
        <v>153731312</v>
      </c>
      <c r="P172" s="75">
        <v>117844618</v>
      </c>
      <c r="Q172" s="74">
        <f>SUM(K172:P172)</f>
        <v>313251719</v>
      </c>
      <c r="R172" s="73">
        <f>SUM(J172,Q172)</f>
        <v>313251719</v>
      </c>
    </row>
    <row r="173" spans="2:18" s="14" customFormat="1" ht="17.100000000000001" customHeight="1">
      <c r="B173" s="72"/>
      <c r="C173" s="70" t="s">
        <v>69</v>
      </c>
      <c r="D173" s="69"/>
      <c r="E173" s="69"/>
      <c r="F173" s="69"/>
      <c r="G173" s="68"/>
      <c r="H173" s="67">
        <v>0</v>
      </c>
      <c r="I173" s="63">
        <v>0</v>
      </c>
      <c r="J173" s="66">
        <f>SUM(H173:I173)</f>
        <v>0</v>
      </c>
      <c r="K173" s="65"/>
      <c r="L173" s="64">
        <v>11414572</v>
      </c>
      <c r="M173" s="64">
        <v>13703932</v>
      </c>
      <c r="N173" s="64">
        <v>36276851</v>
      </c>
      <c r="O173" s="64">
        <v>54024969</v>
      </c>
      <c r="P173" s="63">
        <v>22942664</v>
      </c>
      <c r="Q173" s="62">
        <f>SUM(K173:P173)</f>
        <v>138362988</v>
      </c>
      <c r="R173" s="61">
        <f>SUM(J173,Q173)</f>
        <v>138362988</v>
      </c>
    </row>
    <row r="174" spans="2:18" s="14" customFormat="1" ht="17.100000000000001" customHeight="1">
      <c r="B174" s="71"/>
      <c r="C174" s="70" t="s">
        <v>68</v>
      </c>
      <c r="D174" s="69"/>
      <c r="E174" s="69"/>
      <c r="F174" s="69"/>
      <c r="G174" s="68"/>
      <c r="H174" s="67">
        <v>0</v>
      </c>
      <c r="I174" s="63">
        <v>0</v>
      </c>
      <c r="J174" s="66">
        <f>SUM(H174:I174)</f>
        <v>0</v>
      </c>
      <c r="K174" s="65"/>
      <c r="L174" s="64">
        <v>0</v>
      </c>
      <c r="M174" s="64">
        <v>0</v>
      </c>
      <c r="N174" s="64">
        <v>995472</v>
      </c>
      <c r="O174" s="64">
        <v>5559990</v>
      </c>
      <c r="P174" s="63">
        <v>4515059</v>
      </c>
      <c r="Q174" s="62">
        <f>SUM(K174:P174)</f>
        <v>11070521</v>
      </c>
      <c r="R174" s="61">
        <f>SUM(J174,Q174)</f>
        <v>11070521</v>
      </c>
    </row>
    <row r="175" spans="2:18" s="49" customFormat="1" ht="17.100000000000001" customHeight="1">
      <c r="B175" s="60"/>
      <c r="C175" s="59" t="s">
        <v>67</v>
      </c>
      <c r="D175" s="58"/>
      <c r="E175" s="58"/>
      <c r="F175" s="58"/>
      <c r="G175" s="57"/>
      <c r="H175" s="56">
        <v>0</v>
      </c>
      <c r="I175" s="52">
        <v>0</v>
      </c>
      <c r="J175" s="55">
        <f>SUM(H175:I175)</f>
        <v>0</v>
      </c>
      <c r="K175" s="54"/>
      <c r="L175" s="53">
        <v>0</v>
      </c>
      <c r="M175" s="53">
        <v>596862</v>
      </c>
      <c r="N175" s="53">
        <v>7174511</v>
      </c>
      <c r="O175" s="53">
        <v>116683907</v>
      </c>
      <c r="P175" s="52">
        <v>148632271</v>
      </c>
      <c r="Q175" s="51">
        <f>SUM(K175:P175)</f>
        <v>273087551</v>
      </c>
      <c r="R175" s="50">
        <f>SUM(J175,Q175)</f>
        <v>273087551</v>
      </c>
    </row>
    <row r="176" spans="2:18" s="14" customFormat="1" ht="17.100000000000001" customHeight="1">
      <c r="B176" s="48" t="s">
        <v>66</v>
      </c>
      <c r="C176" s="47"/>
      <c r="D176" s="47"/>
      <c r="E176" s="47"/>
      <c r="F176" s="47"/>
      <c r="G176" s="46"/>
      <c r="H176" s="45">
        <f t="shared" ref="H176:R176" si="36">SUM(H140,H161,H171)</f>
        <v>16933532</v>
      </c>
      <c r="I176" s="44">
        <f t="shared" si="36"/>
        <v>31890126</v>
      </c>
      <c r="J176" s="43">
        <f t="shared" si="36"/>
        <v>48823658</v>
      </c>
      <c r="K176" s="42">
        <f t="shared" si="36"/>
        <v>0</v>
      </c>
      <c r="L176" s="41">
        <f t="shared" si="36"/>
        <v>406824643</v>
      </c>
      <c r="M176" s="41">
        <f t="shared" si="36"/>
        <v>363568077</v>
      </c>
      <c r="N176" s="41">
        <f t="shared" si="36"/>
        <v>411772912</v>
      </c>
      <c r="O176" s="41">
        <f t="shared" si="36"/>
        <v>587032799</v>
      </c>
      <c r="P176" s="40">
        <f t="shared" si="36"/>
        <v>436352170</v>
      </c>
      <c r="Q176" s="39">
        <f t="shared" si="36"/>
        <v>2205550601</v>
      </c>
      <c r="R176" s="38">
        <f t="shared" si="36"/>
        <v>2254374259</v>
      </c>
    </row>
    <row r="177" spans="2:18" s="14" customFormat="1" ht="3.75" customHeight="1">
      <c r="B177" s="37"/>
      <c r="C177" s="37"/>
      <c r="D177" s="37"/>
      <c r="E177" s="37"/>
      <c r="F177" s="37"/>
      <c r="G177" s="37"/>
      <c r="H177" s="36"/>
      <c r="I177" s="36"/>
      <c r="J177" s="36"/>
      <c r="K177" s="36"/>
      <c r="L177" s="36"/>
      <c r="M177" s="36"/>
      <c r="N177" s="36"/>
      <c r="O177" s="36"/>
      <c r="P177" s="36"/>
      <c r="Q177" s="36"/>
      <c r="R177" s="36"/>
    </row>
    <row r="178" spans="2:18" s="14" customFormat="1" ht="3.75" customHeight="1">
      <c r="B178" s="37"/>
      <c r="C178" s="37"/>
      <c r="D178" s="37"/>
      <c r="E178" s="37"/>
      <c r="F178" s="37"/>
      <c r="G178" s="37"/>
      <c r="H178" s="36"/>
      <c r="I178" s="36"/>
      <c r="J178" s="36"/>
      <c r="K178" s="36"/>
      <c r="L178" s="36"/>
      <c r="M178" s="36"/>
      <c r="N178" s="36"/>
      <c r="O178" s="36"/>
      <c r="P178" s="36"/>
      <c r="Q178" s="36"/>
      <c r="R178" s="36"/>
    </row>
  </sheetData>
  <mergeCells count="54">
    <mergeCell ref="I137:R137"/>
    <mergeCell ref="B138:G139"/>
    <mergeCell ref="H138:J138"/>
    <mergeCell ref="K138:Q138"/>
    <mergeCell ref="R138:R139"/>
    <mergeCell ref="B88:G89"/>
    <mergeCell ref="H88:J88"/>
    <mergeCell ref="K88:P88"/>
    <mergeCell ref="Q88:Q89"/>
    <mergeCell ref="I95:R95"/>
    <mergeCell ref="B96:G97"/>
    <mergeCell ref="H96:J96"/>
    <mergeCell ref="K96:Q96"/>
    <mergeCell ref="R96:R97"/>
    <mergeCell ref="J79:Q79"/>
    <mergeCell ref="B80:G81"/>
    <mergeCell ref="H80:J80"/>
    <mergeCell ref="K80:P80"/>
    <mergeCell ref="Q80:Q81"/>
    <mergeCell ref="J87:Q87"/>
    <mergeCell ref="B64:G65"/>
    <mergeCell ref="H64:J64"/>
    <mergeCell ref="K64:P64"/>
    <mergeCell ref="Q64:Q65"/>
    <mergeCell ref="J71:Q71"/>
    <mergeCell ref="B72:G73"/>
    <mergeCell ref="H72:J72"/>
    <mergeCell ref="K72:P72"/>
    <mergeCell ref="Q72:Q73"/>
    <mergeCell ref="K54:R54"/>
    <mergeCell ref="B55:G56"/>
    <mergeCell ref="H55:J55"/>
    <mergeCell ref="K55:Q55"/>
    <mergeCell ref="R55:R56"/>
    <mergeCell ref="J63:Q63"/>
    <mergeCell ref="B33:B42"/>
    <mergeCell ref="C42:G42"/>
    <mergeCell ref="K46:R46"/>
    <mergeCell ref="B47:G48"/>
    <mergeCell ref="H47:J47"/>
    <mergeCell ref="K47:Q47"/>
    <mergeCell ref="R47:R48"/>
    <mergeCell ref="Q12:R12"/>
    <mergeCell ref="B13:B22"/>
    <mergeCell ref="C13:G13"/>
    <mergeCell ref="C22:G22"/>
    <mergeCell ref="B23:B32"/>
    <mergeCell ref="C32:G32"/>
    <mergeCell ref="J1:O1"/>
    <mergeCell ref="P1:Q1"/>
    <mergeCell ref="H4:I4"/>
    <mergeCell ref="B5:G5"/>
    <mergeCell ref="H5:I5"/>
    <mergeCell ref="R6:R7"/>
  </mergeCells>
  <phoneticPr fontId="8"/>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21" man="1"/>
    <brk id="93" max="16383" man="1"/>
    <brk id="1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A51"/>
  <sheetViews>
    <sheetView view="pageBreakPreview" topLeftCell="A4" zoomScale="85" zoomScaleNormal="70" zoomScaleSheetLayoutView="85" workbookViewId="0">
      <selection activeCell="I20" sqref="I20"/>
    </sheetView>
  </sheetViews>
  <sheetFormatPr defaultRowHeight="13.2"/>
  <cols>
    <col min="1" max="1" width="1.109375" style="566" customWidth="1"/>
    <col min="2" max="2" width="5" style="566" customWidth="1"/>
    <col min="3" max="3" width="6.44140625" style="686" bestFit="1" customWidth="1"/>
    <col min="4" max="4" width="58.77734375" style="566" customWidth="1"/>
    <col min="5" max="5" width="8.88671875" style="566"/>
    <col min="6" max="19" width="10.77734375" style="566" customWidth="1"/>
    <col min="20" max="20" width="10.77734375" style="687" customWidth="1"/>
    <col min="21" max="21" width="45.109375" style="361" customWidth="1"/>
    <col min="22" max="23" width="45.109375" style="690" customWidth="1"/>
    <col min="24" max="256" width="8.88671875" style="566"/>
    <col min="257" max="257" width="1.109375" style="566" customWidth="1"/>
    <col min="258" max="258" width="5" style="566" customWidth="1"/>
    <col min="259" max="259" width="6.44140625" style="566" bestFit="1" customWidth="1"/>
    <col min="260" max="260" width="58.77734375" style="566" customWidth="1"/>
    <col min="261" max="261" width="8.88671875" style="566"/>
    <col min="262" max="276" width="10.77734375" style="566" customWidth="1"/>
    <col min="277" max="279" width="45.109375" style="566" customWidth="1"/>
    <col min="280" max="512" width="8.88671875" style="566"/>
    <col min="513" max="513" width="1.109375" style="566" customWidth="1"/>
    <col min="514" max="514" width="5" style="566" customWidth="1"/>
    <col min="515" max="515" width="6.44140625" style="566" bestFit="1" customWidth="1"/>
    <col min="516" max="516" width="58.77734375" style="566" customWidth="1"/>
    <col min="517" max="517" width="8.88671875" style="566"/>
    <col min="518" max="532" width="10.77734375" style="566" customWidth="1"/>
    <col min="533" max="535" width="45.109375" style="566" customWidth="1"/>
    <col min="536" max="768" width="8.88671875" style="566"/>
    <col min="769" max="769" width="1.109375" style="566" customWidth="1"/>
    <col min="770" max="770" width="5" style="566" customWidth="1"/>
    <col min="771" max="771" width="6.44140625" style="566" bestFit="1" customWidth="1"/>
    <col min="772" max="772" width="58.77734375" style="566" customWidth="1"/>
    <col min="773" max="773" width="8.88671875" style="566"/>
    <col min="774" max="788" width="10.77734375" style="566" customWidth="1"/>
    <col min="789" max="791" width="45.109375" style="566" customWidth="1"/>
    <col min="792" max="1024" width="8.88671875" style="566"/>
    <col min="1025" max="1025" width="1.109375" style="566" customWidth="1"/>
    <col min="1026" max="1026" width="5" style="566" customWidth="1"/>
    <col min="1027" max="1027" width="6.44140625" style="566" bestFit="1" customWidth="1"/>
    <col min="1028" max="1028" width="58.77734375" style="566" customWidth="1"/>
    <col min="1029" max="1029" width="8.88671875" style="566"/>
    <col min="1030" max="1044" width="10.77734375" style="566" customWidth="1"/>
    <col min="1045" max="1047" width="45.109375" style="566" customWidth="1"/>
    <col min="1048" max="1280" width="8.88671875" style="566"/>
    <col min="1281" max="1281" width="1.109375" style="566" customWidth="1"/>
    <col min="1282" max="1282" width="5" style="566" customWidth="1"/>
    <col min="1283" max="1283" width="6.44140625" style="566" bestFit="1" customWidth="1"/>
    <col min="1284" max="1284" width="58.77734375" style="566" customWidth="1"/>
    <col min="1285" max="1285" width="8.88671875" style="566"/>
    <col min="1286" max="1300" width="10.77734375" style="566" customWidth="1"/>
    <col min="1301" max="1303" width="45.109375" style="566" customWidth="1"/>
    <col min="1304" max="1536" width="8.88671875" style="566"/>
    <col min="1537" max="1537" width="1.109375" style="566" customWidth="1"/>
    <col min="1538" max="1538" width="5" style="566" customWidth="1"/>
    <col min="1539" max="1539" width="6.44140625" style="566" bestFit="1" customWidth="1"/>
    <col min="1540" max="1540" width="58.77734375" style="566" customWidth="1"/>
    <col min="1541" max="1541" width="8.88671875" style="566"/>
    <col min="1542" max="1556" width="10.77734375" style="566" customWidth="1"/>
    <col min="1557" max="1559" width="45.109375" style="566" customWidth="1"/>
    <col min="1560" max="1792" width="8.88671875" style="566"/>
    <col min="1793" max="1793" width="1.109375" style="566" customWidth="1"/>
    <col min="1794" max="1794" width="5" style="566" customWidth="1"/>
    <col min="1795" max="1795" width="6.44140625" style="566" bestFit="1" customWidth="1"/>
    <col min="1796" max="1796" width="58.77734375" style="566" customWidth="1"/>
    <col min="1797" max="1797" width="8.88671875" style="566"/>
    <col min="1798" max="1812" width="10.77734375" style="566" customWidth="1"/>
    <col min="1813" max="1815" width="45.109375" style="566" customWidth="1"/>
    <col min="1816" max="2048" width="8.88671875" style="566"/>
    <col min="2049" max="2049" width="1.109375" style="566" customWidth="1"/>
    <col min="2050" max="2050" width="5" style="566" customWidth="1"/>
    <col min="2051" max="2051" width="6.44140625" style="566" bestFit="1" customWidth="1"/>
    <col min="2052" max="2052" width="58.77734375" style="566" customWidth="1"/>
    <col min="2053" max="2053" width="8.88671875" style="566"/>
    <col min="2054" max="2068" width="10.77734375" style="566" customWidth="1"/>
    <col min="2069" max="2071" width="45.109375" style="566" customWidth="1"/>
    <col min="2072" max="2304" width="8.88671875" style="566"/>
    <col min="2305" max="2305" width="1.109375" style="566" customWidth="1"/>
    <col min="2306" max="2306" width="5" style="566" customWidth="1"/>
    <col min="2307" max="2307" width="6.44140625" style="566" bestFit="1" customWidth="1"/>
    <col min="2308" max="2308" width="58.77734375" style="566" customWidth="1"/>
    <col min="2309" max="2309" width="8.88671875" style="566"/>
    <col min="2310" max="2324" width="10.77734375" style="566" customWidth="1"/>
    <col min="2325" max="2327" width="45.109375" style="566" customWidth="1"/>
    <col min="2328" max="2560" width="8.88671875" style="566"/>
    <col min="2561" max="2561" width="1.109375" style="566" customWidth="1"/>
    <col min="2562" max="2562" width="5" style="566" customWidth="1"/>
    <col min="2563" max="2563" width="6.44140625" style="566" bestFit="1" customWidth="1"/>
    <col min="2564" max="2564" width="58.77734375" style="566" customWidth="1"/>
    <col min="2565" max="2565" width="8.88671875" style="566"/>
    <col min="2566" max="2580" width="10.77734375" style="566" customWidth="1"/>
    <col min="2581" max="2583" width="45.109375" style="566" customWidth="1"/>
    <col min="2584" max="2816" width="8.88671875" style="566"/>
    <col min="2817" max="2817" width="1.109375" style="566" customWidth="1"/>
    <col min="2818" max="2818" width="5" style="566" customWidth="1"/>
    <col min="2819" max="2819" width="6.44140625" style="566" bestFit="1" customWidth="1"/>
    <col min="2820" max="2820" width="58.77734375" style="566" customWidth="1"/>
    <col min="2821" max="2821" width="8.88671875" style="566"/>
    <col min="2822" max="2836" width="10.77734375" style="566" customWidth="1"/>
    <col min="2837" max="2839" width="45.109375" style="566" customWidth="1"/>
    <col min="2840" max="3072" width="8.88671875" style="566"/>
    <col min="3073" max="3073" width="1.109375" style="566" customWidth="1"/>
    <col min="3074" max="3074" width="5" style="566" customWidth="1"/>
    <col min="3075" max="3075" width="6.44140625" style="566" bestFit="1" customWidth="1"/>
    <col min="3076" max="3076" width="58.77734375" style="566" customWidth="1"/>
    <col min="3077" max="3077" width="8.88671875" style="566"/>
    <col min="3078" max="3092" width="10.77734375" style="566" customWidth="1"/>
    <col min="3093" max="3095" width="45.109375" style="566" customWidth="1"/>
    <col min="3096" max="3328" width="8.88671875" style="566"/>
    <col min="3329" max="3329" width="1.109375" style="566" customWidth="1"/>
    <col min="3330" max="3330" width="5" style="566" customWidth="1"/>
    <col min="3331" max="3331" width="6.44140625" style="566" bestFit="1" customWidth="1"/>
    <col min="3332" max="3332" width="58.77734375" style="566" customWidth="1"/>
    <col min="3333" max="3333" width="8.88671875" style="566"/>
    <col min="3334" max="3348" width="10.77734375" style="566" customWidth="1"/>
    <col min="3349" max="3351" width="45.109375" style="566" customWidth="1"/>
    <col min="3352" max="3584" width="8.88671875" style="566"/>
    <col min="3585" max="3585" width="1.109375" style="566" customWidth="1"/>
    <col min="3586" max="3586" width="5" style="566" customWidth="1"/>
    <col min="3587" max="3587" width="6.44140625" style="566" bestFit="1" customWidth="1"/>
    <col min="3588" max="3588" width="58.77734375" style="566" customWidth="1"/>
    <col min="3589" max="3589" width="8.88671875" style="566"/>
    <col min="3590" max="3604" width="10.77734375" style="566" customWidth="1"/>
    <col min="3605" max="3607" width="45.109375" style="566" customWidth="1"/>
    <col min="3608" max="3840" width="8.88671875" style="566"/>
    <col min="3841" max="3841" width="1.109375" style="566" customWidth="1"/>
    <col min="3842" max="3842" width="5" style="566" customWidth="1"/>
    <col min="3843" max="3843" width="6.44140625" style="566" bestFit="1" customWidth="1"/>
    <col min="3844" max="3844" width="58.77734375" style="566" customWidth="1"/>
    <col min="3845" max="3845" width="8.88671875" style="566"/>
    <col min="3846" max="3860" width="10.77734375" style="566" customWidth="1"/>
    <col min="3861" max="3863" width="45.109375" style="566" customWidth="1"/>
    <col min="3864" max="4096" width="8.88671875" style="566"/>
    <col min="4097" max="4097" width="1.109375" style="566" customWidth="1"/>
    <col min="4098" max="4098" width="5" style="566" customWidth="1"/>
    <col min="4099" max="4099" width="6.44140625" style="566" bestFit="1" customWidth="1"/>
    <col min="4100" max="4100" width="58.77734375" style="566" customWidth="1"/>
    <col min="4101" max="4101" width="8.88671875" style="566"/>
    <col min="4102" max="4116" width="10.77734375" style="566" customWidth="1"/>
    <col min="4117" max="4119" width="45.109375" style="566" customWidth="1"/>
    <col min="4120" max="4352" width="8.88671875" style="566"/>
    <col min="4353" max="4353" width="1.109375" style="566" customWidth="1"/>
    <col min="4354" max="4354" width="5" style="566" customWidth="1"/>
    <col min="4355" max="4355" width="6.44140625" style="566" bestFit="1" customWidth="1"/>
    <col min="4356" max="4356" width="58.77734375" style="566" customWidth="1"/>
    <col min="4357" max="4357" width="8.88671875" style="566"/>
    <col min="4358" max="4372" width="10.77734375" style="566" customWidth="1"/>
    <col min="4373" max="4375" width="45.109375" style="566" customWidth="1"/>
    <col min="4376" max="4608" width="8.88671875" style="566"/>
    <col min="4609" max="4609" width="1.109375" style="566" customWidth="1"/>
    <col min="4610" max="4610" width="5" style="566" customWidth="1"/>
    <col min="4611" max="4611" width="6.44140625" style="566" bestFit="1" customWidth="1"/>
    <col min="4612" max="4612" width="58.77734375" style="566" customWidth="1"/>
    <col min="4613" max="4613" width="8.88671875" style="566"/>
    <col min="4614" max="4628" width="10.77734375" style="566" customWidth="1"/>
    <col min="4629" max="4631" width="45.109375" style="566" customWidth="1"/>
    <col min="4632" max="4864" width="8.88671875" style="566"/>
    <col min="4865" max="4865" width="1.109375" style="566" customWidth="1"/>
    <col min="4866" max="4866" width="5" style="566" customWidth="1"/>
    <col min="4867" max="4867" width="6.44140625" style="566" bestFit="1" customWidth="1"/>
    <col min="4868" max="4868" width="58.77734375" style="566" customWidth="1"/>
    <col min="4869" max="4869" width="8.88671875" style="566"/>
    <col min="4870" max="4884" width="10.77734375" style="566" customWidth="1"/>
    <col min="4885" max="4887" width="45.109375" style="566" customWidth="1"/>
    <col min="4888" max="5120" width="8.88671875" style="566"/>
    <col min="5121" max="5121" width="1.109375" style="566" customWidth="1"/>
    <col min="5122" max="5122" width="5" style="566" customWidth="1"/>
    <col min="5123" max="5123" width="6.44140625" style="566" bestFit="1" customWidth="1"/>
    <col min="5124" max="5124" width="58.77734375" style="566" customWidth="1"/>
    <col min="5125" max="5125" width="8.88671875" style="566"/>
    <col min="5126" max="5140" width="10.77734375" style="566" customWidth="1"/>
    <col min="5141" max="5143" width="45.109375" style="566" customWidth="1"/>
    <col min="5144" max="5376" width="8.88671875" style="566"/>
    <col min="5377" max="5377" width="1.109375" style="566" customWidth="1"/>
    <col min="5378" max="5378" width="5" style="566" customWidth="1"/>
    <col min="5379" max="5379" width="6.44140625" style="566" bestFit="1" customWidth="1"/>
    <col min="5380" max="5380" width="58.77734375" style="566" customWidth="1"/>
    <col min="5381" max="5381" width="8.88671875" style="566"/>
    <col min="5382" max="5396" width="10.77734375" style="566" customWidth="1"/>
    <col min="5397" max="5399" width="45.109375" style="566" customWidth="1"/>
    <col min="5400" max="5632" width="8.88671875" style="566"/>
    <col min="5633" max="5633" width="1.109375" style="566" customWidth="1"/>
    <col min="5634" max="5634" width="5" style="566" customWidth="1"/>
    <col min="5635" max="5635" width="6.44140625" style="566" bestFit="1" customWidth="1"/>
    <col min="5636" max="5636" width="58.77734375" style="566" customWidth="1"/>
    <col min="5637" max="5637" width="8.88671875" style="566"/>
    <col min="5638" max="5652" width="10.77734375" style="566" customWidth="1"/>
    <col min="5653" max="5655" width="45.109375" style="566" customWidth="1"/>
    <col min="5656" max="5888" width="8.88671875" style="566"/>
    <col min="5889" max="5889" width="1.109375" style="566" customWidth="1"/>
    <col min="5890" max="5890" width="5" style="566" customWidth="1"/>
    <col min="5891" max="5891" width="6.44140625" style="566" bestFit="1" customWidth="1"/>
    <col min="5892" max="5892" width="58.77734375" style="566" customWidth="1"/>
    <col min="5893" max="5893" width="8.88671875" style="566"/>
    <col min="5894" max="5908" width="10.77734375" style="566" customWidth="1"/>
    <col min="5909" max="5911" width="45.109375" style="566" customWidth="1"/>
    <col min="5912" max="6144" width="8.88671875" style="566"/>
    <col min="6145" max="6145" width="1.109375" style="566" customWidth="1"/>
    <col min="6146" max="6146" width="5" style="566" customWidth="1"/>
    <col min="6147" max="6147" width="6.44140625" style="566" bestFit="1" customWidth="1"/>
    <col min="6148" max="6148" width="58.77734375" style="566" customWidth="1"/>
    <col min="6149" max="6149" width="8.88671875" style="566"/>
    <col min="6150" max="6164" width="10.77734375" style="566" customWidth="1"/>
    <col min="6165" max="6167" width="45.109375" style="566" customWidth="1"/>
    <col min="6168" max="6400" width="8.88671875" style="566"/>
    <col min="6401" max="6401" width="1.109375" style="566" customWidth="1"/>
    <col min="6402" max="6402" width="5" style="566" customWidth="1"/>
    <col min="6403" max="6403" width="6.44140625" style="566" bestFit="1" customWidth="1"/>
    <col min="6404" max="6404" width="58.77734375" style="566" customWidth="1"/>
    <col min="6405" max="6405" width="8.88671875" style="566"/>
    <col min="6406" max="6420" width="10.77734375" style="566" customWidth="1"/>
    <col min="6421" max="6423" width="45.109375" style="566" customWidth="1"/>
    <col min="6424" max="6656" width="8.88671875" style="566"/>
    <col min="6657" max="6657" width="1.109375" style="566" customWidth="1"/>
    <col min="6658" max="6658" width="5" style="566" customWidth="1"/>
    <col min="6659" max="6659" width="6.44140625" style="566" bestFit="1" customWidth="1"/>
    <col min="6660" max="6660" width="58.77734375" style="566" customWidth="1"/>
    <col min="6661" max="6661" width="8.88671875" style="566"/>
    <col min="6662" max="6676" width="10.77734375" style="566" customWidth="1"/>
    <col min="6677" max="6679" width="45.109375" style="566" customWidth="1"/>
    <col min="6680" max="6912" width="8.88671875" style="566"/>
    <col min="6913" max="6913" width="1.109375" style="566" customWidth="1"/>
    <col min="6914" max="6914" width="5" style="566" customWidth="1"/>
    <col min="6915" max="6915" width="6.44140625" style="566" bestFit="1" customWidth="1"/>
    <col min="6916" max="6916" width="58.77734375" style="566" customWidth="1"/>
    <col min="6917" max="6917" width="8.88671875" style="566"/>
    <col min="6918" max="6932" width="10.77734375" style="566" customWidth="1"/>
    <col min="6933" max="6935" width="45.109375" style="566" customWidth="1"/>
    <col min="6936" max="7168" width="8.88671875" style="566"/>
    <col min="7169" max="7169" width="1.109375" style="566" customWidth="1"/>
    <col min="7170" max="7170" width="5" style="566" customWidth="1"/>
    <col min="7171" max="7171" width="6.44140625" style="566" bestFit="1" customWidth="1"/>
    <col min="7172" max="7172" width="58.77734375" style="566" customWidth="1"/>
    <col min="7173" max="7173" width="8.88671875" style="566"/>
    <col min="7174" max="7188" width="10.77734375" style="566" customWidth="1"/>
    <col min="7189" max="7191" width="45.109375" style="566" customWidth="1"/>
    <col min="7192" max="7424" width="8.88671875" style="566"/>
    <col min="7425" max="7425" width="1.109375" style="566" customWidth="1"/>
    <col min="7426" max="7426" width="5" style="566" customWidth="1"/>
    <col min="7427" max="7427" width="6.44140625" style="566" bestFit="1" customWidth="1"/>
    <col min="7428" max="7428" width="58.77734375" style="566" customWidth="1"/>
    <col min="7429" max="7429" width="8.88671875" style="566"/>
    <col min="7430" max="7444" width="10.77734375" style="566" customWidth="1"/>
    <col min="7445" max="7447" width="45.109375" style="566" customWidth="1"/>
    <col min="7448" max="7680" width="8.88671875" style="566"/>
    <col min="7681" max="7681" width="1.109375" style="566" customWidth="1"/>
    <col min="7682" max="7682" width="5" style="566" customWidth="1"/>
    <col min="7683" max="7683" width="6.44140625" style="566" bestFit="1" customWidth="1"/>
    <col min="7684" max="7684" width="58.77734375" style="566" customWidth="1"/>
    <col min="7685" max="7685" width="8.88671875" style="566"/>
    <col min="7686" max="7700" width="10.77734375" style="566" customWidth="1"/>
    <col min="7701" max="7703" width="45.109375" style="566" customWidth="1"/>
    <col min="7704" max="7936" width="8.88671875" style="566"/>
    <col min="7937" max="7937" width="1.109375" style="566" customWidth="1"/>
    <col min="7938" max="7938" width="5" style="566" customWidth="1"/>
    <col min="7939" max="7939" width="6.44140625" style="566" bestFit="1" customWidth="1"/>
    <col min="7940" max="7940" width="58.77734375" style="566" customWidth="1"/>
    <col min="7941" max="7941" width="8.88671875" style="566"/>
    <col min="7942" max="7956" width="10.77734375" style="566" customWidth="1"/>
    <col min="7957" max="7959" width="45.109375" style="566" customWidth="1"/>
    <col min="7960" max="8192" width="8.88671875" style="566"/>
    <col min="8193" max="8193" width="1.109375" style="566" customWidth="1"/>
    <col min="8194" max="8194" width="5" style="566" customWidth="1"/>
    <col min="8195" max="8195" width="6.44140625" style="566" bestFit="1" customWidth="1"/>
    <col min="8196" max="8196" width="58.77734375" style="566" customWidth="1"/>
    <col min="8197" max="8197" width="8.88671875" style="566"/>
    <col min="8198" max="8212" width="10.77734375" style="566" customWidth="1"/>
    <col min="8213" max="8215" width="45.109375" style="566" customWidth="1"/>
    <col min="8216" max="8448" width="8.88671875" style="566"/>
    <col min="8449" max="8449" width="1.109375" style="566" customWidth="1"/>
    <col min="8450" max="8450" width="5" style="566" customWidth="1"/>
    <col min="8451" max="8451" width="6.44140625" style="566" bestFit="1" customWidth="1"/>
    <col min="8452" max="8452" width="58.77734375" style="566" customWidth="1"/>
    <col min="8453" max="8453" width="8.88671875" style="566"/>
    <col min="8454" max="8468" width="10.77734375" style="566" customWidth="1"/>
    <col min="8469" max="8471" width="45.109375" style="566" customWidth="1"/>
    <col min="8472" max="8704" width="8.88671875" style="566"/>
    <col min="8705" max="8705" width="1.109375" style="566" customWidth="1"/>
    <col min="8706" max="8706" width="5" style="566" customWidth="1"/>
    <col min="8707" max="8707" width="6.44140625" style="566" bestFit="1" customWidth="1"/>
    <col min="8708" max="8708" width="58.77734375" style="566" customWidth="1"/>
    <col min="8709" max="8709" width="8.88671875" style="566"/>
    <col min="8710" max="8724" width="10.77734375" style="566" customWidth="1"/>
    <col min="8725" max="8727" width="45.109375" style="566" customWidth="1"/>
    <col min="8728" max="8960" width="8.88671875" style="566"/>
    <col min="8961" max="8961" width="1.109375" style="566" customWidth="1"/>
    <col min="8962" max="8962" width="5" style="566" customWidth="1"/>
    <col min="8963" max="8963" width="6.44140625" style="566" bestFit="1" customWidth="1"/>
    <col min="8964" max="8964" width="58.77734375" style="566" customWidth="1"/>
    <col min="8965" max="8965" width="8.88671875" style="566"/>
    <col min="8966" max="8980" width="10.77734375" style="566" customWidth="1"/>
    <col min="8981" max="8983" width="45.109375" style="566" customWidth="1"/>
    <col min="8984" max="9216" width="8.88671875" style="566"/>
    <col min="9217" max="9217" width="1.109375" style="566" customWidth="1"/>
    <col min="9218" max="9218" width="5" style="566" customWidth="1"/>
    <col min="9219" max="9219" width="6.44140625" style="566" bestFit="1" customWidth="1"/>
    <col min="9220" max="9220" width="58.77734375" style="566" customWidth="1"/>
    <col min="9221" max="9221" width="8.88671875" style="566"/>
    <col min="9222" max="9236" width="10.77734375" style="566" customWidth="1"/>
    <col min="9237" max="9239" width="45.109375" style="566" customWidth="1"/>
    <col min="9240" max="9472" width="8.88671875" style="566"/>
    <col min="9473" max="9473" width="1.109375" style="566" customWidth="1"/>
    <col min="9474" max="9474" width="5" style="566" customWidth="1"/>
    <col min="9475" max="9475" width="6.44140625" style="566" bestFit="1" customWidth="1"/>
    <col min="9476" max="9476" width="58.77734375" style="566" customWidth="1"/>
    <col min="9477" max="9477" width="8.88671875" style="566"/>
    <col min="9478" max="9492" width="10.77734375" style="566" customWidth="1"/>
    <col min="9493" max="9495" width="45.109375" style="566" customWidth="1"/>
    <col min="9496" max="9728" width="8.88671875" style="566"/>
    <col min="9729" max="9729" width="1.109375" style="566" customWidth="1"/>
    <col min="9730" max="9730" width="5" style="566" customWidth="1"/>
    <col min="9731" max="9731" width="6.44140625" style="566" bestFit="1" customWidth="1"/>
    <col min="9732" max="9732" width="58.77734375" style="566" customWidth="1"/>
    <col min="9733" max="9733" width="8.88671875" style="566"/>
    <col min="9734" max="9748" width="10.77734375" style="566" customWidth="1"/>
    <col min="9749" max="9751" width="45.109375" style="566" customWidth="1"/>
    <col min="9752" max="9984" width="8.88671875" style="566"/>
    <col min="9985" max="9985" width="1.109375" style="566" customWidth="1"/>
    <col min="9986" max="9986" width="5" style="566" customWidth="1"/>
    <col min="9987" max="9987" width="6.44140625" style="566" bestFit="1" customWidth="1"/>
    <col min="9988" max="9988" width="58.77734375" style="566" customWidth="1"/>
    <col min="9989" max="9989" width="8.88671875" style="566"/>
    <col min="9990" max="10004" width="10.77734375" style="566" customWidth="1"/>
    <col min="10005" max="10007" width="45.109375" style="566" customWidth="1"/>
    <col min="10008" max="10240" width="8.88671875" style="566"/>
    <col min="10241" max="10241" width="1.109375" style="566" customWidth="1"/>
    <col min="10242" max="10242" width="5" style="566" customWidth="1"/>
    <col min="10243" max="10243" width="6.44140625" style="566" bestFit="1" customWidth="1"/>
    <col min="10244" max="10244" width="58.77734375" style="566" customWidth="1"/>
    <col min="10245" max="10245" width="8.88671875" style="566"/>
    <col min="10246" max="10260" width="10.77734375" style="566" customWidth="1"/>
    <col min="10261" max="10263" width="45.109375" style="566" customWidth="1"/>
    <col min="10264" max="10496" width="8.88671875" style="566"/>
    <col min="10497" max="10497" width="1.109375" style="566" customWidth="1"/>
    <col min="10498" max="10498" width="5" style="566" customWidth="1"/>
    <col min="10499" max="10499" width="6.44140625" style="566" bestFit="1" customWidth="1"/>
    <col min="10500" max="10500" width="58.77734375" style="566" customWidth="1"/>
    <col min="10501" max="10501" width="8.88671875" style="566"/>
    <col min="10502" max="10516" width="10.77734375" style="566" customWidth="1"/>
    <col min="10517" max="10519" width="45.109375" style="566" customWidth="1"/>
    <col min="10520" max="10752" width="8.88671875" style="566"/>
    <col min="10753" max="10753" width="1.109375" style="566" customWidth="1"/>
    <col min="10754" max="10754" width="5" style="566" customWidth="1"/>
    <col min="10755" max="10755" width="6.44140625" style="566" bestFit="1" customWidth="1"/>
    <col min="10756" max="10756" width="58.77734375" style="566" customWidth="1"/>
    <col min="10757" max="10757" width="8.88671875" style="566"/>
    <col min="10758" max="10772" width="10.77734375" style="566" customWidth="1"/>
    <col min="10773" max="10775" width="45.109375" style="566" customWidth="1"/>
    <col min="10776" max="11008" width="8.88671875" style="566"/>
    <col min="11009" max="11009" width="1.109375" style="566" customWidth="1"/>
    <col min="11010" max="11010" width="5" style="566" customWidth="1"/>
    <col min="11011" max="11011" width="6.44140625" style="566" bestFit="1" customWidth="1"/>
    <col min="11012" max="11012" width="58.77734375" style="566" customWidth="1"/>
    <col min="11013" max="11013" width="8.88671875" style="566"/>
    <col min="11014" max="11028" width="10.77734375" style="566" customWidth="1"/>
    <col min="11029" max="11031" width="45.109375" style="566" customWidth="1"/>
    <col min="11032" max="11264" width="8.88671875" style="566"/>
    <col min="11265" max="11265" width="1.109375" style="566" customWidth="1"/>
    <col min="11266" max="11266" width="5" style="566" customWidth="1"/>
    <col min="11267" max="11267" width="6.44140625" style="566" bestFit="1" customWidth="1"/>
    <col min="11268" max="11268" width="58.77734375" style="566" customWidth="1"/>
    <col min="11269" max="11269" width="8.88671875" style="566"/>
    <col min="11270" max="11284" width="10.77734375" style="566" customWidth="1"/>
    <col min="11285" max="11287" width="45.109375" style="566" customWidth="1"/>
    <col min="11288" max="11520" width="8.88671875" style="566"/>
    <col min="11521" max="11521" width="1.109375" style="566" customWidth="1"/>
    <col min="11522" max="11522" width="5" style="566" customWidth="1"/>
    <col min="11523" max="11523" width="6.44140625" style="566" bestFit="1" customWidth="1"/>
    <col min="11524" max="11524" width="58.77734375" style="566" customWidth="1"/>
    <col min="11525" max="11525" width="8.88671875" style="566"/>
    <col min="11526" max="11540" width="10.77734375" style="566" customWidth="1"/>
    <col min="11541" max="11543" width="45.109375" style="566" customWidth="1"/>
    <col min="11544" max="11776" width="8.88671875" style="566"/>
    <col min="11777" max="11777" width="1.109375" style="566" customWidth="1"/>
    <col min="11778" max="11778" width="5" style="566" customWidth="1"/>
    <col min="11779" max="11779" width="6.44140625" style="566" bestFit="1" customWidth="1"/>
    <col min="11780" max="11780" width="58.77734375" style="566" customWidth="1"/>
    <col min="11781" max="11781" width="8.88671875" style="566"/>
    <col min="11782" max="11796" width="10.77734375" style="566" customWidth="1"/>
    <col min="11797" max="11799" width="45.109375" style="566" customWidth="1"/>
    <col min="11800" max="12032" width="8.88671875" style="566"/>
    <col min="12033" max="12033" width="1.109375" style="566" customWidth="1"/>
    <col min="12034" max="12034" width="5" style="566" customWidth="1"/>
    <col min="12035" max="12035" width="6.44140625" style="566" bestFit="1" customWidth="1"/>
    <col min="12036" max="12036" width="58.77734375" style="566" customWidth="1"/>
    <col min="12037" max="12037" width="8.88671875" style="566"/>
    <col min="12038" max="12052" width="10.77734375" style="566" customWidth="1"/>
    <col min="12053" max="12055" width="45.109375" style="566" customWidth="1"/>
    <col min="12056" max="12288" width="8.88671875" style="566"/>
    <col min="12289" max="12289" width="1.109375" style="566" customWidth="1"/>
    <col min="12290" max="12290" width="5" style="566" customWidth="1"/>
    <col min="12291" max="12291" width="6.44140625" style="566" bestFit="1" customWidth="1"/>
    <col min="12292" max="12292" width="58.77734375" style="566" customWidth="1"/>
    <col min="12293" max="12293" width="8.88671875" style="566"/>
    <col min="12294" max="12308" width="10.77734375" style="566" customWidth="1"/>
    <col min="12309" max="12311" width="45.109375" style="566" customWidth="1"/>
    <col min="12312" max="12544" width="8.88671875" style="566"/>
    <col min="12545" max="12545" width="1.109375" style="566" customWidth="1"/>
    <col min="12546" max="12546" width="5" style="566" customWidth="1"/>
    <col min="12547" max="12547" width="6.44140625" style="566" bestFit="1" customWidth="1"/>
    <col min="12548" max="12548" width="58.77734375" style="566" customWidth="1"/>
    <col min="12549" max="12549" width="8.88671875" style="566"/>
    <col min="12550" max="12564" width="10.77734375" style="566" customWidth="1"/>
    <col min="12565" max="12567" width="45.109375" style="566" customWidth="1"/>
    <col min="12568" max="12800" width="8.88671875" style="566"/>
    <col min="12801" max="12801" width="1.109375" style="566" customWidth="1"/>
    <col min="12802" max="12802" width="5" style="566" customWidth="1"/>
    <col min="12803" max="12803" width="6.44140625" style="566" bestFit="1" customWidth="1"/>
    <col min="12804" max="12804" width="58.77734375" style="566" customWidth="1"/>
    <col min="12805" max="12805" width="8.88671875" style="566"/>
    <col min="12806" max="12820" width="10.77734375" style="566" customWidth="1"/>
    <col min="12821" max="12823" width="45.109375" style="566" customWidth="1"/>
    <col min="12824" max="13056" width="8.88671875" style="566"/>
    <col min="13057" max="13057" width="1.109375" style="566" customWidth="1"/>
    <col min="13058" max="13058" width="5" style="566" customWidth="1"/>
    <col min="13059" max="13059" width="6.44140625" style="566" bestFit="1" customWidth="1"/>
    <col min="13060" max="13060" width="58.77734375" style="566" customWidth="1"/>
    <col min="13061" max="13061" width="8.88671875" style="566"/>
    <col min="13062" max="13076" width="10.77734375" style="566" customWidth="1"/>
    <col min="13077" max="13079" width="45.109375" style="566" customWidth="1"/>
    <col min="13080" max="13312" width="8.88671875" style="566"/>
    <col min="13313" max="13313" width="1.109375" style="566" customWidth="1"/>
    <col min="13314" max="13314" width="5" style="566" customWidth="1"/>
    <col min="13315" max="13315" width="6.44140625" style="566" bestFit="1" customWidth="1"/>
    <col min="13316" max="13316" width="58.77734375" style="566" customWidth="1"/>
    <col min="13317" max="13317" width="8.88671875" style="566"/>
    <col min="13318" max="13332" width="10.77734375" style="566" customWidth="1"/>
    <col min="13333" max="13335" width="45.109375" style="566" customWidth="1"/>
    <col min="13336" max="13568" width="8.88671875" style="566"/>
    <col min="13569" max="13569" width="1.109375" style="566" customWidth="1"/>
    <col min="13570" max="13570" width="5" style="566" customWidth="1"/>
    <col min="13571" max="13571" width="6.44140625" style="566" bestFit="1" customWidth="1"/>
    <col min="13572" max="13572" width="58.77734375" style="566" customWidth="1"/>
    <col min="13573" max="13573" width="8.88671875" style="566"/>
    <col min="13574" max="13588" width="10.77734375" style="566" customWidth="1"/>
    <col min="13589" max="13591" width="45.109375" style="566" customWidth="1"/>
    <col min="13592" max="13824" width="8.88671875" style="566"/>
    <col min="13825" max="13825" width="1.109375" style="566" customWidth="1"/>
    <col min="13826" max="13826" width="5" style="566" customWidth="1"/>
    <col min="13827" max="13827" width="6.44140625" style="566" bestFit="1" customWidth="1"/>
    <col min="13828" max="13828" width="58.77734375" style="566" customWidth="1"/>
    <col min="13829" max="13829" width="8.88671875" style="566"/>
    <col min="13830" max="13844" width="10.77734375" style="566" customWidth="1"/>
    <col min="13845" max="13847" width="45.109375" style="566" customWidth="1"/>
    <col min="13848" max="14080" width="8.88671875" style="566"/>
    <col min="14081" max="14081" width="1.109375" style="566" customWidth="1"/>
    <col min="14082" max="14082" width="5" style="566" customWidth="1"/>
    <col min="14083" max="14083" width="6.44140625" style="566" bestFit="1" customWidth="1"/>
    <col min="14084" max="14084" width="58.77734375" style="566" customWidth="1"/>
    <col min="14085" max="14085" width="8.88671875" style="566"/>
    <col min="14086" max="14100" width="10.77734375" style="566" customWidth="1"/>
    <col min="14101" max="14103" width="45.109375" style="566" customWidth="1"/>
    <col min="14104" max="14336" width="8.88671875" style="566"/>
    <col min="14337" max="14337" width="1.109375" style="566" customWidth="1"/>
    <col min="14338" max="14338" width="5" style="566" customWidth="1"/>
    <col min="14339" max="14339" width="6.44140625" style="566" bestFit="1" customWidth="1"/>
    <col min="14340" max="14340" width="58.77734375" style="566" customWidth="1"/>
    <col min="14341" max="14341" width="8.88671875" style="566"/>
    <col min="14342" max="14356" width="10.77734375" style="566" customWidth="1"/>
    <col min="14357" max="14359" width="45.109375" style="566" customWidth="1"/>
    <col min="14360" max="14592" width="8.88671875" style="566"/>
    <col min="14593" max="14593" width="1.109375" style="566" customWidth="1"/>
    <col min="14594" max="14594" width="5" style="566" customWidth="1"/>
    <col min="14595" max="14595" width="6.44140625" style="566" bestFit="1" customWidth="1"/>
    <col min="14596" max="14596" width="58.77734375" style="566" customWidth="1"/>
    <col min="14597" max="14597" width="8.88671875" style="566"/>
    <col min="14598" max="14612" width="10.77734375" style="566" customWidth="1"/>
    <col min="14613" max="14615" width="45.109375" style="566" customWidth="1"/>
    <col min="14616" max="14848" width="8.88671875" style="566"/>
    <col min="14849" max="14849" width="1.109375" style="566" customWidth="1"/>
    <col min="14850" max="14850" width="5" style="566" customWidth="1"/>
    <col min="14851" max="14851" width="6.44140625" style="566" bestFit="1" customWidth="1"/>
    <col min="14852" max="14852" width="58.77734375" style="566" customWidth="1"/>
    <col min="14853" max="14853" width="8.88671875" style="566"/>
    <col min="14854" max="14868" width="10.77734375" style="566" customWidth="1"/>
    <col min="14869" max="14871" width="45.109375" style="566" customWidth="1"/>
    <col min="14872" max="15104" width="8.88671875" style="566"/>
    <col min="15105" max="15105" width="1.109375" style="566" customWidth="1"/>
    <col min="15106" max="15106" width="5" style="566" customWidth="1"/>
    <col min="15107" max="15107" width="6.44140625" style="566" bestFit="1" customWidth="1"/>
    <col min="15108" max="15108" width="58.77734375" style="566" customWidth="1"/>
    <col min="15109" max="15109" width="8.88671875" style="566"/>
    <col min="15110" max="15124" width="10.77734375" style="566" customWidth="1"/>
    <col min="15125" max="15127" width="45.109375" style="566" customWidth="1"/>
    <col min="15128" max="15360" width="8.88671875" style="566"/>
    <col min="15361" max="15361" width="1.109375" style="566" customWidth="1"/>
    <col min="15362" max="15362" width="5" style="566" customWidth="1"/>
    <col min="15363" max="15363" width="6.44140625" style="566" bestFit="1" customWidth="1"/>
    <col min="15364" max="15364" width="58.77734375" style="566" customWidth="1"/>
    <col min="15365" max="15365" width="8.88671875" style="566"/>
    <col min="15366" max="15380" width="10.77734375" style="566" customWidth="1"/>
    <col min="15381" max="15383" width="45.109375" style="566" customWidth="1"/>
    <col min="15384" max="15616" width="8.88671875" style="566"/>
    <col min="15617" max="15617" width="1.109375" style="566" customWidth="1"/>
    <col min="15618" max="15618" width="5" style="566" customWidth="1"/>
    <col min="15619" max="15619" width="6.44140625" style="566" bestFit="1" customWidth="1"/>
    <col min="15620" max="15620" width="58.77734375" style="566" customWidth="1"/>
    <col min="15621" max="15621" width="8.88671875" style="566"/>
    <col min="15622" max="15636" width="10.77734375" style="566" customWidth="1"/>
    <col min="15637" max="15639" width="45.109375" style="566" customWidth="1"/>
    <col min="15640" max="15872" width="8.88671875" style="566"/>
    <col min="15873" max="15873" width="1.109375" style="566" customWidth="1"/>
    <col min="15874" max="15874" width="5" style="566" customWidth="1"/>
    <col min="15875" max="15875" width="6.44140625" style="566" bestFit="1" customWidth="1"/>
    <col min="15876" max="15876" width="58.77734375" style="566" customWidth="1"/>
    <col min="15877" max="15877" width="8.88671875" style="566"/>
    <col min="15878" max="15892" width="10.77734375" style="566" customWidth="1"/>
    <col min="15893" max="15895" width="45.109375" style="566" customWidth="1"/>
    <col min="15896" max="16128" width="8.88671875" style="566"/>
    <col min="16129" max="16129" width="1.109375" style="566" customWidth="1"/>
    <col min="16130" max="16130" width="5" style="566" customWidth="1"/>
    <col min="16131" max="16131" width="6.44140625" style="566" bestFit="1" customWidth="1"/>
    <col min="16132" max="16132" width="58.77734375" style="566" customWidth="1"/>
    <col min="16133" max="16133" width="8.88671875" style="566"/>
    <col min="16134" max="16148" width="10.77734375" style="566" customWidth="1"/>
    <col min="16149" max="16151" width="45.109375" style="566" customWidth="1"/>
    <col min="16152" max="16384" width="8.88671875" style="566"/>
  </cols>
  <sheetData>
    <row r="1" spans="2:27" customFormat="1" ht="4.2" customHeight="1">
      <c r="C1" s="561"/>
      <c r="T1" s="562"/>
      <c r="U1" s="348"/>
      <c r="V1" s="563"/>
      <c r="W1" s="563"/>
    </row>
    <row r="2" spans="2:27" customFormat="1" ht="25.2" customHeight="1">
      <c r="C2" s="564" t="s">
        <v>161</v>
      </c>
      <c r="T2" s="562"/>
      <c r="U2" s="348"/>
      <c r="V2" s="563"/>
      <c r="W2" s="565">
        <v>44994</v>
      </c>
    </row>
    <row r="3" spans="2:27" customFormat="1" ht="25.2" customHeight="1">
      <c r="B3" s="566"/>
      <c r="C3" s="749" t="s">
        <v>162</v>
      </c>
      <c r="D3" s="750"/>
      <c r="E3" s="751"/>
      <c r="F3" s="758" t="s">
        <v>273</v>
      </c>
      <c r="G3" s="759"/>
      <c r="H3" s="759"/>
      <c r="I3" s="759"/>
      <c r="J3" s="759"/>
      <c r="K3" s="759"/>
      <c r="L3" s="759"/>
      <c r="M3" s="759"/>
      <c r="N3" s="759"/>
      <c r="O3" s="759"/>
      <c r="P3" s="759"/>
      <c r="Q3" s="759"/>
      <c r="R3" s="759"/>
      <c r="S3" s="759"/>
      <c r="T3" s="760"/>
      <c r="U3" s="761" t="s">
        <v>163</v>
      </c>
      <c r="V3" s="761" t="s">
        <v>164</v>
      </c>
      <c r="W3" s="761" t="s">
        <v>165</v>
      </c>
    </row>
    <row r="4" spans="2:27" s="189" customFormat="1" ht="23.4" customHeight="1">
      <c r="B4" s="350"/>
      <c r="C4" s="752"/>
      <c r="D4" s="753"/>
      <c r="E4" s="754"/>
      <c r="F4" s="766" t="s">
        <v>166</v>
      </c>
      <c r="G4" s="766"/>
      <c r="H4" s="766"/>
      <c r="I4" s="766"/>
      <c r="J4" s="767"/>
      <c r="K4" s="768" t="s">
        <v>167</v>
      </c>
      <c r="L4" s="766"/>
      <c r="M4" s="766"/>
      <c r="N4" s="766"/>
      <c r="O4" s="769"/>
      <c r="P4" s="766" t="s">
        <v>168</v>
      </c>
      <c r="Q4" s="766"/>
      <c r="R4" s="766"/>
      <c r="S4" s="766"/>
      <c r="T4" s="767"/>
      <c r="U4" s="762"/>
      <c r="V4" s="764"/>
      <c r="W4" s="764"/>
    </row>
    <row r="5" spans="2:27" customFormat="1" ht="35.4" customHeight="1">
      <c r="B5" s="350"/>
      <c r="C5" s="755"/>
      <c r="D5" s="756"/>
      <c r="E5" s="757"/>
      <c r="F5" s="351" t="s">
        <v>169</v>
      </c>
      <c r="G5" s="352" t="s">
        <v>170</v>
      </c>
      <c r="H5" s="352" t="s">
        <v>171</v>
      </c>
      <c r="I5" s="353" t="s">
        <v>172</v>
      </c>
      <c r="J5" s="567" t="s">
        <v>173</v>
      </c>
      <c r="K5" s="568" t="s">
        <v>169</v>
      </c>
      <c r="L5" s="352" t="s">
        <v>170</v>
      </c>
      <c r="M5" s="352" t="s">
        <v>171</v>
      </c>
      <c r="N5" s="353" t="s">
        <v>172</v>
      </c>
      <c r="O5" s="354" t="s">
        <v>173</v>
      </c>
      <c r="P5" s="351" t="s">
        <v>169</v>
      </c>
      <c r="Q5" s="352" t="s">
        <v>170</v>
      </c>
      <c r="R5" s="352" t="s">
        <v>171</v>
      </c>
      <c r="S5" s="353" t="s">
        <v>172</v>
      </c>
      <c r="T5" s="567" t="s">
        <v>173</v>
      </c>
      <c r="U5" s="763"/>
      <c r="V5" s="765"/>
      <c r="W5" s="765"/>
    </row>
    <row r="6" spans="2:27" customFormat="1" ht="28.05" customHeight="1">
      <c r="B6" s="566"/>
      <c r="C6" s="770" t="s">
        <v>174</v>
      </c>
      <c r="D6" s="569" t="s">
        <v>6</v>
      </c>
      <c r="E6" s="570" t="s">
        <v>7</v>
      </c>
      <c r="F6" s="571"/>
      <c r="G6" s="572"/>
      <c r="H6" s="572"/>
      <c r="I6" s="573"/>
      <c r="J6" s="574"/>
      <c r="K6" s="575">
        <v>64150</v>
      </c>
      <c r="L6" s="572">
        <v>104150</v>
      </c>
      <c r="M6" s="572">
        <v>66434</v>
      </c>
      <c r="N6" s="573">
        <v>85600</v>
      </c>
      <c r="O6" s="576">
        <v>320334</v>
      </c>
      <c r="P6" s="571">
        <v>64701</v>
      </c>
      <c r="Q6" s="572">
        <v>104754</v>
      </c>
      <c r="R6" s="572">
        <v>67557</v>
      </c>
      <c r="S6" s="573">
        <v>86206</v>
      </c>
      <c r="T6" s="574">
        <v>323218</v>
      </c>
      <c r="U6" s="773"/>
      <c r="V6" s="776" t="s">
        <v>274</v>
      </c>
      <c r="W6" s="776" t="s">
        <v>175</v>
      </c>
    </row>
    <row r="7" spans="2:27" customFormat="1" ht="28.05" customHeight="1">
      <c r="B7" s="566"/>
      <c r="C7" s="771"/>
      <c r="D7" s="577" t="s">
        <v>8</v>
      </c>
      <c r="E7" s="578" t="s">
        <v>9</v>
      </c>
      <c r="F7" s="579"/>
      <c r="G7" s="580"/>
      <c r="H7" s="580"/>
      <c r="I7" s="581"/>
      <c r="J7" s="582"/>
      <c r="K7" s="583">
        <v>27.791114575214344</v>
      </c>
      <c r="L7" s="584">
        <v>30.051848295727318</v>
      </c>
      <c r="M7" s="584">
        <v>33.83207393804377</v>
      </c>
      <c r="N7" s="585">
        <v>29.957943925233643</v>
      </c>
      <c r="O7" s="586" t="s">
        <v>275</v>
      </c>
      <c r="P7" s="587">
        <v>27.393703343070431</v>
      </c>
      <c r="Q7" s="584">
        <v>29.755427000400942</v>
      </c>
      <c r="R7" s="584">
        <v>33.593854078777916</v>
      </c>
      <c r="S7" s="585">
        <v>29.8123100480245</v>
      </c>
      <c r="T7" s="582" t="s">
        <v>275</v>
      </c>
      <c r="U7" s="774"/>
      <c r="V7" s="777"/>
      <c r="W7" s="777"/>
    </row>
    <row r="8" spans="2:27" customFormat="1" ht="28.05" customHeight="1">
      <c r="B8" s="566"/>
      <c r="C8" s="771"/>
      <c r="D8" s="588" t="s">
        <v>10</v>
      </c>
      <c r="E8" s="589" t="s">
        <v>7</v>
      </c>
      <c r="F8" s="590"/>
      <c r="G8" s="591"/>
      <c r="H8" s="591"/>
      <c r="I8" s="592"/>
      <c r="J8" s="593"/>
      <c r="K8" s="594">
        <v>17828</v>
      </c>
      <c r="L8" s="591">
        <v>31299</v>
      </c>
      <c r="M8" s="591">
        <v>22476</v>
      </c>
      <c r="N8" s="592">
        <v>25644</v>
      </c>
      <c r="O8" s="595">
        <v>97247</v>
      </c>
      <c r="P8" s="590">
        <v>17724</v>
      </c>
      <c r="Q8" s="591">
        <v>31170</v>
      </c>
      <c r="R8" s="591">
        <v>22695</v>
      </c>
      <c r="S8" s="592">
        <v>25700</v>
      </c>
      <c r="T8" s="593">
        <v>97289</v>
      </c>
      <c r="U8" s="774"/>
      <c r="V8" s="777"/>
      <c r="W8" s="777"/>
    </row>
    <row r="9" spans="2:27" customFormat="1" ht="28.05" customHeight="1">
      <c r="B9" s="566"/>
      <c r="C9" s="771"/>
      <c r="D9" s="596" t="s">
        <v>12</v>
      </c>
      <c r="E9" s="597" t="s">
        <v>9</v>
      </c>
      <c r="F9" s="579"/>
      <c r="G9" s="580"/>
      <c r="H9" s="580"/>
      <c r="I9" s="581"/>
      <c r="J9" s="582"/>
      <c r="K9" s="583">
        <v>48.496746690599061</v>
      </c>
      <c r="L9" s="580">
        <v>46.292213808747881</v>
      </c>
      <c r="M9" s="580">
        <v>45.221569674319269</v>
      </c>
      <c r="N9" s="581">
        <v>46.174543752924663</v>
      </c>
      <c r="O9" s="598" t="s">
        <v>276</v>
      </c>
      <c r="P9" s="587">
        <v>51.117129316181455</v>
      </c>
      <c r="Q9" s="580">
        <v>48.411934552454284</v>
      </c>
      <c r="R9" s="580">
        <v>47.62723066754792</v>
      </c>
      <c r="S9" s="581">
        <v>48.447470817120625</v>
      </c>
      <c r="T9" s="599" t="s">
        <v>277</v>
      </c>
      <c r="U9" s="774"/>
      <c r="V9" s="777"/>
      <c r="W9" s="777"/>
    </row>
    <row r="10" spans="2:27" customFormat="1" ht="28.05" customHeight="1">
      <c r="B10" s="566"/>
      <c r="C10" s="772"/>
      <c r="D10" s="600" t="s">
        <v>13</v>
      </c>
      <c r="E10" s="601" t="s">
        <v>9</v>
      </c>
      <c r="F10" s="602"/>
      <c r="G10" s="603"/>
      <c r="H10" s="603"/>
      <c r="I10" s="604"/>
      <c r="J10" s="605"/>
      <c r="K10" s="606">
        <v>51.503253309400939</v>
      </c>
      <c r="L10" s="607">
        <v>53.707786191252119</v>
      </c>
      <c r="M10" s="607">
        <v>54.778430325680731</v>
      </c>
      <c r="N10" s="608">
        <v>53.825456247075337</v>
      </c>
      <c r="O10" s="609" t="s">
        <v>276</v>
      </c>
      <c r="P10" s="610">
        <v>48.882870683818545</v>
      </c>
      <c r="Q10" s="607">
        <v>51.588065447545716</v>
      </c>
      <c r="R10" s="607">
        <v>52.37276933245208</v>
      </c>
      <c r="S10" s="608">
        <v>51.552529182879375</v>
      </c>
      <c r="T10" s="605" t="s">
        <v>276</v>
      </c>
      <c r="U10" s="774"/>
      <c r="V10" s="777"/>
      <c r="W10" s="777"/>
    </row>
    <row r="11" spans="2:27" customFormat="1" ht="27" customHeight="1">
      <c r="B11" s="566"/>
      <c r="C11" s="779" t="s">
        <v>176</v>
      </c>
      <c r="D11" s="569" t="s">
        <v>177</v>
      </c>
      <c r="E11" s="611" t="s">
        <v>7</v>
      </c>
      <c r="F11" s="612"/>
      <c r="G11" s="613"/>
      <c r="H11" s="613"/>
      <c r="I11" s="614"/>
      <c r="J11" s="615"/>
      <c r="K11" s="616">
        <v>470</v>
      </c>
      <c r="L11" s="613">
        <v>805</v>
      </c>
      <c r="M11" s="613">
        <v>676</v>
      </c>
      <c r="N11" s="614">
        <v>800</v>
      </c>
      <c r="O11" s="617">
        <v>2751</v>
      </c>
      <c r="P11" s="618">
        <v>458</v>
      </c>
      <c r="Q11" s="619">
        <v>780</v>
      </c>
      <c r="R11" s="619">
        <v>679</v>
      </c>
      <c r="S11" s="620">
        <v>820</v>
      </c>
      <c r="T11" s="615">
        <v>2737</v>
      </c>
      <c r="U11" s="774"/>
      <c r="V11" s="777"/>
      <c r="W11" s="777"/>
      <c r="X11" s="355"/>
      <c r="Y11" s="356"/>
      <c r="Z11" s="356"/>
      <c r="AA11" s="356"/>
    </row>
    <row r="12" spans="2:27" customFormat="1" ht="28.05" customHeight="1">
      <c r="B12" s="357"/>
      <c r="C12" s="780"/>
      <c r="D12" s="577" t="s">
        <v>178</v>
      </c>
      <c r="E12" s="578" t="s">
        <v>7</v>
      </c>
      <c r="F12" s="621"/>
      <c r="G12" s="622"/>
      <c r="H12" s="622"/>
      <c r="I12" s="623"/>
      <c r="J12" s="624"/>
      <c r="K12" s="625">
        <v>363</v>
      </c>
      <c r="L12" s="622">
        <v>847</v>
      </c>
      <c r="M12" s="622">
        <v>631</v>
      </c>
      <c r="N12" s="623">
        <v>585</v>
      </c>
      <c r="O12" s="626">
        <v>2426</v>
      </c>
      <c r="P12" s="627">
        <v>363</v>
      </c>
      <c r="Q12" s="628">
        <v>881</v>
      </c>
      <c r="R12" s="628">
        <v>648</v>
      </c>
      <c r="S12" s="629">
        <v>595</v>
      </c>
      <c r="T12" s="624">
        <v>2487</v>
      </c>
      <c r="U12" s="774"/>
      <c r="V12" s="777"/>
      <c r="W12" s="777"/>
      <c r="X12" s="355"/>
      <c r="Y12" s="356"/>
      <c r="Z12" s="356"/>
      <c r="AA12" s="356"/>
    </row>
    <row r="13" spans="2:27" customFormat="1" ht="28.05" customHeight="1">
      <c r="B13" s="357"/>
      <c r="C13" s="780"/>
      <c r="D13" s="577" t="s">
        <v>179</v>
      </c>
      <c r="E13" s="578" t="s">
        <v>7</v>
      </c>
      <c r="F13" s="630"/>
      <c r="G13" s="622"/>
      <c r="H13" s="622"/>
      <c r="I13" s="623"/>
      <c r="J13" s="624"/>
      <c r="K13" s="631">
        <v>794</v>
      </c>
      <c r="L13" s="622">
        <v>1552</v>
      </c>
      <c r="M13" s="622">
        <v>1121</v>
      </c>
      <c r="N13" s="623">
        <v>1238</v>
      </c>
      <c r="O13" s="626">
        <v>4705</v>
      </c>
      <c r="P13" s="632">
        <v>758</v>
      </c>
      <c r="Q13" s="628">
        <v>1510</v>
      </c>
      <c r="R13" s="628">
        <v>1144</v>
      </c>
      <c r="S13" s="629">
        <v>1268</v>
      </c>
      <c r="T13" s="624">
        <v>4680</v>
      </c>
      <c r="U13" s="774"/>
      <c r="V13" s="777"/>
      <c r="W13" s="777"/>
      <c r="X13" s="355"/>
      <c r="Y13" s="356"/>
      <c r="Z13" s="356"/>
      <c r="AA13" s="356"/>
    </row>
    <row r="14" spans="2:27" customFormat="1" ht="28.05" customHeight="1">
      <c r="B14" s="357"/>
      <c r="C14" s="780"/>
      <c r="D14" s="577" t="s">
        <v>180</v>
      </c>
      <c r="E14" s="578" t="s">
        <v>7</v>
      </c>
      <c r="F14" s="630"/>
      <c r="G14" s="622"/>
      <c r="H14" s="622"/>
      <c r="I14" s="623"/>
      <c r="J14" s="624"/>
      <c r="K14" s="631">
        <v>496</v>
      </c>
      <c r="L14" s="622">
        <v>918</v>
      </c>
      <c r="M14" s="622">
        <v>780</v>
      </c>
      <c r="N14" s="623">
        <v>757</v>
      </c>
      <c r="O14" s="626">
        <v>2951</v>
      </c>
      <c r="P14" s="632">
        <v>503</v>
      </c>
      <c r="Q14" s="628">
        <v>924</v>
      </c>
      <c r="R14" s="628">
        <v>769</v>
      </c>
      <c r="S14" s="629">
        <v>742</v>
      </c>
      <c r="T14" s="624">
        <v>2938</v>
      </c>
      <c r="U14" s="774"/>
      <c r="V14" s="777"/>
      <c r="W14" s="777"/>
      <c r="X14" s="355"/>
      <c r="Y14" s="356"/>
      <c r="Z14" s="356"/>
      <c r="AA14" s="356"/>
    </row>
    <row r="15" spans="2:27" customFormat="1" ht="28.05" customHeight="1">
      <c r="B15" s="357"/>
      <c r="C15" s="780"/>
      <c r="D15" s="577" t="s">
        <v>181</v>
      </c>
      <c r="E15" s="578" t="s">
        <v>7</v>
      </c>
      <c r="F15" s="630"/>
      <c r="G15" s="622"/>
      <c r="H15" s="622"/>
      <c r="I15" s="623"/>
      <c r="J15" s="624"/>
      <c r="K15" s="631">
        <v>379</v>
      </c>
      <c r="L15" s="622">
        <v>763</v>
      </c>
      <c r="M15" s="622">
        <v>558</v>
      </c>
      <c r="N15" s="623">
        <v>598</v>
      </c>
      <c r="O15" s="626">
        <v>2298</v>
      </c>
      <c r="P15" s="632">
        <v>390</v>
      </c>
      <c r="Q15" s="628">
        <v>767</v>
      </c>
      <c r="R15" s="628">
        <v>558</v>
      </c>
      <c r="S15" s="629">
        <v>585</v>
      </c>
      <c r="T15" s="624">
        <v>2300</v>
      </c>
      <c r="U15" s="774"/>
      <c r="V15" s="777"/>
      <c r="W15" s="777"/>
    </row>
    <row r="16" spans="2:27" customFormat="1" ht="28.05" customHeight="1">
      <c r="B16" s="357"/>
      <c r="C16" s="780"/>
      <c r="D16" s="577" t="s">
        <v>182</v>
      </c>
      <c r="E16" s="578" t="s">
        <v>7</v>
      </c>
      <c r="F16" s="630"/>
      <c r="G16" s="622"/>
      <c r="H16" s="622"/>
      <c r="I16" s="623"/>
      <c r="J16" s="624"/>
      <c r="K16" s="631">
        <v>450</v>
      </c>
      <c r="L16" s="622">
        <v>813</v>
      </c>
      <c r="M16" s="622">
        <v>621</v>
      </c>
      <c r="N16" s="623">
        <v>686</v>
      </c>
      <c r="O16" s="626">
        <v>2570</v>
      </c>
      <c r="P16" s="632">
        <v>416</v>
      </c>
      <c r="Q16" s="628">
        <v>809</v>
      </c>
      <c r="R16" s="628">
        <v>621</v>
      </c>
      <c r="S16" s="629">
        <v>656</v>
      </c>
      <c r="T16" s="624">
        <v>2502</v>
      </c>
      <c r="U16" s="774"/>
      <c r="V16" s="777"/>
      <c r="W16" s="777"/>
    </row>
    <row r="17" spans="2:27" customFormat="1" ht="28.05" customHeight="1">
      <c r="B17" s="357"/>
      <c r="C17" s="781"/>
      <c r="D17" s="633" t="s">
        <v>183</v>
      </c>
      <c r="E17" s="634" t="s">
        <v>7</v>
      </c>
      <c r="F17" s="635"/>
      <c r="G17" s="636"/>
      <c r="H17" s="636"/>
      <c r="I17" s="637"/>
      <c r="J17" s="638"/>
      <c r="K17" s="639">
        <v>285</v>
      </c>
      <c r="L17" s="636">
        <v>597</v>
      </c>
      <c r="M17" s="636">
        <v>449</v>
      </c>
      <c r="N17" s="637">
        <v>515</v>
      </c>
      <c r="O17" s="640">
        <v>1846</v>
      </c>
      <c r="P17" s="641">
        <v>310</v>
      </c>
      <c r="Q17" s="642">
        <v>567</v>
      </c>
      <c r="R17" s="642">
        <v>448</v>
      </c>
      <c r="S17" s="643">
        <v>532</v>
      </c>
      <c r="T17" s="638">
        <v>1857</v>
      </c>
      <c r="U17" s="774"/>
      <c r="V17" s="777"/>
      <c r="W17" s="777"/>
    </row>
    <row r="18" spans="2:27" customFormat="1" ht="27" customHeight="1">
      <c r="B18" s="566"/>
      <c r="C18" s="779" t="s">
        <v>184</v>
      </c>
      <c r="D18" s="569" t="s">
        <v>185</v>
      </c>
      <c r="E18" s="601" t="s">
        <v>9</v>
      </c>
      <c r="F18" s="644"/>
      <c r="G18" s="645"/>
      <c r="H18" s="645"/>
      <c r="I18" s="646"/>
      <c r="J18" s="647"/>
      <c r="K18" s="648">
        <v>2.636302445591205</v>
      </c>
      <c r="L18" s="649">
        <v>2.5719671555001757</v>
      </c>
      <c r="M18" s="649">
        <v>3.0076526072254852</v>
      </c>
      <c r="N18" s="650">
        <v>3.1196381219778506</v>
      </c>
      <c r="O18" s="651" t="s">
        <v>278</v>
      </c>
      <c r="P18" s="652">
        <v>2.5840668020762809</v>
      </c>
      <c r="Q18" s="649">
        <v>2.5024061597690084</v>
      </c>
      <c r="R18" s="649">
        <v>2.9918484247631638</v>
      </c>
      <c r="S18" s="650">
        <v>3.1906614785992216</v>
      </c>
      <c r="T18" s="653" t="s">
        <v>275</v>
      </c>
      <c r="U18" s="774"/>
      <c r="V18" s="777"/>
      <c r="W18" s="777"/>
      <c r="X18" s="355"/>
      <c r="Y18" s="356"/>
      <c r="Z18" s="356"/>
      <c r="AA18" s="356"/>
    </row>
    <row r="19" spans="2:27" customFormat="1" ht="28.05" customHeight="1">
      <c r="B19" s="358"/>
      <c r="C19" s="780"/>
      <c r="D19" s="577" t="s">
        <v>186</v>
      </c>
      <c r="E19" s="597" t="s">
        <v>9</v>
      </c>
      <c r="F19" s="654"/>
      <c r="G19" s="655"/>
      <c r="H19" s="655"/>
      <c r="I19" s="656"/>
      <c r="J19" s="657"/>
      <c r="K19" s="658">
        <v>2.0361229526587388</v>
      </c>
      <c r="L19" s="659">
        <v>2.7061567462219238</v>
      </c>
      <c r="M19" s="659">
        <v>2.8074390460936112</v>
      </c>
      <c r="N19" s="660">
        <v>2.2812353766963032</v>
      </c>
      <c r="O19" s="661" t="s">
        <v>278</v>
      </c>
      <c r="P19" s="662">
        <v>2.0480704129993232</v>
      </c>
      <c r="Q19" s="659">
        <v>2.8264356753288418</v>
      </c>
      <c r="R19" s="659">
        <v>2.8552544613350959</v>
      </c>
      <c r="S19" s="660">
        <v>2.3151750972762648</v>
      </c>
      <c r="T19" s="663" t="s">
        <v>275</v>
      </c>
      <c r="U19" s="774"/>
      <c r="V19" s="777"/>
      <c r="W19" s="777"/>
      <c r="X19" s="355"/>
      <c r="Y19" s="356"/>
      <c r="Z19" s="356"/>
      <c r="AA19" s="356"/>
    </row>
    <row r="20" spans="2:27" customFormat="1" ht="28.05" customHeight="1">
      <c r="B20" s="358"/>
      <c r="C20" s="780"/>
      <c r="D20" s="577" t="s">
        <v>187</v>
      </c>
      <c r="E20" s="597" t="s">
        <v>9</v>
      </c>
      <c r="F20" s="654"/>
      <c r="G20" s="664"/>
      <c r="H20" s="664"/>
      <c r="I20" s="665"/>
      <c r="J20" s="657"/>
      <c r="K20" s="658">
        <v>4.4536683868072702</v>
      </c>
      <c r="L20" s="659">
        <v>4.9586248761941274</v>
      </c>
      <c r="M20" s="659">
        <v>4.98754226730735</v>
      </c>
      <c r="N20" s="660">
        <v>4.8276399937607239</v>
      </c>
      <c r="O20" s="661" t="s">
        <v>275</v>
      </c>
      <c r="P20" s="662">
        <v>4.2766869781087795</v>
      </c>
      <c r="Q20" s="659">
        <v>4.8444016682707733</v>
      </c>
      <c r="R20" s="659">
        <v>5.0407578761841814</v>
      </c>
      <c r="S20" s="660">
        <v>4.9338521400778212</v>
      </c>
      <c r="T20" s="663" t="s">
        <v>279</v>
      </c>
      <c r="U20" s="774"/>
      <c r="V20" s="777"/>
      <c r="W20" s="777"/>
      <c r="X20" s="355"/>
      <c r="Y20" s="356"/>
      <c r="Z20" s="356"/>
      <c r="AA20" s="356"/>
    </row>
    <row r="21" spans="2:27" customFormat="1" ht="28.05" customHeight="1">
      <c r="B21" s="358"/>
      <c r="C21" s="780"/>
      <c r="D21" s="577" t="s">
        <v>188</v>
      </c>
      <c r="E21" s="597" t="s">
        <v>9</v>
      </c>
      <c r="F21" s="654"/>
      <c r="G21" s="664"/>
      <c r="H21" s="664"/>
      <c r="I21" s="665"/>
      <c r="J21" s="657"/>
      <c r="K21" s="658">
        <v>2.7821404532196543</v>
      </c>
      <c r="L21" s="659">
        <v>2.9330010543467844</v>
      </c>
      <c r="M21" s="659">
        <v>3.4703683929524822</v>
      </c>
      <c r="N21" s="660">
        <v>2.951957572921541</v>
      </c>
      <c r="O21" s="661" t="s">
        <v>275</v>
      </c>
      <c r="P21" s="662">
        <v>2.8379598284811554</v>
      </c>
      <c r="Q21" s="659">
        <v>2.964388835418672</v>
      </c>
      <c r="R21" s="659">
        <v>3.3884115443930378</v>
      </c>
      <c r="S21" s="660">
        <v>2.8871595330739299</v>
      </c>
      <c r="T21" s="663" t="s">
        <v>275</v>
      </c>
      <c r="U21" s="774"/>
      <c r="V21" s="777"/>
      <c r="W21" s="777"/>
      <c r="X21" s="355"/>
      <c r="Y21" s="356"/>
      <c r="Z21" s="356"/>
      <c r="AA21" s="356"/>
    </row>
    <row r="22" spans="2:27" customFormat="1" ht="28.05" customHeight="1">
      <c r="B22" s="358"/>
      <c r="C22" s="780"/>
      <c r="D22" s="577" t="s">
        <v>189</v>
      </c>
      <c r="E22" s="597" t="s">
        <v>9</v>
      </c>
      <c r="F22" s="654"/>
      <c r="G22" s="664"/>
      <c r="H22" s="664"/>
      <c r="I22" s="665"/>
      <c r="J22" s="657"/>
      <c r="K22" s="658">
        <v>2.1258694188916309</v>
      </c>
      <c r="L22" s="659">
        <v>2.4377775647784277</v>
      </c>
      <c r="M22" s="659">
        <v>2.4826481580352375</v>
      </c>
      <c r="N22" s="660">
        <v>2.3319294961784434</v>
      </c>
      <c r="O22" s="661" t="s">
        <v>279</v>
      </c>
      <c r="P22" s="662">
        <v>2.2004062288422479</v>
      </c>
      <c r="Q22" s="659">
        <v>2.4606993904395251</v>
      </c>
      <c r="R22" s="659">
        <v>2.4586913417052214</v>
      </c>
      <c r="S22" s="660">
        <v>2.2762645914396886</v>
      </c>
      <c r="T22" s="663" t="s">
        <v>276</v>
      </c>
      <c r="U22" s="774"/>
      <c r="V22" s="777"/>
      <c r="W22" s="777"/>
    </row>
    <row r="23" spans="2:27" customFormat="1" ht="28.05" customHeight="1">
      <c r="B23" s="358"/>
      <c r="C23" s="780"/>
      <c r="D23" s="577" t="s">
        <v>190</v>
      </c>
      <c r="E23" s="597" t="s">
        <v>9</v>
      </c>
      <c r="F23" s="654"/>
      <c r="G23" s="664"/>
      <c r="H23" s="664"/>
      <c r="I23" s="665"/>
      <c r="J23" s="657"/>
      <c r="K23" s="658">
        <v>2.5241193628000897</v>
      </c>
      <c r="L23" s="659">
        <v>2.5975270775424137</v>
      </c>
      <c r="M23" s="659">
        <v>2.7629471436198609</v>
      </c>
      <c r="N23" s="660">
        <v>2.6750896895960068</v>
      </c>
      <c r="O23" s="661" t="s">
        <v>275</v>
      </c>
      <c r="P23" s="662">
        <v>2.3470999774317312</v>
      </c>
      <c r="Q23" s="659">
        <v>2.5954443375040102</v>
      </c>
      <c r="R23" s="659">
        <v>2.7362855254461338</v>
      </c>
      <c r="S23" s="660">
        <v>2.5525291828793777</v>
      </c>
      <c r="T23" s="663" t="s">
        <v>278</v>
      </c>
      <c r="U23" s="774"/>
      <c r="V23" s="777"/>
      <c r="W23" s="777"/>
    </row>
    <row r="24" spans="2:27" customFormat="1" ht="28.05" customHeight="1">
      <c r="B24" s="358"/>
      <c r="C24" s="780"/>
      <c r="D24" s="588" t="s">
        <v>280</v>
      </c>
      <c r="E24" s="666" t="s">
        <v>9</v>
      </c>
      <c r="F24" s="667"/>
      <c r="G24" s="668"/>
      <c r="H24" s="668"/>
      <c r="I24" s="669"/>
      <c r="J24" s="670"/>
      <c r="K24" s="671">
        <v>1.5986089297733903</v>
      </c>
      <c r="L24" s="672">
        <v>1.9074091824019936</v>
      </c>
      <c r="M24" s="672">
        <v>1.9976864210713652</v>
      </c>
      <c r="N24" s="673">
        <v>2.0082670410232413</v>
      </c>
      <c r="O24" s="661" t="s">
        <v>278</v>
      </c>
      <c r="P24" s="674">
        <v>1.7490408485669149</v>
      </c>
      <c r="Q24" s="672">
        <v>1.8190567853705486</v>
      </c>
      <c r="R24" s="672">
        <v>1.9740030843798193</v>
      </c>
      <c r="S24" s="673">
        <v>2.0700389105058363</v>
      </c>
      <c r="T24" s="663" t="s">
        <v>279</v>
      </c>
      <c r="U24" s="774"/>
      <c r="V24" s="777"/>
      <c r="W24" s="777"/>
    </row>
    <row r="25" spans="2:27" customFormat="1" ht="28.05" customHeight="1">
      <c r="B25" s="358"/>
      <c r="C25" s="781"/>
      <c r="D25" s="633" t="s">
        <v>191</v>
      </c>
      <c r="E25" s="675" t="s">
        <v>9</v>
      </c>
      <c r="F25" s="676"/>
      <c r="G25" s="677"/>
      <c r="H25" s="677"/>
      <c r="I25" s="678"/>
      <c r="J25" s="679"/>
      <c r="K25" s="680">
        <v>18.156831949741978</v>
      </c>
      <c r="L25" s="681">
        <v>20.112463656985845</v>
      </c>
      <c r="M25" s="681">
        <v>21.516284036305393</v>
      </c>
      <c r="N25" s="682">
        <v>20.195757292154109</v>
      </c>
      <c r="O25" s="683" t="s">
        <v>278</v>
      </c>
      <c r="P25" s="684">
        <v>18.043331076506433</v>
      </c>
      <c r="Q25" s="681">
        <v>20.012832852101379</v>
      </c>
      <c r="R25" s="681">
        <v>21.445252258206654</v>
      </c>
      <c r="S25" s="682">
        <v>20.225680933852139</v>
      </c>
      <c r="T25" s="685" t="s">
        <v>278</v>
      </c>
      <c r="U25" s="775"/>
      <c r="V25" s="778"/>
      <c r="W25" s="778"/>
    </row>
    <row r="26" spans="2:27">
      <c r="B26" s="357"/>
      <c r="U26" s="359"/>
      <c r="V26" s="360"/>
      <c r="W26" s="688"/>
    </row>
    <row r="27" spans="2:27">
      <c r="C27" s="689"/>
      <c r="V27" s="362"/>
    </row>
    <row r="28" spans="2:27">
      <c r="C28" s="691" t="s">
        <v>192</v>
      </c>
      <c r="V28" s="362"/>
    </row>
    <row r="29" spans="2:27">
      <c r="C29" s="692" t="s">
        <v>193</v>
      </c>
      <c r="D29" s="692"/>
      <c r="V29" s="362"/>
    </row>
    <row r="30" spans="2:27">
      <c r="C30" s="693" t="s">
        <v>194</v>
      </c>
      <c r="D30" s="692"/>
    </row>
    <row r="31" spans="2:27">
      <c r="C31" s="693" t="s">
        <v>195</v>
      </c>
      <c r="D31" s="692"/>
    </row>
    <row r="32" spans="2:27">
      <c r="C32" s="693" t="s">
        <v>196</v>
      </c>
      <c r="D32" s="692"/>
    </row>
    <row r="34" spans="2:3">
      <c r="B34" s="349"/>
    </row>
    <row r="35" spans="2:3">
      <c r="B35" s="357"/>
    </row>
    <row r="36" spans="2:3">
      <c r="B36" s="357"/>
    </row>
    <row r="37" spans="2:3">
      <c r="B37" s="357"/>
    </row>
    <row r="38" spans="2:3">
      <c r="B38" s="357"/>
    </row>
    <row r="39" spans="2:3">
      <c r="B39" s="357"/>
    </row>
    <row r="40" spans="2:3">
      <c r="B40" s="357"/>
    </row>
    <row r="41" spans="2:3">
      <c r="B41" s="357"/>
    </row>
    <row r="42" spans="2:3">
      <c r="B42" s="357"/>
    </row>
    <row r="43" spans="2:3">
      <c r="B43" s="357"/>
    </row>
    <row r="44" spans="2:3">
      <c r="B44" s="357"/>
    </row>
    <row r="45" spans="2:3">
      <c r="B45" s="357"/>
    </row>
    <row r="48" spans="2:3">
      <c r="C48" s="566"/>
    </row>
    <row r="49" spans="3:3">
      <c r="C49" s="566"/>
    </row>
    <row r="50" spans="3:3">
      <c r="C50" s="349"/>
    </row>
    <row r="51" spans="3:3">
      <c r="C51" s="349"/>
    </row>
  </sheetData>
  <mergeCells count="14">
    <mergeCell ref="C6:C10"/>
    <mergeCell ref="U6:U25"/>
    <mergeCell ref="V6:V25"/>
    <mergeCell ref="W6:W25"/>
    <mergeCell ref="C11:C17"/>
    <mergeCell ref="C18:C25"/>
    <mergeCell ref="C3:E5"/>
    <mergeCell ref="F3:T3"/>
    <mergeCell ref="U3:U5"/>
    <mergeCell ref="V3:V5"/>
    <mergeCell ref="W3:W5"/>
    <mergeCell ref="F4:J4"/>
    <mergeCell ref="K4:O4"/>
    <mergeCell ref="P4:T4"/>
  </mergeCells>
  <phoneticPr fontId="8"/>
  <pageMargins left="0.70866141732283472" right="0.70866141732283472" top="0.74803149606299213" bottom="0.74803149606299213" header="0.31496062992125984" footer="0.31496062992125984"/>
  <pageSetup paperSize="8" scale="52" orientation="landscape" r:id="rId1"/>
  <colBreaks count="1" manualBreakCount="1">
    <brk id="2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75" zoomScaleNormal="55" zoomScaleSheetLayoutView="75" workbookViewId="0">
      <selection activeCell="S170" sqref="S170"/>
    </sheetView>
  </sheetViews>
  <sheetFormatPr defaultColWidth="7.6640625" defaultRowHeight="17.100000000000001" customHeight="1"/>
  <cols>
    <col min="1" max="2" width="2.6640625" style="1" customWidth="1"/>
    <col min="3" max="3" width="5.6640625" style="1" customWidth="1"/>
    <col min="4" max="4" width="7.6640625" style="1" customWidth="1"/>
    <col min="5" max="5" width="2.66406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2.66406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2.66406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2.66406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2.66406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2.66406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2.66406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2.66406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2.66406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2.66406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2.66406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2.66406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2.66406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2.66406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2.66406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2.66406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2.66406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2.66406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2.66406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2.66406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2.66406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2.66406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2.66406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2.66406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2.66406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2.66406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2.66406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2.66406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2.66406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2.66406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2.66406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2.66406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2.66406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2.66406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2.66406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2.66406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2.66406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2.66406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2.66406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2.66406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2.66406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2.66406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2.66406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2.66406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2.66406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2.66406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2.66406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2.66406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2.66406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2.66406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2.66406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2.66406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2.66406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2.66406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2.66406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2.66406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2.66406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2.66406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2.66406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2.66406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2.66406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2.66406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2.66406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2.66406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342" t="str">
        <f>"介護保険事業状況報告　令和" &amp; DBCS($A$2) &amp; "年（" &amp; DBCS($B$2) &amp; "年）" &amp; DBCS($C$2) &amp; "月※"</f>
        <v>介護保険事業状況報告　令和４年（２０２２年）４月※</v>
      </c>
      <c r="J1" s="853" t="s">
        <v>143</v>
      </c>
      <c r="K1" s="854"/>
      <c r="L1" s="854"/>
      <c r="M1" s="854"/>
      <c r="N1" s="854"/>
      <c r="O1" s="855"/>
      <c r="P1" s="856">
        <v>44747</v>
      </c>
      <c r="Q1" s="857"/>
      <c r="R1" s="336" t="s">
        <v>142</v>
      </c>
    </row>
    <row r="2" spans="1:18" ht="17.100000000000001" customHeight="1" thickTop="1">
      <c r="A2" s="312">
        <v>4</v>
      </c>
      <c r="B2" s="312">
        <v>2022</v>
      </c>
      <c r="C2" s="312">
        <v>4</v>
      </c>
      <c r="D2" s="312">
        <v>1</v>
      </c>
      <c r="E2" s="312">
        <v>31</v>
      </c>
      <c r="Q2" s="336"/>
    </row>
    <row r="3" spans="1:18" ht="17.100000000000001" customHeight="1">
      <c r="A3" s="4" t="s">
        <v>141</v>
      </c>
    </row>
    <row r="4" spans="1:18" ht="17.100000000000001" customHeight="1">
      <c r="B4" s="23"/>
      <c r="C4" s="23"/>
      <c r="D4" s="23"/>
      <c r="E4" s="143"/>
      <c r="F4" s="143"/>
      <c r="G4" s="143"/>
      <c r="H4" s="782" t="s">
        <v>130</v>
      </c>
      <c r="I4" s="782"/>
    </row>
    <row r="5" spans="1:18" ht="17.100000000000001" customHeight="1">
      <c r="B5" s="858" t="str">
        <f>"令和" &amp; DBCS($A$2) &amp; "年（" &amp; DBCS($B$2) &amp; "年）" &amp; DBCS($C$2) &amp; "月末日現在"</f>
        <v>令和４年（２０２２年）４月末日現在</v>
      </c>
      <c r="C5" s="859"/>
      <c r="D5" s="859"/>
      <c r="E5" s="859"/>
      <c r="F5" s="859"/>
      <c r="G5" s="860"/>
      <c r="H5" s="861" t="s">
        <v>140</v>
      </c>
      <c r="I5" s="862"/>
      <c r="L5" s="338" t="s">
        <v>130</v>
      </c>
      <c r="Q5" s="24" t="s">
        <v>139</v>
      </c>
    </row>
    <row r="6" spans="1:18" ht="17.100000000000001" customHeight="1">
      <c r="B6" s="3" t="s">
        <v>138</v>
      </c>
      <c r="C6" s="335"/>
      <c r="D6" s="335"/>
      <c r="E6" s="335"/>
      <c r="F6" s="335"/>
      <c r="G6" s="235"/>
      <c r="H6" s="334"/>
      <c r="I6" s="333">
        <v>46194</v>
      </c>
      <c r="K6" s="332" t="s">
        <v>137</v>
      </c>
      <c r="L6" s="331">
        <f>(I7+I8)-I6</f>
        <v>4926</v>
      </c>
      <c r="Q6" s="330">
        <f>R42</f>
        <v>20101</v>
      </c>
      <c r="R6" s="852">
        <f>Q6/Q7</f>
        <v>0.20655815196169103</v>
      </c>
    </row>
    <row r="7" spans="1:18" s="189" customFormat="1" ht="17.100000000000001" customHeight="1">
      <c r="B7" s="329" t="s">
        <v>136</v>
      </c>
      <c r="C7" s="328"/>
      <c r="D7" s="328"/>
      <c r="E7" s="328"/>
      <c r="F7" s="328"/>
      <c r="G7" s="327"/>
      <c r="H7" s="326"/>
      <c r="I7" s="325">
        <v>32507</v>
      </c>
      <c r="K7" s="189" t="s">
        <v>135</v>
      </c>
      <c r="Q7" s="324">
        <f>I9</f>
        <v>97314</v>
      </c>
      <c r="R7" s="852"/>
    </row>
    <row r="8" spans="1:18" s="189" customFormat="1" ht="17.100000000000001" customHeight="1">
      <c r="B8" s="323" t="s">
        <v>134</v>
      </c>
      <c r="C8" s="322"/>
      <c r="D8" s="322"/>
      <c r="E8" s="322"/>
      <c r="F8" s="322"/>
      <c r="G8" s="225"/>
      <c r="H8" s="321"/>
      <c r="I8" s="320">
        <v>18613</v>
      </c>
      <c r="K8" s="189" t="s">
        <v>133</v>
      </c>
      <c r="Q8" s="319"/>
      <c r="R8" s="318"/>
    </row>
    <row r="9" spans="1:18" ht="17.100000000000001" customHeight="1">
      <c r="B9" s="13" t="s">
        <v>132</v>
      </c>
      <c r="C9" s="12"/>
      <c r="D9" s="12"/>
      <c r="E9" s="12"/>
      <c r="F9" s="12"/>
      <c r="G9" s="317"/>
      <c r="H9" s="316"/>
      <c r="I9" s="315">
        <f>I6+I7+I8</f>
        <v>97314</v>
      </c>
    </row>
    <row r="11" spans="1:18" ht="17.100000000000001" customHeight="1">
      <c r="A11" s="4" t="s">
        <v>131</v>
      </c>
    </row>
    <row r="12" spans="1:18" ht="17.100000000000001" customHeight="1" thickBot="1">
      <c r="B12" s="5"/>
      <c r="C12" s="5"/>
      <c r="D12" s="5"/>
      <c r="E12" s="314"/>
      <c r="F12" s="314"/>
      <c r="G12" s="314"/>
      <c r="H12" s="314"/>
      <c r="I12" s="314"/>
      <c r="J12" s="314"/>
      <c r="K12" s="314"/>
      <c r="L12" s="314"/>
      <c r="M12" s="314"/>
      <c r="P12" s="314"/>
      <c r="Q12" s="842" t="s">
        <v>130</v>
      </c>
      <c r="R12" s="842"/>
    </row>
    <row r="13" spans="1:18" ht="17.100000000000001" customHeight="1">
      <c r="A13" s="313" t="s">
        <v>129</v>
      </c>
      <c r="B13" s="843" t="s">
        <v>128</v>
      </c>
      <c r="C13" s="846" t="str">
        <f>"令和" &amp; DBCS($A$2) &amp; "年（" &amp; DBCS($B$2) &amp; "年）" &amp; DBCS($C$2) &amp; "月末日現在"</f>
        <v>令和４年（２０２２年）４月末日現在</v>
      </c>
      <c r="D13" s="847"/>
      <c r="E13" s="847"/>
      <c r="F13" s="847"/>
      <c r="G13" s="848"/>
      <c r="H13" s="299" t="s">
        <v>65</v>
      </c>
      <c r="I13" s="298" t="s">
        <v>64</v>
      </c>
      <c r="J13" s="297" t="s">
        <v>57</v>
      </c>
      <c r="K13" s="296" t="s">
        <v>63</v>
      </c>
      <c r="L13" s="295" t="s">
        <v>62</v>
      </c>
      <c r="M13" s="295" t="s">
        <v>61</v>
      </c>
      <c r="N13" s="295" t="s">
        <v>60</v>
      </c>
      <c r="O13" s="295" t="s">
        <v>59</v>
      </c>
      <c r="P13" s="294" t="s">
        <v>58</v>
      </c>
      <c r="Q13" s="293" t="s">
        <v>57</v>
      </c>
      <c r="R13" s="292" t="s">
        <v>56</v>
      </c>
    </row>
    <row r="14" spans="1:18" ht="17.100000000000001" customHeight="1">
      <c r="A14" s="312">
        <v>875</v>
      </c>
      <c r="B14" s="844"/>
      <c r="C14" s="291" t="s">
        <v>111</v>
      </c>
      <c r="D14" s="47"/>
      <c r="E14" s="47"/>
      <c r="F14" s="47"/>
      <c r="G14" s="46"/>
      <c r="H14" s="263">
        <f>H15+H16+H17+H18+H19+H20</f>
        <v>810</v>
      </c>
      <c r="I14" s="264">
        <f>I15+I16+I17+I18+I19+I20</f>
        <v>671</v>
      </c>
      <c r="J14" s="290">
        <f t="shared" ref="J14:J22" si="0">SUM(H14:I14)</f>
        <v>1481</v>
      </c>
      <c r="K14" s="289" t="s">
        <v>144</v>
      </c>
      <c r="L14" s="33">
        <f>L15+L16+L17+L18+L19+L20</f>
        <v>1435</v>
      </c>
      <c r="M14" s="33">
        <f>M15+M16+M17+M18+M19+M20</f>
        <v>1041</v>
      </c>
      <c r="N14" s="33">
        <f>N15+N16+N17+N18+N19+N20</f>
        <v>736</v>
      </c>
      <c r="O14" s="33">
        <f>O15+O16+O17+O18+O19+O20</f>
        <v>688</v>
      </c>
      <c r="P14" s="33">
        <f>P15+P16+P17+P18+P19+P20</f>
        <v>447</v>
      </c>
      <c r="Q14" s="261">
        <f t="shared" ref="Q14:Q22" si="1">SUM(K14:P14)</f>
        <v>4347</v>
      </c>
      <c r="R14" s="287">
        <f t="shared" ref="R14:R22" si="2">SUM(J14,Q14)</f>
        <v>5828</v>
      </c>
    </row>
    <row r="15" spans="1:18" ht="17.100000000000001" customHeight="1">
      <c r="A15" s="312">
        <v>156</v>
      </c>
      <c r="B15" s="844"/>
      <c r="C15" s="82"/>
      <c r="D15" s="151" t="s">
        <v>126</v>
      </c>
      <c r="E15" s="151"/>
      <c r="F15" s="151"/>
      <c r="G15" s="151"/>
      <c r="H15" s="311">
        <v>63</v>
      </c>
      <c r="I15" s="308">
        <v>48</v>
      </c>
      <c r="J15" s="275">
        <f t="shared" si="0"/>
        <v>111</v>
      </c>
      <c r="K15" s="310" t="s">
        <v>145</v>
      </c>
      <c r="L15" s="309">
        <v>78</v>
      </c>
      <c r="M15" s="309">
        <v>55</v>
      </c>
      <c r="N15" s="309">
        <v>36</v>
      </c>
      <c r="O15" s="309">
        <v>33</v>
      </c>
      <c r="P15" s="308">
        <v>31</v>
      </c>
      <c r="Q15" s="275">
        <f t="shared" si="1"/>
        <v>233</v>
      </c>
      <c r="R15" s="281">
        <f t="shared" si="2"/>
        <v>344</v>
      </c>
    </row>
    <row r="16" spans="1:18" ht="17.100000000000001" customHeight="1">
      <c r="A16" s="312"/>
      <c r="B16" s="844"/>
      <c r="C16" s="152"/>
      <c r="D16" s="69" t="s">
        <v>125</v>
      </c>
      <c r="E16" s="69"/>
      <c r="F16" s="69"/>
      <c r="G16" s="69"/>
      <c r="H16" s="311">
        <v>134</v>
      </c>
      <c r="I16" s="308">
        <v>113</v>
      </c>
      <c r="J16" s="275">
        <f t="shared" si="0"/>
        <v>247</v>
      </c>
      <c r="K16" s="310" t="s">
        <v>146</v>
      </c>
      <c r="L16" s="309">
        <v>180</v>
      </c>
      <c r="M16" s="309">
        <v>155</v>
      </c>
      <c r="N16" s="309">
        <v>89</v>
      </c>
      <c r="O16" s="309">
        <v>83</v>
      </c>
      <c r="P16" s="308">
        <v>65</v>
      </c>
      <c r="Q16" s="275">
        <f t="shared" si="1"/>
        <v>572</v>
      </c>
      <c r="R16" s="274">
        <f t="shared" si="2"/>
        <v>819</v>
      </c>
    </row>
    <row r="17" spans="1:18" ht="17.100000000000001" customHeight="1">
      <c r="A17" s="312"/>
      <c r="B17" s="844"/>
      <c r="C17" s="152"/>
      <c r="D17" s="69" t="s">
        <v>124</v>
      </c>
      <c r="E17" s="69"/>
      <c r="F17" s="69"/>
      <c r="G17" s="69"/>
      <c r="H17" s="311">
        <v>118</v>
      </c>
      <c r="I17" s="308">
        <v>109</v>
      </c>
      <c r="J17" s="275">
        <f t="shared" si="0"/>
        <v>227</v>
      </c>
      <c r="K17" s="310" t="s">
        <v>145</v>
      </c>
      <c r="L17" s="309">
        <v>243</v>
      </c>
      <c r="M17" s="309">
        <v>191</v>
      </c>
      <c r="N17" s="309">
        <v>124</v>
      </c>
      <c r="O17" s="309">
        <v>119</v>
      </c>
      <c r="P17" s="308">
        <v>71</v>
      </c>
      <c r="Q17" s="275">
        <f t="shared" si="1"/>
        <v>748</v>
      </c>
      <c r="R17" s="274">
        <f t="shared" si="2"/>
        <v>975</v>
      </c>
    </row>
    <row r="18" spans="1:18" ht="17.100000000000001" customHeight="1">
      <c r="A18" s="312"/>
      <c r="B18" s="844"/>
      <c r="C18" s="152"/>
      <c r="D18" s="69" t="s">
        <v>123</v>
      </c>
      <c r="E18" s="69"/>
      <c r="F18" s="69"/>
      <c r="G18" s="69"/>
      <c r="H18" s="311">
        <v>184</v>
      </c>
      <c r="I18" s="308">
        <v>151</v>
      </c>
      <c r="J18" s="275">
        <f t="shared" si="0"/>
        <v>335</v>
      </c>
      <c r="K18" s="310" t="s">
        <v>145</v>
      </c>
      <c r="L18" s="309">
        <v>302</v>
      </c>
      <c r="M18" s="309">
        <v>214</v>
      </c>
      <c r="N18" s="309">
        <v>164</v>
      </c>
      <c r="O18" s="309">
        <v>152</v>
      </c>
      <c r="P18" s="308">
        <v>104</v>
      </c>
      <c r="Q18" s="275">
        <f t="shared" si="1"/>
        <v>936</v>
      </c>
      <c r="R18" s="274">
        <f t="shared" si="2"/>
        <v>1271</v>
      </c>
    </row>
    <row r="19" spans="1:18" ht="17.100000000000001" customHeight="1">
      <c r="A19" s="312"/>
      <c r="B19" s="844"/>
      <c r="C19" s="152"/>
      <c r="D19" s="69" t="s">
        <v>122</v>
      </c>
      <c r="E19" s="69"/>
      <c r="F19" s="69"/>
      <c r="G19" s="69"/>
      <c r="H19" s="311">
        <v>202</v>
      </c>
      <c r="I19" s="308">
        <v>140</v>
      </c>
      <c r="J19" s="275">
        <f t="shared" si="0"/>
        <v>342</v>
      </c>
      <c r="K19" s="310" t="s">
        <v>145</v>
      </c>
      <c r="L19" s="309">
        <v>350</v>
      </c>
      <c r="M19" s="309">
        <v>230</v>
      </c>
      <c r="N19" s="309">
        <v>176</v>
      </c>
      <c r="O19" s="309">
        <v>154</v>
      </c>
      <c r="P19" s="308">
        <v>81</v>
      </c>
      <c r="Q19" s="275">
        <f t="shared" si="1"/>
        <v>991</v>
      </c>
      <c r="R19" s="274">
        <f t="shared" si="2"/>
        <v>1333</v>
      </c>
    </row>
    <row r="20" spans="1:18" ht="17.100000000000001" customHeight="1">
      <c r="A20" s="312">
        <v>719</v>
      </c>
      <c r="B20" s="844"/>
      <c r="C20" s="133"/>
      <c r="D20" s="132" t="s">
        <v>121</v>
      </c>
      <c r="E20" s="132"/>
      <c r="F20" s="132"/>
      <c r="G20" s="132"/>
      <c r="H20" s="273">
        <v>109</v>
      </c>
      <c r="I20" s="305">
        <v>110</v>
      </c>
      <c r="J20" s="271">
        <f t="shared" si="0"/>
        <v>219</v>
      </c>
      <c r="K20" s="307" t="s">
        <v>147</v>
      </c>
      <c r="L20" s="306">
        <v>282</v>
      </c>
      <c r="M20" s="306">
        <v>196</v>
      </c>
      <c r="N20" s="306">
        <v>147</v>
      </c>
      <c r="O20" s="306">
        <v>147</v>
      </c>
      <c r="P20" s="305">
        <v>95</v>
      </c>
      <c r="Q20" s="275">
        <f t="shared" si="1"/>
        <v>867</v>
      </c>
      <c r="R20" s="266">
        <f t="shared" si="2"/>
        <v>1086</v>
      </c>
    </row>
    <row r="21" spans="1:18" ht="17.100000000000001" customHeight="1">
      <c r="A21" s="312">
        <v>25</v>
      </c>
      <c r="B21" s="844"/>
      <c r="C21" s="265" t="s">
        <v>110</v>
      </c>
      <c r="D21" s="265"/>
      <c r="E21" s="265"/>
      <c r="F21" s="265"/>
      <c r="G21" s="265"/>
      <c r="H21" s="263">
        <v>17</v>
      </c>
      <c r="I21" s="304">
        <v>25</v>
      </c>
      <c r="J21" s="290">
        <f t="shared" si="0"/>
        <v>42</v>
      </c>
      <c r="K21" s="289" t="s">
        <v>145</v>
      </c>
      <c r="L21" s="33">
        <v>45</v>
      </c>
      <c r="M21" s="33">
        <v>23</v>
      </c>
      <c r="N21" s="33">
        <v>16</v>
      </c>
      <c r="O21" s="33">
        <v>13</v>
      </c>
      <c r="P21" s="32">
        <v>23</v>
      </c>
      <c r="Q21" s="303">
        <f t="shared" si="1"/>
        <v>120</v>
      </c>
      <c r="R21" s="302">
        <f t="shared" si="2"/>
        <v>162</v>
      </c>
    </row>
    <row r="22" spans="1:18" ht="17.100000000000001" customHeight="1" thickBot="1">
      <c r="A22" s="312">
        <v>900</v>
      </c>
      <c r="B22" s="845"/>
      <c r="C22" s="839" t="s">
        <v>120</v>
      </c>
      <c r="D22" s="840"/>
      <c r="E22" s="840"/>
      <c r="F22" s="840"/>
      <c r="G22" s="841"/>
      <c r="H22" s="259">
        <f>H14+H21</f>
        <v>827</v>
      </c>
      <c r="I22" s="256">
        <f>I14+I21</f>
        <v>696</v>
      </c>
      <c r="J22" s="255">
        <f t="shared" si="0"/>
        <v>1523</v>
      </c>
      <c r="K22" s="258" t="s">
        <v>145</v>
      </c>
      <c r="L22" s="257">
        <f>L14+L21</f>
        <v>1480</v>
      </c>
      <c r="M22" s="257">
        <f>M14+M21</f>
        <v>1064</v>
      </c>
      <c r="N22" s="257">
        <f>N14+N21</f>
        <v>752</v>
      </c>
      <c r="O22" s="257">
        <f>O14+O21</f>
        <v>701</v>
      </c>
      <c r="P22" s="256">
        <f>P14+P21</f>
        <v>470</v>
      </c>
      <c r="Q22" s="255">
        <f t="shared" si="1"/>
        <v>4467</v>
      </c>
      <c r="R22" s="254">
        <f t="shared" si="2"/>
        <v>5990</v>
      </c>
    </row>
    <row r="23" spans="1:18" ht="17.100000000000001" customHeight="1">
      <c r="B23" s="849" t="s">
        <v>127</v>
      </c>
      <c r="C23" s="301"/>
      <c r="D23" s="301"/>
      <c r="E23" s="301"/>
      <c r="F23" s="301"/>
      <c r="G23" s="300"/>
      <c r="H23" s="299" t="s">
        <v>65</v>
      </c>
      <c r="I23" s="298" t="s">
        <v>64</v>
      </c>
      <c r="J23" s="297" t="s">
        <v>57</v>
      </c>
      <c r="K23" s="296" t="s">
        <v>63</v>
      </c>
      <c r="L23" s="295" t="s">
        <v>62</v>
      </c>
      <c r="M23" s="295" t="s">
        <v>61</v>
      </c>
      <c r="N23" s="295" t="s">
        <v>60</v>
      </c>
      <c r="O23" s="295" t="s">
        <v>59</v>
      </c>
      <c r="P23" s="294" t="s">
        <v>58</v>
      </c>
      <c r="Q23" s="293" t="s">
        <v>57</v>
      </c>
      <c r="R23" s="292" t="s">
        <v>56</v>
      </c>
    </row>
    <row r="24" spans="1:18" ht="17.100000000000001" customHeight="1">
      <c r="B24" s="850"/>
      <c r="C24" s="291" t="s">
        <v>111</v>
      </c>
      <c r="D24" s="47"/>
      <c r="E24" s="47"/>
      <c r="F24" s="47"/>
      <c r="G24" s="46"/>
      <c r="H24" s="263">
        <f>H25+H26+H27+H28+H29+H30</f>
        <v>1930</v>
      </c>
      <c r="I24" s="264">
        <f>I25+I26+I27+I28+I29+I30</f>
        <v>1796</v>
      </c>
      <c r="J24" s="290">
        <f t="shared" ref="J24:J32" si="3">SUM(H24:I24)</f>
        <v>3726</v>
      </c>
      <c r="K24" s="289" t="s">
        <v>145</v>
      </c>
      <c r="L24" s="33">
        <f>L25+L26+L27+L28+L29+L30</f>
        <v>3296</v>
      </c>
      <c r="M24" s="33">
        <f>M25+M26+M27+M28+M29+M30</f>
        <v>1941</v>
      </c>
      <c r="N24" s="33">
        <f>N25+N26+N27+N28+N29+N30</f>
        <v>1610</v>
      </c>
      <c r="O24" s="33">
        <f>O25+O26+O27+O28+O29+O30</f>
        <v>1947</v>
      </c>
      <c r="P24" s="33">
        <f>P25+P26+P27+P28+P29+P30</f>
        <v>1446</v>
      </c>
      <c r="Q24" s="261">
        <f t="shared" ref="Q24:Q32" si="4">SUM(K24:P24)</f>
        <v>10240</v>
      </c>
      <c r="R24" s="287">
        <f t="shared" ref="R24:R32" si="5">SUM(J24,Q24)</f>
        <v>13966</v>
      </c>
    </row>
    <row r="25" spans="1:18" ht="17.100000000000001" customHeight="1">
      <c r="B25" s="850"/>
      <c r="C25" s="81"/>
      <c r="D25" s="151" t="s">
        <v>126</v>
      </c>
      <c r="E25" s="151"/>
      <c r="F25" s="151"/>
      <c r="G25" s="151"/>
      <c r="H25" s="311">
        <v>59</v>
      </c>
      <c r="I25" s="308">
        <v>49</v>
      </c>
      <c r="J25" s="275">
        <f t="shared" si="3"/>
        <v>108</v>
      </c>
      <c r="K25" s="310" t="s">
        <v>148</v>
      </c>
      <c r="L25" s="309">
        <v>59</v>
      </c>
      <c r="M25" s="309">
        <v>49</v>
      </c>
      <c r="N25" s="309">
        <v>30</v>
      </c>
      <c r="O25" s="309">
        <v>22</v>
      </c>
      <c r="P25" s="308">
        <v>23</v>
      </c>
      <c r="Q25" s="275">
        <f t="shared" si="4"/>
        <v>183</v>
      </c>
      <c r="R25" s="281">
        <f t="shared" si="5"/>
        <v>291</v>
      </c>
    </row>
    <row r="26" spans="1:18" ht="17.100000000000001" customHeight="1">
      <c r="B26" s="850"/>
      <c r="C26" s="151"/>
      <c r="D26" s="69" t="s">
        <v>125</v>
      </c>
      <c r="E26" s="69"/>
      <c r="F26" s="69"/>
      <c r="G26" s="69"/>
      <c r="H26" s="311">
        <v>154</v>
      </c>
      <c r="I26" s="308">
        <v>153</v>
      </c>
      <c r="J26" s="275">
        <f t="shared" si="3"/>
        <v>307</v>
      </c>
      <c r="K26" s="310" t="s">
        <v>145</v>
      </c>
      <c r="L26" s="309">
        <v>165</v>
      </c>
      <c r="M26" s="309">
        <v>126</v>
      </c>
      <c r="N26" s="309">
        <v>84</v>
      </c>
      <c r="O26" s="309">
        <v>85</v>
      </c>
      <c r="P26" s="308">
        <v>76</v>
      </c>
      <c r="Q26" s="275">
        <f t="shared" si="4"/>
        <v>536</v>
      </c>
      <c r="R26" s="274">
        <f t="shared" si="5"/>
        <v>843</v>
      </c>
    </row>
    <row r="27" spans="1:18" ht="17.100000000000001" customHeight="1">
      <c r="B27" s="850"/>
      <c r="C27" s="151"/>
      <c r="D27" s="69" t="s">
        <v>124</v>
      </c>
      <c r="E27" s="69"/>
      <c r="F27" s="69"/>
      <c r="G27" s="69"/>
      <c r="H27" s="311">
        <v>272</v>
      </c>
      <c r="I27" s="308">
        <v>247</v>
      </c>
      <c r="J27" s="275">
        <f t="shared" si="3"/>
        <v>519</v>
      </c>
      <c r="K27" s="310" t="s">
        <v>149</v>
      </c>
      <c r="L27" s="309">
        <v>380</v>
      </c>
      <c r="M27" s="309">
        <v>181</v>
      </c>
      <c r="N27" s="309">
        <v>139</v>
      </c>
      <c r="O27" s="309">
        <v>156</v>
      </c>
      <c r="P27" s="308">
        <v>130</v>
      </c>
      <c r="Q27" s="275">
        <f t="shared" si="4"/>
        <v>986</v>
      </c>
      <c r="R27" s="274">
        <f t="shared" si="5"/>
        <v>1505</v>
      </c>
    </row>
    <row r="28" spans="1:18" ht="17.100000000000001" customHeight="1">
      <c r="B28" s="850"/>
      <c r="C28" s="151"/>
      <c r="D28" s="69" t="s">
        <v>123</v>
      </c>
      <c r="E28" s="69"/>
      <c r="F28" s="69"/>
      <c r="G28" s="69"/>
      <c r="H28" s="311">
        <v>486</v>
      </c>
      <c r="I28" s="308">
        <v>379</v>
      </c>
      <c r="J28" s="275">
        <f t="shared" si="3"/>
        <v>865</v>
      </c>
      <c r="K28" s="310" t="s">
        <v>146</v>
      </c>
      <c r="L28" s="309">
        <v>646</v>
      </c>
      <c r="M28" s="309">
        <v>318</v>
      </c>
      <c r="N28" s="309">
        <v>219</v>
      </c>
      <c r="O28" s="309">
        <v>266</v>
      </c>
      <c r="P28" s="308">
        <v>188</v>
      </c>
      <c r="Q28" s="275">
        <f t="shared" si="4"/>
        <v>1637</v>
      </c>
      <c r="R28" s="274">
        <f t="shared" si="5"/>
        <v>2502</v>
      </c>
    </row>
    <row r="29" spans="1:18" ht="17.100000000000001" customHeight="1">
      <c r="B29" s="850"/>
      <c r="C29" s="151"/>
      <c r="D29" s="69" t="s">
        <v>122</v>
      </c>
      <c r="E29" s="69"/>
      <c r="F29" s="69"/>
      <c r="G29" s="69"/>
      <c r="H29" s="311">
        <v>558</v>
      </c>
      <c r="I29" s="308">
        <v>520</v>
      </c>
      <c r="J29" s="275">
        <f t="shared" si="3"/>
        <v>1078</v>
      </c>
      <c r="K29" s="310" t="s">
        <v>148</v>
      </c>
      <c r="L29" s="309">
        <v>992</v>
      </c>
      <c r="M29" s="309">
        <v>538</v>
      </c>
      <c r="N29" s="309">
        <v>436</v>
      </c>
      <c r="O29" s="309">
        <v>455</v>
      </c>
      <c r="P29" s="308">
        <v>360</v>
      </c>
      <c r="Q29" s="275">
        <f t="shared" si="4"/>
        <v>2781</v>
      </c>
      <c r="R29" s="274">
        <f t="shared" si="5"/>
        <v>3859</v>
      </c>
    </row>
    <row r="30" spans="1:18" ht="17.100000000000001" customHeight="1">
      <c r="B30" s="850"/>
      <c r="C30" s="132"/>
      <c r="D30" s="132" t="s">
        <v>121</v>
      </c>
      <c r="E30" s="132"/>
      <c r="F30" s="132"/>
      <c r="G30" s="132"/>
      <c r="H30" s="273">
        <v>401</v>
      </c>
      <c r="I30" s="305">
        <v>448</v>
      </c>
      <c r="J30" s="271">
        <f t="shared" si="3"/>
        <v>849</v>
      </c>
      <c r="K30" s="307" t="s">
        <v>145</v>
      </c>
      <c r="L30" s="306">
        <v>1054</v>
      </c>
      <c r="M30" s="306">
        <v>729</v>
      </c>
      <c r="N30" s="306">
        <v>702</v>
      </c>
      <c r="O30" s="306">
        <v>963</v>
      </c>
      <c r="P30" s="305">
        <v>669</v>
      </c>
      <c r="Q30" s="271">
        <f t="shared" si="4"/>
        <v>4117</v>
      </c>
      <c r="R30" s="266">
        <f t="shared" si="5"/>
        <v>4966</v>
      </c>
    </row>
    <row r="31" spans="1:18" ht="17.100000000000001" customHeight="1">
      <c r="B31" s="850"/>
      <c r="C31" s="265" t="s">
        <v>110</v>
      </c>
      <c r="D31" s="265"/>
      <c r="E31" s="265"/>
      <c r="F31" s="265"/>
      <c r="G31" s="265"/>
      <c r="H31" s="263">
        <v>16</v>
      </c>
      <c r="I31" s="304">
        <v>29</v>
      </c>
      <c r="J31" s="290">
        <f t="shared" si="3"/>
        <v>45</v>
      </c>
      <c r="K31" s="289" t="s">
        <v>148</v>
      </c>
      <c r="L31" s="33">
        <v>27</v>
      </c>
      <c r="M31" s="33">
        <v>24</v>
      </c>
      <c r="N31" s="33">
        <v>16</v>
      </c>
      <c r="O31" s="33">
        <v>14</v>
      </c>
      <c r="P31" s="32">
        <v>19</v>
      </c>
      <c r="Q31" s="303">
        <f t="shared" si="4"/>
        <v>100</v>
      </c>
      <c r="R31" s="302">
        <f t="shared" si="5"/>
        <v>145</v>
      </c>
    </row>
    <row r="32" spans="1:18" ht="17.100000000000001" customHeight="1" thickBot="1">
      <c r="B32" s="851"/>
      <c r="C32" s="839" t="s">
        <v>120</v>
      </c>
      <c r="D32" s="840"/>
      <c r="E32" s="840"/>
      <c r="F32" s="840"/>
      <c r="G32" s="841"/>
      <c r="H32" s="259">
        <f>H24+H31</f>
        <v>1946</v>
      </c>
      <c r="I32" s="256">
        <f>I24+I31</f>
        <v>1825</v>
      </c>
      <c r="J32" s="255">
        <f t="shared" si="3"/>
        <v>3771</v>
      </c>
      <c r="K32" s="258" t="s">
        <v>148</v>
      </c>
      <c r="L32" s="257">
        <f>L24+L31</f>
        <v>3323</v>
      </c>
      <c r="M32" s="257">
        <f>M24+M31</f>
        <v>1965</v>
      </c>
      <c r="N32" s="257">
        <f>N24+N31</f>
        <v>1626</v>
      </c>
      <c r="O32" s="257">
        <f>O24+O31</f>
        <v>1961</v>
      </c>
      <c r="P32" s="256">
        <f>P24+P31</f>
        <v>1465</v>
      </c>
      <c r="Q32" s="255">
        <f t="shared" si="4"/>
        <v>10340</v>
      </c>
      <c r="R32" s="254">
        <f t="shared" si="5"/>
        <v>14111</v>
      </c>
    </row>
    <row r="33" spans="1:18" ht="17.100000000000001" customHeight="1">
      <c r="B33" s="836" t="s">
        <v>57</v>
      </c>
      <c r="C33" s="301"/>
      <c r="D33" s="301"/>
      <c r="E33" s="301"/>
      <c r="F33" s="301"/>
      <c r="G33" s="300"/>
      <c r="H33" s="299" t="s">
        <v>65</v>
      </c>
      <c r="I33" s="298" t="s">
        <v>64</v>
      </c>
      <c r="J33" s="297" t="s">
        <v>57</v>
      </c>
      <c r="K33" s="296" t="s">
        <v>63</v>
      </c>
      <c r="L33" s="295" t="s">
        <v>62</v>
      </c>
      <c r="M33" s="295" t="s">
        <v>61</v>
      </c>
      <c r="N33" s="295" t="s">
        <v>60</v>
      </c>
      <c r="O33" s="295" t="s">
        <v>59</v>
      </c>
      <c r="P33" s="294" t="s">
        <v>58</v>
      </c>
      <c r="Q33" s="293" t="s">
        <v>57</v>
      </c>
      <c r="R33" s="292" t="s">
        <v>56</v>
      </c>
    </row>
    <row r="34" spans="1:18" ht="17.100000000000001" customHeight="1">
      <c r="B34" s="837"/>
      <c r="C34" s="291" t="s">
        <v>111</v>
      </c>
      <c r="D34" s="47"/>
      <c r="E34" s="47"/>
      <c r="F34" s="47"/>
      <c r="G34" s="46"/>
      <c r="H34" s="263">
        <f t="shared" ref="H34:I41" si="6">H14+H24</f>
        <v>2740</v>
      </c>
      <c r="I34" s="264">
        <f t="shared" si="6"/>
        <v>2467</v>
      </c>
      <c r="J34" s="290">
        <f>SUM(H34:I34)</f>
        <v>5207</v>
      </c>
      <c r="K34" s="289" t="s">
        <v>145</v>
      </c>
      <c r="L34" s="288">
        <f>L14+L24</f>
        <v>4731</v>
      </c>
      <c r="M34" s="288">
        <f>M14+M24</f>
        <v>2982</v>
      </c>
      <c r="N34" s="288">
        <f>N14+N24</f>
        <v>2346</v>
      </c>
      <c r="O34" s="288">
        <f>O14+O24</f>
        <v>2635</v>
      </c>
      <c r="P34" s="288">
        <f>P14+P24</f>
        <v>1893</v>
      </c>
      <c r="Q34" s="261">
        <f t="shared" ref="Q34:Q42" si="7">SUM(K34:P34)</f>
        <v>14587</v>
      </c>
      <c r="R34" s="287">
        <f t="shared" ref="R34:R42" si="8">SUM(J34,Q34)</f>
        <v>19794</v>
      </c>
    </row>
    <row r="35" spans="1:18" ht="17.100000000000001" customHeight="1">
      <c r="B35" s="837"/>
      <c r="C35" s="82"/>
      <c r="D35" s="151" t="s">
        <v>126</v>
      </c>
      <c r="E35" s="151"/>
      <c r="F35" s="151"/>
      <c r="G35" s="151"/>
      <c r="H35" s="286">
        <f t="shared" si="6"/>
        <v>122</v>
      </c>
      <c r="I35" s="285">
        <f t="shared" si="6"/>
        <v>97</v>
      </c>
      <c r="J35" s="275">
        <f>SUM(H35:I35)</f>
        <v>219</v>
      </c>
      <c r="K35" s="284" t="s">
        <v>145</v>
      </c>
      <c r="L35" s="283">
        <f t="shared" ref="L35:P41" si="9">L15+L25</f>
        <v>137</v>
      </c>
      <c r="M35" s="283">
        <f t="shared" si="9"/>
        <v>104</v>
      </c>
      <c r="N35" s="283">
        <f t="shared" si="9"/>
        <v>66</v>
      </c>
      <c r="O35" s="283">
        <f t="shared" si="9"/>
        <v>55</v>
      </c>
      <c r="P35" s="282">
        <f>P15+P25</f>
        <v>54</v>
      </c>
      <c r="Q35" s="275">
        <f>SUM(K35:P35)</f>
        <v>416</v>
      </c>
      <c r="R35" s="281">
        <f>SUM(J35,Q35)</f>
        <v>635</v>
      </c>
    </row>
    <row r="36" spans="1:18" ht="17.100000000000001" customHeight="1">
      <c r="B36" s="837"/>
      <c r="C36" s="152"/>
      <c r="D36" s="69" t="s">
        <v>125</v>
      </c>
      <c r="E36" s="69"/>
      <c r="F36" s="69"/>
      <c r="G36" s="69"/>
      <c r="H36" s="280">
        <f t="shared" si="6"/>
        <v>288</v>
      </c>
      <c r="I36" s="279">
        <f t="shared" si="6"/>
        <v>266</v>
      </c>
      <c r="J36" s="275">
        <f t="shared" ref="J36:J42" si="10">SUM(H36:I36)</f>
        <v>554</v>
      </c>
      <c r="K36" s="278" t="s">
        <v>145</v>
      </c>
      <c r="L36" s="277">
        <f t="shared" si="9"/>
        <v>345</v>
      </c>
      <c r="M36" s="277">
        <f t="shared" si="9"/>
        <v>281</v>
      </c>
      <c r="N36" s="277">
        <f t="shared" si="9"/>
        <v>173</v>
      </c>
      <c r="O36" s="277">
        <f t="shared" si="9"/>
        <v>168</v>
      </c>
      <c r="P36" s="276">
        <f t="shared" si="9"/>
        <v>141</v>
      </c>
      <c r="Q36" s="275">
        <f t="shared" si="7"/>
        <v>1108</v>
      </c>
      <c r="R36" s="274">
        <f t="shared" si="8"/>
        <v>1662</v>
      </c>
    </row>
    <row r="37" spans="1:18" ht="17.100000000000001" customHeight="1">
      <c r="B37" s="837"/>
      <c r="C37" s="152"/>
      <c r="D37" s="69" t="s">
        <v>124</v>
      </c>
      <c r="E37" s="69"/>
      <c r="F37" s="69"/>
      <c r="G37" s="69"/>
      <c r="H37" s="280">
        <f t="shared" si="6"/>
        <v>390</v>
      </c>
      <c r="I37" s="279">
        <f t="shared" si="6"/>
        <v>356</v>
      </c>
      <c r="J37" s="275">
        <f t="shared" si="10"/>
        <v>746</v>
      </c>
      <c r="K37" s="278" t="s">
        <v>148</v>
      </c>
      <c r="L37" s="277">
        <f t="shared" si="9"/>
        <v>623</v>
      </c>
      <c r="M37" s="277">
        <f t="shared" si="9"/>
        <v>372</v>
      </c>
      <c r="N37" s="277">
        <f t="shared" si="9"/>
        <v>263</v>
      </c>
      <c r="O37" s="277">
        <f t="shared" si="9"/>
        <v>275</v>
      </c>
      <c r="P37" s="276">
        <f t="shared" si="9"/>
        <v>201</v>
      </c>
      <c r="Q37" s="275">
        <f t="shared" si="7"/>
        <v>1734</v>
      </c>
      <c r="R37" s="274">
        <f>SUM(J37,Q37)</f>
        <v>2480</v>
      </c>
    </row>
    <row r="38" spans="1:18" ht="17.100000000000001" customHeight="1">
      <c r="B38" s="837"/>
      <c r="C38" s="152"/>
      <c r="D38" s="69" t="s">
        <v>123</v>
      </c>
      <c r="E38" s="69"/>
      <c r="F38" s="69"/>
      <c r="G38" s="69"/>
      <c r="H38" s="280">
        <f t="shared" si="6"/>
        <v>670</v>
      </c>
      <c r="I38" s="279">
        <f t="shared" si="6"/>
        <v>530</v>
      </c>
      <c r="J38" s="275">
        <f t="shared" si="10"/>
        <v>1200</v>
      </c>
      <c r="K38" s="278" t="s">
        <v>145</v>
      </c>
      <c r="L38" s="277">
        <f t="shared" si="9"/>
        <v>948</v>
      </c>
      <c r="M38" s="277">
        <f t="shared" si="9"/>
        <v>532</v>
      </c>
      <c r="N38" s="277">
        <f t="shared" si="9"/>
        <v>383</v>
      </c>
      <c r="O38" s="277">
        <f t="shared" si="9"/>
        <v>418</v>
      </c>
      <c r="P38" s="276">
        <f t="shared" si="9"/>
        <v>292</v>
      </c>
      <c r="Q38" s="275">
        <f t="shared" si="7"/>
        <v>2573</v>
      </c>
      <c r="R38" s="274">
        <f t="shared" si="8"/>
        <v>3773</v>
      </c>
    </row>
    <row r="39" spans="1:18" ht="17.100000000000001" customHeight="1">
      <c r="B39" s="837"/>
      <c r="C39" s="152"/>
      <c r="D39" s="69" t="s">
        <v>122</v>
      </c>
      <c r="E39" s="69"/>
      <c r="F39" s="69"/>
      <c r="G39" s="69"/>
      <c r="H39" s="280">
        <f t="shared" si="6"/>
        <v>760</v>
      </c>
      <c r="I39" s="279">
        <f t="shared" si="6"/>
        <v>660</v>
      </c>
      <c r="J39" s="275">
        <f t="shared" si="10"/>
        <v>1420</v>
      </c>
      <c r="K39" s="278" t="s">
        <v>145</v>
      </c>
      <c r="L39" s="277">
        <f t="shared" si="9"/>
        <v>1342</v>
      </c>
      <c r="M39" s="277">
        <f t="shared" si="9"/>
        <v>768</v>
      </c>
      <c r="N39" s="277">
        <f t="shared" si="9"/>
        <v>612</v>
      </c>
      <c r="O39" s="277">
        <f t="shared" si="9"/>
        <v>609</v>
      </c>
      <c r="P39" s="276">
        <f t="shared" si="9"/>
        <v>441</v>
      </c>
      <c r="Q39" s="275">
        <f t="shared" si="7"/>
        <v>3772</v>
      </c>
      <c r="R39" s="274">
        <f t="shared" si="8"/>
        <v>5192</v>
      </c>
    </row>
    <row r="40" spans="1:18" ht="17.100000000000001" customHeight="1">
      <c r="B40" s="837"/>
      <c r="C40" s="133"/>
      <c r="D40" s="132" t="s">
        <v>121</v>
      </c>
      <c r="E40" s="132"/>
      <c r="F40" s="132"/>
      <c r="G40" s="132"/>
      <c r="H40" s="273">
        <f t="shared" si="6"/>
        <v>510</v>
      </c>
      <c r="I40" s="272">
        <f t="shared" si="6"/>
        <v>558</v>
      </c>
      <c r="J40" s="271">
        <f t="shared" si="10"/>
        <v>1068</v>
      </c>
      <c r="K40" s="270" t="s">
        <v>148</v>
      </c>
      <c r="L40" s="269">
        <f t="shared" si="9"/>
        <v>1336</v>
      </c>
      <c r="M40" s="269">
        <f t="shared" si="9"/>
        <v>925</v>
      </c>
      <c r="N40" s="269">
        <f t="shared" si="9"/>
        <v>849</v>
      </c>
      <c r="O40" s="269">
        <f t="shared" si="9"/>
        <v>1110</v>
      </c>
      <c r="P40" s="268">
        <f t="shared" si="9"/>
        <v>764</v>
      </c>
      <c r="Q40" s="267">
        <f t="shared" si="7"/>
        <v>4984</v>
      </c>
      <c r="R40" s="266">
        <f t="shared" si="8"/>
        <v>6052</v>
      </c>
    </row>
    <row r="41" spans="1:18" ht="17.100000000000001" customHeight="1">
      <c r="B41" s="837"/>
      <c r="C41" s="265" t="s">
        <v>110</v>
      </c>
      <c r="D41" s="265"/>
      <c r="E41" s="265"/>
      <c r="F41" s="265"/>
      <c r="G41" s="265"/>
      <c r="H41" s="263">
        <f t="shared" si="6"/>
        <v>33</v>
      </c>
      <c r="I41" s="264">
        <f t="shared" si="6"/>
        <v>54</v>
      </c>
      <c r="J41" s="263">
        <f>SUM(H41:I41)</f>
        <v>87</v>
      </c>
      <c r="K41" s="262" t="s">
        <v>145</v>
      </c>
      <c r="L41" s="35">
        <f>L21+L31</f>
        <v>72</v>
      </c>
      <c r="M41" s="35">
        <f t="shared" si="9"/>
        <v>47</v>
      </c>
      <c r="N41" s="35">
        <f t="shared" si="9"/>
        <v>32</v>
      </c>
      <c r="O41" s="35">
        <f t="shared" si="9"/>
        <v>27</v>
      </c>
      <c r="P41" s="34">
        <f t="shared" si="9"/>
        <v>42</v>
      </c>
      <c r="Q41" s="261">
        <f t="shared" si="7"/>
        <v>220</v>
      </c>
      <c r="R41" s="260">
        <f t="shared" si="8"/>
        <v>307</v>
      </c>
    </row>
    <row r="42" spans="1:18" ht="17.100000000000001" customHeight="1" thickBot="1">
      <c r="B42" s="838"/>
      <c r="C42" s="839" t="s">
        <v>120</v>
      </c>
      <c r="D42" s="840"/>
      <c r="E42" s="840"/>
      <c r="F42" s="840"/>
      <c r="G42" s="841"/>
      <c r="H42" s="259">
        <f>H34+H41</f>
        <v>2773</v>
      </c>
      <c r="I42" s="256">
        <f>I34+I41</f>
        <v>2521</v>
      </c>
      <c r="J42" s="255">
        <f t="shared" si="10"/>
        <v>5294</v>
      </c>
      <c r="K42" s="258" t="s">
        <v>145</v>
      </c>
      <c r="L42" s="257">
        <f>L34+L41</f>
        <v>4803</v>
      </c>
      <c r="M42" s="257">
        <f>M34+M41</f>
        <v>3029</v>
      </c>
      <c r="N42" s="257">
        <f>N34+N41</f>
        <v>2378</v>
      </c>
      <c r="O42" s="257">
        <f>O34+O41</f>
        <v>2662</v>
      </c>
      <c r="P42" s="256">
        <f>P34+P41</f>
        <v>1935</v>
      </c>
      <c r="Q42" s="255">
        <f t="shared" si="7"/>
        <v>14807</v>
      </c>
      <c r="R42" s="254">
        <f t="shared" si="8"/>
        <v>20101</v>
      </c>
    </row>
    <row r="45" spans="1:18" ht="17.100000000000001" customHeight="1">
      <c r="A45" s="4" t="s">
        <v>119</v>
      </c>
    </row>
    <row r="46" spans="1:18" ht="17.100000000000001" customHeight="1">
      <c r="B46" s="23"/>
      <c r="C46" s="23"/>
      <c r="D46" s="23"/>
      <c r="E46" s="143"/>
      <c r="F46" s="143"/>
      <c r="G46" s="143"/>
      <c r="H46" s="143"/>
      <c r="I46" s="143"/>
      <c r="J46" s="143"/>
      <c r="K46" s="782" t="s">
        <v>112</v>
      </c>
      <c r="L46" s="782"/>
      <c r="M46" s="782"/>
      <c r="N46" s="782"/>
      <c r="O46" s="782"/>
      <c r="P46" s="782"/>
      <c r="Q46" s="782"/>
      <c r="R46" s="782"/>
    </row>
    <row r="47" spans="1:18" ht="17.100000000000001" customHeight="1">
      <c r="B47" s="783" t="str">
        <f>"令和" &amp; DBCS($A$2) &amp; "年（" &amp; DBCS($B$2) &amp; "年）" &amp; DBCS($C$2) &amp; "月"</f>
        <v>令和４年（２０２２年）４月</v>
      </c>
      <c r="C47" s="784"/>
      <c r="D47" s="784"/>
      <c r="E47" s="784"/>
      <c r="F47" s="784"/>
      <c r="G47" s="785"/>
      <c r="H47" s="789" t="s">
        <v>104</v>
      </c>
      <c r="I47" s="790"/>
      <c r="J47" s="790"/>
      <c r="K47" s="791" t="s">
        <v>103</v>
      </c>
      <c r="L47" s="792"/>
      <c r="M47" s="792"/>
      <c r="N47" s="792"/>
      <c r="O47" s="792"/>
      <c r="P47" s="792"/>
      <c r="Q47" s="793"/>
      <c r="R47" s="794" t="s">
        <v>56</v>
      </c>
    </row>
    <row r="48" spans="1:18" ht="17.100000000000001" customHeight="1">
      <c r="B48" s="786"/>
      <c r="C48" s="787"/>
      <c r="D48" s="787"/>
      <c r="E48" s="787"/>
      <c r="F48" s="787"/>
      <c r="G48" s="788"/>
      <c r="H48" s="142" t="s">
        <v>65</v>
      </c>
      <c r="I48" s="141" t="s">
        <v>64</v>
      </c>
      <c r="J48" s="140" t="s">
        <v>57</v>
      </c>
      <c r="K48" s="139" t="s">
        <v>63</v>
      </c>
      <c r="L48" s="138" t="s">
        <v>62</v>
      </c>
      <c r="M48" s="138" t="s">
        <v>61</v>
      </c>
      <c r="N48" s="138" t="s">
        <v>60</v>
      </c>
      <c r="O48" s="138" t="s">
        <v>59</v>
      </c>
      <c r="P48" s="137" t="s">
        <v>58</v>
      </c>
      <c r="Q48" s="339" t="s">
        <v>57</v>
      </c>
      <c r="R48" s="795"/>
    </row>
    <row r="49" spans="1:18" ht="17.100000000000001" customHeight="1">
      <c r="B49" s="3" t="s">
        <v>111</v>
      </c>
      <c r="C49" s="235"/>
      <c r="D49" s="235"/>
      <c r="E49" s="235"/>
      <c r="F49" s="235"/>
      <c r="G49" s="235"/>
      <c r="H49" s="22">
        <v>880</v>
      </c>
      <c r="I49" s="21">
        <v>1308</v>
      </c>
      <c r="J49" s="20">
        <f>SUM(H49:I49)</f>
        <v>2188</v>
      </c>
      <c r="K49" s="19">
        <v>0</v>
      </c>
      <c r="L49" s="31">
        <v>3592</v>
      </c>
      <c r="M49" s="31">
        <v>2315</v>
      </c>
      <c r="N49" s="31">
        <v>1538</v>
      </c>
      <c r="O49" s="31">
        <v>971</v>
      </c>
      <c r="P49" s="30">
        <v>478</v>
      </c>
      <c r="Q49" s="253">
        <f>SUM(K49:P49)</f>
        <v>8894</v>
      </c>
      <c r="R49" s="252">
        <f>SUM(J49,Q49)</f>
        <v>11082</v>
      </c>
    </row>
    <row r="50" spans="1:18" ht="17.100000000000001" customHeight="1">
      <c r="B50" s="2" t="s">
        <v>110</v>
      </c>
      <c r="C50" s="29"/>
      <c r="D50" s="29"/>
      <c r="E50" s="29"/>
      <c r="F50" s="29"/>
      <c r="G50" s="29"/>
      <c r="H50" s="18">
        <v>13</v>
      </c>
      <c r="I50" s="17">
        <v>30</v>
      </c>
      <c r="J50" s="16">
        <f>SUM(H50:I50)</f>
        <v>43</v>
      </c>
      <c r="K50" s="15">
        <v>0</v>
      </c>
      <c r="L50" s="28">
        <v>52</v>
      </c>
      <c r="M50" s="28">
        <v>40</v>
      </c>
      <c r="N50" s="28">
        <v>24</v>
      </c>
      <c r="O50" s="28">
        <v>15</v>
      </c>
      <c r="P50" s="27">
        <v>16</v>
      </c>
      <c r="Q50" s="251">
        <f>SUM(K50:P50)</f>
        <v>147</v>
      </c>
      <c r="R50" s="250">
        <f>SUM(J50,Q50)</f>
        <v>190</v>
      </c>
    </row>
    <row r="51" spans="1:18" ht="17.100000000000001" customHeight="1">
      <c r="B51" s="13" t="s">
        <v>55</v>
      </c>
      <c r="C51" s="12"/>
      <c r="D51" s="12"/>
      <c r="E51" s="12"/>
      <c r="F51" s="12"/>
      <c r="G51" s="12"/>
      <c r="H51" s="11">
        <f t="shared" ref="H51:P51" si="11">H49+H50</f>
        <v>893</v>
      </c>
      <c r="I51" s="8">
        <f t="shared" si="11"/>
        <v>1338</v>
      </c>
      <c r="J51" s="7">
        <f t="shared" si="11"/>
        <v>2231</v>
      </c>
      <c r="K51" s="10">
        <f t="shared" si="11"/>
        <v>0</v>
      </c>
      <c r="L51" s="9">
        <f t="shared" si="11"/>
        <v>3644</v>
      </c>
      <c r="M51" s="9">
        <f t="shared" si="11"/>
        <v>2355</v>
      </c>
      <c r="N51" s="9">
        <f t="shared" si="11"/>
        <v>1562</v>
      </c>
      <c r="O51" s="9">
        <f t="shared" si="11"/>
        <v>986</v>
      </c>
      <c r="P51" s="8">
        <f t="shared" si="11"/>
        <v>494</v>
      </c>
      <c r="Q51" s="7">
        <f>SUM(K51:P51)</f>
        <v>9041</v>
      </c>
      <c r="R51" s="6">
        <f>SUM(J51,Q51)</f>
        <v>11272</v>
      </c>
    </row>
    <row r="53" spans="1:18" ht="17.100000000000001" customHeight="1">
      <c r="A53" s="4" t="s">
        <v>118</v>
      </c>
    </row>
    <row r="54" spans="1:18" ht="17.100000000000001" customHeight="1">
      <c r="B54" s="23"/>
      <c r="C54" s="23"/>
      <c r="D54" s="23"/>
      <c r="E54" s="143"/>
      <c r="F54" s="143"/>
      <c r="G54" s="143"/>
      <c r="H54" s="143"/>
      <c r="I54" s="143"/>
      <c r="J54" s="143"/>
      <c r="K54" s="782" t="s">
        <v>112</v>
      </c>
      <c r="L54" s="782"/>
      <c r="M54" s="782"/>
      <c r="N54" s="782"/>
      <c r="O54" s="782"/>
      <c r="P54" s="782"/>
      <c r="Q54" s="782"/>
      <c r="R54" s="782"/>
    </row>
    <row r="55" spans="1:18" ht="17.100000000000001" customHeight="1">
      <c r="B55" s="783" t="str">
        <f>"令和" &amp; DBCS($A$2) &amp; "年（" &amp; DBCS($B$2) &amp; "年）" &amp; DBCS($C$2) &amp; "月"</f>
        <v>令和４年（２０２２年）４月</v>
      </c>
      <c r="C55" s="784"/>
      <c r="D55" s="784"/>
      <c r="E55" s="784"/>
      <c r="F55" s="784"/>
      <c r="G55" s="785"/>
      <c r="H55" s="789" t="s">
        <v>104</v>
      </c>
      <c r="I55" s="790"/>
      <c r="J55" s="790"/>
      <c r="K55" s="791" t="s">
        <v>103</v>
      </c>
      <c r="L55" s="792"/>
      <c r="M55" s="792"/>
      <c r="N55" s="792"/>
      <c r="O55" s="792"/>
      <c r="P55" s="792"/>
      <c r="Q55" s="793"/>
      <c r="R55" s="785" t="s">
        <v>56</v>
      </c>
    </row>
    <row r="56" spans="1:18" ht="17.100000000000001" customHeight="1">
      <c r="B56" s="786"/>
      <c r="C56" s="787"/>
      <c r="D56" s="787"/>
      <c r="E56" s="787"/>
      <c r="F56" s="787"/>
      <c r="G56" s="788"/>
      <c r="H56" s="142" t="s">
        <v>65</v>
      </c>
      <c r="I56" s="141" t="s">
        <v>64</v>
      </c>
      <c r="J56" s="140" t="s">
        <v>57</v>
      </c>
      <c r="K56" s="139" t="s">
        <v>63</v>
      </c>
      <c r="L56" s="138" t="s">
        <v>62</v>
      </c>
      <c r="M56" s="138" t="s">
        <v>61</v>
      </c>
      <c r="N56" s="138" t="s">
        <v>60</v>
      </c>
      <c r="O56" s="138" t="s">
        <v>59</v>
      </c>
      <c r="P56" s="137" t="s">
        <v>58</v>
      </c>
      <c r="Q56" s="248" t="s">
        <v>57</v>
      </c>
      <c r="R56" s="788"/>
    </row>
    <row r="57" spans="1:18" ht="17.100000000000001" customHeight="1">
      <c r="B57" s="3" t="s">
        <v>111</v>
      </c>
      <c r="C57" s="235"/>
      <c r="D57" s="235"/>
      <c r="E57" s="235"/>
      <c r="F57" s="235"/>
      <c r="G57" s="235"/>
      <c r="H57" s="22">
        <v>11</v>
      </c>
      <c r="I57" s="21">
        <v>16</v>
      </c>
      <c r="J57" s="20">
        <f>SUM(H57:I57)</f>
        <v>27</v>
      </c>
      <c r="K57" s="19">
        <v>0</v>
      </c>
      <c r="L57" s="31">
        <v>1381</v>
      </c>
      <c r="M57" s="31">
        <v>946</v>
      </c>
      <c r="N57" s="31">
        <v>790</v>
      </c>
      <c r="O57" s="31">
        <v>511</v>
      </c>
      <c r="P57" s="30">
        <v>261</v>
      </c>
      <c r="Q57" s="233">
        <f>SUM(K57:P57)</f>
        <v>3889</v>
      </c>
      <c r="R57" s="232">
        <f>SUM(J57,Q57)</f>
        <v>3916</v>
      </c>
    </row>
    <row r="58" spans="1:18" ht="17.100000000000001" customHeight="1">
      <c r="B58" s="2" t="s">
        <v>110</v>
      </c>
      <c r="C58" s="29"/>
      <c r="D58" s="29"/>
      <c r="E58" s="29"/>
      <c r="F58" s="29"/>
      <c r="G58" s="29"/>
      <c r="H58" s="18">
        <v>0</v>
      </c>
      <c r="I58" s="17">
        <v>0</v>
      </c>
      <c r="J58" s="16">
        <f>SUM(H58:I58)</f>
        <v>0</v>
      </c>
      <c r="K58" s="15">
        <v>0</v>
      </c>
      <c r="L58" s="28">
        <v>4</v>
      </c>
      <c r="M58" s="28">
        <v>7</v>
      </c>
      <c r="N58" s="28">
        <v>7</v>
      </c>
      <c r="O58" s="28">
        <v>5</v>
      </c>
      <c r="P58" s="27">
        <v>6</v>
      </c>
      <c r="Q58" s="230">
        <f>SUM(K58:P58)</f>
        <v>29</v>
      </c>
      <c r="R58" s="229">
        <f>SUM(J58,Q58)</f>
        <v>29</v>
      </c>
    </row>
    <row r="59" spans="1:18" ht="17.100000000000001" customHeight="1">
      <c r="B59" s="13" t="s">
        <v>55</v>
      </c>
      <c r="C59" s="12"/>
      <c r="D59" s="12"/>
      <c r="E59" s="12"/>
      <c r="F59" s="12"/>
      <c r="G59" s="12"/>
      <c r="H59" s="11">
        <f>H57+H58</f>
        <v>11</v>
      </c>
      <c r="I59" s="8">
        <f>I57+I58</f>
        <v>16</v>
      </c>
      <c r="J59" s="7">
        <f>SUM(H59:I59)</f>
        <v>27</v>
      </c>
      <c r="K59" s="10">
        <f t="shared" ref="K59:P59" si="12">K57+K58</f>
        <v>0</v>
      </c>
      <c r="L59" s="9">
        <f t="shared" si="12"/>
        <v>1385</v>
      </c>
      <c r="M59" s="9">
        <f t="shared" si="12"/>
        <v>953</v>
      </c>
      <c r="N59" s="9">
        <f t="shared" si="12"/>
        <v>797</v>
      </c>
      <c r="O59" s="9">
        <f t="shared" si="12"/>
        <v>516</v>
      </c>
      <c r="P59" s="8">
        <f t="shared" si="12"/>
        <v>267</v>
      </c>
      <c r="Q59" s="227">
        <f>SUM(K59:P59)</f>
        <v>3918</v>
      </c>
      <c r="R59" s="226">
        <f>SUM(J59,Q59)</f>
        <v>3945</v>
      </c>
    </row>
    <row r="61" spans="1:18" ht="17.100000000000001" customHeight="1">
      <c r="A61" s="4" t="s">
        <v>117</v>
      </c>
    </row>
    <row r="62" spans="1:18" ht="17.100000000000001" customHeight="1">
      <c r="A62" s="4" t="s">
        <v>116</v>
      </c>
    </row>
    <row r="63" spans="1:18" ht="17.100000000000001" customHeight="1">
      <c r="B63" s="23"/>
      <c r="C63" s="23"/>
      <c r="D63" s="23"/>
      <c r="E63" s="143"/>
      <c r="F63" s="143"/>
      <c r="G63" s="143"/>
      <c r="H63" s="143"/>
      <c r="I63" s="143"/>
      <c r="J63" s="782" t="s">
        <v>112</v>
      </c>
      <c r="K63" s="782"/>
      <c r="L63" s="782"/>
      <c r="M63" s="782"/>
      <c r="N63" s="782"/>
      <c r="O63" s="782"/>
      <c r="P63" s="782"/>
      <c r="Q63" s="782"/>
    </row>
    <row r="64" spans="1:18" ht="17.100000000000001" customHeight="1">
      <c r="B64" s="783" t="str">
        <f>"令和" &amp; DBCS($A$2) &amp; "年（" &amp; DBCS($B$2) &amp; "年）" &amp; DBCS($C$2) &amp; "月"</f>
        <v>令和４年（２０２２年）４月</v>
      </c>
      <c r="C64" s="784"/>
      <c r="D64" s="784"/>
      <c r="E64" s="784"/>
      <c r="F64" s="784"/>
      <c r="G64" s="785"/>
      <c r="H64" s="789" t="s">
        <v>104</v>
      </c>
      <c r="I64" s="790"/>
      <c r="J64" s="790"/>
      <c r="K64" s="791" t="s">
        <v>103</v>
      </c>
      <c r="L64" s="792"/>
      <c r="M64" s="792"/>
      <c r="N64" s="792"/>
      <c r="O64" s="792"/>
      <c r="P64" s="793"/>
      <c r="Q64" s="785" t="s">
        <v>56</v>
      </c>
    </row>
    <row r="65" spans="1:17" ht="17.100000000000001" customHeight="1">
      <c r="B65" s="786"/>
      <c r="C65" s="787"/>
      <c r="D65" s="787"/>
      <c r="E65" s="787"/>
      <c r="F65" s="787"/>
      <c r="G65" s="788"/>
      <c r="H65" s="142" t="s">
        <v>65</v>
      </c>
      <c r="I65" s="141" t="s">
        <v>64</v>
      </c>
      <c r="J65" s="140" t="s">
        <v>57</v>
      </c>
      <c r="K65" s="249" t="s">
        <v>62</v>
      </c>
      <c r="L65" s="138" t="s">
        <v>61</v>
      </c>
      <c r="M65" s="138" t="s">
        <v>60</v>
      </c>
      <c r="N65" s="138" t="s">
        <v>59</v>
      </c>
      <c r="O65" s="137" t="s">
        <v>58</v>
      </c>
      <c r="P65" s="248" t="s">
        <v>57</v>
      </c>
      <c r="Q65" s="788"/>
    </row>
    <row r="66" spans="1:17" ht="17.100000000000001" customHeight="1">
      <c r="B66" s="3" t="s">
        <v>111</v>
      </c>
      <c r="C66" s="235"/>
      <c r="D66" s="235"/>
      <c r="E66" s="235"/>
      <c r="F66" s="235"/>
      <c r="G66" s="235"/>
      <c r="H66" s="22">
        <v>0</v>
      </c>
      <c r="I66" s="21">
        <v>0</v>
      </c>
      <c r="J66" s="20">
        <f>SUM(H66:I66)</f>
        <v>0</v>
      </c>
      <c r="K66" s="234">
        <v>0</v>
      </c>
      <c r="L66" s="31">
        <v>3</v>
      </c>
      <c r="M66" s="31">
        <v>174</v>
      </c>
      <c r="N66" s="31">
        <v>535</v>
      </c>
      <c r="O66" s="30">
        <v>423</v>
      </c>
      <c r="P66" s="233">
        <f>SUM(K66:O66)</f>
        <v>1135</v>
      </c>
      <c r="Q66" s="232">
        <f>SUM(J66,P66)</f>
        <v>1135</v>
      </c>
    </row>
    <row r="67" spans="1:17" ht="17.100000000000001" customHeight="1">
      <c r="B67" s="2" t="s">
        <v>110</v>
      </c>
      <c r="C67" s="29"/>
      <c r="D67" s="29"/>
      <c r="E67" s="29"/>
      <c r="F67" s="29"/>
      <c r="G67" s="29"/>
      <c r="H67" s="18">
        <v>0</v>
      </c>
      <c r="I67" s="17">
        <v>0</v>
      </c>
      <c r="J67" s="16">
        <f>SUM(H67:I67)</f>
        <v>0</v>
      </c>
      <c r="K67" s="231">
        <v>0</v>
      </c>
      <c r="L67" s="28">
        <v>0</v>
      </c>
      <c r="M67" s="28">
        <v>0</v>
      </c>
      <c r="N67" s="28">
        <v>1</v>
      </c>
      <c r="O67" s="27">
        <v>4</v>
      </c>
      <c r="P67" s="230">
        <f>SUM(K67:O67)</f>
        <v>5</v>
      </c>
      <c r="Q67" s="229">
        <f>SUM(J67,P67)</f>
        <v>5</v>
      </c>
    </row>
    <row r="68" spans="1:17" ht="17.100000000000001" customHeight="1">
      <c r="B68" s="13" t="s">
        <v>55</v>
      </c>
      <c r="C68" s="12"/>
      <c r="D68" s="12"/>
      <c r="E68" s="12"/>
      <c r="F68" s="12"/>
      <c r="G68" s="12"/>
      <c r="H68" s="11">
        <f>H66+H67</f>
        <v>0</v>
      </c>
      <c r="I68" s="8">
        <f>I66+I67</f>
        <v>0</v>
      </c>
      <c r="J68" s="7">
        <f>SUM(H68:I68)</f>
        <v>0</v>
      </c>
      <c r="K68" s="228">
        <f>K66+K67</f>
        <v>0</v>
      </c>
      <c r="L68" s="9">
        <f>L66+L67</f>
        <v>3</v>
      </c>
      <c r="M68" s="9">
        <f>M66+M67</f>
        <v>174</v>
      </c>
      <c r="N68" s="9">
        <f>N66+N67</f>
        <v>536</v>
      </c>
      <c r="O68" s="8">
        <f>O66+O67</f>
        <v>427</v>
      </c>
      <c r="P68" s="227">
        <f>SUM(K68:O68)</f>
        <v>1140</v>
      </c>
      <c r="Q68" s="226">
        <f>SUM(J68,P68)</f>
        <v>1140</v>
      </c>
    </row>
    <row r="70" spans="1:17" ht="17.100000000000001" customHeight="1">
      <c r="A70" s="4" t="s">
        <v>115</v>
      </c>
    </row>
    <row r="71" spans="1:17" ht="17.100000000000001" customHeight="1">
      <c r="B71" s="23"/>
      <c r="C71" s="23"/>
      <c r="D71" s="23"/>
      <c r="E71" s="143"/>
      <c r="F71" s="143"/>
      <c r="G71" s="143"/>
      <c r="H71" s="143"/>
      <c r="I71" s="143"/>
      <c r="J71" s="782" t="s">
        <v>112</v>
      </c>
      <c r="K71" s="782"/>
      <c r="L71" s="782"/>
      <c r="M71" s="782"/>
      <c r="N71" s="782"/>
      <c r="O71" s="782"/>
      <c r="P71" s="782"/>
      <c r="Q71" s="782"/>
    </row>
    <row r="72" spans="1:17" ht="17.100000000000001" customHeight="1">
      <c r="B72" s="783" t="str">
        <f>"令和" &amp; DBCS($A$2) &amp; "年（" &amp; DBCS($B$2) &amp; "年）" &amp; DBCS($C$2) &amp; "月"</f>
        <v>令和４年（２０２２年）４月</v>
      </c>
      <c r="C72" s="784"/>
      <c r="D72" s="784"/>
      <c r="E72" s="784"/>
      <c r="F72" s="784"/>
      <c r="G72" s="785"/>
      <c r="H72" s="830" t="s">
        <v>104</v>
      </c>
      <c r="I72" s="831"/>
      <c r="J72" s="831"/>
      <c r="K72" s="832" t="s">
        <v>103</v>
      </c>
      <c r="L72" s="831"/>
      <c r="M72" s="831"/>
      <c r="N72" s="831"/>
      <c r="O72" s="831"/>
      <c r="P72" s="833"/>
      <c r="Q72" s="834" t="s">
        <v>56</v>
      </c>
    </row>
    <row r="73" spans="1:17" ht="17.100000000000001" customHeight="1">
      <c r="B73" s="786"/>
      <c r="C73" s="787"/>
      <c r="D73" s="787"/>
      <c r="E73" s="787"/>
      <c r="F73" s="787"/>
      <c r="G73" s="788"/>
      <c r="H73" s="247" t="s">
        <v>65</v>
      </c>
      <c r="I73" s="246" t="s">
        <v>64</v>
      </c>
      <c r="J73" s="245" t="s">
        <v>57</v>
      </c>
      <c r="K73" s="244" t="s">
        <v>62</v>
      </c>
      <c r="L73" s="243" t="s">
        <v>61</v>
      </c>
      <c r="M73" s="243" t="s">
        <v>60</v>
      </c>
      <c r="N73" s="243" t="s">
        <v>59</v>
      </c>
      <c r="O73" s="242" t="s">
        <v>58</v>
      </c>
      <c r="P73" s="241" t="s">
        <v>57</v>
      </c>
      <c r="Q73" s="835"/>
    </row>
    <row r="74" spans="1:17" ht="17.100000000000001" customHeight="1">
      <c r="B74" s="3" t="s">
        <v>111</v>
      </c>
      <c r="C74" s="235"/>
      <c r="D74" s="235"/>
      <c r="E74" s="235"/>
      <c r="F74" s="235"/>
      <c r="G74" s="235"/>
      <c r="H74" s="22">
        <v>0</v>
      </c>
      <c r="I74" s="21">
        <v>0</v>
      </c>
      <c r="J74" s="20">
        <f>SUM(H74:I74)</f>
        <v>0</v>
      </c>
      <c r="K74" s="234">
        <v>54</v>
      </c>
      <c r="L74" s="31">
        <v>59</v>
      </c>
      <c r="M74" s="31">
        <v>114</v>
      </c>
      <c r="N74" s="31">
        <v>158</v>
      </c>
      <c r="O74" s="30">
        <v>62</v>
      </c>
      <c r="P74" s="233">
        <f>SUM(K74:O74)</f>
        <v>447</v>
      </c>
      <c r="Q74" s="232">
        <f>SUM(J74,P74)</f>
        <v>447</v>
      </c>
    </row>
    <row r="75" spans="1:17" ht="17.100000000000001" customHeight="1">
      <c r="B75" s="2" t="s">
        <v>110</v>
      </c>
      <c r="C75" s="29"/>
      <c r="D75" s="29"/>
      <c r="E75" s="29"/>
      <c r="F75" s="29"/>
      <c r="G75" s="29"/>
      <c r="H75" s="18">
        <v>0</v>
      </c>
      <c r="I75" s="17">
        <v>0</v>
      </c>
      <c r="J75" s="16">
        <f>SUM(H75:I75)</f>
        <v>0</v>
      </c>
      <c r="K75" s="231">
        <v>0</v>
      </c>
      <c r="L75" s="28">
        <v>0</v>
      </c>
      <c r="M75" s="28">
        <v>0</v>
      </c>
      <c r="N75" s="28">
        <v>0</v>
      </c>
      <c r="O75" s="27">
        <v>1</v>
      </c>
      <c r="P75" s="230">
        <f>SUM(K75:O75)</f>
        <v>1</v>
      </c>
      <c r="Q75" s="229">
        <f>SUM(J75,P75)</f>
        <v>1</v>
      </c>
    </row>
    <row r="76" spans="1:17" ht="17.100000000000001" customHeight="1">
      <c r="B76" s="13" t="s">
        <v>55</v>
      </c>
      <c r="C76" s="12"/>
      <c r="D76" s="12"/>
      <c r="E76" s="12"/>
      <c r="F76" s="12"/>
      <c r="G76" s="12"/>
      <c r="H76" s="11">
        <f>H74+H75</f>
        <v>0</v>
      </c>
      <c r="I76" s="8">
        <f>I74+I75</f>
        <v>0</v>
      </c>
      <c r="J76" s="7">
        <f>SUM(H76:I76)</f>
        <v>0</v>
      </c>
      <c r="K76" s="228">
        <f>K74+K75</f>
        <v>54</v>
      </c>
      <c r="L76" s="9">
        <f>L74+L75</f>
        <v>59</v>
      </c>
      <c r="M76" s="9">
        <f>M74+M75</f>
        <v>114</v>
      </c>
      <c r="N76" s="9">
        <f>N74+N75</f>
        <v>158</v>
      </c>
      <c r="O76" s="8">
        <f>O74+O75</f>
        <v>63</v>
      </c>
      <c r="P76" s="227">
        <f>SUM(K76:O76)</f>
        <v>448</v>
      </c>
      <c r="Q76" s="226">
        <f>SUM(J76,P76)</f>
        <v>448</v>
      </c>
    </row>
    <row r="78" spans="1:17" ht="17.100000000000001" customHeight="1">
      <c r="A78" s="4" t="s">
        <v>114</v>
      </c>
    </row>
    <row r="79" spans="1:17" ht="17.100000000000001" customHeight="1">
      <c r="B79" s="23"/>
      <c r="C79" s="23"/>
      <c r="D79" s="23"/>
      <c r="E79" s="143"/>
      <c r="F79" s="143"/>
      <c r="G79" s="143"/>
      <c r="H79" s="143"/>
      <c r="I79" s="143"/>
      <c r="J79" s="782" t="s">
        <v>112</v>
      </c>
      <c r="K79" s="782"/>
      <c r="L79" s="782"/>
      <c r="M79" s="782"/>
      <c r="N79" s="782"/>
      <c r="O79" s="782"/>
      <c r="P79" s="782"/>
      <c r="Q79" s="782"/>
    </row>
    <row r="80" spans="1:17" ht="17.100000000000001" customHeight="1">
      <c r="B80" s="809" t="str">
        <f>"令和" &amp; DBCS($A$2) &amp; "年（" &amp; DBCS($B$2) &amp; "年）" &amp; DBCS($C$2) &amp; "月"</f>
        <v>令和４年（２０２２年）４月</v>
      </c>
      <c r="C80" s="810"/>
      <c r="D80" s="810"/>
      <c r="E80" s="810"/>
      <c r="F80" s="810"/>
      <c r="G80" s="811"/>
      <c r="H80" s="815" t="s">
        <v>104</v>
      </c>
      <c r="I80" s="816"/>
      <c r="J80" s="816"/>
      <c r="K80" s="817" t="s">
        <v>103</v>
      </c>
      <c r="L80" s="816"/>
      <c r="M80" s="816"/>
      <c r="N80" s="816"/>
      <c r="O80" s="816"/>
      <c r="P80" s="818"/>
      <c r="Q80" s="811" t="s">
        <v>56</v>
      </c>
    </row>
    <row r="81" spans="1:18" ht="17.100000000000001" customHeight="1">
      <c r="B81" s="812"/>
      <c r="C81" s="813"/>
      <c r="D81" s="813"/>
      <c r="E81" s="813"/>
      <c r="F81" s="813"/>
      <c r="G81" s="814"/>
      <c r="H81" s="240" t="s">
        <v>65</v>
      </c>
      <c r="I81" s="237" t="s">
        <v>64</v>
      </c>
      <c r="J81" s="341" t="s">
        <v>57</v>
      </c>
      <c r="K81" s="239" t="s">
        <v>62</v>
      </c>
      <c r="L81" s="238" t="s">
        <v>61</v>
      </c>
      <c r="M81" s="238" t="s">
        <v>60</v>
      </c>
      <c r="N81" s="238" t="s">
        <v>59</v>
      </c>
      <c r="O81" s="237" t="s">
        <v>58</v>
      </c>
      <c r="P81" s="236" t="s">
        <v>57</v>
      </c>
      <c r="Q81" s="814"/>
    </row>
    <row r="82" spans="1:18" ht="17.100000000000001" customHeight="1">
      <c r="B82" s="3" t="s">
        <v>111</v>
      </c>
      <c r="C82" s="235"/>
      <c r="D82" s="235"/>
      <c r="E82" s="235"/>
      <c r="F82" s="235"/>
      <c r="G82" s="235"/>
      <c r="H82" s="22">
        <v>0</v>
      </c>
      <c r="I82" s="21">
        <v>0</v>
      </c>
      <c r="J82" s="20">
        <f>SUM(H82:I82)</f>
        <v>0</v>
      </c>
      <c r="K82" s="234">
        <v>0</v>
      </c>
      <c r="L82" s="31">
        <v>0</v>
      </c>
      <c r="M82" s="31">
        <v>4</v>
      </c>
      <c r="N82" s="31">
        <v>12</v>
      </c>
      <c r="O82" s="30">
        <v>15</v>
      </c>
      <c r="P82" s="233">
        <f>SUM(K82:O82)</f>
        <v>31</v>
      </c>
      <c r="Q82" s="232">
        <f>SUM(J82,P82)</f>
        <v>31</v>
      </c>
    </row>
    <row r="83" spans="1:18" ht="17.100000000000001" customHeight="1">
      <c r="B83" s="2" t="s">
        <v>110</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55</v>
      </c>
      <c r="C84" s="12"/>
      <c r="D84" s="12"/>
      <c r="E84" s="12"/>
      <c r="F84" s="12"/>
      <c r="G84" s="12"/>
      <c r="H84" s="11">
        <f>H82+H83</f>
        <v>0</v>
      </c>
      <c r="I84" s="8">
        <f>I82+I83</f>
        <v>0</v>
      </c>
      <c r="J84" s="7">
        <f>SUM(H84:I84)</f>
        <v>0</v>
      </c>
      <c r="K84" s="228">
        <f>K82+K83</f>
        <v>0</v>
      </c>
      <c r="L84" s="9">
        <f>L82+L83</f>
        <v>0</v>
      </c>
      <c r="M84" s="9">
        <f>M82+M83</f>
        <v>4</v>
      </c>
      <c r="N84" s="9">
        <f>N82+N83</f>
        <v>12</v>
      </c>
      <c r="O84" s="8">
        <f>O82+O83</f>
        <v>15</v>
      </c>
      <c r="P84" s="227">
        <f>SUM(K84:O84)</f>
        <v>31</v>
      </c>
      <c r="Q84" s="226">
        <f>SUM(J84,P84)</f>
        <v>31</v>
      </c>
    </row>
    <row r="86" spans="1:18" s="189" customFormat="1" ht="17.100000000000001" customHeight="1">
      <c r="A86" s="4" t="s">
        <v>113</v>
      </c>
    </row>
    <row r="87" spans="1:18" s="189" customFormat="1" ht="17.100000000000001" customHeight="1">
      <c r="B87" s="225"/>
      <c r="C87" s="225"/>
      <c r="D87" s="225"/>
      <c r="E87" s="187"/>
      <c r="F87" s="187"/>
      <c r="G87" s="187"/>
      <c r="H87" s="187"/>
      <c r="I87" s="187"/>
      <c r="J87" s="819" t="s">
        <v>112</v>
      </c>
      <c r="K87" s="819"/>
      <c r="L87" s="819"/>
      <c r="M87" s="819"/>
      <c r="N87" s="819"/>
      <c r="O87" s="819"/>
      <c r="P87" s="819"/>
      <c r="Q87" s="819"/>
    </row>
    <row r="88" spans="1:18" s="189" customFormat="1" ht="17.100000000000001" customHeight="1">
      <c r="B88" s="820" t="str">
        <f>"令和" &amp; DBCS($A$2) &amp; "年（" &amp; DBCS($B$2) &amp; "年）" &amp; DBCS($C$2) &amp; "月"</f>
        <v>令和４年（２０２２年）４月</v>
      </c>
      <c r="C88" s="821"/>
      <c r="D88" s="821"/>
      <c r="E88" s="821"/>
      <c r="F88" s="821"/>
      <c r="G88" s="822"/>
      <c r="H88" s="826" t="s">
        <v>104</v>
      </c>
      <c r="I88" s="827"/>
      <c r="J88" s="827"/>
      <c r="K88" s="828" t="s">
        <v>103</v>
      </c>
      <c r="L88" s="827"/>
      <c r="M88" s="827"/>
      <c r="N88" s="827"/>
      <c r="O88" s="827"/>
      <c r="P88" s="829"/>
      <c r="Q88" s="822" t="s">
        <v>56</v>
      </c>
    </row>
    <row r="89" spans="1:18" s="189" customFormat="1" ht="17.100000000000001" customHeight="1">
      <c r="B89" s="823"/>
      <c r="C89" s="824"/>
      <c r="D89" s="824"/>
      <c r="E89" s="824"/>
      <c r="F89" s="824"/>
      <c r="G89" s="825"/>
      <c r="H89" s="224" t="s">
        <v>65</v>
      </c>
      <c r="I89" s="221" t="s">
        <v>64</v>
      </c>
      <c r="J89" s="340" t="s">
        <v>57</v>
      </c>
      <c r="K89" s="223" t="s">
        <v>62</v>
      </c>
      <c r="L89" s="222" t="s">
        <v>61</v>
      </c>
      <c r="M89" s="222" t="s">
        <v>60</v>
      </c>
      <c r="N89" s="222" t="s">
        <v>59</v>
      </c>
      <c r="O89" s="221" t="s">
        <v>58</v>
      </c>
      <c r="P89" s="220" t="s">
        <v>57</v>
      </c>
      <c r="Q89" s="825"/>
    </row>
    <row r="90" spans="1:18" s="189" customFormat="1" ht="17.100000000000001" customHeight="1">
      <c r="B90" s="219" t="s">
        <v>111</v>
      </c>
      <c r="C90" s="218"/>
      <c r="D90" s="218"/>
      <c r="E90" s="218"/>
      <c r="F90" s="218"/>
      <c r="G90" s="218"/>
      <c r="H90" s="217">
        <v>0</v>
      </c>
      <c r="I90" s="216">
        <v>0</v>
      </c>
      <c r="J90" s="215">
        <f>SUM(H90:I90)</f>
        <v>0</v>
      </c>
      <c r="K90" s="214">
        <v>1</v>
      </c>
      <c r="L90" s="213">
        <v>2</v>
      </c>
      <c r="M90" s="213">
        <v>29</v>
      </c>
      <c r="N90" s="213">
        <v>309</v>
      </c>
      <c r="O90" s="212">
        <v>380</v>
      </c>
      <c r="P90" s="211">
        <f>SUM(K90:O90)</f>
        <v>721</v>
      </c>
      <c r="Q90" s="210">
        <f>SUM(J90,P90)</f>
        <v>721</v>
      </c>
    </row>
    <row r="91" spans="1:18" s="189" customFormat="1" ht="17.100000000000001" customHeight="1">
      <c r="B91" s="209" t="s">
        <v>110</v>
      </c>
      <c r="C91" s="208"/>
      <c r="D91" s="208"/>
      <c r="E91" s="208"/>
      <c r="F91" s="208"/>
      <c r="G91" s="208"/>
      <c r="H91" s="207">
        <v>0</v>
      </c>
      <c r="I91" s="206">
        <v>0</v>
      </c>
      <c r="J91" s="205">
        <f>SUM(H91:I91)</f>
        <v>0</v>
      </c>
      <c r="K91" s="204">
        <v>0</v>
      </c>
      <c r="L91" s="203">
        <v>0</v>
      </c>
      <c r="M91" s="203">
        <v>0</v>
      </c>
      <c r="N91" s="203">
        <v>1</v>
      </c>
      <c r="O91" s="202">
        <v>3</v>
      </c>
      <c r="P91" s="201">
        <f>SUM(K91:O91)</f>
        <v>4</v>
      </c>
      <c r="Q91" s="200">
        <f>SUM(J91,P91)</f>
        <v>4</v>
      </c>
    </row>
    <row r="92" spans="1:18" s="189" customFormat="1" ht="17.100000000000001" customHeight="1">
      <c r="B92" s="199" t="s">
        <v>55</v>
      </c>
      <c r="C92" s="198"/>
      <c r="D92" s="198"/>
      <c r="E92" s="198"/>
      <c r="F92" s="198"/>
      <c r="G92" s="198"/>
      <c r="H92" s="197">
        <f>H90+H91</f>
        <v>0</v>
      </c>
      <c r="I92" s="193">
        <f>I90+I91</f>
        <v>0</v>
      </c>
      <c r="J92" s="196">
        <f>SUM(H92:I92)</f>
        <v>0</v>
      </c>
      <c r="K92" s="195">
        <f>K90+K91</f>
        <v>1</v>
      </c>
      <c r="L92" s="194">
        <f>L90+L91</f>
        <v>2</v>
      </c>
      <c r="M92" s="194">
        <f>M90+M91</f>
        <v>29</v>
      </c>
      <c r="N92" s="194">
        <f>N90+N91</f>
        <v>310</v>
      </c>
      <c r="O92" s="193">
        <f>O90+O91</f>
        <v>383</v>
      </c>
      <c r="P92" s="192">
        <f>SUM(K92:O92)</f>
        <v>725</v>
      </c>
      <c r="Q92" s="191">
        <f>SUM(J92,P92)</f>
        <v>725</v>
      </c>
    </row>
    <row r="93" spans="1:18" s="189" customFormat="1" ht="17.100000000000001" customHeight="1"/>
    <row r="94" spans="1:18" s="49" customFormat="1" ht="17.100000000000001" customHeight="1">
      <c r="A94" s="26" t="s">
        <v>109</v>
      </c>
      <c r="J94" s="190"/>
      <c r="K94" s="190"/>
    </row>
    <row r="95" spans="1:18" s="49" customFormat="1" ht="17.100000000000001" customHeight="1">
      <c r="B95" s="189"/>
      <c r="C95" s="188"/>
      <c r="D95" s="188"/>
      <c r="E95" s="188"/>
      <c r="F95" s="187"/>
      <c r="G95" s="187"/>
      <c r="H95" s="187"/>
      <c r="I95" s="819" t="s">
        <v>108</v>
      </c>
      <c r="J95" s="819"/>
      <c r="K95" s="819"/>
      <c r="L95" s="819"/>
      <c r="M95" s="819"/>
      <c r="N95" s="819"/>
      <c r="O95" s="819"/>
      <c r="P95" s="819"/>
      <c r="Q95" s="819"/>
      <c r="R95" s="819"/>
    </row>
    <row r="96" spans="1:18" s="49" customFormat="1" ht="17.100000000000001" customHeight="1">
      <c r="B96" s="796" t="str">
        <f>"令和" &amp; DBCS($A$2) &amp; "年（" &amp; DBCS($B$2) &amp; "年）" &amp; DBCS($C$2) &amp; "月"</f>
        <v>令和４年（２０２２年）４月</v>
      </c>
      <c r="C96" s="797"/>
      <c r="D96" s="797"/>
      <c r="E96" s="797"/>
      <c r="F96" s="797"/>
      <c r="G96" s="798"/>
      <c r="H96" s="802" t="s">
        <v>104</v>
      </c>
      <c r="I96" s="803"/>
      <c r="J96" s="803"/>
      <c r="K96" s="804" t="s">
        <v>103</v>
      </c>
      <c r="L96" s="805"/>
      <c r="M96" s="805"/>
      <c r="N96" s="805"/>
      <c r="O96" s="805"/>
      <c r="P96" s="805"/>
      <c r="Q96" s="806"/>
      <c r="R96" s="807" t="s">
        <v>56</v>
      </c>
    </row>
    <row r="97" spans="2:18" s="49" customFormat="1" ht="17.100000000000001" customHeight="1">
      <c r="B97" s="799"/>
      <c r="C97" s="800"/>
      <c r="D97" s="800"/>
      <c r="E97" s="800"/>
      <c r="F97" s="800"/>
      <c r="G97" s="801"/>
      <c r="H97" s="186" t="s">
        <v>65</v>
      </c>
      <c r="I97" s="185" t="s">
        <v>64</v>
      </c>
      <c r="J97" s="184" t="s">
        <v>57</v>
      </c>
      <c r="K97" s="139" t="s">
        <v>63</v>
      </c>
      <c r="L97" s="183" t="s">
        <v>62</v>
      </c>
      <c r="M97" s="183" t="s">
        <v>61</v>
      </c>
      <c r="N97" s="183" t="s">
        <v>60</v>
      </c>
      <c r="O97" s="183" t="s">
        <v>59</v>
      </c>
      <c r="P97" s="182" t="s">
        <v>58</v>
      </c>
      <c r="Q97" s="337" t="s">
        <v>57</v>
      </c>
      <c r="R97" s="808"/>
    </row>
    <row r="98" spans="2:18" s="49" customFormat="1" ht="17.100000000000001" customHeight="1">
      <c r="B98" s="162" t="s">
        <v>102</v>
      </c>
      <c r="C98" s="161"/>
      <c r="D98" s="161"/>
      <c r="E98" s="161"/>
      <c r="F98" s="161"/>
      <c r="G98" s="160"/>
      <c r="H98" s="159">
        <f t="shared" ref="H98:R98" si="13">SUM(H99,H105,H108,H113,H117:H118)</f>
        <v>1866</v>
      </c>
      <c r="I98" s="158">
        <f t="shared" si="13"/>
        <v>2959</v>
      </c>
      <c r="J98" s="157">
        <f t="shared" si="13"/>
        <v>4825</v>
      </c>
      <c r="K98" s="42">
        <f t="shared" si="13"/>
        <v>0</v>
      </c>
      <c r="L98" s="156">
        <f t="shared" si="13"/>
        <v>9593</v>
      </c>
      <c r="M98" s="156">
        <f t="shared" si="13"/>
        <v>6999</v>
      </c>
      <c r="N98" s="156">
        <f t="shared" si="13"/>
        <v>4839</v>
      </c>
      <c r="O98" s="156">
        <f t="shared" si="13"/>
        <v>3198</v>
      </c>
      <c r="P98" s="155">
        <f t="shared" si="13"/>
        <v>1810</v>
      </c>
      <c r="Q98" s="154">
        <f t="shared" si="13"/>
        <v>26439</v>
      </c>
      <c r="R98" s="153">
        <f t="shared" si="13"/>
        <v>31264</v>
      </c>
    </row>
    <row r="99" spans="2:18" s="49" customFormat="1" ht="17.100000000000001" customHeight="1">
      <c r="B99" s="111"/>
      <c r="C99" s="162" t="s">
        <v>101</v>
      </c>
      <c r="D99" s="161"/>
      <c r="E99" s="161"/>
      <c r="F99" s="161"/>
      <c r="G99" s="160"/>
      <c r="H99" s="159">
        <f t="shared" ref="H99:Q99" si="14">SUM(H100:H104)</f>
        <v>143</v>
      </c>
      <c r="I99" s="158">
        <f t="shared" si="14"/>
        <v>225</v>
      </c>
      <c r="J99" s="157">
        <f t="shared" si="14"/>
        <v>368</v>
      </c>
      <c r="K99" s="42">
        <f t="shared" si="14"/>
        <v>0</v>
      </c>
      <c r="L99" s="156">
        <f t="shared" si="14"/>
        <v>2552</v>
      </c>
      <c r="M99" s="156">
        <f t="shared" si="14"/>
        <v>1907</v>
      </c>
      <c r="N99" s="156">
        <f t="shared" si="14"/>
        <v>1466</v>
      </c>
      <c r="O99" s="156">
        <f t="shared" si="14"/>
        <v>1051</v>
      </c>
      <c r="P99" s="155">
        <f t="shared" si="14"/>
        <v>745</v>
      </c>
      <c r="Q99" s="154">
        <f t="shared" si="14"/>
        <v>7721</v>
      </c>
      <c r="R99" s="153">
        <f t="shared" ref="R99:R104" si="15">SUM(J99,Q99)</f>
        <v>8089</v>
      </c>
    </row>
    <row r="100" spans="2:18" s="49" customFormat="1" ht="17.100000000000001" customHeight="1">
      <c r="B100" s="111"/>
      <c r="C100" s="111"/>
      <c r="D100" s="172" t="s">
        <v>100</v>
      </c>
      <c r="E100" s="171"/>
      <c r="F100" s="171"/>
      <c r="G100" s="170"/>
      <c r="H100" s="169">
        <v>0</v>
      </c>
      <c r="I100" s="166">
        <v>0</v>
      </c>
      <c r="J100" s="165">
        <f>SUM(H100:I100)</f>
        <v>0</v>
      </c>
      <c r="K100" s="134">
        <v>0</v>
      </c>
      <c r="L100" s="167">
        <v>1378</v>
      </c>
      <c r="M100" s="167">
        <v>853</v>
      </c>
      <c r="N100" s="167">
        <v>512</v>
      </c>
      <c r="O100" s="167">
        <v>288</v>
      </c>
      <c r="P100" s="166">
        <v>183</v>
      </c>
      <c r="Q100" s="165">
        <f>SUM(K100:P100)</f>
        <v>3214</v>
      </c>
      <c r="R100" s="164">
        <f t="shared" si="15"/>
        <v>3214</v>
      </c>
    </row>
    <row r="101" spans="2:18" s="49" customFormat="1" ht="17.100000000000001" customHeight="1">
      <c r="B101" s="111"/>
      <c r="C101" s="111"/>
      <c r="D101" s="110" t="s">
        <v>99</v>
      </c>
      <c r="E101" s="109"/>
      <c r="F101" s="109"/>
      <c r="G101" s="108"/>
      <c r="H101" s="107">
        <v>0</v>
      </c>
      <c r="I101" s="104">
        <v>0</v>
      </c>
      <c r="J101" s="103">
        <f>SUM(H101:I101)</f>
        <v>0</v>
      </c>
      <c r="K101" s="101">
        <v>0</v>
      </c>
      <c r="L101" s="105">
        <v>0</v>
      </c>
      <c r="M101" s="105">
        <v>3</v>
      </c>
      <c r="N101" s="105">
        <v>2</v>
      </c>
      <c r="O101" s="105">
        <v>10</v>
      </c>
      <c r="P101" s="104">
        <v>18</v>
      </c>
      <c r="Q101" s="103">
        <f>SUM(K101:P101)</f>
        <v>33</v>
      </c>
      <c r="R101" s="102">
        <f t="shared" si="15"/>
        <v>33</v>
      </c>
    </row>
    <row r="102" spans="2:18" s="49" customFormat="1" ht="17.100000000000001" customHeight="1">
      <c r="B102" s="111"/>
      <c r="C102" s="111"/>
      <c r="D102" s="110" t="s">
        <v>98</v>
      </c>
      <c r="E102" s="109"/>
      <c r="F102" s="109"/>
      <c r="G102" s="108"/>
      <c r="H102" s="107">
        <v>55</v>
      </c>
      <c r="I102" s="104">
        <v>98</v>
      </c>
      <c r="J102" s="103">
        <f>SUM(H102:I102)</f>
        <v>153</v>
      </c>
      <c r="K102" s="101">
        <v>0</v>
      </c>
      <c r="L102" s="105">
        <v>349</v>
      </c>
      <c r="M102" s="105">
        <v>292</v>
      </c>
      <c r="N102" s="105">
        <v>196</v>
      </c>
      <c r="O102" s="105">
        <v>155</v>
      </c>
      <c r="P102" s="104">
        <v>114</v>
      </c>
      <c r="Q102" s="103">
        <f>SUM(K102:P102)</f>
        <v>1106</v>
      </c>
      <c r="R102" s="102">
        <f t="shared" si="15"/>
        <v>1259</v>
      </c>
    </row>
    <row r="103" spans="2:18" s="49" customFormat="1" ht="17.100000000000001" customHeight="1">
      <c r="B103" s="111"/>
      <c r="C103" s="111"/>
      <c r="D103" s="110" t="s">
        <v>97</v>
      </c>
      <c r="E103" s="109"/>
      <c r="F103" s="109"/>
      <c r="G103" s="108"/>
      <c r="H103" s="107">
        <v>13</v>
      </c>
      <c r="I103" s="104">
        <v>40</v>
      </c>
      <c r="J103" s="103">
        <f>SUM(H103:I103)</f>
        <v>53</v>
      </c>
      <c r="K103" s="101">
        <v>0</v>
      </c>
      <c r="L103" s="105">
        <v>84</v>
      </c>
      <c r="M103" s="105">
        <v>92</v>
      </c>
      <c r="N103" s="105">
        <v>75</v>
      </c>
      <c r="O103" s="105">
        <v>53</v>
      </c>
      <c r="P103" s="104">
        <v>24</v>
      </c>
      <c r="Q103" s="103">
        <f>SUM(K103:P103)</f>
        <v>328</v>
      </c>
      <c r="R103" s="102">
        <f t="shared" si="15"/>
        <v>381</v>
      </c>
    </row>
    <row r="104" spans="2:18" s="49" customFormat="1" ht="17.100000000000001" customHeight="1">
      <c r="B104" s="111"/>
      <c r="C104" s="111"/>
      <c r="D104" s="181" t="s">
        <v>96</v>
      </c>
      <c r="E104" s="180"/>
      <c r="F104" s="180"/>
      <c r="G104" s="179"/>
      <c r="H104" s="178">
        <v>75</v>
      </c>
      <c r="I104" s="175">
        <v>87</v>
      </c>
      <c r="J104" s="174">
        <f>SUM(H104:I104)</f>
        <v>162</v>
      </c>
      <c r="K104" s="128">
        <v>0</v>
      </c>
      <c r="L104" s="176">
        <v>741</v>
      </c>
      <c r="M104" s="176">
        <v>667</v>
      </c>
      <c r="N104" s="176">
        <v>681</v>
      </c>
      <c r="O104" s="176">
        <v>545</v>
      </c>
      <c r="P104" s="175">
        <v>406</v>
      </c>
      <c r="Q104" s="174">
        <f>SUM(K104:P104)</f>
        <v>3040</v>
      </c>
      <c r="R104" s="173">
        <f t="shared" si="15"/>
        <v>3202</v>
      </c>
    </row>
    <row r="105" spans="2:18" s="49" customFormat="1" ht="17.100000000000001" customHeight="1">
      <c r="B105" s="111"/>
      <c r="C105" s="162" t="s">
        <v>95</v>
      </c>
      <c r="D105" s="161"/>
      <c r="E105" s="161"/>
      <c r="F105" s="161"/>
      <c r="G105" s="160"/>
      <c r="H105" s="159">
        <f t="shared" ref="H105:R105" si="16">SUM(H106:H107)</f>
        <v>113</v>
      </c>
      <c r="I105" s="158">
        <f t="shared" si="16"/>
        <v>172</v>
      </c>
      <c r="J105" s="157">
        <f t="shared" si="16"/>
        <v>285</v>
      </c>
      <c r="K105" s="42">
        <f t="shared" si="16"/>
        <v>0</v>
      </c>
      <c r="L105" s="156">
        <f t="shared" si="16"/>
        <v>1653</v>
      </c>
      <c r="M105" s="156">
        <f t="shared" si="16"/>
        <v>1148</v>
      </c>
      <c r="N105" s="156">
        <f t="shared" si="16"/>
        <v>711</v>
      </c>
      <c r="O105" s="156">
        <f t="shared" si="16"/>
        <v>417</v>
      </c>
      <c r="P105" s="155">
        <f t="shared" si="16"/>
        <v>179</v>
      </c>
      <c r="Q105" s="154">
        <f t="shared" si="16"/>
        <v>4108</v>
      </c>
      <c r="R105" s="153">
        <f t="shared" si="16"/>
        <v>4393</v>
      </c>
    </row>
    <row r="106" spans="2:18" s="49" customFormat="1" ht="17.100000000000001" customHeight="1">
      <c r="B106" s="111"/>
      <c r="C106" s="111"/>
      <c r="D106" s="172" t="s">
        <v>94</v>
      </c>
      <c r="E106" s="171"/>
      <c r="F106" s="171"/>
      <c r="G106" s="170"/>
      <c r="H106" s="169">
        <v>0</v>
      </c>
      <c r="I106" s="166">
        <v>0</v>
      </c>
      <c r="J106" s="168">
        <f>SUM(H106:I106)</f>
        <v>0</v>
      </c>
      <c r="K106" s="134">
        <v>0</v>
      </c>
      <c r="L106" s="167">
        <v>1224</v>
      </c>
      <c r="M106" s="167">
        <v>809</v>
      </c>
      <c r="N106" s="167">
        <v>514</v>
      </c>
      <c r="O106" s="167">
        <v>311</v>
      </c>
      <c r="P106" s="166">
        <v>123</v>
      </c>
      <c r="Q106" s="165">
        <f>SUM(K106:P106)</f>
        <v>2981</v>
      </c>
      <c r="R106" s="164">
        <f>SUM(J106,Q106)</f>
        <v>2981</v>
      </c>
    </row>
    <row r="107" spans="2:18" s="49" customFormat="1" ht="17.100000000000001" customHeight="1">
      <c r="B107" s="111"/>
      <c r="C107" s="111"/>
      <c r="D107" s="181" t="s">
        <v>93</v>
      </c>
      <c r="E107" s="180"/>
      <c r="F107" s="180"/>
      <c r="G107" s="179"/>
      <c r="H107" s="178">
        <v>113</v>
      </c>
      <c r="I107" s="175">
        <v>172</v>
      </c>
      <c r="J107" s="177">
        <f>SUM(H107:I107)</f>
        <v>285</v>
      </c>
      <c r="K107" s="128">
        <v>0</v>
      </c>
      <c r="L107" s="176">
        <v>429</v>
      </c>
      <c r="M107" s="176">
        <v>339</v>
      </c>
      <c r="N107" s="176">
        <v>197</v>
      </c>
      <c r="O107" s="176">
        <v>106</v>
      </c>
      <c r="P107" s="175">
        <v>56</v>
      </c>
      <c r="Q107" s="174">
        <f>SUM(K107:P107)</f>
        <v>1127</v>
      </c>
      <c r="R107" s="173">
        <f>SUM(J107,Q107)</f>
        <v>1412</v>
      </c>
    </row>
    <row r="108" spans="2:18" s="49" customFormat="1" ht="17.100000000000001" customHeight="1">
      <c r="B108" s="111"/>
      <c r="C108" s="162" t="s">
        <v>92</v>
      </c>
      <c r="D108" s="161"/>
      <c r="E108" s="161"/>
      <c r="F108" s="161"/>
      <c r="G108" s="160"/>
      <c r="H108" s="159">
        <f t="shared" ref="H108:R108" si="17">SUM(H109:H112)</f>
        <v>3</v>
      </c>
      <c r="I108" s="158">
        <f t="shared" si="17"/>
        <v>3</v>
      </c>
      <c r="J108" s="157">
        <f t="shared" si="17"/>
        <v>6</v>
      </c>
      <c r="K108" s="42">
        <f t="shared" si="17"/>
        <v>0</v>
      </c>
      <c r="L108" s="156">
        <f t="shared" si="17"/>
        <v>129</v>
      </c>
      <c r="M108" s="156">
        <f t="shared" si="17"/>
        <v>141</v>
      </c>
      <c r="N108" s="156">
        <f t="shared" si="17"/>
        <v>161</v>
      </c>
      <c r="O108" s="156">
        <f t="shared" si="17"/>
        <v>118</v>
      </c>
      <c r="P108" s="155">
        <f t="shared" si="17"/>
        <v>78</v>
      </c>
      <c r="Q108" s="154">
        <f t="shared" si="17"/>
        <v>627</v>
      </c>
      <c r="R108" s="153">
        <f t="shared" si="17"/>
        <v>633</v>
      </c>
    </row>
    <row r="109" spans="2:18" s="49" customFormat="1" ht="17.100000000000001" customHeight="1">
      <c r="B109" s="111"/>
      <c r="C109" s="111"/>
      <c r="D109" s="172" t="s">
        <v>91</v>
      </c>
      <c r="E109" s="171"/>
      <c r="F109" s="171"/>
      <c r="G109" s="170"/>
      <c r="H109" s="169">
        <v>3</v>
      </c>
      <c r="I109" s="166">
        <v>3</v>
      </c>
      <c r="J109" s="168">
        <f>SUM(H109:I109)</f>
        <v>6</v>
      </c>
      <c r="K109" s="134">
        <v>0</v>
      </c>
      <c r="L109" s="167">
        <v>115</v>
      </c>
      <c r="M109" s="167">
        <v>117</v>
      </c>
      <c r="N109" s="167">
        <v>145</v>
      </c>
      <c r="O109" s="167">
        <v>96</v>
      </c>
      <c r="P109" s="166">
        <v>59</v>
      </c>
      <c r="Q109" s="165">
        <f>SUM(K109:P109)</f>
        <v>532</v>
      </c>
      <c r="R109" s="164">
        <f>SUM(J109,Q109)</f>
        <v>538</v>
      </c>
    </row>
    <row r="110" spans="2:18" s="49" customFormat="1" ht="17.100000000000001" customHeight="1">
      <c r="B110" s="111"/>
      <c r="C110" s="111"/>
      <c r="D110" s="110" t="s">
        <v>90</v>
      </c>
      <c r="E110" s="109"/>
      <c r="F110" s="109"/>
      <c r="G110" s="108"/>
      <c r="H110" s="107">
        <v>0</v>
      </c>
      <c r="I110" s="104">
        <v>0</v>
      </c>
      <c r="J110" s="106">
        <f>SUM(H110:I110)</f>
        <v>0</v>
      </c>
      <c r="K110" s="101">
        <v>0</v>
      </c>
      <c r="L110" s="105">
        <v>14</v>
      </c>
      <c r="M110" s="105">
        <v>22</v>
      </c>
      <c r="N110" s="105">
        <v>16</v>
      </c>
      <c r="O110" s="105">
        <v>22</v>
      </c>
      <c r="P110" s="104">
        <v>19</v>
      </c>
      <c r="Q110" s="103">
        <f>SUM(K110:P110)</f>
        <v>93</v>
      </c>
      <c r="R110" s="102">
        <f>SUM(J110,Q110)</f>
        <v>93</v>
      </c>
    </row>
    <row r="111" spans="2:18" s="49" customFormat="1" ht="17.100000000000001" customHeight="1">
      <c r="B111" s="111"/>
      <c r="C111" s="163"/>
      <c r="D111" s="110" t="s">
        <v>89</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88</v>
      </c>
      <c r="E112" s="58"/>
      <c r="F112" s="58"/>
      <c r="G112" s="57"/>
      <c r="H112" s="56">
        <v>0</v>
      </c>
      <c r="I112" s="52">
        <v>0</v>
      </c>
      <c r="J112" s="55">
        <f>SUM(H112:I112)</f>
        <v>0</v>
      </c>
      <c r="K112" s="135">
        <v>0</v>
      </c>
      <c r="L112" s="53">
        <v>0</v>
      </c>
      <c r="M112" s="53">
        <v>2</v>
      </c>
      <c r="N112" s="53">
        <v>0</v>
      </c>
      <c r="O112" s="53">
        <v>0</v>
      </c>
      <c r="P112" s="52">
        <v>0</v>
      </c>
      <c r="Q112" s="51">
        <f>SUM(K112:P112)</f>
        <v>2</v>
      </c>
      <c r="R112" s="50">
        <f>SUM(J112,Q112)</f>
        <v>2</v>
      </c>
    </row>
    <row r="113" spans="2:18" s="49" customFormat="1" ht="17.100000000000001" customHeight="1">
      <c r="B113" s="111"/>
      <c r="C113" s="162" t="s">
        <v>87</v>
      </c>
      <c r="D113" s="161"/>
      <c r="E113" s="161"/>
      <c r="F113" s="161"/>
      <c r="G113" s="160"/>
      <c r="H113" s="159">
        <f t="shared" ref="H113:R113" si="18">SUM(H114:H116)</f>
        <v>754</v>
      </c>
      <c r="I113" s="158">
        <f t="shared" si="18"/>
        <v>1244</v>
      </c>
      <c r="J113" s="157">
        <f t="shared" si="18"/>
        <v>1998</v>
      </c>
      <c r="K113" s="42">
        <f t="shared" si="18"/>
        <v>0</v>
      </c>
      <c r="L113" s="156">
        <f t="shared" si="18"/>
        <v>1751</v>
      </c>
      <c r="M113" s="156">
        <f t="shared" si="18"/>
        <v>1631</v>
      </c>
      <c r="N113" s="156">
        <f t="shared" si="18"/>
        <v>1136</v>
      </c>
      <c r="O113" s="156">
        <f t="shared" si="18"/>
        <v>766</v>
      </c>
      <c r="P113" s="155">
        <f t="shared" si="18"/>
        <v>406</v>
      </c>
      <c r="Q113" s="154">
        <f t="shared" si="18"/>
        <v>5690</v>
      </c>
      <c r="R113" s="153">
        <f t="shared" si="18"/>
        <v>7688</v>
      </c>
    </row>
    <row r="114" spans="2:18" s="14" customFormat="1" ht="17.100000000000001" customHeight="1">
      <c r="B114" s="72"/>
      <c r="C114" s="72"/>
      <c r="D114" s="82" t="s">
        <v>86</v>
      </c>
      <c r="E114" s="81"/>
      <c r="F114" s="81"/>
      <c r="G114" s="80"/>
      <c r="H114" s="79">
        <v>722</v>
      </c>
      <c r="I114" s="75">
        <v>1205</v>
      </c>
      <c r="J114" s="78">
        <f>SUM(H114:I114)</f>
        <v>1927</v>
      </c>
      <c r="K114" s="134">
        <v>0</v>
      </c>
      <c r="L114" s="76">
        <v>1708</v>
      </c>
      <c r="M114" s="76">
        <v>1595</v>
      </c>
      <c r="N114" s="76">
        <v>1107</v>
      </c>
      <c r="O114" s="76">
        <v>746</v>
      </c>
      <c r="P114" s="75">
        <v>401</v>
      </c>
      <c r="Q114" s="74">
        <f>SUM(K114:P114)</f>
        <v>5557</v>
      </c>
      <c r="R114" s="73">
        <f>SUM(J114,Q114)</f>
        <v>7484</v>
      </c>
    </row>
    <row r="115" spans="2:18" s="14" customFormat="1" ht="17.100000000000001" customHeight="1">
      <c r="B115" s="72"/>
      <c r="C115" s="72"/>
      <c r="D115" s="70" t="s">
        <v>85</v>
      </c>
      <c r="E115" s="69"/>
      <c r="F115" s="69"/>
      <c r="G115" s="68"/>
      <c r="H115" s="67">
        <v>14</v>
      </c>
      <c r="I115" s="63">
        <v>20</v>
      </c>
      <c r="J115" s="66">
        <f>SUM(H115:I115)</f>
        <v>34</v>
      </c>
      <c r="K115" s="101">
        <v>0</v>
      </c>
      <c r="L115" s="64">
        <v>22</v>
      </c>
      <c r="M115" s="64">
        <v>22</v>
      </c>
      <c r="N115" s="64">
        <v>17</v>
      </c>
      <c r="O115" s="64">
        <v>19</v>
      </c>
      <c r="P115" s="63">
        <v>3</v>
      </c>
      <c r="Q115" s="62">
        <f>SUM(K115:P115)</f>
        <v>83</v>
      </c>
      <c r="R115" s="61">
        <f>SUM(J115,Q115)</f>
        <v>117</v>
      </c>
    </row>
    <row r="116" spans="2:18" s="14" customFormat="1" ht="17.100000000000001" customHeight="1">
      <c r="B116" s="72"/>
      <c r="C116" s="72"/>
      <c r="D116" s="133" t="s">
        <v>84</v>
      </c>
      <c r="E116" s="132"/>
      <c r="F116" s="132"/>
      <c r="G116" s="131"/>
      <c r="H116" s="130">
        <v>18</v>
      </c>
      <c r="I116" s="126">
        <v>19</v>
      </c>
      <c r="J116" s="129">
        <f>SUM(H116:I116)</f>
        <v>37</v>
      </c>
      <c r="K116" s="128">
        <v>0</v>
      </c>
      <c r="L116" s="127">
        <v>21</v>
      </c>
      <c r="M116" s="127">
        <v>14</v>
      </c>
      <c r="N116" s="127">
        <v>12</v>
      </c>
      <c r="O116" s="127">
        <v>1</v>
      </c>
      <c r="P116" s="126">
        <v>2</v>
      </c>
      <c r="Q116" s="125">
        <f>SUM(K116:P116)</f>
        <v>50</v>
      </c>
      <c r="R116" s="124">
        <f>SUM(J116,Q116)</f>
        <v>87</v>
      </c>
    </row>
    <row r="117" spans="2:18" s="14" customFormat="1" ht="17.100000000000001" customHeight="1">
      <c r="B117" s="72"/>
      <c r="C117" s="122" t="s">
        <v>83</v>
      </c>
      <c r="D117" s="121"/>
      <c r="E117" s="121"/>
      <c r="F117" s="121"/>
      <c r="G117" s="120"/>
      <c r="H117" s="45">
        <v>23</v>
      </c>
      <c r="I117" s="44">
        <v>21</v>
      </c>
      <c r="J117" s="43">
        <f>SUM(H117:I117)</f>
        <v>44</v>
      </c>
      <c r="K117" s="42">
        <v>0</v>
      </c>
      <c r="L117" s="41">
        <v>124</v>
      </c>
      <c r="M117" s="41">
        <v>102</v>
      </c>
      <c r="N117" s="41">
        <v>112</v>
      </c>
      <c r="O117" s="41">
        <v>95</v>
      </c>
      <c r="P117" s="40">
        <v>34</v>
      </c>
      <c r="Q117" s="39">
        <f>SUM(K117:P117)</f>
        <v>467</v>
      </c>
      <c r="R117" s="38">
        <f>SUM(J117,Q117)</f>
        <v>511</v>
      </c>
    </row>
    <row r="118" spans="2:18" s="14" customFormat="1" ht="17.100000000000001" customHeight="1">
      <c r="B118" s="123"/>
      <c r="C118" s="122" t="s">
        <v>82</v>
      </c>
      <c r="D118" s="121"/>
      <c r="E118" s="121"/>
      <c r="F118" s="121"/>
      <c r="G118" s="120"/>
      <c r="H118" s="45">
        <v>830</v>
      </c>
      <c r="I118" s="44">
        <v>1294</v>
      </c>
      <c r="J118" s="43">
        <f>SUM(H118:I118)</f>
        <v>2124</v>
      </c>
      <c r="K118" s="42">
        <v>0</v>
      </c>
      <c r="L118" s="41">
        <v>3384</v>
      </c>
      <c r="M118" s="41">
        <v>2070</v>
      </c>
      <c r="N118" s="41">
        <v>1253</v>
      </c>
      <c r="O118" s="41">
        <v>751</v>
      </c>
      <c r="P118" s="40">
        <v>368</v>
      </c>
      <c r="Q118" s="39">
        <f>SUM(K118:P118)</f>
        <v>7826</v>
      </c>
      <c r="R118" s="38">
        <f>SUM(J118,Q118)</f>
        <v>9950</v>
      </c>
    </row>
    <row r="119" spans="2:18" s="14" customFormat="1" ht="17.100000000000001" customHeight="1">
      <c r="B119" s="86" t="s">
        <v>81</v>
      </c>
      <c r="C119" s="85"/>
      <c r="D119" s="85"/>
      <c r="E119" s="85"/>
      <c r="F119" s="85"/>
      <c r="G119" s="84"/>
      <c r="H119" s="45">
        <f t="shared" ref="H119:R119" si="19">SUM(H120:H128)</f>
        <v>11</v>
      </c>
      <c r="I119" s="44">
        <f t="shared" si="19"/>
        <v>16</v>
      </c>
      <c r="J119" s="43">
        <f t="shared" si="19"/>
        <v>27</v>
      </c>
      <c r="K119" s="42">
        <f>SUM(K120:K128)</f>
        <v>0</v>
      </c>
      <c r="L119" s="41">
        <f>SUM(L120:L128)</f>
        <v>1454</v>
      </c>
      <c r="M119" s="41">
        <f>SUM(M120:M128)</f>
        <v>1008</v>
      </c>
      <c r="N119" s="41">
        <f t="shared" si="19"/>
        <v>857</v>
      </c>
      <c r="O119" s="41">
        <f t="shared" si="19"/>
        <v>557</v>
      </c>
      <c r="P119" s="40">
        <f t="shared" si="19"/>
        <v>288</v>
      </c>
      <c r="Q119" s="39">
        <f t="shared" si="19"/>
        <v>4164</v>
      </c>
      <c r="R119" s="38">
        <f t="shared" si="19"/>
        <v>4191</v>
      </c>
    </row>
    <row r="120" spans="2:18" s="14" customFormat="1" ht="17.100000000000001" customHeight="1">
      <c r="B120" s="72"/>
      <c r="C120" s="82" t="s">
        <v>107</v>
      </c>
      <c r="D120" s="81"/>
      <c r="E120" s="81"/>
      <c r="F120" s="81"/>
      <c r="G120" s="80"/>
      <c r="H120" s="79">
        <v>0</v>
      </c>
      <c r="I120" s="75">
        <v>0</v>
      </c>
      <c r="J120" s="78">
        <f>SUM(H120:I120)</f>
        <v>0</v>
      </c>
      <c r="K120" s="77"/>
      <c r="L120" s="76">
        <v>61</v>
      </c>
      <c r="M120" s="76">
        <v>44</v>
      </c>
      <c r="N120" s="76">
        <v>44</v>
      </c>
      <c r="O120" s="76">
        <v>37</v>
      </c>
      <c r="P120" s="75">
        <v>32</v>
      </c>
      <c r="Q120" s="74">
        <f t="shared" ref="Q120:Q128" si="20">SUM(K120:P120)</f>
        <v>218</v>
      </c>
      <c r="R120" s="73">
        <f t="shared" ref="R120:R128" si="21">SUM(J120,Q120)</f>
        <v>218</v>
      </c>
    </row>
    <row r="121" spans="2:18" s="14" customFormat="1" ht="17.100000000000001" customHeight="1">
      <c r="B121" s="72"/>
      <c r="C121" s="152" t="s">
        <v>79</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78</v>
      </c>
      <c r="D122" s="109"/>
      <c r="E122" s="109"/>
      <c r="F122" s="109"/>
      <c r="G122" s="108"/>
      <c r="H122" s="107">
        <v>0</v>
      </c>
      <c r="I122" s="104">
        <v>0</v>
      </c>
      <c r="J122" s="106">
        <f t="shared" si="22"/>
        <v>0</v>
      </c>
      <c r="K122" s="65"/>
      <c r="L122" s="105">
        <v>957</v>
      </c>
      <c r="M122" s="105">
        <v>540</v>
      </c>
      <c r="N122" s="105">
        <v>366</v>
      </c>
      <c r="O122" s="105">
        <v>198</v>
      </c>
      <c r="P122" s="104">
        <v>79</v>
      </c>
      <c r="Q122" s="103">
        <f>SUM(K122:P122)</f>
        <v>2140</v>
      </c>
      <c r="R122" s="102">
        <f>SUM(J122,Q122)</f>
        <v>2140</v>
      </c>
    </row>
    <row r="123" spans="2:18" s="14" customFormat="1" ht="17.100000000000001" customHeight="1">
      <c r="B123" s="72"/>
      <c r="C123" s="70" t="s">
        <v>77</v>
      </c>
      <c r="D123" s="69"/>
      <c r="E123" s="69"/>
      <c r="F123" s="69"/>
      <c r="G123" s="68"/>
      <c r="H123" s="67">
        <v>0</v>
      </c>
      <c r="I123" s="63">
        <v>2</v>
      </c>
      <c r="J123" s="66">
        <f t="shared" si="22"/>
        <v>2</v>
      </c>
      <c r="K123" s="101">
        <v>0</v>
      </c>
      <c r="L123" s="64">
        <v>100</v>
      </c>
      <c r="M123" s="64">
        <v>68</v>
      </c>
      <c r="N123" s="64">
        <v>59</v>
      </c>
      <c r="O123" s="64">
        <v>41</v>
      </c>
      <c r="P123" s="63">
        <v>22</v>
      </c>
      <c r="Q123" s="62">
        <f t="shared" si="20"/>
        <v>290</v>
      </c>
      <c r="R123" s="61">
        <f t="shared" si="21"/>
        <v>292</v>
      </c>
    </row>
    <row r="124" spans="2:18" s="14" customFormat="1" ht="17.100000000000001" customHeight="1">
      <c r="B124" s="72"/>
      <c r="C124" s="70" t="s">
        <v>76</v>
      </c>
      <c r="D124" s="69"/>
      <c r="E124" s="69"/>
      <c r="F124" s="69"/>
      <c r="G124" s="68"/>
      <c r="H124" s="67">
        <v>11</v>
      </c>
      <c r="I124" s="63">
        <v>14</v>
      </c>
      <c r="J124" s="66">
        <f t="shared" si="22"/>
        <v>25</v>
      </c>
      <c r="K124" s="101">
        <v>0</v>
      </c>
      <c r="L124" s="64">
        <v>89</v>
      </c>
      <c r="M124" s="64">
        <v>67</v>
      </c>
      <c r="N124" s="64">
        <v>90</v>
      </c>
      <c r="O124" s="64">
        <v>69</v>
      </c>
      <c r="P124" s="63">
        <v>45</v>
      </c>
      <c r="Q124" s="62">
        <f t="shared" si="20"/>
        <v>360</v>
      </c>
      <c r="R124" s="61">
        <f t="shared" si="21"/>
        <v>385</v>
      </c>
    </row>
    <row r="125" spans="2:18" s="14" customFormat="1" ht="17.100000000000001" customHeight="1">
      <c r="B125" s="72"/>
      <c r="C125" s="70" t="s">
        <v>75</v>
      </c>
      <c r="D125" s="69"/>
      <c r="E125" s="69"/>
      <c r="F125" s="69"/>
      <c r="G125" s="68"/>
      <c r="H125" s="67">
        <v>0</v>
      </c>
      <c r="I125" s="63">
        <v>0</v>
      </c>
      <c r="J125" s="66">
        <f t="shared" si="22"/>
        <v>0</v>
      </c>
      <c r="K125" s="65"/>
      <c r="L125" s="64">
        <v>194</v>
      </c>
      <c r="M125" s="64">
        <v>215</v>
      </c>
      <c r="N125" s="64">
        <v>228</v>
      </c>
      <c r="O125" s="64">
        <v>137</v>
      </c>
      <c r="P125" s="63">
        <v>59</v>
      </c>
      <c r="Q125" s="62">
        <f t="shared" si="20"/>
        <v>833</v>
      </c>
      <c r="R125" s="61">
        <f t="shared" si="21"/>
        <v>833</v>
      </c>
    </row>
    <row r="126" spans="2:18" s="14" customFormat="1" ht="17.100000000000001" customHeight="1">
      <c r="B126" s="72"/>
      <c r="C126" s="100" t="s">
        <v>74</v>
      </c>
      <c r="D126" s="98"/>
      <c r="E126" s="98"/>
      <c r="F126" s="98"/>
      <c r="G126" s="97"/>
      <c r="H126" s="67">
        <v>0</v>
      </c>
      <c r="I126" s="63">
        <v>0</v>
      </c>
      <c r="J126" s="66">
        <f t="shared" si="22"/>
        <v>0</v>
      </c>
      <c r="K126" s="65"/>
      <c r="L126" s="64">
        <v>31</v>
      </c>
      <c r="M126" s="64">
        <v>38</v>
      </c>
      <c r="N126" s="64">
        <v>36</v>
      </c>
      <c r="O126" s="64">
        <v>19</v>
      </c>
      <c r="P126" s="63">
        <v>9</v>
      </c>
      <c r="Q126" s="62">
        <f t="shared" si="20"/>
        <v>133</v>
      </c>
      <c r="R126" s="61">
        <f t="shared" si="21"/>
        <v>133</v>
      </c>
    </row>
    <row r="127" spans="2:18" s="14" customFormat="1" ht="17.100000000000001" customHeight="1">
      <c r="B127" s="71"/>
      <c r="C127" s="99" t="s">
        <v>73</v>
      </c>
      <c r="D127" s="98"/>
      <c r="E127" s="98"/>
      <c r="F127" s="98"/>
      <c r="G127" s="97"/>
      <c r="H127" s="67">
        <v>0</v>
      </c>
      <c r="I127" s="63">
        <v>0</v>
      </c>
      <c r="J127" s="66">
        <f t="shared" si="22"/>
        <v>0</v>
      </c>
      <c r="K127" s="65"/>
      <c r="L127" s="64">
        <v>0</v>
      </c>
      <c r="M127" s="64">
        <v>0</v>
      </c>
      <c r="N127" s="64">
        <v>3</v>
      </c>
      <c r="O127" s="64">
        <v>26</v>
      </c>
      <c r="P127" s="63">
        <v>18</v>
      </c>
      <c r="Q127" s="62">
        <f>SUM(K127:P127)</f>
        <v>47</v>
      </c>
      <c r="R127" s="61">
        <f>SUM(J127,Q127)</f>
        <v>47</v>
      </c>
    </row>
    <row r="128" spans="2:18" s="14" customFormat="1" ht="17.100000000000001" customHeight="1">
      <c r="B128" s="96"/>
      <c r="C128" s="95" t="s">
        <v>72</v>
      </c>
      <c r="D128" s="94"/>
      <c r="E128" s="94"/>
      <c r="F128" s="94"/>
      <c r="G128" s="93"/>
      <c r="H128" s="92">
        <v>0</v>
      </c>
      <c r="I128" s="89">
        <v>0</v>
      </c>
      <c r="J128" s="91">
        <f t="shared" si="22"/>
        <v>0</v>
      </c>
      <c r="K128" s="54"/>
      <c r="L128" s="90">
        <v>22</v>
      </c>
      <c r="M128" s="90">
        <v>36</v>
      </c>
      <c r="N128" s="90">
        <v>31</v>
      </c>
      <c r="O128" s="90">
        <v>30</v>
      </c>
      <c r="P128" s="89">
        <v>24</v>
      </c>
      <c r="Q128" s="88">
        <f t="shared" si="20"/>
        <v>143</v>
      </c>
      <c r="R128" s="87">
        <f t="shared" si="21"/>
        <v>143</v>
      </c>
    </row>
    <row r="129" spans="1:18" s="14" customFormat="1" ht="17.100000000000001" customHeight="1">
      <c r="B129" s="86" t="s">
        <v>71</v>
      </c>
      <c r="C129" s="85"/>
      <c r="D129" s="85"/>
      <c r="E129" s="85"/>
      <c r="F129" s="85"/>
      <c r="G129" s="84"/>
      <c r="H129" s="45">
        <f>SUM(H130:H133)</f>
        <v>0</v>
      </c>
      <c r="I129" s="44">
        <f>SUM(I130:I133)</f>
        <v>0</v>
      </c>
      <c r="J129" s="43">
        <f>SUM(J130:J133)</f>
        <v>0</v>
      </c>
      <c r="K129" s="83"/>
      <c r="L129" s="41">
        <f t="shared" ref="L129:R129" si="23">SUM(L130:L133)</f>
        <v>59</v>
      </c>
      <c r="M129" s="41">
        <f t="shared" si="23"/>
        <v>65</v>
      </c>
      <c r="N129" s="41">
        <f t="shared" si="23"/>
        <v>323</v>
      </c>
      <c r="O129" s="41">
        <f t="shared" si="23"/>
        <v>1029</v>
      </c>
      <c r="P129" s="40">
        <f t="shared" si="23"/>
        <v>902</v>
      </c>
      <c r="Q129" s="39">
        <f t="shared" si="23"/>
        <v>2378</v>
      </c>
      <c r="R129" s="38">
        <f t="shared" si="23"/>
        <v>2378</v>
      </c>
    </row>
    <row r="130" spans="1:18" s="14" customFormat="1" ht="17.100000000000001" customHeight="1">
      <c r="B130" s="72"/>
      <c r="C130" s="82" t="s">
        <v>70</v>
      </c>
      <c r="D130" s="81"/>
      <c r="E130" s="81"/>
      <c r="F130" s="81"/>
      <c r="G130" s="80"/>
      <c r="H130" s="79">
        <v>0</v>
      </c>
      <c r="I130" s="75">
        <v>0</v>
      </c>
      <c r="J130" s="78">
        <f>SUM(H130:I130)</f>
        <v>0</v>
      </c>
      <c r="K130" s="77"/>
      <c r="L130" s="76">
        <v>0</v>
      </c>
      <c r="M130" s="76">
        <v>3</v>
      </c>
      <c r="N130" s="76">
        <v>175</v>
      </c>
      <c r="O130" s="76">
        <v>542</v>
      </c>
      <c r="P130" s="75">
        <v>430</v>
      </c>
      <c r="Q130" s="74">
        <f>SUM(K130:P130)</f>
        <v>1150</v>
      </c>
      <c r="R130" s="73">
        <f>SUM(J130,Q130)</f>
        <v>1150</v>
      </c>
    </row>
    <row r="131" spans="1:18" s="14" customFormat="1" ht="17.100000000000001" customHeight="1">
      <c r="B131" s="72"/>
      <c r="C131" s="70" t="s">
        <v>69</v>
      </c>
      <c r="D131" s="69"/>
      <c r="E131" s="69"/>
      <c r="F131" s="69"/>
      <c r="G131" s="68"/>
      <c r="H131" s="67">
        <v>0</v>
      </c>
      <c r="I131" s="63">
        <v>0</v>
      </c>
      <c r="J131" s="66">
        <f>SUM(H131:I131)</f>
        <v>0</v>
      </c>
      <c r="K131" s="65"/>
      <c r="L131" s="64">
        <v>58</v>
      </c>
      <c r="M131" s="64">
        <v>60</v>
      </c>
      <c r="N131" s="64">
        <v>115</v>
      </c>
      <c r="O131" s="64">
        <v>163</v>
      </c>
      <c r="P131" s="63">
        <v>67</v>
      </c>
      <c r="Q131" s="62">
        <f>SUM(K131:P131)</f>
        <v>463</v>
      </c>
      <c r="R131" s="61">
        <f>SUM(J131,Q131)</f>
        <v>463</v>
      </c>
    </row>
    <row r="132" spans="1:18" s="14" customFormat="1" ht="16.5" customHeight="1">
      <c r="B132" s="71"/>
      <c r="C132" s="70" t="s">
        <v>68</v>
      </c>
      <c r="D132" s="69"/>
      <c r="E132" s="69"/>
      <c r="F132" s="69"/>
      <c r="G132" s="68"/>
      <c r="H132" s="67">
        <v>0</v>
      </c>
      <c r="I132" s="63">
        <v>0</v>
      </c>
      <c r="J132" s="66">
        <f>SUM(H132:I132)</f>
        <v>0</v>
      </c>
      <c r="K132" s="65"/>
      <c r="L132" s="64">
        <v>0</v>
      </c>
      <c r="M132" s="64">
        <v>0</v>
      </c>
      <c r="N132" s="64">
        <v>4</v>
      </c>
      <c r="O132" s="64">
        <v>12</v>
      </c>
      <c r="P132" s="63">
        <v>15</v>
      </c>
      <c r="Q132" s="62">
        <f>SUM(K132:P132)</f>
        <v>31</v>
      </c>
      <c r="R132" s="61">
        <f>SUM(J132,Q132)</f>
        <v>31</v>
      </c>
    </row>
    <row r="133" spans="1:18" s="49" customFormat="1" ht="17.100000000000001" customHeight="1">
      <c r="B133" s="60"/>
      <c r="C133" s="59" t="s">
        <v>67</v>
      </c>
      <c r="D133" s="58"/>
      <c r="E133" s="58"/>
      <c r="F133" s="58"/>
      <c r="G133" s="57"/>
      <c r="H133" s="56">
        <v>0</v>
      </c>
      <c r="I133" s="52">
        <v>0</v>
      </c>
      <c r="J133" s="55">
        <f>SUM(H133:I133)</f>
        <v>0</v>
      </c>
      <c r="K133" s="54"/>
      <c r="L133" s="53">
        <v>1</v>
      </c>
      <c r="M133" s="53">
        <v>2</v>
      </c>
      <c r="N133" s="53">
        <v>29</v>
      </c>
      <c r="O133" s="53">
        <v>312</v>
      </c>
      <c r="P133" s="52">
        <v>390</v>
      </c>
      <c r="Q133" s="51">
        <f>SUM(K133:P133)</f>
        <v>734</v>
      </c>
      <c r="R133" s="50">
        <f>SUM(J133,Q133)</f>
        <v>734</v>
      </c>
    </row>
    <row r="134" spans="1:18" s="14" customFormat="1" ht="17.100000000000001" customHeight="1">
      <c r="B134" s="48" t="s">
        <v>66</v>
      </c>
      <c r="C134" s="47"/>
      <c r="D134" s="47"/>
      <c r="E134" s="47"/>
      <c r="F134" s="47"/>
      <c r="G134" s="46"/>
      <c r="H134" s="45">
        <f t="shared" ref="H134:R134" si="24">SUM(H98,H119,H129)</f>
        <v>1877</v>
      </c>
      <c r="I134" s="44">
        <f t="shared" si="24"/>
        <v>2975</v>
      </c>
      <c r="J134" s="43">
        <f t="shared" si="24"/>
        <v>4852</v>
      </c>
      <c r="K134" s="42">
        <f t="shared" si="24"/>
        <v>0</v>
      </c>
      <c r="L134" s="41">
        <f t="shared" si="24"/>
        <v>11106</v>
      </c>
      <c r="M134" s="41">
        <f t="shared" si="24"/>
        <v>8072</v>
      </c>
      <c r="N134" s="41">
        <f t="shared" si="24"/>
        <v>6019</v>
      </c>
      <c r="O134" s="41">
        <f t="shared" si="24"/>
        <v>4784</v>
      </c>
      <c r="P134" s="40">
        <f t="shared" si="24"/>
        <v>3000</v>
      </c>
      <c r="Q134" s="39">
        <f t="shared" si="24"/>
        <v>32981</v>
      </c>
      <c r="R134" s="38">
        <f t="shared" si="24"/>
        <v>37833</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106</v>
      </c>
      <c r="H136" s="25"/>
      <c r="I136" s="25"/>
      <c r="J136" s="25"/>
      <c r="K136" s="25"/>
    </row>
    <row r="137" spans="1:18" s="14" customFormat="1" ht="17.100000000000001" customHeight="1">
      <c r="B137" s="144"/>
      <c r="C137" s="144"/>
      <c r="D137" s="144"/>
      <c r="E137" s="144"/>
      <c r="F137" s="143"/>
      <c r="G137" s="143"/>
      <c r="H137" s="143"/>
      <c r="I137" s="782" t="s">
        <v>105</v>
      </c>
      <c r="J137" s="782"/>
      <c r="K137" s="782"/>
      <c r="L137" s="782"/>
      <c r="M137" s="782"/>
      <c r="N137" s="782"/>
      <c r="O137" s="782"/>
      <c r="P137" s="782"/>
      <c r="Q137" s="782"/>
      <c r="R137" s="782"/>
    </row>
    <row r="138" spans="1:18" s="14" customFormat="1" ht="17.100000000000001" customHeight="1">
      <c r="B138" s="783" t="str">
        <f>"令和" &amp; DBCS($A$2) &amp; "年（" &amp; DBCS($B$2) &amp; "年）" &amp; DBCS($C$2) &amp; "月"</f>
        <v>令和４年（２０２２年）４月</v>
      </c>
      <c r="C138" s="784"/>
      <c r="D138" s="784"/>
      <c r="E138" s="784"/>
      <c r="F138" s="784"/>
      <c r="G138" s="785"/>
      <c r="H138" s="789" t="s">
        <v>104</v>
      </c>
      <c r="I138" s="790"/>
      <c r="J138" s="790"/>
      <c r="K138" s="791" t="s">
        <v>103</v>
      </c>
      <c r="L138" s="792"/>
      <c r="M138" s="792"/>
      <c r="N138" s="792"/>
      <c r="O138" s="792"/>
      <c r="P138" s="792"/>
      <c r="Q138" s="793"/>
      <c r="R138" s="794" t="s">
        <v>56</v>
      </c>
    </row>
    <row r="139" spans="1:18" s="14" customFormat="1" ht="17.100000000000001" customHeight="1">
      <c r="B139" s="786"/>
      <c r="C139" s="787"/>
      <c r="D139" s="787"/>
      <c r="E139" s="787"/>
      <c r="F139" s="787"/>
      <c r="G139" s="788"/>
      <c r="H139" s="142" t="s">
        <v>65</v>
      </c>
      <c r="I139" s="141" t="s">
        <v>64</v>
      </c>
      <c r="J139" s="140" t="s">
        <v>57</v>
      </c>
      <c r="K139" s="139" t="s">
        <v>63</v>
      </c>
      <c r="L139" s="138" t="s">
        <v>62</v>
      </c>
      <c r="M139" s="138" t="s">
        <v>61</v>
      </c>
      <c r="N139" s="138" t="s">
        <v>60</v>
      </c>
      <c r="O139" s="138" t="s">
        <v>59</v>
      </c>
      <c r="P139" s="137" t="s">
        <v>58</v>
      </c>
      <c r="Q139" s="339" t="s">
        <v>57</v>
      </c>
      <c r="R139" s="795"/>
    </row>
    <row r="140" spans="1:18" s="14" customFormat="1" ht="17.100000000000001" customHeight="1">
      <c r="B140" s="86" t="s">
        <v>102</v>
      </c>
      <c r="C140" s="85"/>
      <c r="D140" s="85"/>
      <c r="E140" s="85"/>
      <c r="F140" s="85"/>
      <c r="G140" s="84"/>
      <c r="H140" s="45">
        <f t="shared" ref="H140:R140" si="25">SUM(H141,H147,H150,H155,H159:H160)</f>
        <v>15242228</v>
      </c>
      <c r="I140" s="44">
        <f t="shared" si="25"/>
        <v>30315477</v>
      </c>
      <c r="J140" s="43">
        <f t="shared" si="25"/>
        <v>45557705</v>
      </c>
      <c r="K140" s="42">
        <f t="shared" si="25"/>
        <v>0</v>
      </c>
      <c r="L140" s="41">
        <f t="shared" si="25"/>
        <v>221741166</v>
      </c>
      <c r="M140" s="41">
        <f t="shared" si="25"/>
        <v>194679396</v>
      </c>
      <c r="N140" s="41">
        <f t="shared" si="25"/>
        <v>170113660</v>
      </c>
      <c r="O140" s="41">
        <f t="shared" si="25"/>
        <v>129359594</v>
      </c>
      <c r="P140" s="40">
        <f t="shared" si="25"/>
        <v>75708160</v>
      </c>
      <c r="Q140" s="39">
        <f t="shared" si="25"/>
        <v>791601976</v>
      </c>
      <c r="R140" s="38">
        <f t="shared" si="25"/>
        <v>837159681</v>
      </c>
    </row>
    <row r="141" spans="1:18" s="14" customFormat="1" ht="17.100000000000001" customHeight="1">
      <c r="B141" s="72"/>
      <c r="C141" s="86" t="s">
        <v>101</v>
      </c>
      <c r="D141" s="85"/>
      <c r="E141" s="85"/>
      <c r="F141" s="85"/>
      <c r="G141" s="84"/>
      <c r="H141" s="45">
        <f t="shared" ref="H141:Q141" si="26">SUM(H142:H146)</f>
        <v>1840552</v>
      </c>
      <c r="I141" s="44">
        <f t="shared" si="26"/>
        <v>4693515</v>
      </c>
      <c r="J141" s="43">
        <f t="shared" si="26"/>
        <v>6534067</v>
      </c>
      <c r="K141" s="42">
        <f t="shared" si="26"/>
        <v>0</v>
      </c>
      <c r="L141" s="41">
        <f t="shared" si="26"/>
        <v>51976112</v>
      </c>
      <c r="M141" s="41">
        <f t="shared" si="26"/>
        <v>44877554</v>
      </c>
      <c r="N141" s="41">
        <f t="shared" si="26"/>
        <v>39494070</v>
      </c>
      <c r="O141" s="41">
        <f t="shared" si="26"/>
        <v>32919141</v>
      </c>
      <c r="P141" s="40">
        <f t="shared" si="26"/>
        <v>24712128</v>
      </c>
      <c r="Q141" s="39">
        <f t="shared" si="26"/>
        <v>193979005</v>
      </c>
      <c r="R141" s="38">
        <f t="shared" ref="R141:R146" si="27">SUM(J141,Q141)</f>
        <v>200513072</v>
      </c>
    </row>
    <row r="142" spans="1:18" s="14" customFormat="1" ht="17.100000000000001" customHeight="1">
      <c r="B142" s="72"/>
      <c r="C142" s="72"/>
      <c r="D142" s="82" t="s">
        <v>100</v>
      </c>
      <c r="E142" s="81"/>
      <c r="F142" s="81"/>
      <c r="G142" s="80"/>
      <c r="H142" s="79">
        <v>0</v>
      </c>
      <c r="I142" s="75">
        <v>0</v>
      </c>
      <c r="J142" s="74">
        <f>SUM(H142:I142)</f>
        <v>0</v>
      </c>
      <c r="K142" s="134">
        <v>0</v>
      </c>
      <c r="L142" s="76">
        <v>32155270</v>
      </c>
      <c r="M142" s="76">
        <v>27165731</v>
      </c>
      <c r="N142" s="76">
        <v>25537028</v>
      </c>
      <c r="O142" s="76">
        <v>21134665</v>
      </c>
      <c r="P142" s="75">
        <v>15786663</v>
      </c>
      <c r="Q142" s="74">
        <f>SUM(K142:P142)</f>
        <v>121779357</v>
      </c>
      <c r="R142" s="73">
        <f t="shared" si="27"/>
        <v>121779357</v>
      </c>
    </row>
    <row r="143" spans="1:18" s="14" customFormat="1" ht="17.100000000000001" customHeight="1">
      <c r="B143" s="72"/>
      <c r="C143" s="72"/>
      <c r="D143" s="70" t="s">
        <v>99</v>
      </c>
      <c r="E143" s="69"/>
      <c r="F143" s="69"/>
      <c r="G143" s="68"/>
      <c r="H143" s="67">
        <v>0</v>
      </c>
      <c r="I143" s="63">
        <v>0</v>
      </c>
      <c r="J143" s="62">
        <f>SUM(H143:I143)</f>
        <v>0</v>
      </c>
      <c r="K143" s="101">
        <v>0</v>
      </c>
      <c r="L143" s="64">
        <v>0</v>
      </c>
      <c r="M143" s="64">
        <v>107544</v>
      </c>
      <c r="N143" s="64">
        <v>49500</v>
      </c>
      <c r="O143" s="64">
        <v>536317</v>
      </c>
      <c r="P143" s="63">
        <v>708722</v>
      </c>
      <c r="Q143" s="62">
        <f>SUM(K143:P143)</f>
        <v>1402083</v>
      </c>
      <c r="R143" s="61">
        <f t="shared" si="27"/>
        <v>1402083</v>
      </c>
    </row>
    <row r="144" spans="1:18" s="14" customFormat="1" ht="17.100000000000001" customHeight="1">
      <c r="B144" s="72"/>
      <c r="C144" s="72"/>
      <c r="D144" s="70" t="s">
        <v>98</v>
      </c>
      <c r="E144" s="69"/>
      <c r="F144" s="69"/>
      <c r="G144" s="68"/>
      <c r="H144" s="67">
        <v>1143464</v>
      </c>
      <c r="I144" s="63">
        <v>2888554</v>
      </c>
      <c r="J144" s="62">
        <f>SUM(H144:I144)</f>
        <v>4032018</v>
      </c>
      <c r="K144" s="101">
        <v>0</v>
      </c>
      <c r="L144" s="64">
        <v>12098505</v>
      </c>
      <c r="M144" s="64">
        <v>10741058</v>
      </c>
      <c r="N144" s="64">
        <v>7396682</v>
      </c>
      <c r="O144" s="64">
        <v>6171889</v>
      </c>
      <c r="P144" s="63">
        <v>4986160</v>
      </c>
      <c r="Q144" s="62">
        <f>SUM(K144:P144)</f>
        <v>41394294</v>
      </c>
      <c r="R144" s="61">
        <f t="shared" si="27"/>
        <v>45426312</v>
      </c>
    </row>
    <row r="145" spans="2:18" s="14" customFormat="1" ht="17.100000000000001" customHeight="1">
      <c r="B145" s="72"/>
      <c r="C145" s="72"/>
      <c r="D145" s="70" t="s">
        <v>97</v>
      </c>
      <c r="E145" s="69"/>
      <c r="F145" s="69"/>
      <c r="G145" s="68"/>
      <c r="H145" s="67">
        <v>272402</v>
      </c>
      <c r="I145" s="63">
        <v>1281036</v>
      </c>
      <c r="J145" s="62">
        <f>SUM(H145:I145)</f>
        <v>1553438</v>
      </c>
      <c r="K145" s="101">
        <v>0</v>
      </c>
      <c r="L145" s="64">
        <v>2957803</v>
      </c>
      <c r="M145" s="64">
        <v>2764396</v>
      </c>
      <c r="N145" s="64">
        <v>2463988</v>
      </c>
      <c r="O145" s="64">
        <v>1817383</v>
      </c>
      <c r="P145" s="63">
        <v>752120</v>
      </c>
      <c r="Q145" s="62">
        <f>SUM(K145:P145)</f>
        <v>10755690</v>
      </c>
      <c r="R145" s="61">
        <f t="shared" si="27"/>
        <v>12309128</v>
      </c>
    </row>
    <row r="146" spans="2:18" s="14" customFormat="1" ht="17.100000000000001" customHeight="1">
      <c r="B146" s="72"/>
      <c r="C146" s="72"/>
      <c r="D146" s="133" t="s">
        <v>96</v>
      </c>
      <c r="E146" s="132"/>
      <c r="F146" s="132"/>
      <c r="G146" s="131"/>
      <c r="H146" s="130">
        <v>424686</v>
      </c>
      <c r="I146" s="126">
        <v>523925</v>
      </c>
      <c r="J146" s="125">
        <f>SUM(H146:I146)</f>
        <v>948611</v>
      </c>
      <c r="K146" s="128">
        <v>0</v>
      </c>
      <c r="L146" s="127">
        <v>4764534</v>
      </c>
      <c r="M146" s="127">
        <v>4098825</v>
      </c>
      <c r="N146" s="127">
        <v>4046872</v>
      </c>
      <c r="O146" s="127">
        <v>3258887</v>
      </c>
      <c r="P146" s="126">
        <v>2478463</v>
      </c>
      <c r="Q146" s="125">
        <f>SUM(K146:P146)</f>
        <v>18647581</v>
      </c>
      <c r="R146" s="124">
        <f t="shared" si="27"/>
        <v>19596192</v>
      </c>
    </row>
    <row r="147" spans="2:18" s="14" customFormat="1" ht="17.100000000000001" customHeight="1">
      <c r="B147" s="72"/>
      <c r="C147" s="86" t="s">
        <v>95</v>
      </c>
      <c r="D147" s="85"/>
      <c r="E147" s="85"/>
      <c r="F147" s="85"/>
      <c r="G147" s="84"/>
      <c r="H147" s="45">
        <f t="shared" ref="H147:R147" si="28">SUM(H148:H149)</f>
        <v>2436326</v>
      </c>
      <c r="I147" s="44">
        <f t="shared" si="28"/>
        <v>6831266</v>
      </c>
      <c r="J147" s="43">
        <f t="shared" si="28"/>
        <v>9267592</v>
      </c>
      <c r="K147" s="42">
        <f t="shared" si="28"/>
        <v>0</v>
      </c>
      <c r="L147" s="41">
        <f t="shared" si="28"/>
        <v>86495710</v>
      </c>
      <c r="M147" s="41">
        <f t="shared" si="28"/>
        <v>78040264</v>
      </c>
      <c r="N147" s="41">
        <f t="shared" si="28"/>
        <v>60813453</v>
      </c>
      <c r="O147" s="41">
        <f t="shared" si="28"/>
        <v>42922565</v>
      </c>
      <c r="P147" s="40">
        <f t="shared" si="28"/>
        <v>21251423</v>
      </c>
      <c r="Q147" s="39">
        <f t="shared" si="28"/>
        <v>289523415</v>
      </c>
      <c r="R147" s="38">
        <f t="shared" si="28"/>
        <v>298791007</v>
      </c>
    </row>
    <row r="148" spans="2:18" s="14" customFormat="1" ht="17.100000000000001" customHeight="1">
      <c r="B148" s="72"/>
      <c r="C148" s="72"/>
      <c r="D148" s="82" t="s">
        <v>94</v>
      </c>
      <c r="E148" s="81"/>
      <c r="F148" s="81"/>
      <c r="G148" s="80"/>
      <c r="H148" s="79">
        <v>0</v>
      </c>
      <c r="I148" s="75">
        <v>0</v>
      </c>
      <c r="J148" s="78">
        <f>SUM(H148:I148)</f>
        <v>0</v>
      </c>
      <c r="K148" s="134">
        <v>0</v>
      </c>
      <c r="L148" s="76">
        <v>65980828</v>
      </c>
      <c r="M148" s="76">
        <v>57325921</v>
      </c>
      <c r="N148" s="76">
        <v>45678074</v>
      </c>
      <c r="O148" s="76">
        <v>31469229</v>
      </c>
      <c r="P148" s="75">
        <v>14723348</v>
      </c>
      <c r="Q148" s="74">
        <f>SUM(K148:P148)</f>
        <v>215177400</v>
      </c>
      <c r="R148" s="73">
        <f>SUM(J148,Q148)</f>
        <v>215177400</v>
      </c>
    </row>
    <row r="149" spans="2:18" s="14" customFormat="1" ht="17.100000000000001" customHeight="1">
      <c r="B149" s="72"/>
      <c r="C149" s="72"/>
      <c r="D149" s="133" t="s">
        <v>93</v>
      </c>
      <c r="E149" s="132"/>
      <c r="F149" s="132"/>
      <c r="G149" s="131"/>
      <c r="H149" s="130">
        <v>2436326</v>
      </c>
      <c r="I149" s="126">
        <v>6831266</v>
      </c>
      <c r="J149" s="129">
        <f>SUM(H149:I149)</f>
        <v>9267592</v>
      </c>
      <c r="K149" s="128">
        <v>0</v>
      </c>
      <c r="L149" s="127">
        <v>20514882</v>
      </c>
      <c r="M149" s="127">
        <v>20714343</v>
      </c>
      <c r="N149" s="127">
        <v>15135379</v>
      </c>
      <c r="O149" s="127">
        <v>11453336</v>
      </c>
      <c r="P149" s="126">
        <v>6528075</v>
      </c>
      <c r="Q149" s="125">
        <f>SUM(K149:P149)</f>
        <v>74346015</v>
      </c>
      <c r="R149" s="124">
        <f>SUM(J149,Q149)</f>
        <v>83613607</v>
      </c>
    </row>
    <row r="150" spans="2:18" s="14" customFormat="1" ht="17.100000000000001" customHeight="1">
      <c r="B150" s="72"/>
      <c r="C150" s="86" t="s">
        <v>92</v>
      </c>
      <c r="D150" s="85"/>
      <c r="E150" s="85"/>
      <c r="F150" s="85"/>
      <c r="G150" s="84"/>
      <c r="H150" s="45">
        <f>SUM(H151:H154)</f>
        <v>76680</v>
      </c>
      <c r="I150" s="44">
        <f t="shared" ref="I150:Q150" si="29">SUM(I151:I154)</f>
        <v>189990</v>
      </c>
      <c r="J150" s="43">
        <f>SUM(J151:J154)</f>
        <v>266670</v>
      </c>
      <c r="K150" s="42">
        <f t="shared" si="29"/>
        <v>0</v>
      </c>
      <c r="L150" s="41">
        <f t="shared" si="29"/>
        <v>6203008</v>
      </c>
      <c r="M150" s="41">
        <f>SUM(M151:M154)</f>
        <v>7913370</v>
      </c>
      <c r="N150" s="41">
        <f t="shared" si="29"/>
        <v>12985110</v>
      </c>
      <c r="O150" s="41">
        <f t="shared" si="29"/>
        <v>9803339</v>
      </c>
      <c r="P150" s="40">
        <f>SUM(P151:P154)</f>
        <v>7535302</v>
      </c>
      <c r="Q150" s="39">
        <f t="shared" si="29"/>
        <v>44440129</v>
      </c>
      <c r="R150" s="38">
        <f>SUM(R151:R154)</f>
        <v>44706799</v>
      </c>
    </row>
    <row r="151" spans="2:18" s="14" customFormat="1" ht="17.100000000000001" customHeight="1">
      <c r="B151" s="72"/>
      <c r="C151" s="72"/>
      <c r="D151" s="82" t="s">
        <v>91</v>
      </c>
      <c r="E151" s="81"/>
      <c r="F151" s="81"/>
      <c r="G151" s="80"/>
      <c r="H151" s="79">
        <v>76680</v>
      </c>
      <c r="I151" s="75">
        <v>189990</v>
      </c>
      <c r="J151" s="78">
        <f>SUM(H151:I151)</f>
        <v>266670</v>
      </c>
      <c r="K151" s="134">
        <v>0</v>
      </c>
      <c r="L151" s="76">
        <v>5548624</v>
      </c>
      <c r="M151" s="76">
        <v>6560394</v>
      </c>
      <c r="N151" s="76">
        <v>11265791</v>
      </c>
      <c r="O151" s="76">
        <v>7858910</v>
      </c>
      <c r="P151" s="75">
        <v>5790526</v>
      </c>
      <c r="Q151" s="74">
        <f>SUM(K151:P151)</f>
        <v>37024245</v>
      </c>
      <c r="R151" s="73">
        <f>SUM(J151,Q151)</f>
        <v>37290915</v>
      </c>
    </row>
    <row r="152" spans="2:18" s="14" customFormat="1" ht="17.100000000000001" customHeight="1">
      <c r="B152" s="72"/>
      <c r="C152" s="72"/>
      <c r="D152" s="70" t="s">
        <v>90</v>
      </c>
      <c r="E152" s="69"/>
      <c r="F152" s="69"/>
      <c r="G152" s="68"/>
      <c r="H152" s="67">
        <v>0</v>
      </c>
      <c r="I152" s="63">
        <v>0</v>
      </c>
      <c r="J152" s="66">
        <f>SUM(H152:I152)</f>
        <v>0</v>
      </c>
      <c r="K152" s="101">
        <v>0</v>
      </c>
      <c r="L152" s="64">
        <v>654384</v>
      </c>
      <c r="M152" s="64">
        <v>1267197</v>
      </c>
      <c r="N152" s="64">
        <v>1719319</v>
      </c>
      <c r="O152" s="64">
        <v>1944429</v>
      </c>
      <c r="P152" s="63">
        <v>1744776</v>
      </c>
      <c r="Q152" s="62">
        <f>SUM(K152:P152)</f>
        <v>7330105</v>
      </c>
      <c r="R152" s="61">
        <f>SUM(J152,Q152)</f>
        <v>7330105</v>
      </c>
    </row>
    <row r="153" spans="2:18" s="14" customFormat="1" ht="16.5" customHeight="1">
      <c r="B153" s="72"/>
      <c r="C153" s="71"/>
      <c r="D153" s="70" t="s">
        <v>89</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88</v>
      </c>
      <c r="E154" s="58"/>
      <c r="F154" s="58"/>
      <c r="G154" s="57"/>
      <c r="H154" s="56">
        <v>0</v>
      </c>
      <c r="I154" s="52">
        <v>0</v>
      </c>
      <c r="J154" s="55">
        <f>SUM(H154:I154)</f>
        <v>0</v>
      </c>
      <c r="K154" s="135">
        <v>0</v>
      </c>
      <c r="L154" s="53">
        <v>0</v>
      </c>
      <c r="M154" s="53">
        <v>85779</v>
      </c>
      <c r="N154" s="53">
        <v>0</v>
      </c>
      <c r="O154" s="53">
        <v>0</v>
      </c>
      <c r="P154" s="52">
        <v>0</v>
      </c>
      <c r="Q154" s="51">
        <f>SUM(K154:P154)</f>
        <v>85779</v>
      </c>
      <c r="R154" s="50">
        <f>SUM(J154,Q154)</f>
        <v>85779</v>
      </c>
    </row>
    <row r="155" spans="2:18" s="14" customFormat="1" ht="17.100000000000001" customHeight="1">
      <c r="B155" s="72"/>
      <c r="C155" s="86" t="s">
        <v>87</v>
      </c>
      <c r="D155" s="85"/>
      <c r="E155" s="85"/>
      <c r="F155" s="85"/>
      <c r="G155" s="84"/>
      <c r="H155" s="45">
        <f t="shared" ref="H155:R155" si="30">SUM(H156:H158)</f>
        <v>5814724</v>
      </c>
      <c r="I155" s="44">
        <f t="shared" si="30"/>
        <v>10822197</v>
      </c>
      <c r="J155" s="43">
        <f t="shared" si="30"/>
        <v>16636921</v>
      </c>
      <c r="K155" s="42">
        <f t="shared" si="30"/>
        <v>0</v>
      </c>
      <c r="L155" s="41">
        <f t="shared" si="30"/>
        <v>14559757</v>
      </c>
      <c r="M155" s="41">
        <f t="shared" si="30"/>
        <v>20684302</v>
      </c>
      <c r="N155" s="41">
        <f t="shared" si="30"/>
        <v>16102359</v>
      </c>
      <c r="O155" s="41">
        <f t="shared" si="30"/>
        <v>13150924</v>
      </c>
      <c r="P155" s="40">
        <f t="shared" si="30"/>
        <v>8874026</v>
      </c>
      <c r="Q155" s="39">
        <f t="shared" si="30"/>
        <v>73371368</v>
      </c>
      <c r="R155" s="38">
        <f t="shared" si="30"/>
        <v>90008289</v>
      </c>
    </row>
    <row r="156" spans="2:18" s="14" customFormat="1" ht="17.100000000000001" customHeight="1">
      <c r="B156" s="72"/>
      <c r="C156" s="72"/>
      <c r="D156" s="82" t="s">
        <v>86</v>
      </c>
      <c r="E156" s="81"/>
      <c r="F156" s="81"/>
      <c r="G156" s="80"/>
      <c r="H156" s="79">
        <v>4386582</v>
      </c>
      <c r="I156" s="75">
        <v>9307603</v>
      </c>
      <c r="J156" s="78">
        <f>SUM(H156:I156)</f>
        <v>13694185</v>
      </c>
      <c r="K156" s="134">
        <v>0</v>
      </c>
      <c r="L156" s="76">
        <v>12901258</v>
      </c>
      <c r="M156" s="76">
        <v>19560794</v>
      </c>
      <c r="N156" s="76">
        <v>15175572</v>
      </c>
      <c r="O156" s="76">
        <v>12556646</v>
      </c>
      <c r="P156" s="75">
        <v>8697485</v>
      </c>
      <c r="Q156" s="74">
        <f>SUM(K156:P156)</f>
        <v>68891755</v>
      </c>
      <c r="R156" s="73">
        <f>SUM(J156,Q156)</f>
        <v>82585940</v>
      </c>
    </row>
    <row r="157" spans="2:18" s="14" customFormat="1" ht="17.100000000000001" customHeight="1">
      <c r="B157" s="72"/>
      <c r="C157" s="72"/>
      <c r="D157" s="70" t="s">
        <v>85</v>
      </c>
      <c r="E157" s="69"/>
      <c r="F157" s="69"/>
      <c r="G157" s="68"/>
      <c r="H157" s="67">
        <v>295369</v>
      </c>
      <c r="I157" s="63">
        <v>383557</v>
      </c>
      <c r="J157" s="66">
        <f>SUM(H157:I157)</f>
        <v>678926</v>
      </c>
      <c r="K157" s="101">
        <v>0</v>
      </c>
      <c r="L157" s="64">
        <v>509523</v>
      </c>
      <c r="M157" s="64">
        <v>473860</v>
      </c>
      <c r="N157" s="64">
        <v>430027</v>
      </c>
      <c r="O157" s="64">
        <v>553006</v>
      </c>
      <c r="P157" s="63">
        <v>145131</v>
      </c>
      <c r="Q157" s="62">
        <f>SUM(K157:P157)</f>
        <v>2111547</v>
      </c>
      <c r="R157" s="61">
        <f>SUM(J157,Q157)</f>
        <v>2790473</v>
      </c>
    </row>
    <row r="158" spans="2:18" s="14" customFormat="1" ht="17.100000000000001" customHeight="1">
      <c r="B158" s="72"/>
      <c r="C158" s="72"/>
      <c r="D158" s="133" t="s">
        <v>84</v>
      </c>
      <c r="E158" s="132"/>
      <c r="F158" s="132"/>
      <c r="G158" s="131"/>
      <c r="H158" s="130">
        <v>1132773</v>
      </c>
      <c r="I158" s="126">
        <v>1131037</v>
      </c>
      <c r="J158" s="129">
        <f>SUM(H158:I158)</f>
        <v>2263810</v>
      </c>
      <c r="K158" s="128">
        <v>0</v>
      </c>
      <c r="L158" s="127">
        <v>1148976</v>
      </c>
      <c r="M158" s="127">
        <v>649648</v>
      </c>
      <c r="N158" s="127">
        <v>496760</v>
      </c>
      <c r="O158" s="127">
        <v>41272</v>
      </c>
      <c r="P158" s="126">
        <v>31410</v>
      </c>
      <c r="Q158" s="125">
        <f>SUM(K158:P158)</f>
        <v>2368066</v>
      </c>
      <c r="R158" s="124">
        <f>SUM(J158,Q158)</f>
        <v>4631876</v>
      </c>
    </row>
    <row r="159" spans="2:18" s="14" customFormat="1" ht="17.100000000000001" customHeight="1">
      <c r="B159" s="72"/>
      <c r="C159" s="122" t="s">
        <v>83</v>
      </c>
      <c r="D159" s="121"/>
      <c r="E159" s="121"/>
      <c r="F159" s="121"/>
      <c r="G159" s="120"/>
      <c r="H159" s="45">
        <v>1270546</v>
      </c>
      <c r="I159" s="44">
        <v>1888483</v>
      </c>
      <c r="J159" s="43">
        <f>SUM(H159:I159)</f>
        <v>3159029</v>
      </c>
      <c r="K159" s="42">
        <v>0</v>
      </c>
      <c r="L159" s="41">
        <v>17712554</v>
      </c>
      <c r="M159" s="41">
        <v>16150706</v>
      </c>
      <c r="N159" s="41">
        <v>20245702</v>
      </c>
      <c r="O159" s="41">
        <v>18318038</v>
      </c>
      <c r="P159" s="40">
        <v>7379040</v>
      </c>
      <c r="Q159" s="39">
        <f>SUM(K159:P159)</f>
        <v>79806040</v>
      </c>
      <c r="R159" s="38">
        <f>SUM(J159,Q159)</f>
        <v>82965069</v>
      </c>
    </row>
    <row r="160" spans="2:18" s="14" customFormat="1" ht="17.100000000000001" customHeight="1">
      <c r="B160" s="123"/>
      <c r="C160" s="122" t="s">
        <v>82</v>
      </c>
      <c r="D160" s="121"/>
      <c r="E160" s="121"/>
      <c r="F160" s="121"/>
      <c r="G160" s="120"/>
      <c r="H160" s="45">
        <v>3803400</v>
      </c>
      <c r="I160" s="44">
        <v>5890026</v>
      </c>
      <c r="J160" s="43">
        <f>SUM(H160:I160)</f>
        <v>9693426</v>
      </c>
      <c r="K160" s="42">
        <v>0</v>
      </c>
      <c r="L160" s="41">
        <v>44794025</v>
      </c>
      <c r="M160" s="41">
        <v>27013200</v>
      </c>
      <c r="N160" s="41">
        <v>20472966</v>
      </c>
      <c r="O160" s="41">
        <v>12245587</v>
      </c>
      <c r="P160" s="40">
        <v>5956241</v>
      </c>
      <c r="Q160" s="39">
        <f>SUM(K160:P160)</f>
        <v>110482019</v>
      </c>
      <c r="R160" s="38">
        <f>SUM(J160,Q160)</f>
        <v>120175445</v>
      </c>
    </row>
    <row r="161" spans="2:18" s="14" customFormat="1" ht="17.100000000000001" customHeight="1">
      <c r="B161" s="86" t="s">
        <v>81</v>
      </c>
      <c r="C161" s="85"/>
      <c r="D161" s="85"/>
      <c r="E161" s="85"/>
      <c r="F161" s="85"/>
      <c r="G161" s="84"/>
      <c r="H161" s="45">
        <f t="shared" ref="H161:R161" si="31">SUM(H162:H170)</f>
        <v>534789</v>
      </c>
      <c r="I161" s="44">
        <f t="shared" si="31"/>
        <v>1262121</v>
      </c>
      <c r="J161" s="43">
        <f t="shared" si="31"/>
        <v>1796910</v>
      </c>
      <c r="K161" s="42">
        <f t="shared" si="31"/>
        <v>0</v>
      </c>
      <c r="L161" s="41">
        <f t="shared" si="31"/>
        <v>139287979</v>
      </c>
      <c r="M161" s="41">
        <f t="shared" si="31"/>
        <v>131151860</v>
      </c>
      <c r="N161" s="41">
        <f t="shared" si="31"/>
        <v>144880898</v>
      </c>
      <c r="O161" s="41">
        <f t="shared" si="31"/>
        <v>107581442</v>
      </c>
      <c r="P161" s="40">
        <f t="shared" si="31"/>
        <v>64811693</v>
      </c>
      <c r="Q161" s="39">
        <f>SUM(Q162:Q170)</f>
        <v>587713872</v>
      </c>
      <c r="R161" s="38">
        <f t="shared" si="31"/>
        <v>589510782</v>
      </c>
    </row>
    <row r="162" spans="2:18" s="14" customFormat="1" ht="17.100000000000001" customHeight="1">
      <c r="B162" s="72"/>
      <c r="C162" s="119" t="s">
        <v>80</v>
      </c>
      <c r="D162" s="118"/>
      <c r="E162" s="118"/>
      <c r="F162" s="118"/>
      <c r="G162" s="117"/>
      <c r="H162" s="79">
        <v>0</v>
      </c>
      <c r="I162" s="75">
        <v>0</v>
      </c>
      <c r="J162" s="78">
        <f t="shared" ref="J162:J170" si="32">SUM(H162:I162)</f>
        <v>0</v>
      </c>
      <c r="K162" s="116"/>
      <c r="L162" s="115">
        <v>4237529</v>
      </c>
      <c r="M162" s="115">
        <v>4640887</v>
      </c>
      <c r="N162" s="115">
        <v>7026077</v>
      </c>
      <c r="O162" s="115">
        <v>7044626</v>
      </c>
      <c r="P162" s="114">
        <v>7750129</v>
      </c>
      <c r="Q162" s="113">
        <f>SUM(K162:P162)</f>
        <v>30699248</v>
      </c>
      <c r="R162" s="112">
        <f>SUM(J162,Q162)</f>
        <v>30699248</v>
      </c>
    </row>
    <row r="163" spans="2:18" s="14" customFormat="1" ht="17.100000000000001" customHeight="1">
      <c r="B163" s="72"/>
      <c r="C163" s="70" t="s">
        <v>79</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78</v>
      </c>
      <c r="D164" s="109"/>
      <c r="E164" s="109"/>
      <c r="F164" s="109"/>
      <c r="G164" s="108"/>
      <c r="H164" s="107">
        <v>0</v>
      </c>
      <c r="I164" s="104">
        <v>0</v>
      </c>
      <c r="J164" s="106">
        <f>SUM(H164:I164)</f>
        <v>0</v>
      </c>
      <c r="K164" s="65"/>
      <c r="L164" s="105">
        <v>63246929</v>
      </c>
      <c r="M164" s="105">
        <v>43607984</v>
      </c>
      <c r="N164" s="105">
        <v>39551164</v>
      </c>
      <c r="O164" s="105">
        <v>24740700</v>
      </c>
      <c r="P164" s="104">
        <v>11092472</v>
      </c>
      <c r="Q164" s="103">
        <f>SUM(K164:P164)</f>
        <v>182239249</v>
      </c>
      <c r="R164" s="102">
        <f>SUM(J164,Q164)</f>
        <v>182239249</v>
      </c>
    </row>
    <row r="165" spans="2:18" s="14" customFormat="1" ht="17.100000000000001" customHeight="1">
      <c r="B165" s="72"/>
      <c r="C165" s="70" t="s">
        <v>77</v>
      </c>
      <c r="D165" s="69"/>
      <c r="E165" s="69"/>
      <c r="F165" s="69"/>
      <c r="G165" s="68"/>
      <c r="H165" s="67">
        <v>0</v>
      </c>
      <c r="I165" s="63">
        <v>117351</v>
      </c>
      <c r="J165" s="66">
        <f t="shared" si="32"/>
        <v>117351</v>
      </c>
      <c r="K165" s="101">
        <v>0</v>
      </c>
      <c r="L165" s="64">
        <v>10043115</v>
      </c>
      <c r="M165" s="64">
        <v>8726870</v>
      </c>
      <c r="N165" s="64">
        <v>8383224</v>
      </c>
      <c r="O165" s="64">
        <v>6761119</v>
      </c>
      <c r="P165" s="63">
        <v>4258864</v>
      </c>
      <c r="Q165" s="62">
        <f t="shared" si="33"/>
        <v>38173192</v>
      </c>
      <c r="R165" s="61">
        <f t="shared" si="34"/>
        <v>38290543</v>
      </c>
    </row>
    <row r="166" spans="2:18" s="14" customFormat="1" ht="17.100000000000001" customHeight="1">
      <c r="B166" s="72"/>
      <c r="C166" s="70" t="s">
        <v>76</v>
      </c>
      <c r="D166" s="69"/>
      <c r="E166" s="69"/>
      <c r="F166" s="69"/>
      <c r="G166" s="68"/>
      <c r="H166" s="67">
        <v>534789</v>
      </c>
      <c r="I166" s="63">
        <v>1144770</v>
      </c>
      <c r="J166" s="66">
        <f t="shared" si="32"/>
        <v>1679559</v>
      </c>
      <c r="K166" s="101">
        <v>0</v>
      </c>
      <c r="L166" s="64">
        <v>11196686</v>
      </c>
      <c r="M166" s="64">
        <v>11943117</v>
      </c>
      <c r="N166" s="64">
        <v>21054414</v>
      </c>
      <c r="O166" s="64">
        <v>17683607</v>
      </c>
      <c r="P166" s="63">
        <v>12214484</v>
      </c>
      <c r="Q166" s="62">
        <f t="shared" si="33"/>
        <v>74092308</v>
      </c>
      <c r="R166" s="61">
        <f t="shared" si="34"/>
        <v>75771867</v>
      </c>
    </row>
    <row r="167" spans="2:18" s="14" customFormat="1" ht="17.100000000000001" customHeight="1">
      <c r="B167" s="72"/>
      <c r="C167" s="70" t="s">
        <v>75</v>
      </c>
      <c r="D167" s="69"/>
      <c r="E167" s="69"/>
      <c r="F167" s="69"/>
      <c r="G167" s="68"/>
      <c r="H167" s="67">
        <v>0</v>
      </c>
      <c r="I167" s="63">
        <v>0</v>
      </c>
      <c r="J167" s="66">
        <f t="shared" si="32"/>
        <v>0</v>
      </c>
      <c r="K167" s="65"/>
      <c r="L167" s="64">
        <v>42776103</v>
      </c>
      <c r="M167" s="64">
        <v>49511800</v>
      </c>
      <c r="N167" s="64">
        <v>53781446</v>
      </c>
      <c r="O167" s="64">
        <v>32051061</v>
      </c>
      <c r="P167" s="63">
        <v>14775224</v>
      </c>
      <c r="Q167" s="62">
        <f t="shared" si="33"/>
        <v>192895634</v>
      </c>
      <c r="R167" s="61">
        <f t="shared" si="34"/>
        <v>192895634</v>
      </c>
    </row>
    <row r="168" spans="2:18" s="14" customFormat="1" ht="17.100000000000001" customHeight="1">
      <c r="B168" s="72"/>
      <c r="C168" s="100" t="s">
        <v>74</v>
      </c>
      <c r="D168" s="98"/>
      <c r="E168" s="98"/>
      <c r="F168" s="98"/>
      <c r="G168" s="97"/>
      <c r="H168" s="67">
        <v>0</v>
      </c>
      <c r="I168" s="63">
        <v>0</v>
      </c>
      <c r="J168" s="66">
        <f t="shared" si="32"/>
        <v>0</v>
      </c>
      <c r="K168" s="65"/>
      <c r="L168" s="64">
        <v>4712097</v>
      </c>
      <c r="M168" s="64">
        <v>6295991</v>
      </c>
      <c r="N168" s="64">
        <v>6634359</v>
      </c>
      <c r="O168" s="64">
        <v>3859884</v>
      </c>
      <c r="P168" s="63">
        <v>1918075</v>
      </c>
      <c r="Q168" s="62">
        <f t="shared" si="33"/>
        <v>23420406</v>
      </c>
      <c r="R168" s="61">
        <f t="shared" si="34"/>
        <v>23420406</v>
      </c>
    </row>
    <row r="169" spans="2:18" s="14" customFormat="1" ht="17.100000000000001" customHeight="1">
      <c r="B169" s="71"/>
      <c r="C169" s="99" t="s">
        <v>73</v>
      </c>
      <c r="D169" s="98"/>
      <c r="E169" s="98"/>
      <c r="F169" s="98"/>
      <c r="G169" s="97"/>
      <c r="H169" s="67">
        <v>0</v>
      </c>
      <c r="I169" s="63">
        <v>0</v>
      </c>
      <c r="J169" s="66">
        <f t="shared" si="32"/>
        <v>0</v>
      </c>
      <c r="K169" s="65"/>
      <c r="L169" s="64">
        <v>0</v>
      </c>
      <c r="M169" s="64">
        <v>0</v>
      </c>
      <c r="N169" s="64">
        <v>817155</v>
      </c>
      <c r="O169" s="64">
        <v>7049934</v>
      </c>
      <c r="P169" s="63">
        <v>5322487</v>
      </c>
      <c r="Q169" s="62">
        <f>SUM(K169:P169)</f>
        <v>13189576</v>
      </c>
      <c r="R169" s="61">
        <f>SUM(J169,Q169)</f>
        <v>13189576</v>
      </c>
    </row>
    <row r="170" spans="2:18" s="14" customFormat="1" ht="17.100000000000001" customHeight="1">
      <c r="B170" s="96"/>
      <c r="C170" s="95" t="s">
        <v>72</v>
      </c>
      <c r="D170" s="94"/>
      <c r="E170" s="94"/>
      <c r="F170" s="94"/>
      <c r="G170" s="93"/>
      <c r="H170" s="92">
        <v>0</v>
      </c>
      <c r="I170" s="89">
        <v>0</v>
      </c>
      <c r="J170" s="91">
        <f t="shared" si="32"/>
        <v>0</v>
      </c>
      <c r="K170" s="54"/>
      <c r="L170" s="90">
        <v>3075520</v>
      </c>
      <c r="M170" s="90">
        <v>6425211</v>
      </c>
      <c r="N170" s="90">
        <v>7633059</v>
      </c>
      <c r="O170" s="90">
        <v>8390511</v>
      </c>
      <c r="P170" s="89">
        <v>7479958</v>
      </c>
      <c r="Q170" s="88">
        <f t="shared" si="33"/>
        <v>33004259</v>
      </c>
      <c r="R170" s="87">
        <f t="shared" si="34"/>
        <v>33004259</v>
      </c>
    </row>
    <row r="171" spans="2:18" s="14" customFormat="1" ht="17.100000000000001" customHeight="1">
      <c r="B171" s="86" t="s">
        <v>71</v>
      </c>
      <c r="C171" s="85"/>
      <c r="D171" s="85"/>
      <c r="E171" s="85"/>
      <c r="F171" s="85"/>
      <c r="G171" s="84"/>
      <c r="H171" s="45">
        <f>SUM(H172:H175)</f>
        <v>0</v>
      </c>
      <c r="I171" s="44">
        <f>SUM(I172:I175)</f>
        <v>0</v>
      </c>
      <c r="J171" s="43">
        <f>SUM(J172:J175)</f>
        <v>0</v>
      </c>
      <c r="K171" s="83"/>
      <c r="L171" s="41">
        <f t="shared" ref="L171:R171" si="35">SUM(L172:L175)</f>
        <v>13556687</v>
      </c>
      <c r="M171" s="41">
        <f t="shared" si="35"/>
        <v>15864232</v>
      </c>
      <c r="N171" s="41">
        <f t="shared" si="35"/>
        <v>80932319</v>
      </c>
      <c r="O171" s="41">
        <f t="shared" si="35"/>
        <v>281514159</v>
      </c>
      <c r="P171" s="40">
        <f t="shared" si="35"/>
        <v>271394892</v>
      </c>
      <c r="Q171" s="39">
        <f t="shared" si="35"/>
        <v>663262289</v>
      </c>
      <c r="R171" s="38">
        <f t="shared" si="35"/>
        <v>663262289</v>
      </c>
    </row>
    <row r="172" spans="2:18" s="14" customFormat="1" ht="17.100000000000001" customHeight="1">
      <c r="B172" s="72"/>
      <c r="C172" s="82" t="s">
        <v>70</v>
      </c>
      <c r="D172" s="81"/>
      <c r="E172" s="81"/>
      <c r="F172" s="81"/>
      <c r="G172" s="80"/>
      <c r="H172" s="79">
        <v>0</v>
      </c>
      <c r="I172" s="75">
        <v>0</v>
      </c>
      <c r="J172" s="78">
        <f>SUM(H172:I172)</f>
        <v>0</v>
      </c>
      <c r="K172" s="77"/>
      <c r="L172" s="76">
        <v>0</v>
      </c>
      <c r="M172" s="76">
        <v>567423</v>
      </c>
      <c r="N172" s="76">
        <v>39645564</v>
      </c>
      <c r="O172" s="76">
        <v>127695115</v>
      </c>
      <c r="P172" s="75">
        <v>109370914</v>
      </c>
      <c r="Q172" s="74">
        <f>SUM(K172:P172)</f>
        <v>277279016</v>
      </c>
      <c r="R172" s="73">
        <f>SUM(J172,Q172)</f>
        <v>277279016</v>
      </c>
    </row>
    <row r="173" spans="2:18" s="14" customFormat="1" ht="17.100000000000001" customHeight="1">
      <c r="B173" s="72"/>
      <c r="C173" s="70" t="s">
        <v>69</v>
      </c>
      <c r="D173" s="69"/>
      <c r="E173" s="69"/>
      <c r="F173" s="69"/>
      <c r="G173" s="68"/>
      <c r="H173" s="67">
        <v>0</v>
      </c>
      <c r="I173" s="63">
        <v>0</v>
      </c>
      <c r="J173" s="66">
        <f>SUM(H173:I173)</f>
        <v>0</v>
      </c>
      <c r="K173" s="65"/>
      <c r="L173" s="64">
        <v>13316837</v>
      </c>
      <c r="M173" s="64">
        <v>15007633</v>
      </c>
      <c r="N173" s="64">
        <v>31546703</v>
      </c>
      <c r="O173" s="64">
        <v>46065604</v>
      </c>
      <c r="P173" s="63">
        <v>20248780</v>
      </c>
      <c r="Q173" s="62">
        <f>SUM(K173:P173)</f>
        <v>126185557</v>
      </c>
      <c r="R173" s="61">
        <f>SUM(J173,Q173)</f>
        <v>126185557</v>
      </c>
    </row>
    <row r="174" spans="2:18" s="14" customFormat="1" ht="17.100000000000001" customHeight="1">
      <c r="B174" s="71"/>
      <c r="C174" s="70" t="s">
        <v>68</v>
      </c>
      <c r="D174" s="69"/>
      <c r="E174" s="69"/>
      <c r="F174" s="69"/>
      <c r="G174" s="68"/>
      <c r="H174" s="67">
        <v>0</v>
      </c>
      <c r="I174" s="63">
        <v>0</v>
      </c>
      <c r="J174" s="66">
        <f>SUM(H174:I174)</f>
        <v>0</v>
      </c>
      <c r="K174" s="65"/>
      <c r="L174" s="64">
        <v>0</v>
      </c>
      <c r="M174" s="64">
        <v>0</v>
      </c>
      <c r="N174" s="64">
        <v>1121184</v>
      </c>
      <c r="O174" s="64">
        <v>3513786</v>
      </c>
      <c r="P174" s="63">
        <v>4550791</v>
      </c>
      <c r="Q174" s="62">
        <f>SUM(K174:P174)</f>
        <v>9185761</v>
      </c>
      <c r="R174" s="61">
        <f>SUM(J174,Q174)</f>
        <v>9185761</v>
      </c>
    </row>
    <row r="175" spans="2:18" s="49" customFormat="1" ht="17.100000000000001" customHeight="1">
      <c r="B175" s="60"/>
      <c r="C175" s="59" t="s">
        <v>67</v>
      </c>
      <c r="D175" s="58"/>
      <c r="E175" s="58"/>
      <c r="F175" s="58"/>
      <c r="G175" s="57"/>
      <c r="H175" s="56">
        <v>0</v>
      </c>
      <c r="I175" s="52">
        <v>0</v>
      </c>
      <c r="J175" s="55">
        <f>SUM(H175:I175)</f>
        <v>0</v>
      </c>
      <c r="K175" s="54"/>
      <c r="L175" s="53">
        <v>239850</v>
      </c>
      <c r="M175" s="53">
        <v>289176</v>
      </c>
      <c r="N175" s="53">
        <v>8618868</v>
      </c>
      <c r="O175" s="53">
        <v>104239654</v>
      </c>
      <c r="P175" s="52">
        <v>137224407</v>
      </c>
      <c r="Q175" s="51">
        <f>SUM(K175:P175)</f>
        <v>250611955</v>
      </c>
      <c r="R175" s="50">
        <f>SUM(J175,Q175)</f>
        <v>250611955</v>
      </c>
    </row>
    <row r="176" spans="2:18" s="14" customFormat="1" ht="17.100000000000001" customHeight="1">
      <c r="B176" s="48" t="s">
        <v>66</v>
      </c>
      <c r="C176" s="47"/>
      <c r="D176" s="47"/>
      <c r="E176" s="47"/>
      <c r="F176" s="47"/>
      <c r="G176" s="46"/>
      <c r="H176" s="45">
        <f t="shared" ref="H176:R176" si="36">SUM(H140,H161,H171)</f>
        <v>15777017</v>
      </c>
      <c r="I176" s="44">
        <f t="shared" si="36"/>
        <v>31577598</v>
      </c>
      <c r="J176" s="43">
        <f t="shared" si="36"/>
        <v>47354615</v>
      </c>
      <c r="K176" s="42">
        <f t="shared" si="36"/>
        <v>0</v>
      </c>
      <c r="L176" s="41">
        <f t="shared" si="36"/>
        <v>374585832</v>
      </c>
      <c r="M176" s="41">
        <f t="shared" si="36"/>
        <v>341695488</v>
      </c>
      <c r="N176" s="41">
        <f t="shared" si="36"/>
        <v>395926877</v>
      </c>
      <c r="O176" s="41">
        <f t="shared" si="36"/>
        <v>518455195</v>
      </c>
      <c r="P176" s="40">
        <f t="shared" si="36"/>
        <v>411914745</v>
      </c>
      <c r="Q176" s="39">
        <f t="shared" si="36"/>
        <v>2042578137</v>
      </c>
      <c r="R176" s="38">
        <f t="shared" si="36"/>
        <v>2089932752</v>
      </c>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8"/>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21" man="1"/>
    <brk id="93" max="16383" man="1"/>
    <brk id="13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79" zoomScaleNormal="55" zoomScaleSheetLayoutView="79" workbookViewId="0">
      <selection activeCell="P1" sqref="P1:Q1"/>
    </sheetView>
  </sheetViews>
  <sheetFormatPr defaultColWidth="7.6640625" defaultRowHeight="17.100000000000001" customHeight="1"/>
  <cols>
    <col min="1" max="2" width="2.6640625" style="1" customWidth="1"/>
    <col min="3" max="3" width="5.6640625" style="1" customWidth="1"/>
    <col min="4" max="4" width="7.6640625" style="1" customWidth="1"/>
    <col min="5" max="5" width="2.66406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2.66406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2.66406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2.66406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2.66406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2.66406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2.66406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2.66406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2.66406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2.66406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2.66406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2.66406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2.66406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2.66406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2.66406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2.66406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2.66406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2.66406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2.66406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2.66406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2.66406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2.66406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2.66406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2.66406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2.66406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2.66406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2.66406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2.66406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2.66406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2.66406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2.66406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2.66406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2.66406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2.66406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2.66406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2.66406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2.66406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2.66406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2.66406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2.66406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2.66406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2.66406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2.66406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2.66406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2.66406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2.66406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2.66406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2.66406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2.66406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2.66406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2.66406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2.66406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2.66406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2.66406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2.66406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2.66406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2.66406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2.66406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2.66406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2.66406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2.66406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2.66406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2.66406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2.66406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342" t="str">
        <f>"介護保険事業状況報告　令和" &amp; DBCS($A$2) &amp; "年（" &amp; DBCS($B$2) &amp; "年）" &amp; DBCS($C$2) &amp; "月※"</f>
        <v>介護保険事業状況報告　令和４年（２０２２年）５月※</v>
      </c>
      <c r="J1" s="853" t="s">
        <v>143</v>
      </c>
      <c r="K1" s="854"/>
      <c r="L1" s="854"/>
      <c r="M1" s="854"/>
      <c r="N1" s="854"/>
      <c r="O1" s="855"/>
      <c r="P1" s="863">
        <v>44788</v>
      </c>
      <c r="Q1" s="864"/>
      <c r="R1" s="336" t="s">
        <v>142</v>
      </c>
    </row>
    <row r="2" spans="1:18" ht="17.100000000000001" customHeight="1" thickTop="1">
      <c r="A2" s="312">
        <v>4</v>
      </c>
      <c r="B2" s="312">
        <v>2022</v>
      </c>
      <c r="C2" s="312">
        <v>5</v>
      </c>
      <c r="D2" s="312">
        <v>1</v>
      </c>
      <c r="E2" s="312">
        <v>31</v>
      </c>
      <c r="Q2" s="336"/>
    </row>
    <row r="3" spans="1:18" ht="17.100000000000001" customHeight="1">
      <c r="A3" s="4" t="s">
        <v>141</v>
      </c>
    </row>
    <row r="4" spans="1:18" ht="17.100000000000001" customHeight="1">
      <c r="B4" s="23"/>
      <c r="C4" s="23"/>
      <c r="D4" s="23"/>
      <c r="E4" s="143"/>
      <c r="F4" s="143"/>
      <c r="G4" s="143"/>
      <c r="H4" s="782" t="s">
        <v>130</v>
      </c>
      <c r="I4" s="782"/>
    </row>
    <row r="5" spans="1:18" ht="17.100000000000001" customHeight="1">
      <c r="B5" s="858" t="str">
        <f>"令和" &amp; DBCS($A$2) &amp; "年（" &amp; DBCS($B$2) &amp; "年）" &amp; DBCS($C$2) &amp; "月末日現在"</f>
        <v>令和４年（２０２２年）５月末日現在</v>
      </c>
      <c r="C5" s="859"/>
      <c r="D5" s="859"/>
      <c r="E5" s="859"/>
      <c r="F5" s="859"/>
      <c r="G5" s="860"/>
      <c r="H5" s="861" t="s">
        <v>140</v>
      </c>
      <c r="I5" s="862"/>
      <c r="L5" s="343" t="s">
        <v>130</v>
      </c>
      <c r="Q5" s="24" t="s">
        <v>139</v>
      </c>
    </row>
    <row r="6" spans="1:18" ht="17.100000000000001" customHeight="1">
      <c r="B6" s="3" t="s">
        <v>138</v>
      </c>
      <c r="C6" s="335"/>
      <c r="D6" s="335"/>
      <c r="E6" s="335"/>
      <c r="F6" s="335"/>
      <c r="G6" s="235"/>
      <c r="H6" s="334"/>
      <c r="I6" s="333">
        <v>46030</v>
      </c>
      <c r="K6" s="332" t="s">
        <v>137</v>
      </c>
      <c r="L6" s="331">
        <f>(I7+I8)-I6</f>
        <v>5275</v>
      </c>
      <c r="Q6" s="330">
        <f>R42</f>
        <v>20056</v>
      </c>
      <c r="R6" s="852">
        <f>Q6/Q7</f>
        <v>0.20605126624544101</v>
      </c>
    </row>
    <row r="7" spans="1:18" s="189" customFormat="1" ht="17.100000000000001" customHeight="1">
      <c r="B7" s="329" t="s">
        <v>136</v>
      </c>
      <c r="C7" s="328"/>
      <c r="D7" s="328"/>
      <c r="E7" s="328"/>
      <c r="F7" s="328"/>
      <c r="G7" s="327"/>
      <c r="H7" s="326"/>
      <c r="I7" s="325">
        <v>32693</v>
      </c>
      <c r="K7" s="189" t="s">
        <v>135</v>
      </c>
      <c r="Q7" s="324">
        <f>I9</f>
        <v>97335</v>
      </c>
      <c r="R7" s="852"/>
    </row>
    <row r="8" spans="1:18" s="189" customFormat="1" ht="17.100000000000001" customHeight="1">
      <c r="B8" s="323" t="s">
        <v>134</v>
      </c>
      <c r="C8" s="322"/>
      <c r="D8" s="322"/>
      <c r="E8" s="322"/>
      <c r="F8" s="322"/>
      <c r="G8" s="225"/>
      <c r="H8" s="321"/>
      <c r="I8" s="320">
        <v>18612</v>
      </c>
      <c r="K8" s="189" t="s">
        <v>133</v>
      </c>
      <c r="Q8" s="319"/>
      <c r="R8" s="318"/>
    </row>
    <row r="9" spans="1:18" ht="17.100000000000001" customHeight="1">
      <c r="B9" s="13" t="s">
        <v>132</v>
      </c>
      <c r="C9" s="12"/>
      <c r="D9" s="12"/>
      <c r="E9" s="12"/>
      <c r="F9" s="12"/>
      <c r="G9" s="317"/>
      <c r="H9" s="316"/>
      <c r="I9" s="315">
        <f>I6+I7+I8</f>
        <v>97335</v>
      </c>
    </row>
    <row r="11" spans="1:18" ht="17.100000000000001" customHeight="1">
      <c r="A11" s="4" t="s">
        <v>131</v>
      </c>
    </row>
    <row r="12" spans="1:18" ht="17.100000000000001" customHeight="1" thickBot="1">
      <c r="B12" s="5"/>
      <c r="C12" s="5"/>
      <c r="D12" s="5"/>
      <c r="E12" s="314"/>
      <c r="F12" s="314"/>
      <c r="G12" s="314"/>
      <c r="H12" s="314"/>
      <c r="I12" s="314"/>
      <c r="J12" s="314"/>
      <c r="K12" s="314"/>
      <c r="L12" s="314"/>
      <c r="M12" s="314"/>
      <c r="P12" s="314"/>
      <c r="Q12" s="842" t="s">
        <v>130</v>
      </c>
      <c r="R12" s="842"/>
    </row>
    <row r="13" spans="1:18" ht="17.100000000000001" customHeight="1">
      <c r="A13" s="313" t="s">
        <v>129</v>
      </c>
      <c r="B13" s="843" t="s">
        <v>128</v>
      </c>
      <c r="C13" s="846" t="str">
        <f>"令和" &amp; DBCS($A$2) &amp; "年（" &amp; DBCS($B$2) &amp; "年）" &amp; DBCS($C$2) &amp; "月末日現在"</f>
        <v>令和４年（２０２２年）５月末日現在</v>
      </c>
      <c r="D13" s="847"/>
      <c r="E13" s="847"/>
      <c r="F13" s="847"/>
      <c r="G13" s="848"/>
      <c r="H13" s="299" t="s">
        <v>65</v>
      </c>
      <c r="I13" s="298" t="s">
        <v>64</v>
      </c>
      <c r="J13" s="297" t="s">
        <v>57</v>
      </c>
      <c r="K13" s="296" t="s">
        <v>63</v>
      </c>
      <c r="L13" s="295" t="s">
        <v>62</v>
      </c>
      <c r="M13" s="295" t="s">
        <v>61</v>
      </c>
      <c r="N13" s="295" t="s">
        <v>60</v>
      </c>
      <c r="O13" s="295" t="s">
        <v>59</v>
      </c>
      <c r="P13" s="294" t="s">
        <v>58</v>
      </c>
      <c r="Q13" s="293" t="s">
        <v>57</v>
      </c>
      <c r="R13" s="292" t="s">
        <v>56</v>
      </c>
    </row>
    <row r="14" spans="1:18" ht="17.100000000000001" customHeight="1">
      <c r="A14" s="312">
        <v>875</v>
      </c>
      <c r="B14" s="844"/>
      <c r="C14" s="291" t="s">
        <v>111</v>
      </c>
      <c r="D14" s="47"/>
      <c r="E14" s="47"/>
      <c r="F14" s="47"/>
      <c r="G14" s="46"/>
      <c r="H14" s="263">
        <f>H15+H16+H17+H18+H19+H20</f>
        <v>803</v>
      </c>
      <c r="I14" s="264">
        <f>I15+I16+I17+I18+I19+I20</f>
        <v>665</v>
      </c>
      <c r="J14" s="290">
        <f t="shared" ref="J14:J22" si="0">SUM(H14:I14)</f>
        <v>1468</v>
      </c>
      <c r="K14" s="289" t="s">
        <v>144</v>
      </c>
      <c r="L14" s="33">
        <f>L15+L16+L17+L18+L19+L20</f>
        <v>1429</v>
      </c>
      <c r="M14" s="33">
        <f>M15+M16+M17+M18+M19+M20</f>
        <v>1044</v>
      </c>
      <c r="N14" s="33">
        <f>N15+N16+N17+N18+N19+N20</f>
        <v>734</v>
      </c>
      <c r="O14" s="33">
        <f>O15+O16+O17+O18+O19+O20</f>
        <v>681</v>
      </c>
      <c r="P14" s="33">
        <f>P15+P16+P17+P18+P19+P20</f>
        <v>456</v>
      </c>
      <c r="Q14" s="261">
        <f t="shared" ref="Q14:Q22" si="1">SUM(K14:P14)</f>
        <v>4344</v>
      </c>
      <c r="R14" s="287">
        <f t="shared" ref="R14:R22" si="2">SUM(J14,Q14)</f>
        <v>5812</v>
      </c>
    </row>
    <row r="15" spans="1:18" ht="17.100000000000001" customHeight="1">
      <c r="A15" s="312">
        <v>156</v>
      </c>
      <c r="B15" s="844"/>
      <c r="C15" s="82"/>
      <c r="D15" s="151" t="s">
        <v>126</v>
      </c>
      <c r="E15" s="151"/>
      <c r="F15" s="151"/>
      <c r="G15" s="151"/>
      <c r="H15" s="311">
        <v>62</v>
      </c>
      <c r="I15" s="308">
        <v>51</v>
      </c>
      <c r="J15" s="275">
        <f t="shared" si="0"/>
        <v>113</v>
      </c>
      <c r="K15" s="310" t="s">
        <v>144</v>
      </c>
      <c r="L15" s="309">
        <v>76</v>
      </c>
      <c r="M15" s="309">
        <v>56</v>
      </c>
      <c r="N15" s="309">
        <v>34</v>
      </c>
      <c r="O15" s="309">
        <v>33</v>
      </c>
      <c r="P15" s="308">
        <v>33</v>
      </c>
      <c r="Q15" s="275">
        <f t="shared" si="1"/>
        <v>232</v>
      </c>
      <c r="R15" s="281">
        <f t="shared" si="2"/>
        <v>345</v>
      </c>
    </row>
    <row r="16" spans="1:18" ht="17.100000000000001" customHeight="1">
      <c r="A16" s="312"/>
      <c r="B16" s="844"/>
      <c r="C16" s="152"/>
      <c r="D16" s="69" t="s">
        <v>125</v>
      </c>
      <c r="E16" s="69"/>
      <c r="F16" s="69"/>
      <c r="G16" s="69"/>
      <c r="H16" s="311">
        <v>124</v>
      </c>
      <c r="I16" s="308">
        <v>110</v>
      </c>
      <c r="J16" s="275">
        <f t="shared" si="0"/>
        <v>234</v>
      </c>
      <c r="K16" s="310" t="s">
        <v>144</v>
      </c>
      <c r="L16" s="309">
        <v>181</v>
      </c>
      <c r="M16" s="309">
        <v>161</v>
      </c>
      <c r="N16" s="309">
        <v>93</v>
      </c>
      <c r="O16" s="309">
        <v>78</v>
      </c>
      <c r="P16" s="308">
        <v>65</v>
      </c>
      <c r="Q16" s="275">
        <f t="shared" si="1"/>
        <v>578</v>
      </c>
      <c r="R16" s="274">
        <f t="shared" si="2"/>
        <v>812</v>
      </c>
    </row>
    <row r="17" spans="1:18" ht="17.100000000000001" customHeight="1">
      <c r="A17" s="312"/>
      <c r="B17" s="844"/>
      <c r="C17" s="152"/>
      <c r="D17" s="69" t="s">
        <v>124</v>
      </c>
      <c r="E17" s="69"/>
      <c r="F17" s="69"/>
      <c r="G17" s="69"/>
      <c r="H17" s="311">
        <v>120</v>
      </c>
      <c r="I17" s="308">
        <v>111</v>
      </c>
      <c r="J17" s="275">
        <f t="shared" si="0"/>
        <v>231</v>
      </c>
      <c r="K17" s="310" t="s">
        <v>144</v>
      </c>
      <c r="L17" s="309">
        <v>236</v>
      </c>
      <c r="M17" s="309">
        <v>192</v>
      </c>
      <c r="N17" s="309">
        <v>126</v>
      </c>
      <c r="O17" s="309">
        <v>123</v>
      </c>
      <c r="P17" s="308">
        <v>78</v>
      </c>
      <c r="Q17" s="275">
        <f t="shared" si="1"/>
        <v>755</v>
      </c>
      <c r="R17" s="274">
        <f t="shared" si="2"/>
        <v>986</v>
      </c>
    </row>
    <row r="18" spans="1:18" ht="17.100000000000001" customHeight="1">
      <c r="A18" s="312"/>
      <c r="B18" s="844"/>
      <c r="C18" s="152"/>
      <c r="D18" s="69" t="s">
        <v>123</v>
      </c>
      <c r="E18" s="69"/>
      <c r="F18" s="69"/>
      <c r="G18" s="69"/>
      <c r="H18" s="311">
        <v>184</v>
      </c>
      <c r="I18" s="308">
        <v>152</v>
      </c>
      <c r="J18" s="275">
        <f t="shared" si="0"/>
        <v>336</v>
      </c>
      <c r="K18" s="310" t="s">
        <v>144</v>
      </c>
      <c r="L18" s="309">
        <v>305</v>
      </c>
      <c r="M18" s="309">
        <v>211</v>
      </c>
      <c r="N18" s="309">
        <v>162</v>
      </c>
      <c r="O18" s="309">
        <v>145</v>
      </c>
      <c r="P18" s="308">
        <v>101</v>
      </c>
      <c r="Q18" s="275">
        <f t="shared" si="1"/>
        <v>924</v>
      </c>
      <c r="R18" s="274">
        <f t="shared" si="2"/>
        <v>1260</v>
      </c>
    </row>
    <row r="19" spans="1:18" ht="17.100000000000001" customHeight="1">
      <c r="A19" s="312"/>
      <c r="B19" s="844"/>
      <c r="C19" s="152"/>
      <c r="D19" s="69" t="s">
        <v>122</v>
      </c>
      <c r="E19" s="69"/>
      <c r="F19" s="69"/>
      <c r="G19" s="69"/>
      <c r="H19" s="311">
        <v>203</v>
      </c>
      <c r="I19" s="308">
        <v>135</v>
      </c>
      <c r="J19" s="275">
        <f t="shared" si="0"/>
        <v>338</v>
      </c>
      <c r="K19" s="310" t="s">
        <v>144</v>
      </c>
      <c r="L19" s="309">
        <v>347</v>
      </c>
      <c r="M19" s="309">
        <v>232</v>
      </c>
      <c r="N19" s="309">
        <v>177</v>
      </c>
      <c r="O19" s="309">
        <v>157</v>
      </c>
      <c r="P19" s="308">
        <v>85</v>
      </c>
      <c r="Q19" s="275">
        <f t="shared" si="1"/>
        <v>998</v>
      </c>
      <c r="R19" s="274">
        <f t="shared" si="2"/>
        <v>1336</v>
      </c>
    </row>
    <row r="20" spans="1:18" ht="17.100000000000001" customHeight="1">
      <c r="A20" s="312">
        <v>719</v>
      </c>
      <c r="B20" s="844"/>
      <c r="C20" s="133"/>
      <c r="D20" s="132" t="s">
        <v>121</v>
      </c>
      <c r="E20" s="132"/>
      <c r="F20" s="132"/>
      <c r="G20" s="132"/>
      <c r="H20" s="273">
        <v>110</v>
      </c>
      <c r="I20" s="305">
        <v>106</v>
      </c>
      <c r="J20" s="271">
        <f t="shared" si="0"/>
        <v>216</v>
      </c>
      <c r="K20" s="307" t="s">
        <v>144</v>
      </c>
      <c r="L20" s="306">
        <v>284</v>
      </c>
      <c r="M20" s="306">
        <v>192</v>
      </c>
      <c r="N20" s="306">
        <v>142</v>
      </c>
      <c r="O20" s="306">
        <v>145</v>
      </c>
      <c r="P20" s="305">
        <v>94</v>
      </c>
      <c r="Q20" s="275">
        <f t="shared" si="1"/>
        <v>857</v>
      </c>
      <c r="R20" s="266">
        <f t="shared" si="2"/>
        <v>1073</v>
      </c>
    </row>
    <row r="21" spans="1:18" ht="17.100000000000001" customHeight="1">
      <c r="A21" s="312">
        <v>25</v>
      </c>
      <c r="B21" s="844"/>
      <c r="C21" s="265" t="s">
        <v>110</v>
      </c>
      <c r="D21" s="265"/>
      <c r="E21" s="265"/>
      <c r="F21" s="265"/>
      <c r="G21" s="265"/>
      <c r="H21" s="263">
        <v>16</v>
      </c>
      <c r="I21" s="304">
        <v>25</v>
      </c>
      <c r="J21" s="290">
        <f t="shared" si="0"/>
        <v>41</v>
      </c>
      <c r="K21" s="289" t="s">
        <v>144</v>
      </c>
      <c r="L21" s="33">
        <v>46</v>
      </c>
      <c r="M21" s="33">
        <v>25</v>
      </c>
      <c r="N21" s="33">
        <v>15</v>
      </c>
      <c r="O21" s="33">
        <v>12</v>
      </c>
      <c r="P21" s="32">
        <v>23</v>
      </c>
      <c r="Q21" s="303">
        <f t="shared" si="1"/>
        <v>121</v>
      </c>
      <c r="R21" s="302">
        <f t="shared" si="2"/>
        <v>162</v>
      </c>
    </row>
    <row r="22" spans="1:18" ht="17.100000000000001" customHeight="1" thickBot="1">
      <c r="A22" s="312">
        <v>900</v>
      </c>
      <c r="B22" s="845"/>
      <c r="C22" s="839" t="s">
        <v>120</v>
      </c>
      <c r="D22" s="840"/>
      <c r="E22" s="840"/>
      <c r="F22" s="840"/>
      <c r="G22" s="841"/>
      <c r="H22" s="259">
        <f>H14+H21</f>
        <v>819</v>
      </c>
      <c r="I22" s="256">
        <f>I14+I21</f>
        <v>690</v>
      </c>
      <c r="J22" s="255">
        <f t="shared" si="0"/>
        <v>1509</v>
      </c>
      <c r="K22" s="258" t="s">
        <v>144</v>
      </c>
      <c r="L22" s="257">
        <f>L14+L21</f>
        <v>1475</v>
      </c>
      <c r="M22" s="257">
        <f>M14+M21</f>
        <v>1069</v>
      </c>
      <c r="N22" s="257">
        <f>N14+N21</f>
        <v>749</v>
      </c>
      <c r="O22" s="257">
        <f>O14+O21</f>
        <v>693</v>
      </c>
      <c r="P22" s="256">
        <f>P14+P21</f>
        <v>479</v>
      </c>
      <c r="Q22" s="255">
        <f t="shared" si="1"/>
        <v>4465</v>
      </c>
      <c r="R22" s="254">
        <f t="shared" si="2"/>
        <v>5974</v>
      </c>
    </row>
    <row r="23" spans="1:18" ht="17.100000000000001" customHeight="1">
      <c r="B23" s="849" t="s">
        <v>127</v>
      </c>
      <c r="C23" s="301"/>
      <c r="D23" s="301"/>
      <c r="E23" s="301"/>
      <c r="F23" s="301"/>
      <c r="G23" s="300"/>
      <c r="H23" s="299" t="s">
        <v>65</v>
      </c>
      <c r="I23" s="298" t="s">
        <v>64</v>
      </c>
      <c r="J23" s="297" t="s">
        <v>57</v>
      </c>
      <c r="K23" s="296" t="s">
        <v>63</v>
      </c>
      <c r="L23" s="295" t="s">
        <v>62</v>
      </c>
      <c r="M23" s="295" t="s">
        <v>61</v>
      </c>
      <c r="N23" s="295" t="s">
        <v>60</v>
      </c>
      <c r="O23" s="295" t="s">
        <v>59</v>
      </c>
      <c r="P23" s="294" t="s">
        <v>58</v>
      </c>
      <c r="Q23" s="293" t="s">
        <v>57</v>
      </c>
      <c r="R23" s="292" t="s">
        <v>56</v>
      </c>
    </row>
    <row r="24" spans="1:18" ht="17.100000000000001" customHeight="1">
      <c r="B24" s="850"/>
      <c r="C24" s="291" t="s">
        <v>111</v>
      </c>
      <c r="D24" s="47"/>
      <c r="E24" s="47"/>
      <c r="F24" s="47"/>
      <c r="G24" s="46"/>
      <c r="H24" s="263">
        <f>H25+H26+H27+H28+H29+H30</f>
        <v>1913</v>
      </c>
      <c r="I24" s="264">
        <f>I25+I26+I27+I28+I29+I30</f>
        <v>1788</v>
      </c>
      <c r="J24" s="290">
        <f t="shared" ref="J24:J32" si="3">SUM(H24:I24)</f>
        <v>3701</v>
      </c>
      <c r="K24" s="289" t="s">
        <v>197</v>
      </c>
      <c r="L24" s="33">
        <f>L25+L26+L27+L28+L29+L30</f>
        <v>3301</v>
      </c>
      <c r="M24" s="33">
        <f>M25+M26+M27+M28+M29+M30</f>
        <v>1944</v>
      </c>
      <c r="N24" s="33">
        <f>N25+N26+N27+N28+N29+N30</f>
        <v>1621</v>
      </c>
      <c r="O24" s="33">
        <f>O25+O26+O27+O28+O29+O30</f>
        <v>1929</v>
      </c>
      <c r="P24" s="33">
        <f>P25+P26+P27+P28+P29+P30</f>
        <v>1443</v>
      </c>
      <c r="Q24" s="261">
        <f t="shared" ref="Q24:Q32" si="4">SUM(K24:P24)</f>
        <v>10238</v>
      </c>
      <c r="R24" s="287">
        <f t="shared" ref="R24:R32" si="5">SUM(J24,Q24)</f>
        <v>13939</v>
      </c>
    </row>
    <row r="25" spans="1:18" ht="17.100000000000001" customHeight="1">
      <c r="B25" s="850"/>
      <c r="C25" s="81"/>
      <c r="D25" s="151" t="s">
        <v>126</v>
      </c>
      <c r="E25" s="151"/>
      <c r="F25" s="151"/>
      <c r="G25" s="151"/>
      <c r="H25" s="311">
        <v>59</v>
      </c>
      <c r="I25" s="308">
        <v>51</v>
      </c>
      <c r="J25" s="275">
        <f t="shared" si="3"/>
        <v>110</v>
      </c>
      <c r="K25" s="310" t="s">
        <v>198</v>
      </c>
      <c r="L25" s="309">
        <v>59</v>
      </c>
      <c r="M25" s="309">
        <v>46</v>
      </c>
      <c r="N25" s="309">
        <v>30</v>
      </c>
      <c r="O25" s="309">
        <v>23</v>
      </c>
      <c r="P25" s="308">
        <v>22</v>
      </c>
      <c r="Q25" s="275">
        <f t="shared" si="4"/>
        <v>180</v>
      </c>
      <c r="R25" s="281">
        <f t="shared" si="5"/>
        <v>290</v>
      </c>
    </row>
    <row r="26" spans="1:18" ht="17.100000000000001" customHeight="1">
      <c r="B26" s="850"/>
      <c r="C26" s="151"/>
      <c r="D26" s="69" t="s">
        <v>125</v>
      </c>
      <c r="E26" s="69"/>
      <c r="F26" s="69"/>
      <c r="G26" s="69"/>
      <c r="H26" s="311">
        <v>155</v>
      </c>
      <c r="I26" s="308">
        <v>154</v>
      </c>
      <c r="J26" s="275">
        <f t="shared" si="3"/>
        <v>309</v>
      </c>
      <c r="K26" s="310" t="s">
        <v>144</v>
      </c>
      <c r="L26" s="309">
        <v>169</v>
      </c>
      <c r="M26" s="309">
        <v>121</v>
      </c>
      <c r="N26" s="309">
        <v>78</v>
      </c>
      <c r="O26" s="309">
        <v>84</v>
      </c>
      <c r="P26" s="308">
        <v>77</v>
      </c>
      <c r="Q26" s="275">
        <f t="shared" si="4"/>
        <v>529</v>
      </c>
      <c r="R26" s="274">
        <f t="shared" si="5"/>
        <v>838</v>
      </c>
    </row>
    <row r="27" spans="1:18" ht="17.100000000000001" customHeight="1">
      <c r="B27" s="850"/>
      <c r="C27" s="151"/>
      <c r="D27" s="69" t="s">
        <v>124</v>
      </c>
      <c r="E27" s="69"/>
      <c r="F27" s="69"/>
      <c r="G27" s="69"/>
      <c r="H27" s="311">
        <v>270</v>
      </c>
      <c r="I27" s="308">
        <v>246</v>
      </c>
      <c r="J27" s="275">
        <f t="shared" si="3"/>
        <v>516</v>
      </c>
      <c r="K27" s="310" t="s">
        <v>144</v>
      </c>
      <c r="L27" s="309">
        <v>367</v>
      </c>
      <c r="M27" s="309">
        <v>181</v>
      </c>
      <c r="N27" s="309">
        <v>145</v>
      </c>
      <c r="O27" s="309">
        <v>152</v>
      </c>
      <c r="P27" s="308">
        <v>131</v>
      </c>
      <c r="Q27" s="275">
        <f t="shared" si="4"/>
        <v>976</v>
      </c>
      <c r="R27" s="274">
        <f t="shared" si="5"/>
        <v>1492</v>
      </c>
    </row>
    <row r="28" spans="1:18" ht="17.100000000000001" customHeight="1">
      <c r="B28" s="850"/>
      <c r="C28" s="151"/>
      <c r="D28" s="69" t="s">
        <v>123</v>
      </c>
      <c r="E28" s="69"/>
      <c r="F28" s="69"/>
      <c r="G28" s="69"/>
      <c r="H28" s="311">
        <v>485</v>
      </c>
      <c r="I28" s="308">
        <v>379</v>
      </c>
      <c r="J28" s="275">
        <f t="shared" si="3"/>
        <v>864</v>
      </c>
      <c r="K28" s="310" t="s">
        <v>144</v>
      </c>
      <c r="L28" s="309">
        <v>642</v>
      </c>
      <c r="M28" s="309">
        <v>325</v>
      </c>
      <c r="N28" s="309">
        <v>223</v>
      </c>
      <c r="O28" s="309">
        <v>265</v>
      </c>
      <c r="P28" s="308">
        <v>190</v>
      </c>
      <c r="Q28" s="275">
        <f t="shared" si="4"/>
        <v>1645</v>
      </c>
      <c r="R28" s="274">
        <f t="shared" si="5"/>
        <v>2509</v>
      </c>
    </row>
    <row r="29" spans="1:18" ht="17.100000000000001" customHeight="1">
      <c r="B29" s="850"/>
      <c r="C29" s="151"/>
      <c r="D29" s="69" t="s">
        <v>122</v>
      </c>
      <c r="E29" s="69"/>
      <c r="F29" s="69"/>
      <c r="G29" s="69"/>
      <c r="H29" s="311">
        <v>548</v>
      </c>
      <c r="I29" s="308">
        <v>513</v>
      </c>
      <c r="J29" s="275">
        <f t="shared" si="3"/>
        <v>1061</v>
      </c>
      <c r="K29" s="310" t="s">
        <v>144</v>
      </c>
      <c r="L29" s="309">
        <v>991</v>
      </c>
      <c r="M29" s="309">
        <v>531</v>
      </c>
      <c r="N29" s="309">
        <v>438</v>
      </c>
      <c r="O29" s="309">
        <v>442</v>
      </c>
      <c r="P29" s="308">
        <v>361</v>
      </c>
      <c r="Q29" s="275">
        <f t="shared" si="4"/>
        <v>2763</v>
      </c>
      <c r="R29" s="274">
        <f t="shared" si="5"/>
        <v>3824</v>
      </c>
    </row>
    <row r="30" spans="1:18" ht="17.100000000000001" customHeight="1">
      <c r="B30" s="850"/>
      <c r="C30" s="132"/>
      <c r="D30" s="132" t="s">
        <v>121</v>
      </c>
      <c r="E30" s="132"/>
      <c r="F30" s="132"/>
      <c r="G30" s="132"/>
      <c r="H30" s="273">
        <v>396</v>
      </c>
      <c r="I30" s="305">
        <v>445</v>
      </c>
      <c r="J30" s="271">
        <f t="shared" si="3"/>
        <v>841</v>
      </c>
      <c r="K30" s="307" t="s">
        <v>144</v>
      </c>
      <c r="L30" s="306">
        <v>1073</v>
      </c>
      <c r="M30" s="306">
        <v>740</v>
      </c>
      <c r="N30" s="306">
        <v>707</v>
      </c>
      <c r="O30" s="306">
        <v>963</v>
      </c>
      <c r="P30" s="305">
        <v>662</v>
      </c>
      <c r="Q30" s="271">
        <f t="shared" si="4"/>
        <v>4145</v>
      </c>
      <c r="R30" s="266">
        <f t="shared" si="5"/>
        <v>4986</v>
      </c>
    </row>
    <row r="31" spans="1:18" ht="17.100000000000001" customHeight="1">
      <c r="B31" s="850"/>
      <c r="C31" s="265" t="s">
        <v>110</v>
      </c>
      <c r="D31" s="265"/>
      <c r="E31" s="265"/>
      <c r="F31" s="265"/>
      <c r="G31" s="265"/>
      <c r="H31" s="263">
        <v>17</v>
      </c>
      <c r="I31" s="304">
        <v>28</v>
      </c>
      <c r="J31" s="290">
        <f t="shared" si="3"/>
        <v>45</v>
      </c>
      <c r="K31" s="289" t="s">
        <v>144</v>
      </c>
      <c r="L31" s="33">
        <v>26</v>
      </c>
      <c r="M31" s="33">
        <v>23</v>
      </c>
      <c r="N31" s="33">
        <v>14</v>
      </c>
      <c r="O31" s="33">
        <v>15</v>
      </c>
      <c r="P31" s="32">
        <v>20</v>
      </c>
      <c r="Q31" s="303">
        <f t="shared" si="4"/>
        <v>98</v>
      </c>
      <c r="R31" s="302">
        <f t="shared" si="5"/>
        <v>143</v>
      </c>
    </row>
    <row r="32" spans="1:18" ht="17.100000000000001" customHeight="1" thickBot="1">
      <c r="B32" s="851"/>
      <c r="C32" s="839" t="s">
        <v>120</v>
      </c>
      <c r="D32" s="840"/>
      <c r="E32" s="840"/>
      <c r="F32" s="840"/>
      <c r="G32" s="841"/>
      <c r="H32" s="259">
        <f>H24+H31</f>
        <v>1930</v>
      </c>
      <c r="I32" s="256">
        <f>I24+I31</f>
        <v>1816</v>
      </c>
      <c r="J32" s="255">
        <f t="shared" si="3"/>
        <v>3746</v>
      </c>
      <c r="K32" s="258" t="s">
        <v>144</v>
      </c>
      <c r="L32" s="257">
        <f>L24+L31</f>
        <v>3327</v>
      </c>
      <c r="M32" s="257">
        <f>M24+M31</f>
        <v>1967</v>
      </c>
      <c r="N32" s="257">
        <f>N24+N31</f>
        <v>1635</v>
      </c>
      <c r="O32" s="257">
        <f>O24+O31</f>
        <v>1944</v>
      </c>
      <c r="P32" s="256">
        <f>P24+P31</f>
        <v>1463</v>
      </c>
      <c r="Q32" s="255">
        <f t="shared" si="4"/>
        <v>10336</v>
      </c>
      <c r="R32" s="254">
        <f t="shared" si="5"/>
        <v>14082</v>
      </c>
    </row>
    <row r="33" spans="1:18" ht="17.100000000000001" customHeight="1">
      <c r="B33" s="836" t="s">
        <v>57</v>
      </c>
      <c r="C33" s="301"/>
      <c r="D33" s="301"/>
      <c r="E33" s="301"/>
      <c r="F33" s="301"/>
      <c r="G33" s="300"/>
      <c r="H33" s="299" t="s">
        <v>65</v>
      </c>
      <c r="I33" s="298" t="s">
        <v>64</v>
      </c>
      <c r="J33" s="297" t="s">
        <v>57</v>
      </c>
      <c r="K33" s="296" t="s">
        <v>63</v>
      </c>
      <c r="L33" s="295" t="s">
        <v>62</v>
      </c>
      <c r="M33" s="295" t="s">
        <v>61</v>
      </c>
      <c r="N33" s="295" t="s">
        <v>60</v>
      </c>
      <c r="O33" s="295" t="s">
        <v>59</v>
      </c>
      <c r="P33" s="294" t="s">
        <v>58</v>
      </c>
      <c r="Q33" s="293" t="s">
        <v>57</v>
      </c>
      <c r="R33" s="292" t="s">
        <v>56</v>
      </c>
    </row>
    <row r="34" spans="1:18" ht="17.100000000000001" customHeight="1">
      <c r="B34" s="837"/>
      <c r="C34" s="291" t="s">
        <v>111</v>
      </c>
      <c r="D34" s="47"/>
      <c r="E34" s="47"/>
      <c r="F34" s="47"/>
      <c r="G34" s="46"/>
      <c r="H34" s="263">
        <f t="shared" ref="H34:I41" si="6">H14+H24</f>
        <v>2716</v>
      </c>
      <c r="I34" s="264">
        <f t="shared" si="6"/>
        <v>2453</v>
      </c>
      <c r="J34" s="290">
        <f>SUM(H34:I34)</f>
        <v>5169</v>
      </c>
      <c r="K34" s="289" t="s">
        <v>197</v>
      </c>
      <c r="L34" s="288">
        <f>L14+L24</f>
        <v>4730</v>
      </c>
      <c r="M34" s="288">
        <f>M14+M24</f>
        <v>2988</v>
      </c>
      <c r="N34" s="288">
        <f>N14+N24</f>
        <v>2355</v>
      </c>
      <c r="O34" s="288">
        <f>O14+O24</f>
        <v>2610</v>
      </c>
      <c r="P34" s="288">
        <f>P14+P24</f>
        <v>1899</v>
      </c>
      <c r="Q34" s="261">
        <f t="shared" ref="Q34:Q42" si="7">SUM(K34:P34)</f>
        <v>14582</v>
      </c>
      <c r="R34" s="287">
        <f t="shared" ref="R34:R42" si="8">SUM(J34,Q34)</f>
        <v>19751</v>
      </c>
    </row>
    <row r="35" spans="1:18" ht="17.100000000000001" customHeight="1">
      <c r="B35" s="837"/>
      <c r="C35" s="82"/>
      <c r="D35" s="151" t="s">
        <v>126</v>
      </c>
      <c r="E35" s="151"/>
      <c r="F35" s="151"/>
      <c r="G35" s="151"/>
      <c r="H35" s="286">
        <f t="shared" si="6"/>
        <v>121</v>
      </c>
      <c r="I35" s="285">
        <f t="shared" si="6"/>
        <v>102</v>
      </c>
      <c r="J35" s="275">
        <f>SUM(H35:I35)</f>
        <v>223</v>
      </c>
      <c r="K35" s="284" t="s">
        <v>197</v>
      </c>
      <c r="L35" s="283">
        <f t="shared" ref="L35:P41" si="9">L15+L25</f>
        <v>135</v>
      </c>
      <c r="M35" s="283">
        <f t="shared" si="9"/>
        <v>102</v>
      </c>
      <c r="N35" s="283">
        <f t="shared" si="9"/>
        <v>64</v>
      </c>
      <c r="O35" s="283">
        <f t="shared" si="9"/>
        <v>56</v>
      </c>
      <c r="P35" s="282">
        <f>P15+P25</f>
        <v>55</v>
      </c>
      <c r="Q35" s="275">
        <f>SUM(K35:P35)</f>
        <v>412</v>
      </c>
      <c r="R35" s="281">
        <f>SUM(J35,Q35)</f>
        <v>635</v>
      </c>
    </row>
    <row r="36" spans="1:18" ht="17.100000000000001" customHeight="1">
      <c r="B36" s="837"/>
      <c r="C36" s="152"/>
      <c r="D36" s="69" t="s">
        <v>125</v>
      </c>
      <c r="E36" s="69"/>
      <c r="F36" s="69"/>
      <c r="G36" s="69"/>
      <c r="H36" s="280">
        <f t="shared" si="6"/>
        <v>279</v>
      </c>
      <c r="I36" s="279">
        <f t="shared" si="6"/>
        <v>264</v>
      </c>
      <c r="J36" s="275">
        <f t="shared" ref="J36:J42" si="10">SUM(H36:I36)</f>
        <v>543</v>
      </c>
      <c r="K36" s="278" t="s">
        <v>144</v>
      </c>
      <c r="L36" s="277">
        <f t="shared" si="9"/>
        <v>350</v>
      </c>
      <c r="M36" s="277">
        <f t="shared" si="9"/>
        <v>282</v>
      </c>
      <c r="N36" s="277">
        <f t="shared" si="9"/>
        <v>171</v>
      </c>
      <c r="O36" s="277">
        <f t="shared" si="9"/>
        <v>162</v>
      </c>
      <c r="P36" s="276">
        <f t="shared" si="9"/>
        <v>142</v>
      </c>
      <c r="Q36" s="275">
        <f t="shared" si="7"/>
        <v>1107</v>
      </c>
      <c r="R36" s="274">
        <f t="shared" si="8"/>
        <v>1650</v>
      </c>
    </row>
    <row r="37" spans="1:18" ht="17.100000000000001" customHeight="1">
      <c r="B37" s="837"/>
      <c r="C37" s="152"/>
      <c r="D37" s="69" t="s">
        <v>124</v>
      </c>
      <c r="E37" s="69"/>
      <c r="F37" s="69"/>
      <c r="G37" s="69"/>
      <c r="H37" s="280">
        <f t="shared" si="6"/>
        <v>390</v>
      </c>
      <c r="I37" s="279">
        <f t="shared" si="6"/>
        <v>357</v>
      </c>
      <c r="J37" s="275">
        <f t="shared" si="10"/>
        <v>747</v>
      </c>
      <c r="K37" s="278" t="s">
        <v>198</v>
      </c>
      <c r="L37" s="277">
        <f t="shared" si="9"/>
        <v>603</v>
      </c>
      <c r="M37" s="277">
        <f t="shared" si="9"/>
        <v>373</v>
      </c>
      <c r="N37" s="277">
        <f t="shared" si="9"/>
        <v>271</v>
      </c>
      <c r="O37" s="277">
        <f t="shared" si="9"/>
        <v>275</v>
      </c>
      <c r="P37" s="276">
        <f t="shared" si="9"/>
        <v>209</v>
      </c>
      <c r="Q37" s="275">
        <f t="shared" si="7"/>
        <v>1731</v>
      </c>
      <c r="R37" s="274">
        <f>SUM(J37,Q37)</f>
        <v>2478</v>
      </c>
    </row>
    <row r="38" spans="1:18" ht="17.100000000000001" customHeight="1">
      <c r="B38" s="837"/>
      <c r="C38" s="152"/>
      <c r="D38" s="69" t="s">
        <v>123</v>
      </c>
      <c r="E38" s="69"/>
      <c r="F38" s="69"/>
      <c r="G38" s="69"/>
      <c r="H38" s="280">
        <f t="shared" si="6"/>
        <v>669</v>
      </c>
      <c r="I38" s="279">
        <f t="shared" si="6"/>
        <v>531</v>
      </c>
      <c r="J38" s="275">
        <f t="shared" si="10"/>
        <v>1200</v>
      </c>
      <c r="K38" s="278" t="s">
        <v>197</v>
      </c>
      <c r="L38" s="277">
        <f t="shared" si="9"/>
        <v>947</v>
      </c>
      <c r="M38" s="277">
        <f t="shared" si="9"/>
        <v>536</v>
      </c>
      <c r="N38" s="277">
        <f t="shared" si="9"/>
        <v>385</v>
      </c>
      <c r="O38" s="277">
        <f t="shared" si="9"/>
        <v>410</v>
      </c>
      <c r="P38" s="276">
        <f t="shared" si="9"/>
        <v>291</v>
      </c>
      <c r="Q38" s="275">
        <f t="shared" si="7"/>
        <v>2569</v>
      </c>
      <c r="R38" s="274">
        <f t="shared" si="8"/>
        <v>3769</v>
      </c>
    </row>
    <row r="39" spans="1:18" ht="17.100000000000001" customHeight="1">
      <c r="B39" s="837"/>
      <c r="C39" s="152"/>
      <c r="D39" s="69" t="s">
        <v>122</v>
      </c>
      <c r="E39" s="69"/>
      <c r="F39" s="69"/>
      <c r="G39" s="69"/>
      <c r="H39" s="280">
        <f t="shared" si="6"/>
        <v>751</v>
      </c>
      <c r="I39" s="279">
        <f t="shared" si="6"/>
        <v>648</v>
      </c>
      <c r="J39" s="275">
        <f t="shared" si="10"/>
        <v>1399</v>
      </c>
      <c r="K39" s="278" t="s">
        <v>197</v>
      </c>
      <c r="L39" s="277">
        <f t="shared" si="9"/>
        <v>1338</v>
      </c>
      <c r="M39" s="277">
        <f t="shared" si="9"/>
        <v>763</v>
      </c>
      <c r="N39" s="277">
        <f t="shared" si="9"/>
        <v>615</v>
      </c>
      <c r="O39" s="277">
        <f t="shared" si="9"/>
        <v>599</v>
      </c>
      <c r="P39" s="276">
        <f t="shared" si="9"/>
        <v>446</v>
      </c>
      <c r="Q39" s="275">
        <f t="shared" si="7"/>
        <v>3761</v>
      </c>
      <c r="R39" s="274">
        <f t="shared" si="8"/>
        <v>5160</v>
      </c>
    </row>
    <row r="40" spans="1:18" ht="17.100000000000001" customHeight="1">
      <c r="B40" s="837"/>
      <c r="C40" s="133"/>
      <c r="D40" s="132" t="s">
        <v>121</v>
      </c>
      <c r="E40" s="132"/>
      <c r="F40" s="132"/>
      <c r="G40" s="132"/>
      <c r="H40" s="273">
        <f t="shared" si="6"/>
        <v>506</v>
      </c>
      <c r="I40" s="272">
        <f t="shared" si="6"/>
        <v>551</v>
      </c>
      <c r="J40" s="271">
        <f t="shared" si="10"/>
        <v>1057</v>
      </c>
      <c r="K40" s="270" t="s">
        <v>197</v>
      </c>
      <c r="L40" s="269">
        <f t="shared" si="9"/>
        <v>1357</v>
      </c>
      <c r="M40" s="269">
        <f t="shared" si="9"/>
        <v>932</v>
      </c>
      <c r="N40" s="269">
        <f t="shared" si="9"/>
        <v>849</v>
      </c>
      <c r="O40" s="269">
        <f t="shared" si="9"/>
        <v>1108</v>
      </c>
      <c r="P40" s="268">
        <f t="shared" si="9"/>
        <v>756</v>
      </c>
      <c r="Q40" s="267">
        <f t="shared" si="7"/>
        <v>5002</v>
      </c>
      <c r="R40" s="266">
        <f t="shared" si="8"/>
        <v>6059</v>
      </c>
    </row>
    <row r="41" spans="1:18" ht="17.100000000000001" customHeight="1">
      <c r="B41" s="837"/>
      <c r="C41" s="265" t="s">
        <v>110</v>
      </c>
      <c r="D41" s="265"/>
      <c r="E41" s="265"/>
      <c r="F41" s="265"/>
      <c r="G41" s="265"/>
      <c r="H41" s="263">
        <f t="shared" si="6"/>
        <v>33</v>
      </c>
      <c r="I41" s="264">
        <f t="shared" si="6"/>
        <v>53</v>
      </c>
      <c r="J41" s="263">
        <f>SUM(H41:I41)</f>
        <v>86</v>
      </c>
      <c r="K41" s="262" t="s">
        <v>197</v>
      </c>
      <c r="L41" s="35">
        <f>L21+L31</f>
        <v>72</v>
      </c>
      <c r="M41" s="35">
        <f t="shared" si="9"/>
        <v>48</v>
      </c>
      <c r="N41" s="35">
        <f t="shared" si="9"/>
        <v>29</v>
      </c>
      <c r="O41" s="35">
        <f t="shared" si="9"/>
        <v>27</v>
      </c>
      <c r="P41" s="34">
        <f t="shared" si="9"/>
        <v>43</v>
      </c>
      <c r="Q41" s="261">
        <f t="shared" si="7"/>
        <v>219</v>
      </c>
      <c r="R41" s="260">
        <f t="shared" si="8"/>
        <v>305</v>
      </c>
    </row>
    <row r="42" spans="1:18" ht="17.100000000000001" customHeight="1" thickBot="1">
      <c r="B42" s="838"/>
      <c r="C42" s="839" t="s">
        <v>120</v>
      </c>
      <c r="D42" s="840"/>
      <c r="E42" s="840"/>
      <c r="F42" s="840"/>
      <c r="G42" s="841"/>
      <c r="H42" s="259">
        <f>H34+H41</f>
        <v>2749</v>
      </c>
      <c r="I42" s="256">
        <f>I34+I41</f>
        <v>2506</v>
      </c>
      <c r="J42" s="255">
        <f t="shared" si="10"/>
        <v>5255</v>
      </c>
      <c r="K42" s="258" t="s">
        <v>199</v>
      </c>
      <c r="L42" s="257">
        <f>L34+L41</f>
        <v>4802</v>
      </c>
      <c r="M42" s="257">
        <f>M34+M41</f>
        <v>3036</v>
      </c>
      <c r="N42" s="257">
        <f>N34+N41</f>
        <v>2384</v>
      </c>
      <c r="O42" s="257">
        <f>O34+O41</f>
        <v>2637</v>
      </c>
      <c r="P42" s="256">
        <f>P34+P41</f>
        <v>1942</v>
      </c>
      <c r="Q42" s="255">
        <f t="shared" si="7"/>
        <v>14801</v>
      </c>
      <c r="R42" s="254">
        <f t="shared" si="8"/>
        <v>20056</v>
      </c>
    </row>
    <row r="45" spans="1:18" ht="17.100000000000001" customHeight="1">
      <c r="A45" s="4" t="s">
        <v>119</v>
      </c>
    </row>
    <row r="46" spans="1:18" ht="17.100000000000001" customHeight="1">
      <c r="B46" s="23"/>
      <c r="C46" s="23"/>
      <c r="D46" s="23"/>
      <c r="E46" s="143"/>
      <c r="F46" s="143"/>
      <c r="G46" s="143"/>
      <c r="H46" s="143"/>
      <c r="I46" s="143"/>
      <c r="J46" s="143"/>
      <c r="K46" s="782" t="s">
        <v>112</v>
      </c>
      <c r="L46" s="782"/>
      <c r="M46" s="782"/>
      <c r="N46" s="782"/>
      <c r="O46" s="782"/>
      <c r="P46" s="782"/>
      <c r="Q46" s="782"/>
      <c r="R46" s="782"/>
    </row>
    <row r="47" spans="1:18" ht="17.100000000000001" customHeight="1">
      <c r="B47" s="783" t="str">
        <f>"令和" &amp; DBCS($A$2) &amp; "年（" &amp; DBCS($B$2) &amp; "年）" &amp; DBCS($C$2) &amp; "月"</f>
        <v>令和４年（２０２２年）５月</v>
      </c>
      <c r="C47" s="784"/>
      <c r="D47" s="784"/>
      <c r="E47" s="784"/>
      <c r="F47" s="784"/>
      <c r="G47" s="785"/>
      <c r="H47" s="789" t="s">
        <v>104</v>
      </c>
      <c r="I47" s="790"/>
      <c r="J47" s="790"/>
      <c r="K47" s="791" t="s">
        <v>103</v>
      </c>
      <c r="L47" s="792"/>
      <c r="M47" s="792"/>
      <c r="N47" s="792"/>
      <c r="O47" s="792"/>
      <c r="P47" s="792"/>
      <c r="Q47" s="793"/>
      <c r="R47" s="794" t="s">
        <v>56</v>
      </c>
    </row>
    <row r="48" spans="1:18" ht="17.100000000000001" customHeight="1">
      <c r="B48" s="786"/>
      <c r="C48" s="787"/>
      <c r="D48" s="787"/>
      <c r="E48" s="787"/>
      <c r="F48" s="787"/>
      <c r="G48" s="788"/>
      <c r="H48" s="142" t="s">
        <v>65</v>
      </c>
      <c r="I48" s="141" t="s">
        <v>64</v>
      </c>
      <c r="J48" s="140" t="s">
        <v>57</v>
      </c>
      <c r="K48" s="139" t="s">
        <v>63</v>
      </c>
      <c r="L48" s="138" t="s">
        <v>62</v>
      </c>
      <c r="M48" s="138" t="s">
        <v>61</v>
      </c>
      <c r="N48" s="138" t="s">
        <v>60</v>
      </c>
      <c r="O48" s="138" t="s">
        <v>59</v>
      </c>
      <c r="P48" s="137" t="s">
        <v>58</v>
      </c>
      <c r="Q48" s="344" t="s">
        <v>57</v>
      </c>
      <c r="R48" s="795"/>
    </row>
    <row r="49" spans="1:18" ht="17.100000000000001" customHeight="1">
      <c r="B49" s="3" t="s">
        <v>111</v>
      </c>
      <c r="C49" s="235"/>
      <c r="D49" s="235"/>
      <c r="E49" s="235"/>
      <c r="F49" s="235"/>
      <c r="G49" s="235"/>
      <c r="H49" s="22">
        <v>892</v>
      </c>
      <c r="I49" s="21">
        <v>1316</v>
      </c>
      <c r="J49" s="20">
        <f>SUM(H49:I49)</f>
        <v>2208</v>
      </c>
      <c r="K49" s="19">
        <v>0</v>
      </c>
      <c r="L49" s="31">
        <v>3620</v>
      </c>
      <c r="M49" s="31">
        <v>2327</v>
      </c>
      <c r="N49" s="31">
        <v>1577</v>
      </c>
      <c r="O49" s="31">
        <v>1004</v>
      </c>
      <c r="P49" s="30">
        <v>496</v>
      </c>
      <c r="Q49" s="253">
        <f>SUM(K49:P49)</f>
        <v>9024</v>
      </c>
      <c r="R49" s="252">
        <f>SUM(J49,Q49)</f>
        <v>11232</v>
      </c>
    </row>
    <row r="50" spans="1:18" ht="17.100000000000001" customHeight="1">
      <c r="B50" s="2" t="s">
        <v>110</v>
      </c>
      <c r="C50" s="29"/>
      <c r="D50" s="29"/>
      <c r="E50" s="29"/>
      <c r="F50" s="29"/>
      <c r="G50" s="29"/>
      <c r="H50" s="18">
        <v>13</v>
      </c>
      <c r="I50" s="17">
        <v>31</v>
      </c>
      <c r="J50" s="16">
        <f>SUM(H50:I50)</f>
        <v>44</v>
      </c>
      <c r="K50" s="15">
        <v>0</v>
      </c>
      <c r="L50" s="28">
        <v>52</v>
      </c>
      <c r="M50" s="28">
        <v>41</v>
      </c>
      <c r="N50" s="28">
        <v>22</v>
      </c>
      <c r="O50" s="28">
        <v>13</v>
      </c>
      <c r="P50" s="27">
        <v>17</v>
      </c>
      <c r="Q50" s="251">
        <f>SUM(K50:P50)</f>
        <v>145</v>
      </c>
      <c r="R50" s="250">
        <f>SUM(J50,Q50)</f>
        <v>189</v>
      </c>
    </row>
    <row r="51" spans="1:18" ht="17.100000000000001" customHeight="1">
      <c r="B51" s="13" t="s">
        <v>55</v>
      </c>
      <c r="C51" s="12"/>
      <c r="D51" s="12"/>
      <c r="E51" s="12"/>
      <c r="F51" s="12"/>
      <c r="G51" s="12"/>
      <c r="H51" s="11">
        <f t="shared" ref="H51:P51" si="11">H49+H50</f>
        <v>905</v>
      </c>
      <c r="I51" s="8">
        <f t="shared" si="11"/>
        <v>1347</v>
      </c>
      <c r="J51" s="7">
        <f t="shared" si="11"/>
        <v>2252</v>
      </c>
      <c r="K51" s="10">
        <f t="shared" si="11"/>
        <v>0</v>
      </c>
      <c r="L51" s="9">
        <f t="shared" si="11"/>
        <v>3672</v>
      </c>
      <c r="M51" s="9">
        <f t="shared" si="11"/>
        <v>2368</v>
      </c>
      <c r="N51" s="9">
        <f t="shared" si="11"/>
        <v>1599</v>
      </c>
      <c r="O51" s="9">
        <f t="shared" si="11"/>
        <v>1017</v>
      </c>
      <c r="P51" s="8">
        <f t="shared" si="11"/>
        <v>513</v>
      </c>
      <c r="Q51" s="7">
        <f>SUM(K51:P51)</f>
        <v>9169</v>
      </c>
      <c r="R51" s="6">
        <f>SUM(J51,Q51)</f>
        <v>11421</v>
      </c>
    </row>
    <row r="53" spans="1:18" ht="17.100000000000001" customHeight="1">
      <c r="A53" s="4" t="s">
        <v>118</v>
      </c>
    </row>
    <row r="54" spans="1:18" ht="17.100000000000001" customHeight="1">
      <c r="B54" s="23"/>
      <c r="C54" s="23"/>
      <c r="D54" s="23"/>
      <c r="E54" s="143"/>
      <c r="F54" s="143"/>
      <c r="G54" s="143"/>
      <c r="H54" s="143"/>
      <c r="I54" s="143"/>
      <c r="J54" s="143"/>
      <c r="K54" s="782" t="s">
        <v>112</v>
      </c>
      <c r="L54" s="782"/>
      <c r="M54" s="782"/>
      <c r="N54" s="782"/>
      <c r="O54" s="782"/>
      <c r="P54" s="782"/>
      <c r="Q54" s="782"/>
      <c r="R54" s="782"/>
    </row>
    <row r="55" spans="1:18" ht="17.100000000000001" customHeight="1">
      <c r="B55" s="783" t="str">
        <f>"令和" &amp; DBCS($A$2) &amp; "年（" &amp; DBCS($B$2) &amp; "年）" &amp; DBCS($C$2) &amp; "月"</f>
        <v>令和４年（２０２２年）５月</v>
      </c>
      <c r="C55" s="784"/>
      <c r="D55" s="784"/>
      <c r="E55" s="784"/>
      <c r="F55" s="784"/>
      <c r="G55" s="785"/>
      <c r="H55" s="789" t="s">
        <v>104</v>
      </c>
      <c r="I55" s="790"/>
      <c r="J55" s="790"/>
      <c r="K55" s="791" t="s">
        <v>103</v>
      </c>
      <c r="L55" s="792"/>
      <c r="M55" s="792"/>
      <c r="N55" s="792"/>
      <c r="O55" s="792"/>
      <c r="P55" s="792"/>
      <c r="Q55" s="793"/>
      <c r="R55" s="785" t="s">
        <v>56</v>
      </c>
    </row>
    <row r="56" spans="1:18" ht="17.100000000000001" customHeight="1">
      <c r="B56" s="786"/>
      <c r="C56" s="787"/>
      <c r="D56" s="787"/>
      <c r="E56" s="787"/>
      <c r="F56" s="787"/>
      <c r="G56" s="788"/>
      <c r="H56" s="142" t="s">
        <v>65</v>
      </c>
      <c r="I56" s="141" t="s">
        <v>64</v>
      </c>
      <c r="J56" s="140" t="s">
        <v>57</v>
      </c>
      <c r="K56" s="139" t="s">
        <v>63</v>
      </c>
      <c r="L56" s="138" t="s">
        <v>62</v>
      </c>
      <c r="M56" s="138" t="s">
        <v>61</v>
      </c>
      <c r="N56" s="138" t="s">
        <v>60</v>
      </c>
      <c r="O56" s="138" t="s">
        <v>59</v>
      </c>
      <c r="P56" s="137" t="s">
        <v>58</v>
      </c>
      <c r="Q56" s="248" t="s">
        <v>57</v>
      </c>
      <c r="R56" s="788"/>
    </row>
    <row r="57" spans="1:18" ht="17.100000000000001" customHeight="1">
      <c r="B57" s="3" t="s">
        <v>111</v>
      </c>
      <c r="C57" s="235"/>
      <c r="D57" s="235"/>
      <c r="E57" s="235"/>
      <c r="F57" s="235"/>
      <c r="G57" s="235"/>
      <c r="H57" s="22">
        <v>10</v>
      </c>
      <c r="I57" s="21">
        <v>17</v>
      </c>
      <c r="J57" s="20">
        <f>SUM(H57:I57)</f>
        <v>27</v>
      </c>
      <c r="K57" s="19">
        <v>0</v>
      </c>
      <c r="L57" s="31">
        <v>1433</v>
      </c>
      <c r="M57" s="31">
        <v>992</v>
      </c>
      <c r="N57" s="31">
        <v>832</v>
      </c>
      <c r="O57" s="31">
        <v>552</v>
      </c>
      <c r="P57" s="30">
        <v>284</v>
      </c>
      <c r="Q57" s="233">
        <f>SUM(K57:P57)</f>
        <v>4093</v>
      </c>
      <c r="R57" s="232">
        <f>SUM(J57,Q57)</f>
        <v>4120</v>
      </c>
    </row>
    <row r="58" spans="1:18" ht="17.100000000000001" customHeight="1">
      <c r="B58" s="2" t="s">
        <v>110</v>
      </c>
      <c r="C58" s="29"/>
      <c r="D58" s="29"/>
      <c r="E58" s="29"/>
      <c r="F58" s="29"/>
      <c r="G58" s="29"/>
      <c r="H58" s="18">
        <v>0</v>
      </c>
      <c r="I58" s="17">
        <v>0</v>
      </c>
      <c r="J58" s="16">
        <f>SUM(H58:I58)</f>
        <v>0</v>
      </c>
      <c r="K58" s="15">
        <v>0</v>
      </c>
      <c r="L58" s="28">
        <v>4</v>
      </c>
      <c r="M58" s="28">
        <v>8</v>
      </c>
      <c r="N58" s="28">
        <v>7</v>
      </c>
      <c r="O58" s="28">
        <v>5</v>
      </c>
      <c r="P58" s="27">
        <v>7</v>
      </c>
      <c r="Q58" s="230">
        <f>SUM(K58:P58)</f>
        <v>31</v>
      </c>
      <c r="R58" s="229">
        <f>SUM(J58,Q58)</f>
        <v>31</v>
      </c>
    </row>
    <row r="59" spans="1:18" ht="17.100000000000001" customHeight="1">
      <c r="B59" s="13" t="s">
        <v>55</v>
      </c>
      <c r="C59" s="12"/>
      <c r="D59" s="12"/>
      <c r="E59" s="12"/>
      <c r="F59" s="12"/>
      <c r="G59" s="12"/>
      <c r="H59" s="11">
        <f>H57+H58</f>
        <v>10</v>
      </c>
      <c r="I59" s="8">
        <f>I57+I58</f>
        <v>17</v>
      </c>
      <c r="J59" s="7">
        <f>SUM(H59:I59)</f>
        <v>27</v>
      </c>
      <c r="K59" s="10">
        <f t="shared" ref="K59:P59" si="12">K57+K58</f>
        <v>0</v>
      </c>
      <c r="L59" s="9">
        <f t="shared" si="12"/>
        <v>1437</v>
      </c>
      <c r="M59" s="9">
        <f t="shared" si="12"/>
        <v>1000</v>
      </c>
      <c r="N59" s="9">
        <f t="shared" si="12"/>
        <v>839</v>
      </c>
      <c r="O59" s="9">
        <f t="shared" si="12"/>
        <v>557</v>
      </c>
      <c r="P59" s="8">
        <f t="shared" si="12"/>
        <v>291</v>
      </c>
      <c r="Q59" s="227">
        <f>SUM(K59:P59)</f>
        <v>4124</v>
      </c>
      <c r="R59" s="226">
        <f>SUM(J59,Q59)</f>
        <v>4151</v>
      </c>
    </row>
    <row r="61" spans="1:18" ht="17.100000000000001" customHeight="1">
      <c r="A61" s="4" t="s">
        <v>117</v>
      </c>
    </row>
    <row r="62" spans="1:18" ht="17.100000000000001" customHeight="1">
      <c r="A62" s="4" t="s">
        <v>116</v>
      </c>
    </row>
    <row r="63" spans="1:18" ht="17.100000000000001" customHeight="1">
      <c r="B63" s="23"/>
      <c r="C63" s="23"/>
      <c r="D63" s="23"/>
      <c r="E63" s="143"/>
      <c r="F63" s="143"/>
      <c r="G63" s="143"/>
      <c r="H63" s="143"/>
      <c r="I63" s="143"/>
      <c r="J63" s="782" t="s">
        <v>112</v>
      </c>
      <c r="K63" s="782"/>
      <c r="L63" s="782"/>
      <c r="M63" s="782"/>
      <c r="N63" s="782"/>
      <c r="O63" s="782"/>
      <c r="P63" s="782"/>
      <c r="Q63" s="782"/>
    </row>
    <row r="64" spans="1:18" ht="17.100000000000001" customHeight="1">
      <c r="B64" s="783" t="str">
        <f>"令和" &amp; DBCS($A$2) &amp; "年（" &amp; DBCS($B$2) &amp; "年）" &amp; DBCS($C$2) &amp; "月"</f>
        <v>令和４年（２０２２年）５月</v>
      </c>
      <c r="C64" s="784"/>
      <c r="D64" s="784"/>
      <c r="E64" s="784"/>
      <c r="F64" s="784"/>
      <c r="G64" s="785"/>
      <c r="H64" s="789" t="s">
        <v>104</v>
      </c>
      <c r="I64" s="790"/>
      <c r="J64" s="790"/>
      <c r="K64" s="791" t="s">
        <v>103</v>
      </c>
      <c r="L64" s="792"/>
      <c r="M64" s="792"/>
      <c r="N64" s="792"/>
      <c r="O64" s="792"/>
      <c r="P64" s="793"/>
      <c r="Q64" s="785" t="s">
        <v>56</v>
      </c>
    </row>
    <row r="65" spans="1:17" ht="17.100000000000001" customHeight="1">
      <c r="B65" s="786"/>
      <c r="C65" s="787"/>
      <c r="D65" s="787"/>
      <c r="E65" s="787"/>
      <c r="F65" s="787"/>
      <c r="G65" s="788"/>
      <c r="H65" s="142" t="s">
        <v>65</v>
      </c>
      <c r="I65" s="141" t="s">
        <v>64</v>
      </c>
      <c r="J65" s="140" t="s">
        <v>57</v>
      </c>
      <c r="K65" s="249" t="s">
        <v>62</v>
      </c>
      <c r="L65" s="138" t="s">
        <v>61</v>
      </c>
      <c r="M65" s="138" t="s">
        <v>60</v>
      </c>
      <c r="N65" s="138" t="s">
        <v>59</v>
      </c>
      <c r="O65" s="137" t="s">
        <v>58</v>
      </c>
      <c r="P65" s="248" t="s">
        <v>57</v>
      </c>
      <c r="Q65" s="788"/>
    </row>
    <row r="66" spans="1:17" ht="17.100000000000001" customHeight="1">
      <c r="B66" s="3" t="s">
        <v>111</v>
      </c>
      <c r="C66" s="235"/>
      <c r="D66" s="235"/>
      <c r="E66" s="235"/>
      <c r="F66" s="235"/>
      <c r="G66" s="235"/>
      <c r="H66" s="22">
        <v>0</v>
      </c>
      <c r="I66" s="21">
        <v>0</v>
      </c>
      <c r="J66" s="20">
        <f>SUM(H66:I66)</f>
        <v>0</v>
      </c>
      <c r="K66" s="234">
        <v>0</v>
      </c>
      <c r="L66" s="31">
        <v>3</v>
      </c>
      <c r="M66" s="31">
        <v>175</v>
      </c>
      <c r="N66" s="31">
        <v>536</v>
      </c>
      <c r="O66" s="30">
        <v>420</v>
      </c>
      <c r="P66" s="233">
        <f>SUM(K66:O66)</f>
        <v>1134</v>
      </c>
      <c r="Q66" s="232">
        <f>SUM(J66,P66)</f>
        <v>1134</v>
      </c>
    </row>
    <row r="67" spans="1:17" ht="17.100000000000001" customHeight="1">
      <c r="B67" s="2" t="s">
        <v>110</v>
      </c>
      <c r="C67" s="29"/>
      <c r="D67" s="29"/>
      <c r="E67" s="29"/>
      <c r="F67" s="29"/>
      <c r="G67" s="29"/>
      <c r="H67" s="18">
        <v>0</v>
      </c>
      <c r="I67" s="17">
        <v>0</v>
      </c>
      <c r="J67" s="16">
        <f>SUM(H67:I67)</f>
        <v>0</v>
      </c>
      <c r="K67" s="231">
        <v>0</v>
      </c>
      <c r="L67" s="28">
        <v>0</v>
      </c>
      <c r="M67" s="28">
        <v>0</v>
      </c>
      <c r="N67" s="28">
        <v>1</v>
      </c>
      <c r="O67" s="27">
        <v>4</v>
      </c>
      <c r="P67" s="230">
        <f>SUM(K67:O67)</f>
        <v>5</v>
      </c>
      <c r="Q67" s="229">
        <f>SUM(J67,P67)</f>
        <v>5</v>
      </c>
    </row>
    <row r="68" spans="1:17" ht="17.100000000000001" customHeight="1">
      <c r="B68" s="13" t="s">
        <v>55</v>
      </c>
      <c r="C68" s="12"/>
      <c r="D68" s="12"/>
      <c r="E68" s="12"/>
      <c r="F68" s="12"/>
      <c r="G68" s="12"/>
      <c r="H68" s="11">
        <f>H66+H67</f>
        <v>0</v>
      </c>
      <c r="I68" s="8">
        <f>I66+I67</f>
        <v>0</v>
      </c>
      <c r="J68" s="7">
        <f>SUM(H68:I68)</f>
        <v>0</v>
      </c>
      <c r="K68" s="228">
        <f>K66+K67</f>
        <v>0</v>
      </c>
      <c r="L68" s="9">
        <f>L66+L67</f>
        <v>3</v>
      </c>
      <c r="M68" s="9">
        <f>M66+M67</f>
        <v>175</v>
      </c>
      <c r="N68" s="9">
        <f>N66+N67</f>
        <v>537</v>
      </c>
      <c r="O68" s="8">
        <f>O66+O67</f>
        <v>424</v>
      </c>
      <c r="P68" s="227">
        <f>SUM(K68:O68)</f>
        <v>1139</v>
      </c>
      <c r="Q68" s="226">
        <f>SUM(J68,P68)</f>
        <v>1139</v>
      </c>
    </row>
    <row r="70" spans="1:17" ht="17.100000000000001" customHeight="1">
      <c r="A70" s="4" t="s">
        <v>115</v>
      </c>
    </row>
    <row r="71" spans="1:17" ht="17.100000000000001" customHeight="1">
      <c r="B71" s="23"/>
      <c r="C71" s="23"/>
      <c r="D71" s="23"/>
      <c r="E71" s="143"/>
      <c r="F71" s="143"/>
      <c r="G71" s="143"/>
      <c r="H71" s="143"/>
      <c r="I71" s="143"/>
      <c r="J71" s="782" t="s">
        <v>112</v>
      </c>
      <c r="K71" s="782"/>
      <c r="L71" s="782"/>
      <c r="M71" s="782"/>
      <c r="N71" s="782"/>
      <c r="O71" s="782"/>
      <c r="P71" s="782"/>
      <c r="Q71" s="782"/>
    </row>
    <row r="72" spans="1:17" ht="17.100000000000001" customHeight="1">
      <c r="B72" s="783" t="str">
        <f>"令和" &amp; DBCS($A$2) &amp; "年（" &amp; DBCS($B$2) &amp; "年）" &amp; DBCS($C$2) &amp; "月"</f>
        <v>令和４年（２０２２年）５月</v>
      </c>
      <c r="C72" s="784"/>
      <c r="D72" s="784"/>
      <c r="E72" s="784"/>
      <c r="F72" s="784"/>
      <c r="G72" s="785"/>
      <c r="H72" s="830" t="s">
        <v>104</v>
      </c>
      <c r="I72" s="831"/>
      <c r="J72" s="831"/>
      <c r="K72" s="832" t="s">
        <v>103</v>
      </c>
      <c r="L72" s="831"/>
      <c r="M72" s="831"/>
      <c r="N72" s="831"/>
      <c r="O72" s="831"/>
      <c r="P72" s="833"/>
      <c r="Q72" s="834" t="s">
        <v>56</v>
      </c>
    </row>
    <row r="73" spans="1:17" ht="17.100000000000001" customHeight="1">
      <c r="B73" s="786"/>
      <c r="C73" s="787"/>
      <c r="D73" s="787"/>
      <c r="E73" s="787"/>
      <c r="F73" s="787"/>
      <c r="G73" s="788"/>
      <c r="H73" s="247" t="s">
        <v>65</v>
      </c>
      <c r="I73" s="246" t="s">
        <v>64</v>
      </c>
      <c r="J73" s="245" t="s">
        <v>57</v>
      </c>
      <c r="K73" s="244" t="s">
        <v>62</v>
      </c>
      <c r="L73" s="243" t="s">
        <v>61</v>
      </c>
      <c r="M73" s="243" t="s">
        <v>60</v>
      </c>
      <c r="N73" s="243" t="s">
        <v>59</v>
      </c>
      <c r="O73" s="242" t="s">
        <v>58</v>
      </c>
      <c r="P73" s="241" t="s">
        <v>57</v>
      </c>
      <c r="Q73" s="835"/>
    </row>
    <row r="74" spans="1:17" ht="17.100000000000001" customHeight="1">
      <c r="B74" s="3" t="s">
        <v>111</v>
      </c>
      <c r="C74" s="235"/>
      <c r="D74" s="235"/>
      <c r="E74" s="235"/>
      <c r="F74" s="235"/>
      <c r="G74" s="235"/>
      <c r="H74" s="22">
        <v>0</v>
      </c>
      <c r="I74" s="21">
        <v>0</v>
      </c>
      <c r="J74" s="20">
        <f>SUM(H74:I74)</f>
        <v>0</v>
      </c>
      <c r="K74" s="234">
        <v>58</v>
      </c>
      <c r="L74" s="31">
        <v>63</v>
      </c>
      <c r="M74" s="31">
        <v>120</v>
      </c>
      <c r="N74" s="31">
        <v>157</v>
      </c>
      <c r="O74" s="30">
        <v>68</v>
      </c>
      <c r="P74" s="233">
        <f>SUM(K74:O74)</f>
        <v>466</v>
      </c>
      <c r="Q74" s="232">
        <f>SUM(J74,P74)</f>
        <v>466</v>
      </c>
    </row>
    <row r="75" spans="1:17" ht="17.100000000000001" customHeight="1">
      <c r="B75" s="2" t="s">
        <v>110</v>
      </c>
      <c r="C75" s="29"/>
      <c r="D75" s="29"/>
      <c r="E75" s="29"/>
      <c r="F75" s="29"/>
      <c r="G75" s="29"/>
      <c r="H75" s="18">
        <v>0</v>
      </c>
      <c r="I75" s="17">
        <v>0</v>
      </c>
      <c r="J75" s="16">
        <f>SUM(H75:I75)</f>
        <v>0</v>
      </c>
      <c r="K75" s="231">
        <v>0</v>
      </c>
      <c r="L75" s="28">
        <v>0</v>
      </c>
      <c r="M75" s="28">
        <v>0</v>
      </c>
      <c r="N75" s="28">
        <v>0</v>
      </c>
      <c r="O75" s="27">
        <v>1</v>
      </c>
      <c r="P75" s="230">
        <f>SUM(K75:O75)</f>
        <v>1</v>
      </c>
      <c r="Q75" s="229">
        <f>SUM(J75,P75)</f>
        <v>1</v>
      </c>
    </row>
    <row r="76" spans="1:17" ht="17.100000000000001" customHeight="1">
      <c r="B76" s="13" t="s">
        <v>55</v>
      </c>
      <c r="C76" s="12"/>
      <c r="D76" s="12"/>
      <c r="E76" s="12"/>
      <c r="F76" s="12"/>
      <c r="G76" s="12"/>
      <c r="H76" s="11">
        <f>H74+H75</f>
        <v>0</v>
      </c>
      <c r="I76" s="8">
        <f>I74+I75</f>
        <v>0</v>
      </c>
      <c r="J76" s="7">
        <f>SUM(H76:I76)</f>
        <v>0</v>
      </c>
      <c r="K76" s="228">
        <f>K74+K75</f>
        <v>58</v>
      </c>
      <c r="L76" s="9">
        <f>L74+L75</f>
        <v>63</v>
      </c>
      <c r="M76" s="9">
        <f>M74+M75</f>
        <v>120</v>
      </c>
      <c r="N76" s="9">
        <f>N74+N75</f>
        <v>157</v>
      </c>
      <c r="O76" s="8">
        <f>O74+O75</f>
        <v>69</v>
      </c>
      <c r="P76" s="227">
        <f>SUM(K76:O76)</f>
        <v>467</v>
      </c>
      <c r="Q76" s="226">
        <f>SUM(J76,P76)</f>
        <v>467</v>
      </c>
    </row>
    <row r="78" spans="1:17" ht="17.100000000000001" customHeight="1">
      <c r="A78" s="4" t="s">
        <v>114</v>
      </c>
    </row>
    <row r="79" spans="1:17" ht="17.100000000000001" customHeight="1">
      <c r="B79" s="23"/>
      <c r="C79" s="23"/>
      <c r="D79" s="23"/>
      <c r="E79" s="143"/>
      <c r="F79" s="143"/>
      <c r="G79" s="143"/>
      <c r="H79" s="143"/>
      <c r="I79" s="143"/>
      <c r="J79" s="782" t="s">
        <v>112</v>
      </c>
      <c r="K79" s="782"/>
      <c r="L79" s="782"/>
      <c r="M79" s="782"/>
      <c r="N79" s="782"/>
      <c r="O79" s="782"/>
      <c r="P79" s="782"/>
      <c r="Q79" s="782"/>
    </row>
    <row r="80" spans="1:17" ht="17.100000000000001" customHeight="1">
      <c r="B80" s="809" t="str">
        <f>"令和" &amp; DBCS($A$2) &amp; "年（" &amp; DBCS($B$2) &amp; "年）" &amp; DBCS($C$2) &amp; "月"</f>
        <v>令和４年（２０２２年）５月</v>
      </c>
      <c r="C80" s="810"/>
      <c r="D80" s="810"/>
      <c r="E80" s="810"/>
      <c r="F80" s="810"/>
      <c r="G80" s="811"/>
      <c r="H80" s="815" t="s">
        <v>104</v>
      </c>
      <c r="I80" s="816"/>
      <c r="J80" s="816"/>
      <c r="K80" s="817" t="s">
        <v>103</v>
      </c>
      <c r="L80" s="816"/>
      <c r="M80" s="816"/>
      <c r="N80" s="816"/>
      <c r="O80" s="816"/>
      <c r="P80" s="818"/>
      <c r="Q80" s="811" t="s">
        <v>56</v>
      </c>
    </row>
    <row r="81" spans="1:18" ht="17.100000000000001" customHeight="1">
      <c r="B81" s="812"/>
      <c r="C81" s="813"/>
      <c r="D81" s="813"/>
      <c r="E81" s="813"/>
      <c r="F81" s="813"/>
      <c r="G81" s="814"/>
      <c r="H81" s="240" t="s">
        <v>65</v>
      </c>
      <c r="I81" s="237" t="s">
        <v>64</v>
      </c>
      <c r="J81" s="347" t="s">
        <v>57</v>
      </c>
      <c r="K81" s="239" t="s">
        <v>62</v>
      </c>
      <c r="L81" s="238" t="s">
        <v>61</v>
      </c>
      <c r="M81" s="238" t="s">
        <v>60</v>
      </c>
      <c r="N81" s="238" t="s">
        <v>59</v>
      </c>
      <c r="O81" s="237" t="s">
        <v>58</v>
      </c>
      <c r="P81" s="236" t="s">
        <v>57</v>
      </c>
      <c r="Q81" s="814"/>
    </row>
    <row r="82" spans="1:18" ht="17.100000000000001" customHeight="1">
      <c r="B82" s="3" t="s">
        <v>111</v>
      </c>
      <c r="C82" s="235"/>
      <c r="D82" s="235"/>
      <c r="E82" s="235"/>
      <c r="F82" s="235"/>
      <c r="G82" s="235"/>
      <c r="H82" s="22">
        <v>0</v>
      </c>
      <c r="I82" s="21">
        <v>0</v>
      </c>
      <c r="J82" s="20">
        <f>SUM(H82:I82)</f>
        <v>0</v>
      </c>
      <c r="K82" s="234">
        <v>0</v>
      </c>
      <c r="L82" s="31">
        <v>0</v>
      </c>
      <c r="M82" s="31">
        <v>4</v>
      </c>
      <c r="N82" s="31">
        <v>11</v>
      </c>
      <c r="O82" s="30">
        <v>16</v>
      </c>
      <c r="P82" s="233">
        <f>SUM(K82:O82)</f>
        <v>31</v>
      </c>
      <c r="Q82" s="232">
        <f>SUM(J82,P82)</f>
        <v>31</v>
      </c>
    </row>
    <row r="83" spans="1:18" ht="17.100000000000001" customHeight="1">
      <c r="B83" s="2" t="s">
        <v>110</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55</v>
      </c>
      <c r="C84" s="12"/>
      <c r="D84" s="12"/>
      <c r="E84" s="12"/>
      <c r="F84" s="12"/>
      <c r="G84" s="12"/>
      <c r="H84" s="11">
        <f>H82+H83</f>
        <v>0</v>
      </c>
      <c r="I84" s="8">
        <f>I82+I83</f>
        <v>0</v>
      </c>
      <c r="J84" s="7">
        <f>SUM(H84:I84)</f>
        <v>0</v>
      </c>
      <c r="K84" s="228">
        <f>K82+K83</f>
        <v>0</v>
      </c>
      <c r="L84" s="9">
        <f>L82+L83</f>
        <v>0</v>
      </c>
      <c r="M84" s="9">
        <f>M82+M83</f>
        <v>4</v>
      </c>
      <c r="N84" s="9">
        <f>N82+N83</f>
        <v>11</v>
      </c>
      <c r="O84" s="8">
        <f>O82+O83</f>
        <v>16</v>
      </c>
      <c r="P84" s="227">
        <f>SUM(K84:O84)</f>
        <v>31</v>
      </c>
      <c r="Q84" s="226">
        <f>SUM(J84,P84)</f>
        <v>31</v>
      </c>
    </row>
    <row r="86" spans="1:18" s="189" customFormat="1" ht="17.100000000000001" customHeight="1">
      <c r="A86" s="4" t="s">
        <v>113</v>
      </c>
    </row>
    <row r="87" spans="1:18" s="189" customFormat="1" ht="17.100000000000001" customHeight="1">
      <c r="B87" s="225"/>
      <c r="C87" s="225"/>
      <c r="D87" s="225"/>
      <c r="E87" s="187"/>
      <c r="F87" s="187"/>
      <c r="G87" s="187"/>
      <c r="H87" s="187"/>
      <c r="I87" s="187"/>
      <c r="J87" s="819" t="s">
        <v>112</v>
      </c>
      <c r="K87" s="819"/>
      <c r="L87" s="819"/>
      <c r="M87" s="819"/>
      <c r="N87" s="819"/>
      <c r="O87" s="819"/>
      <c r="P87" s="819"/>
      <c r="Q87" s="819"/>
    </row>
    <row r="88" spans="1:18" s="189" customFormat="1" ht="17.100000000000001" customHeight="1">
      <c r="B88" s="820" t="str">
        <f>"令和" &amp; DBCS($A$2) &amp; "年（" &amp; DBCS($B$2) &amp; "年）" &amp; DBCS($C$2) &amp; "月"</f>
        <v>令和４年（２０２２年）５月</v>
      </c>
      <c r="C88" s="821"/>
      <c r="D88" s="821"/>
      <c r="E88" s="821"/>
      <c r="F88" s="821"/>
      <c r="G88" s="822"/>
      <c r="H88" s="826" t="s">
        <v>104</v>
      </c>
      <c r="I88" s="827"/>
      <c r="J88" s="827"/>
      <c r="K88" s="828" t="s">
        <v>103</v>
      </c>
      <c r="L88" s="827"/>
      <c r="M88" s="827"/>
      <c r="N88" s="827"/>
      <c r="O88" s="827"/>
      <c r="P88" s="829"/>
      <c r="Q88" s="822" t="s">
        <v>56</v>
      </c>
    </row>
    <row r="89" spans="1:18" s="189" customFormat="1" ht="17.100000000000001" customHeight="1">
      <c r="B89" s="823"/>
      <c r="C89" s="824"/>
      <c r="D89" s="824"/>
      <c r="E89" s="824"/>
      <c r="F89" s="824"/>
      <c r="G89" s="825"/>
      <c r="H89" s="224" t="s">
        <v>65</v>
      </c>
      <c r="I89" s="221" t="s">
        <v>64</v>
      </c>
      <c r="J89" s="345" t="s">
        <v>57</v>
      </c>
      <c r="K89" s="223" t="s">
        <v>62</v>
      </c>
      <c r="L89" s="222" t="s">
        <v>61</v>
      </c>
      <c r="M89" s="222" t="s">
        <v>60</v>
      </c>
      <c r="N89" s="222" t="s">
        <v>59</v>
      </c>
      <c r="O89" s="221" t="s">
        <v>58</v>
      </c>
      <c r="P89" s="220" t="s">
        <v>57</v>
      </c>
      <c r="Q89" s="825"/>
    </row>
    <row r="90" spans="1:18" s="189" customFormat="1" ht="17.100000000000001" customHeight="1">
      <c r="B90" s="219" t="s">
        <v>111</v>
      </c>
      <c r="C90" s="218"/>
      <c r="D90" s="218"/>
      <c r="E90" s="218"/>
      <c r="F90" s="218"/>
      <c r="G90" s="218"/>
      <c r="H90" s="217">
        <v>0</v>
      </c>
      <c r="I90" s="216">
        <v>0</v>
      </c>
      <c r="J90" s="215">
        <f>SUM(H90:I90)</f>
        <v>0</v>
      </c>
      <c r="K90" s="214">
        <v>1</v>
      </c>
      <c r="L90" s="213">
        <v>3</v>
      </c>
      <c r="M90" s="213">
        <v>30</v>
      </c>
      <c r="N90" s="213">
        <v>316</v>
      </c>
      <c r="O90" s="212">
        <v>384</v>
      </c>
      <c r="P90" s="211">
        <f>SUM(K90:O90)</f>
        <v>734</v>
      </c>
      <c r="Q90" s="210">
        <f>SUM(J90,P90)</f>
        <v>734</v>
      </c>
    </row>
    <row r="91" spans="1:18" s="189" customFormat="1" ht="17.100000000000001" customHeight="1">
      <c r="B91" s="209" t="s">
        <v>110</v>
      </c>
      <c r="C91" s="208"/>
      <c r="D91" s="208"/>
      <c r="E91" s="208"/>
      <c r="F91" s="208"/>
      <c r="G91" s="208"/>
      <c r="H91" s="207">
        <v>0</v>
      </c>
      <c r="I91" s="206">
        <v>0</v>
      </c>
      <c r="J91" s="205">
        <f>SUM(H91:I91)</f>
        <v>0</v>
      </c>
      <c r="K91" s="204">
        <v>0</v>
      </c>
      <c r="L91" s="203">
        <v>0</v>
      </c>
      <c r="M91" s="203">
        <v>0</v>
      </c>
      <c r="N91" s="203">
        <v>1</v>
      </c>
      <c r="O91" s="202">
        <v>3</v>
      </c>
      <c r="P91" s="201">
        <f>SUM(K91:O91)</f>
        <v>4</v>
      </c>
      <c r="Q91" s="200">
        <f>SUM(J91,P91)</f>
        <v>4</v>
      </c>
    </row>
    <row r="92" spans="1:18" s="189" customFormat="1" ht="17.100000000000001" customHeight="1">
      <c r="B92" s="199" t="s">
        <v>55</v>
      </c>
      <c r="C92" s="198"/>
      <c r="D92" s="198"/>
      <c r="E92" s="198"/>
      <c r="F92" s="198"/>
      <c r="G92" s="198"/>
      <c r="H92" s="197">
        <f>H90+H91</f>
        <v>0</v>
      </c>
      <c r="I92" s="193">
        <f>I90+I91</f>
        <v>0</v>
      </c>
      <c r="J92" s="196">
        <f>SUM(H92:I92)</f>
        <v>0</v>
      </c>
      <c r="K92" s="195">
        <f>K90+K91</f>
        <v>1</v>
      </c>
      <c r="L92" s="194">
        <f>L90+L91</f>
        <v>3</v>
      </c>
      <c r="M92" s="194">
        <f>M90+M91</f>
        <v>30</v>
      </c>
      <c r="N92" s="194">
        <f>N90+N91</f>
        <v>317</v>
      </c>
      <c r="O92" s="193">
        <f>O90+O91</f>
        <v>387</v>
      </c>
      <c r="P92" s="192">
        <f>SUM(K92:O92)</f>
        <v>738</v>
      </c>
      <c r="Q92" s="191">
        <f>SUM(J92,P92)</f>
        <v>738</v>
      </c>
    </row>
    <row r="93" spans="1:18" s="189" customFormat="1" ht="17.100000000000001" customHeight="1"/>
    <row r="94" spans="1:18" s="49" customFormat="1" ht="17.100000000000001" customHeight="1">
      <c r="A94" s="26" t="s">
        <v>109</v>
      </c>
      <c r="J94" s="190"/>
      <c r="K94" s="190"/>
    </row>
    <row r="95" spans="1:18" s="49" customFormat="1" ht="17.100000000000001" customHeight="1">
      <c r="B95" s="189"/>
      <c r="C95" s="188"/>
      <c r="D95" s="188"/>
      <c r="E95" s="188"/>
      <c r="F95" s="187"/>
      <c r="G95" s="187"/>
      <c r="H95" s="187"/>
      <c r="I95" s="819" t="s">
        <v>108</v>
      </c>
      <c r="J95" s="819"/>
      <c r="K95" s="819"/>
      <c r="L95" s="819"/>
      <c r="M95" s="819"/>
      <c r="N95" s="819"/>
      <c r="O95" s="819"/>
      <c r="P95" s="819"/>
      <c r="Q95" s="819"/>
      <c r="R95" s="819"/>
    </row>
    <row r="96" spans="1:18" s="49" customFormat="1" ht="17.100000000000001" customHeight="1">
      <c r="B96" s="796" t="str">
        <f>"令和" &amp; DBCS($A$2) &amp; "年（" &amp; DBCS($B$2) &amp; "年）" &amp; DBCS($C$2) &amp; "月"</f>
        <v>令和４年（２０２２年）５月</v>
      </c>
      <c r="C96" s="797"/>
      <c r="D96" s="797"/>
      <c r="E96" s="797"/>
      <c r="F96" s="797"/>
      <c r="G96" s="798"/>
      <c r="H96" s="802" t="s">
        <v>104</v>
      </c>
      <c r="I96" s="803"/>
      <c r="J96" s="803"/>
      <c r="K96" s="804" t="s">
        <v>103</v>
      </c>
      <c r="L96" s="805"/>
      <c r="M96" s="805"/>
      <c r="N96" s="805"/>
      <c r="O96" s="805"/>
      <c r="P96" s="805"/>
      <c r="Q96" s="806"/>
      <c r="R96" s="807" t="s">
        <v>56</v>
      </c>
    </row>
    <row r="97" spans="2:18" s="49" customFormat="1" ht="17.100000000000001" customHeight="1">
      <c r="B97" s="799"/>
      <c r="C97" s="800"/>
      <c r="D97" s="800"/>
      <c r="E97" s="800"/>
      <c r="F97" s="800"/>
      <c r="G97" s="801"/>
      <c r="H97" s="186" t="s">
        <v>65</v>
      </c>
      <c r="I97" s="185" t="s">
        <v>64</v>
      </c>
      <c r="J97" s="184" t="s">
        <v>57</v>
      </c>
      <c r="K97" s="139" t="s">
        <v>63</v>
      </c>
      <c r="L97" s="183" t="s">
        <v>62</v>
      </c>
      <c r="M97" s="183" t="s">
        <v>61</v>
      </c>
      <c r="N97" s="183" t="s">
        <v>60</v>
      </c>
      <c r="O97" s="183" t="s">
        <v>59</v>
      </c>
      <c r="P97" s="182" t="s">
        <v>58</v>
      </c>
      <c r="Q97" s="346" t="s">
        <v>57</v>
      </c>
      <c r="R97" s="808"/>
    </row>
    <row r="98" spans="2:18" s="49" customFormat="1" ht="17.100000000000001" customHeight="1">
      <c r="B98" s="162" t="s">
        <v>102</v>
      </c>
      <c r="C98" s="161"/>
      <c r="D98" s="161"/>
      <c r="E98" s="161"/>
      <c r="F98" s="161"/>
      <c r="G98" s="160"/>
      <c r="H98" s="159">
        <f t="shared" ref="H98:R98" si="13">SUM(H99,H105,H108,H113,H117:H118)</f>
        <v>1891</v>
      </c>
      <c r="I98" s="158">
        <f t="shared" si="13"/>
        <v>2991</v>
      </c>
      <c r="J98" s="157">
        <f t="shared" si="13"/>
        <v>4882</v>
      </c>
      <c r="K98" s="42">
        <f t="shared" si="13"/>
        <v>0</v>
      </c>
      <c r="L98" s="156">
        <f t="shared" si="13"/>
        <v>9655</v>
      </c>
      <c r="M98" s="156">
        <f t="shared" si="13"/>
        <v>6981</v>
      </c>
      <c r="N98" s="156">
        <f t="shared" si="13"/>
        <v>5015</v>
      </c>
      <c r="O98" s="156">
        <f t="shared" si="13"/>
        <v>3255</v>
      </c>
      <c r="P98" s="155">
        <f t="shared" si="13"/>
        <v>1862</v>
      </c>
      <c r="Q98" s="154">
        <f t="shared" si="13"/>
        <v>26768</v>
      </c>
      <c r="R98" s="153">
        <f t="shared" si="13"/>
        <v>31650</v>
      </c>
    </row>
    <row r="99" spans="2:18" s="49" customFormat="1" ht="17.100000000000001" customHeight="1">
      <c r="B99" s="111"/>
      <c r="C99" s="162" t="s">
        <v>101</v>
      </c>
      <c r="D99" s="161"/>
      <c r="E99" s="161"/>
      <c r="F99" s="161"/>
      <c r="G99" s="160"/>
      <c r="H99" s="159">
        <f t="shared" ref="H99:Q99" si="14">SUM(H100:H104)</f>
        <v>135</v>
      </c>
      <c r="I99" s="158">
        <f t="shared" si="14"/>
        <v>245</v>
      </c>
      <c r="J99" s="157">
        <f t="shared" si="14"/>
        <v>380</v>
      </c>
      <c r="K99" s="42">
        <f t="shared" si="14"/>
        <v>0</v>
      </c>
      <c r="L99" s="156">
        <f t="shared" si="14"/>
        <v>2529</v>
      </c>
      <c r="M99" s="156">
        <f t="shared" si="14"/>
        <v>1882</v>
      </c>
      <c r="N99" s="156">
        <f t="shared" si="14"/>
        <v>1533</v>
      </c>
      <c r="O99" s="156">
        <f t="shared" si="14"/>
        <v>1068</v>
      </c>
      <c r="P99" s="155">
        <f t="shared" si="14"/>
        <v>758</v>
      </c>
      <c r="Q99" s="154">
        <f t="shared" si="14"/>
        <v>7770</v>
      </c>
      <c r="R99" s="153">
        <f t="shared" ref="R99:R104" si="15">SUM(J99,Q99)</f>
        <v>8150</v>
      </c>
    </row>
    <row r="100" spans="2:18" s="49" customFormat="1" ht="17.100000000000001" customHeight="1">
      <c r="B100" s="111"/>
      <c r="C100" s="111"/>
      <c r="D100" s="172" t="s">
        <v>100</v>
      </c>
      <c r="E100" s="171"/>
      <c r="F100" s="171"/>
      <c r="G100" s="170"/>
      <c r="H100" s="169">
        <v>0</v>
      </c>
      <c r="I100" s="166">
        <v>0</v>
      </c>
      <c r="J100" s="165">
        <f>SUM(H100:I100)</f>
        <v>0</v>
      </c>
      <c r="K100" s="134">
        <v>0</v>
      </c>
      <c r="L100" s="167">
        <v>1370</v>
      </c>
      <c r="M100" s="167">
        <v>851</v>
      </c>
      <c r="N100" s="167">
        <v>515</v>
      </c>
      <c r="O100" s="167">
        <v>304</v>
      </c>
      <c r="P100" s="166">
        <v>187</v>
      </c>
      <c r="Q100" s="165">
        <f>SUM(K100:P100)</f>
        <v>3227</v>
      </c>
      <c r="R100" s="164">
        <f t="shared" si="15"/>
        <v>3227</v>
      </c>
    </row>
    <row r="101" spans="2:18" s="49" customFormat="1" ht="17.100000000000001" customHeight="1">
      <c r="B101" s="111"/>
      <c r="C101" s="111"/>
      <c r="D101" s="110" t="s">
        <v>99</v>
      </c>
      <c r="E101" s="109"/>
      <c r="F101" s="109"/>
      <c r="G101" s="108"/>
      <c r="H101" s="107">
        <v>0</v>
      </c>
      <c r="I101" s="104">
        <v>0</v>
      </c>
      <c r="J101" s="103">
        <f>SUM(H101:I101)</f>
        <v>0</v>
      </c>
      <c r="K101" s="101">
        <v>0</v>
      </c>
      <c r="L101" s="105">
        <v>0</v>
      </c>
      <c r="M101" s="105">
        <v>3</v>
      </c>
      <c r="N101" s="105">
        <v>4</v>
      </c>
      <c r="O101" s="105">
        <v>11</v>
      </c>
      <c r="P101" s="104">
        <v>18</v>
      </c>
      <c r="Q101" s="103">
        <f>SUM(K101:P101)</f>
        <v>36</v>
      </c>
      <c r="R101" s="102">
        <f t="shared" si="15"/>
        <v>36</v>
      </c>
    </row>
    <row r="102" spans="2:18" s="49" customFormat="1" ht="17.100000000000001" customHeight="1">
      <c r="B102" s="111"/>
      <c r="C102" s="111"/>
      <c r="D102" s="110" t="s">
        <v>98</v>
      </c>
      <c r="E102" s="109"/>
      <c r="F102" s="109"/>
      <c r="G102" s="108"/>
      <c r="H102" s="107">
        <v>44</v>
      </c>
      <c r="I102" s="104">
        <v>102</v>
      </c>
      <c r="J102" s="103">
        <f>SUM(H102:I102)</f>
        <v>146</v>
      </c>
      <c r="K102" s="101">
        <v>0</v>
      </c>
      <c r="L102" s="105">
        <v>349</v>
      </c>
      <c r="M102" s="105">
        <v>298</v>
      </c>
      <c r="N102" s="105">
        <v>209</v>
      </c>
      <c r="O102" s="105">
        <v>152</v>
      </c>
      <c r="P102" s="104">
        <v>119</v>
      </c>
      <c r="Q102" s="103">
        <f>SUM(K102:P102)</f>
        <v>1127</v>
      </c>
      <c r="R102" s="102">
        <f t="shared" si="15"/>
        <v>1273</v>
      </c>
    </row>
    <row r="103" spans="2:18" s="49" customFormat="1" ht="17.100000000000001" customHeight="1">
      <c r="B103" s="111"/>
      <c r="C103" s="111"/>
      <c r="D103" s="110" t="s">
        <v>97</v>
      </c>
      <c r="E103" s="109"/>
      <c r="F103" s="109"/>
      <c r="G103" s="108"/>
      <c r="H103" s="107">
        <v>14</v>
      </c>
      <c r="I103" s="104">
        <v>46</v>
      </c>
      <c r="J103" s="103">
        <f>SUM(H103:I103)</f>
        <v>60</v>
      </c>
      <c r="K103" s="101">
        <v>0</v>
      </c>
      <c r="L103" s="105">
        <v>86</v>
      </c>
      <c r="M103" s="105">
        <v>96</v>
      </c>
      <c r="N103" s="105">
        <v>73</v>
      </c>
      <c r="O103" s="105">
        <v>50</v>
      </c>
      <c r="P103" s="104">
        <v>27</v>
      </c>
      <c r="Q103" s="103">
        <f>SUM(K103:P103)</f>
        <v>332</v>
      </c>
      <c r="R103" s="102">
        <f t="shared" si="15"/>
        <v>392</v>
      </c>
    </row>
    <row r="104" spans="2:18" s="49" customFormat="1" ht="17.100000000000001" customHeight="1">
      <c r="B104" s="111"/>
      <c r="C104" s="111"/>
      <c r="D104" s="181" t="s">
        <v>96</v>
      </c>
      <c r="E104" s="180"/>
      <c r="F104" s="180"/>
      <c r="G104" s="179"/>
      <c r="H104" s="178">
        <v>77</v>
      </c>
      <c r="I104" s="175">
        <v>97</v>
      </c>
      <c r="J104" s="174">
        <f>SUM(H104:I104)</f>
        <v>174</v>
      </c>
      <c r="K104" s="128">
        <v>0</v>
      </c>
      <c r="L104" s="176">
        <v>724</v>
      </c>
      <c r="M104" s="176">
        <v>634</v>
      </c>
      <c r="N104" s="176">
        <v>732</v>
      </c>
      <c r="O104" s="176">
        <v>551</v>
      </c>
      <c r="P104" s="175">
        <v>407</v>
      </c>
      <c r="Q104" s="174">
        <f>SUM(K104:P104)</f>
        <v>3048</v>
      </c>
      <c r="R104" s="173">
        <f t="shared" si="15"/>
        <v>3222</v>
      </c>
    </row>
    <row r="105" spans="2:18" s="49" customFormat="1" ht="17.100000000000001" customHeight="1">
      <c r="B105" s="111"/>
      <c r="C105" s="162" t="s">
        <v>95</v>
      </c>
      <c r="D105" s="161"/>
      <c r="E105" s="161"/>
      <c r="F105" s="161"/>
      <c r="G105" s="160"/>
      <c r="H105" s="159">
        <f t="shared" ref="H105:R105" si="16">SUM(H106:H107)</f>
        <v>122</v>
      </c>
      <c r="I105" s="158">
        <f t="shared" si="16"/>
        <v>174</v>
      </c>
      <c r="J105" s="157">
        <f t="shared" si="16"/>
        <v>296</v>
      </c>
      <c r="K105" s="42">
        <f t="shared" si="16"/>
        <v>0</v>
      </c>
      <c r="L105" s="156">
        <f t="shared" si="16"/>
        <v>1691</v>
      </c>
      <c r="M105" s="156">
        <f t="shared" si="16"/>
        <v>1141</v>
      </c>
      <c r="N105" s="156">
        <f t="shared" si="16"/>
        <v>737</v>
      </c>
      <c r="O105" s="156">
        <f t="shared" si="16"/>
        <v>418</v>
      </c>
      <c r="P105" s="155">
        <f t="shared" si="16"/>
        <v>194</v>
      </c>
      <c r="Q105" s="154">
        <f t="shared" si="16"/>
        <v>4181</v>
      </c>
      <c r="R105" s="153">
        <f t="shared" si="16"/>
        <v>4477</v>
      </c>
    </row>
    <row r="106" spans="2:18" s="49" customFormat="1" ht="17.100000000000001" customHeight="1">
      <c r="B106" s="111"/>
      <c r="C106" s="111"/>
      <c r="D106" s="172" t="s">
        <v>94</v>
      </c>
      <c r="E106" s="171"/>
      <c r="F106" s="171"/>
      <c r="G106" s="170"/>
      <c r="H106" s="169">
        <v>0</v>
      </c>
      <c r="I106" s="166">
        <v>0</v>
      </c>
      <c r="J106" s="168">
        <f>SUM(H106:I106)</f>
        <v>0</v>
      </c>
      <c r="K106" s="134">
        <v>0</v>
      </c>
      <c r="L106" s="167">
        <v>1261</v>
      </c>
      <c r="M106" s="167">
        <v>810</v>
      </c>
      <c r="N106" s="167">
        <v>546</v>
      </c>
      <c r="O106" s="167">
        <v>309</v>
      </c>
      <c r="P106" s="166">
        <v>134</v>
      </c>
      <c r="Q106" s="165">
        <f>SUM(K106:P106)</f>
        <v>3060</v>
      </c>
      <c r="R106" s="164">
        <f>SUM(J106,Q106)</f>
        <v>3060</v>
      </c>
    </row>
    <row r="107" spans="2:18" s="49" customFormat="1" ht="17.100000000000001" customHeight="1">
      <c r="B107" s="111"/>
      <c r="C107" s="111"/>
      <c r="D107" s="181" t="s">
        <v>93</v>
      </c>
      <c r="E107" s="180"/>
      <c r="F107" s="180"/>
      <c r="G107" s="179"/>
      <c r="H107" s="178">
        <v>122</v>
      </c>
      <c r="I107" s="175">
        <v>174</v>
      </c>
      <c r="J107" s="177">
        <f>SUM(H107:I107)</f>
        <v>296</v>
      </c>
      <c r="K107" s="128">
        <v>0</v>
      </c>
      <c r="L107" s="176">
        <v>430</v>
      </c>
      <c r="M107" s="176">
        <v>331</v>
      </c>
      <c r="N107" s="176">
        <v>191</v>
      </c>
      <c r="O107" s="176">
        <v>109</v>
      </c>
      <c r="P107" s="175">
        <v>60</v>
      </c>
      <c r="Q107" s="174">
        <f>SUM(K107:P107)</f>
        <v>1121</v>
      </c>
      <c r="R107" s="173">
        <f>SUM(J107,Q107)</f>
        <v>1417</v>
      </c>
    </row>
    <row r="108" spans="2:18" s="49" customFormat="1" ht="17.100000000000001" customHeight="1">
      <c r="B108" s="111"/>
      <c r="C108" s="162" t="s">
        <v>92</v>
      </c>
      <c r="D108" s="161"/>
      <c r="E108" s="161"/>
      <c r="F108" s="161"/>
      <c r="G108" s="160"/>
      <c r="H108" s="159">
        <f t="shared" ref="H108:R108" si="17">SUM(H109:H112)</f>
        <v>1</v>
      </c>
      <c r="I108" s="158">
        <f t="shared" si="17"/>
        <v>8</v>
      </c>
      <c r="J108" s="157">
        <f t="shared" si="17"/>
        <v>9</v>
      </c>
      <c r="K108" s="42">
        <f t="shared" si="17"/>
        <v>0</v>
      </c>
      <c r="L108" s="156">
        <f t="shared" si="17"/>
        <v>151</v>
      </c>
      <c r="M108" s="156">
        <f t="shared" si="17"/>
        <v>149</v>
      </c>
      <c r="N108" s="156">
        <f t="shared" si="17"/>
        <v>167</v>
      </c>
      <c r="O108" s="156">
        <f t="shared" si="17"/>
        <v>118</v>
      </c>
      <c r="P108" s="155">
        <f t="shared" si="17"/>
        <v>76</v>
      </c>
      <c r="Q108" s="154">
        <f t="shared" si="17"/>
        <v>661</v>
      </c>
      <c r="R108" s="153">
        <f t="shared" si="17"/>
        <v>670</v>
      </c>
    </row>
    <row r="109" spans="2:18" s="49" customFormat="1" ht="17.100000000000001" customHeight="1">
      <c r="B109" s="111"/>
      <c r="C109" s="111"/>
      <c r="D109" s="172" t="s">
        <v>91</v>
      </c>
      <c r="E109" s="171"/>
      <c r="F109" s="171"/>
      <c r="G109" s="170"/>
      <c r="H109" s="169">
        <v>1</v>
      </c>
      <c r="I109" s="166">
        <v>8</v>
      </c>
      <c r="J109" s="168">
        <f>SUM(H109:I109)</f>
        <v>9</v>
      </c>
      <c r="K109" s="134">
        <v>0</v>
      </c>
      <c r="L109" s="167">
        <v>138</v>
      </c>
      <c r="M109" s="167">
        <v>125</v>
      </c>
      <c r="N109" s="167">
        <v>146</v>
      </c>
      <c r="O109" s="167">
        <v>96</v>
      </c>
      <c r="P109" s="166">
        <v>57</v>
      </c>
      <c r="Q109" s="165">
        <f>SUM(K109:P109)</f>
        <v>562</v>
      </c>
      <c r="R109" s="164">
        <f>SUM(J109,Q109)</f>
        <v>571</v>
      </c>
    </row>
    <row r="110" spans="2:18" s="49" customFormat="1" ht="17.100000000000001" customHeight="1">
      <c r="B110" s="111"/>
      <c r="C110" s="111"/>
      <c r="D110" s="110" t="s">
        <v>90</v>
      </c>
      <c r="E110" s="109"/>
      <c r="F110" s="109"/>
      <c r="G110" s="108"/>
      <c r="H110" s="107">
        <v>0</v>
      </c>
      <c r="I110" s="104">
        <v>0</v>
      </c>
      <c r="J110" s="106">
        <f>SUM(H110:I110)</f>
        <v>0</v>
      </c>
      <c r="K110" s="101">
        <v>0</v>
      </c>
      <c r="L110" s="105">
        <v>13</v>
      </c>
      <c r="M110" s="105">
        <v>24</v>
      </c>
      <c r="N110" s="105">
        <v>21</v>
      </c>
      <c r="O110" s="105">
        <v>22</v>
      </c>
      <c r="P110" s="104">
        <v>19</v>
      </c>
      <c r="Q110" s="103">
        <f>SUM(K110:P110)</f>
        <v>99</v>
      </c>
      <c r="R110" s="102">
        <f>SUM(J110,Q110)</f>
        <v>99</v>
      </c>
    </row>
    <row r="111" spans="2:18" s="49" customFormat="1" ht="17.100000000000001" customHeight="1">
      <c r="B111" s="111"/>
      <c r="C111" s="163"/>
      <c r="D111" s="110" t="s">
        <v>89</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88</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87</v>
      </c>
      <c r="D113" s="161"/>
      <c r="E113" s="161"/>
      <c r="F113" s="161"/>
      <c r="G113" s="160"/>
      <c r="H113" s="159">
        <f t="shared" ref="H113:R113" si="18">SUM(H114:H116)</f>
        <v>767</v>
      </c>
      <c r="I113" s="158">
        <f t="shared" si="18"/>
        <v>1245</v>
      </c>
      <c r="J113" s="157">
        <f t="shared" si="18"/>
        <v>2012</v>
      </c>
      <c r="K113" s="42">
        <f t="shared" si="18"/>
        <v>0</v>
      </c>
      <c r="L113" s="156">
        <f t="shared" si="18"/>
        <v>1753</v>
      </c>
      <c r="M113" s="156">
        <f t="shared" si="18"/>
        <v>1623</v>
      </c>
      <c r="N113" s="156">
        <f t="shared" si="18"/>
        <v>1179</v>
      </c>
      <c r="O113" s="156">
        <f t="shared" si="18"/>
        <v>774</v>
      </c>
      <c r="P113" s="155">
        <f t="shared" si="18"/>
        <v>416</v>
      </c>
      <c r="Q113" s="154">
        <f t="shared" si="18"/>
        <v>5745</v>
      </c>
      <c r="R113" s="153">
        <f t="shared" si="18"/>
        <v>7757</v>
      </c>
    </row>
    <row r="114" spans="2:18" s="14" customFormat="1" ht="17.100000000000001" customHeight="1">
      <c r="B114" s="72"/>
      <c r="C114" s="72"/>
      <c r="D114" s="82" t="s">
        <v>86</v>
      </c>
      <c r="E114" s="81"/>
      <c r="F114" s="81"/>
      <c r="G114" s="80"/>
      <c r="H114" s="79">
        <v>728</v>
      </c>
      <c r="I114" s="75">
        <v>1202</v>
      </c>
      <c r="J114" s="78">
        <f>SUM(H114:I114)</f>
        <v>1930</v>
      </c>
      <c r="K114" s="134">
        <v>0</v>
      </c>
      <c r="L114" s="76">
        <v>1697</v>
      </c>
      <c r="M114" s="76">
        <v>1585</v>
      </c>
      <c r="N114" s="76">
        <v>1148</v>
      </c>
      <c r="O114" s="76">
        <v>753</v>
      </c>
      <c r="P114" s="75">
        <v>407</v>
      </c>
      <c r="Q114" s="74">
        <f>SUM(K114:P114)</f>
        <v>5590</v>
      </c>
      <c r="R114" s="73">
        <f>SUM(J114,Q114)</f>
        <v>7520</v>
      </c>
    </row>
    <row r="115" spans="2:18" s="14" customFormat="1" ht="17.100000000000001" customHeight="1">
      <c r="B115" s="72"/>
      <c r="C115" s="72"/>
      <c r="D115" s="70" t="s">
        <v>85</v>
      </c>
      <c r="E115" s="69"/>
      <c r="F115" s="69"/>
      <c r="G115" s="68"/>
      <c r="H115" s="67">
        <v>17</v>
      </c>
      <c r="I115" s="63">
        <v>26</v>
      </c>
      <c r="J115" s="66">
        <f>SUM(H115:I115)</f>
        <v>43</v>
      </c>
      <c r="K115" s="101">
        <v>0</v>
      </c>
      <c r="L115" s="64">
        <v>29</v>
      </c>
      <c r="M115" s="64">
        <v>27</v>
      </c>
      <c r="N115" s="64">
        <v>25</v>
      </c>
      <c r="O115" s="64">
        <v>13</v>
      </c>
      <c r="P115" s="63">
        <v>6</v>
      </c>
      <c r="Q115" s="62">
        <f>SUM(K115:P115)</f>
        <v>100</v>
      </c>
      <c r="R115" s="61">
        <f>SUM(J115,Q115)</f>
        <v>143</v>
      </c>
    </row>
    <row r="116" spans="2:18" s="14" customFormat="1" ht="17.100000000000001" customHeight="1">
      <c r="B116" s="72"/>
      <c r="C116" s="72"/>
      <c r="D116" s="133" t="s">
        <v>84</v>
      </c>
      <c r="E116" s="132"/>
      <c r="F116" s="132"/>
      <c r="G116" s="131"/>
      <c r="H116" s="130">
        <v>22</v>
      </c>
      <c r="I116" s="126">
        <v>17</v>
      </c>
      <c r="J116" s="129">
        <f>SUM(H116:I116)</f>
        <v>39</v>
      </c>
      <c r="K116" s="128">
        <v>0</v>
      </c>
      <c r="L116" s="127">
        <v>27</v>
      </c>
      <c r="M116" s="127">
        <v>11</v>
      </c>
      <c r="N116" s="127">
        <v>6</v>
      </c>
      <c r="O116" s="127">
        <v>8</v>
      </c>
      <c r="P116" s="126">
        <v>3</v>
      </c>
      <c r="Q116" s="125">
        <f>SUM(K116:P116)</f>
        <v>55</v>
      </c>
      <c r="R116" s="124">
        <f>SUM(J116,Q116)</f>
        <v>94</v>
      </c>
    </row>
    <row r="117" spans="2:18" s="14" customFormat="1" ht="17.100000000000001" customHeight="1">
      <c r="B117" s="72"/>
      <c r="C117" s="122" t="s">
        <v>83</v>
      </c>
      <c r="D117" s="121"/>
      <c r="E117" s="121"/>
      <c r="F117" s="121"/>
      <c r="G117" s="120"/>
      <c r="H117" s="45">
        <v>26</v>
      </c>
      <c r="I117" s="44">
        <v>20</v>
      </c>
      <c r="J117" s="43">
        <f>SUM(H117:I117)</f>
        <v>46</v>
      </c>
      <c r="K117" s="42">
        <v>0</v>
      </c>
      <c r="L117" s="41">
        <v>119</v>
      </c>
      <c r="M117" s="41">
        <v>103</v>
      </c>
      <c r="N117" s="41">
        <v>110</v>
      </c>
      <c r="O117" s="41">
        <v>97</v>
      </c>
      <c r="P117" s="40">
        <v>34</v>
      </c>
      <c r="Q117" s="39">
        <f>SUM(K117:P117)</f>
        <v>463</v>
      </c>
      <c r="R117" s="38">
        <f>SUM(J117,Q117)</f>
        <v>509</v>
      </c>
    </row>
    <row r="118" spans="2:18" s="14" customFormat="1" ht="17.100000000000001" customHeight="1">
      <c r="B118" s="123"/>
      <c r="C118" s="122" t="s">
        <v>82</v>
      </c>
      <c r="D118" s="121"/>
      <c r="E118" s="121"/>
      <c r="F118" s="121"/>
      <c r="G118" s="120"/>
      <c r="H118" s="45">
        <v>840</v>
      </c>
      <c r="I118" s="44">
        <v>1299</v>
      </c>
      <c r="J118" s="43">
        <f>SUM(H118:I118)</f>
        <v>2139</v>
      </c>
      <c r="K118" s="42">
        <v>0</v>
      </c>
      <c r="L118" s="41">
        <v>3412</v>
      </c>
      <c r="M118" s="41">
        <v>2083</v>
      </c>
      <c r="N118" s="41">
        <v>1289</v>
      </c>
      <c r="O118" s="41">
        <v>780</v>
      </c>
      <c r="P118" s="40">
        <v>384</v>
      </c>
      <c r="Q118" s="39">
        <f>SUM(K118:P118)</f>
        <v>7948</v>
      </c>
      <c r="R118" s="38">
        <f>SUM(J118,Q118)</f>
        <v>10087</v>
      </c>
    </row>
    <row r="119" spans="2:18" s="14" customFormat="1" ht="17.100000000000001" customHeight="1">
      <c r="B119" s="86" t="s">
        <v>81</v>
      </c>
      <c r="C119" s="85"/>
      <c r="D119" s="85"/>
      <c r="E119" s="85"/>
      <c r="F119" s="85"/>
      <c r="G119" s="84"/>
      <c r="H119" s="45">
        <f t="shared" ref="H119:R119" si="19">SUM(H120:H128)</f>
        <v>10</v>
      </c>
      <c r="I119" s="44">
        <f t="shared" si="19"/>
        <v>17</v>
      </c>
      <c r="J119" s="43">
        <f t="shared" si="19"/>
        <v>27</v>
      </c>
      <c r="K119" s="42">
        <f>SUM(K120:K128)</f>
        <v>0</v>
      </c>
      <c r="L119" s="41">
        <f>SUM(L120:L128)</f>
        <v>1488</v>
      </c>
      <c r="M119" s="41">
        <f>SUM(M120:M128)</f>
        <v>1035</v>
      </c>
      <c r="N119" s="41">
        <f t="shared" si="19"/>
        <v>863</v>
      </c>
      <c r="O119" s="41">
        <f t="shared" si="19"/>
        <v>580</v>
      </c>
      <c r="P119" s="40">
        <f t="shared" si="19"/>
        <v>294</v>
      </c>
      <c r="Q119" s="39">
        <f t="shared" si="19"/>
        <v>4260</v>
      </c>
      <c r="R119" s="38">
        <f t="shared" si="19"/>
        <v>4287</v>
      </c>
    </row>
    <row r="120" spans="2:18" s="14" customFormat="1" ht="17.100000000000001" customHeight="1">
      <c r="B120" s="72"/>
      <c r="C120" s="82" t="s">
        <v>107</v>
      </c>
      <c r="D120" s="81"/>
      <c r="E120" s="81"/>
      <c r="F120" s="81"/>
      <c r="G120" s="80"/>
      <c r="H120" s="79">
        <v>0</v>
      </c>
      <c r="I120" s="75">
        <v>0</v>
      </c>
      <c r="J120" s="78">
        <f>SUM(H120:I120)</f>
        <v>0</v>
      </c>
      <c r="K120" s="77"/>
      <c r="L120" s="76">
        <v>59</v>
      </c>
      <c r="M120" s="76">
        <v>44</v>
      </c>
      <c r="N120" s="76">
        <v>54</v>
      </c>
      <c r="O120" s="76">
        <v>48</v>
      </c>
      <c r="P120" s="75">
        <v>31</v>
      </c>
      <c r="Q120" s="74">
        <f t="shared" ref="Q120:Q128" si="20">SUM(K120:P120)</f>
        <v>236</v>
      </c>
      <c r="R120" s="73">
        <f t="shared" ref="R120:R128" si="21">SUM(J120,Q120)</f>
        <v>236</v>
      </c>
    </row>
    <row r="121" spans="2:18" s="14" customFormat="1" ht="17.100000000000001" customHeight="1">
      <c r="B121" s="72"/>
      <c r="C121" s="152" t="s">
        <v>79</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78</v>
      </c>
      <c r="D122" s="109"/>
      <c r="E122" s="109"/>
      <c r="F122" s="109"/>
      <c r="G122" s="108"/>
      <c r="H122" s="107">
        <v>0</v>
      </c>
      <c r="I122" s="104">
        <v>0</v>
      </c>
      <c r="J122" s="106">
        <f t="shared" si="22"/>
        <v>0</v>
      </c>
      <c r="K122" s="65"/>
      <c r="L122" s="105">
        <v>966</v>
      </c>
      <c r="M122" s="105">
        <v>565</v>
      </c>
      <c r="N122" s="105">
        <v>377</v>
      </c>
      <c r="O122" s="105">
        <v>221</v>
      </c>
      <c r="P122" s="104">
        <v>79</v>
      </c>
      <c r="Q122" s="103">
        <f>SUM(K122:P122)</f>
        <v>2208</v>
      </c>
      <c r="R122" s="102">
        <f>SUM(J122,Q122)</f>
        <v>2208</v>
      </c>
    </row>
    <row r="123" spans="2:18" s="14" customFormat="1" ht="17.100000000000001" customHeight="1">
      <c r="B123" s="72"/>
      <c r="C123" s="70" t="s">
        <v>77</v>
      </c>
      <c r="D123" s="69"/>
      <c r="E123" s="69"/>
      <c r="F123" s="69"/>
      <c r="G123" s="68"/>
      <c r="H123" s="67">
        <v>0</v>
      </c>
      <c r="I123" s="63">
        <v>2</v>
      </c>
      <c r="J123" s="66">
        <f t="shared" si="22"/>
        <v>2</v>
      </c>
      <c r="K123" s="101">
        <v>0</v>
      </c>
      <c r="L123" s="64">
        <v>114</v>
      </c>
      <c r="M123" s="64">
        <v>73</v>
      </c>
      <c r="N123" s="64">
        <v>56</v>
      </c>
      <c r="O123" s="64">
        <v>45</v>
      </c>
      <c r="P123" s="63">
        <v>26</v>
      </c>
      <c r="Q123" s="62">
        <f t="shared" si="20"/>
        <v>314</v>
      </c>
      <c r="R123" s="61">
        <f t="shared" si="21"/>
        <v>316</v>
      </c>
    </row>
    <row r="124" spans="2:18" s="14" customFormat="1" ht="17.100000000000001" customHeight="1">
      <c r="B124" s="72"/>
      <c r="C124" s="70" t="s">
        <v>76</v>
      </c>
      <c r="D124" s="69"/>
      <c r="E124" s="69"/>
      <c r="F124" s="69"/>
      <c r="G124" s="68"/>
      <c r="H124" s="67">
        <v>10</v>
      </c>
      <c r="I124" s="63">
        <v>15</v>
      </c>
      <c r="J124" s="66">
        <f t="shared" si="22"/>
        <v>25</v>
      </c>
      <c r="K124" s="101">
        <v>0</v>
      </c>
      <c r="L124" s="64">
        <v>94</v>
      </c>
      <c r="M124" s="64">
        <v>75</v>
      </c>
      <c r="N124" s="64">
        <v>89</v>
      </c>
      <c r="O124" s="64">
        <v>67</v>
      </c>
      <c r="P124" s="63">
        <v>42</v>
      </c>
      <c r="Q124" s="62">
        <f t="shared" si="20"/>
        <v>367</v>
      </c>
      <c r="R124" s="61">
        <f t="shared" si="21"/>
        <v>392</v>
      </c>
    </row>
    <row r="125" spans="2:18" s="14" customFormat="1" ht="17.100000000000001" customHeight="1">
      <c r="B125" s="72"/>
      <c r="C125" s="70" t="s">
        <v>75</v>
      </c>
      <c r="D125" s="69"/>
      <c r="E125" s="69"/>
      <c r="F125" s="69"/>
      <c r="G125" s="68"/>
      <c r="H125" s="67">
        <v>0</v>
      </c>
      <c r="I125" s="63">
        <v>0</v>
      </c>
      <c r="J125" s="66">
        <f t="shared" si="22"/>
        <v>0</v>
      </c>
      <c r="K125" s="65"/>
      <c r="L125" s="64">
        <v>200</v>
      </c>
      <c r="M125" s="64">
        <v>211</v>
      </c>
      <c r="N125" s="64">
        <v>222</v>
      </c>
      <c r="O125" s="64">
        <v>125</v>
      </c>
      <c r="P125" s="63">
        <v>61</v>
      </c>
      <c r="Q125" s="62">
        <f t="shared" si="20"/>
        <v>819</v>
      </c>
      <c r="R125" s="61">
        <f t="shared" si="21"/>
        <v>819</v>
      </c>
    </row>
    <row r="126" spans="2:18" s="14" customFormat="1" ht="17.100000000000001" customHeight="1">
      <c r="B126" s="72"/>
      <c r="C126" s="100" t="s">
        <v>74</v>
      </c>
      <c r="D126" s="98"/>
      <c r="E126" s="98"/>
      <c r="F126" s="98"/>
      <c r="G126" s="97"/>
      <c r="H126" s="67">
        <v>0</v>
      </c>
      <c r="I126" s="63">
        <v>0</v>
      </c>
      <c r="J126" s="66">
        <f t="shared" si="22"/>
        <v>0</v>
      </c>
      <c r="K126" s="65"/>
      <c r="L126" s="64">
        <v>32</v>
      </c>
      <c r="M126" s="64">
        <v>36</v>
      </c>
      <c r="N126" s="64">
        <v>32</v>
      </c>
      <c r="O126" s="64">
        <v>19</v>
      </c>
      <c r="P126" s="63">
        <v>10</v>
      </c>
      <c r="Q126" s="62">
        <f t="shared" si="20"/>
        <v>129</v>
      </c>
      <c r="R126" s="61">
        <f t="shared" si="21"/>
        <v>129</v>
      </c>
    </row>
    <row r="127" spans="2:18" s="14" customFormat="1" ht="17.100000000000001" customHeight="1">
      <c r="B127" s="71"/>
      <c r="C127" s="99" t="s">
        <v>73</v>
      </c>
      <c r="D127" s="98"/>
      <c r="E127" s="98"/>
      <c r="F127" s="98"/>
      <c r="G127" s="97"/>
      <c r="H127" s="67">
        <v>0</v>
      </c>
      <c r="I127" s="63">
        <v>0</v>
      </c>
      <c r="J127" s="66">
        <f t="shared" si="22"/>
        <v>0</v>
      </c>
      <c r="K127" s="65"/>
      <c r="L127" s="64">
        <v>0</v>
      </c>
      <c r="M127" s="64">
        <v>0</v>
      </c>
      <c r="N127" s="64">
        <v>3</v>
      </c>
      <c r="O127" s="64">
        <v>25</v>
      </c>
      <c r="P127" s="63">
        <v>19</v>
      </c>
      <c r="Q127" s="62">
        <f>SUM(K127:P127)</f>
        <v>47</v>
      </c>
      <c r="R127" s="61">
        <f>SUM(J127,Q127)</f>
        <v>47</v>
      </c>
    </row>
    <row r="128" spans="2:18" s="14" customFormat="1" ht="17.100000000000001" customHeight="1">
      <c r="B128" s="96"/>
      <c r="C128" s="95" t="s">
        <v>72</v>
      </c>
      <c r="D128" s="94"/>
      <c r="E128" s="94"/>
      <c r="F128" s="94"/>
      <c r="G128" s="93"/>
      <c r="H128" s="92">
        <v>0</v>
      </c>
      <c r="I128" s="89">
        <v>0</v>
      </c>
      <c r="J128" s="91">
        <f t="shared" si="22"/>
        <v>0</v>
      </c>
      <c r="K128" s="54"/>
      <c r="L128" s="90">
        <v>23</v>
      </c>
      <c r="M128" s="90">
        <v>31</v>
      </c>
      <c r="N128" s="90">
        <v>30</v>
      </c>
      <c r="O128" s="90">
        <v>30</v>
      </c>
      <c r="P128" s="89">
        <v>26</v>
      </c>
      <c r="Q128" s="88">
        <f t="shared" si="20"/>
        <v>140</v>
      </c>
      <c r="R128" s="87">
        <f t="shared" si="21"/>
        <v>140</v>
      </c>
    </row>
    <row r="129" spans="1:18" s="14" customFormat="1" ht="17.100000000000001" customHeight="1">
      <c r="B129" s="86" t="s">
        <v>71</v>
      </c>
      <c r="C129" s="85"/>
      <c r="D129" s="85"/>
      <c r="E129" s="85"/>
      <c r="F129" s="85"/>
      <c r="G129" s="84"/>
      <c r="H129" s="45">
        <f>SUM(H130:H133)</f>
        <v>0</v>
      </c>
      <c r="I129" s="44">
        <f>SUM(I130:I133)</f>
        <v>0</v>
      </c>
      <c r="J129" s="43">
        <f>SUM(J130:J133)</f>
        <v>0</v>
      </c>
      <c r="K129" s="83"/>
      <c r="L129" s="41">
        <f t="shared" ref="L129:R129" si="23">SUM(L130:L133)</f>
        <v>61</v>
      </c>
      <c r="M129" s="41">
        <f t="shared" si="23"/>
        <v>69</v>
      </c>
      <c r="N129" s="41">
        <f t="shared" si="23"/>
        <v>334</v>
      </c>
      <c r="O129" s="41">
        <f t="shared" si="23"/>
        <v>1030</v>
      </c>
      <c r="P129" s="40">
        <f t="shared" si="23"/>
        <v>902</v>
      </c>
      <c r="Q129" s="39">
        <f t="shared" si="23"/>
        <v>2396</v>
      </c>
      <c r="R129" s="38">
        <f t="shared" si="23"/>
        <v>2396</v>
      </c>
    </row>
    <row r="130" spans="1:18" s="14" customFormat="1" ht="17.100000000000001" customHeight="1">
      <c r="B130" s="72"/>
      <c r="C130" s="82" t="s">
        <v>70</v>
      </c>
      <c r="D130" s="81"/>
      <c r="E130" s="81"/>
      <c r="F130" s="81"/>
      <c r="G130" s="80"/>
      <c r="H130" s="79">
        <v>0</v>
      </c>
      <c r="I130" s="75">
        <v>0</v>
      </c>
      <c r="J130" s="78">
        <f>SUM(H130:I130)</f>
        <v>0</v>
      </c>
      <c r="K130" s="77"/>
      <c r="L130" s="76">
        <v>0</v>
      </c>
      <c r="M130" s="76">
        <v>3</v>
      </c>
      <c r="N130" s="76">
        <v>177</v>
      </c>
      <c r="O130" s="76">
        <v>539</v>
      </c>
      <c r="P130" s="75">
        <v>425</v>
      </c>
      <c r="Q130" s="74">
        <f>SUM(K130:P130)</f>
        <v>1144</v>
      </c>
      <c r="R130" s="73">
        <f>SUM(J130,Q130)</f>
        <v>1144</v>
      </c>
    </row>
    <row r="131" spans="1:18" s="14" customFormat="1" ht="17.100000000000001" customHeight="1">
      <c r="B131" s="72"/>
      <c r="C131" s="70" t="s">
        <v>69</v>
      </c>
      <c r="D131" s="69"/>
      <c r="E131" s="69"/>
      <c r="F131" s="69"/>
      <c r="G131" s="68"/>
      <c r="H131" s="67">
        <v>0</v>
      </c>
      <c r="I131" s="63">
        <v>0</v>
      </c>
      <c r="J131" s="66">
        <f>SUM(H131:I131)</f>
        <v>0</v>
      </c>
      <c r="K131" s="65"/>
      <c r="L131" s="64">
        <v>60</v>
      </c>
      <c r="M131" s="64">
        <v>63</v>
      </c>
      <c r="N131" s="64">
        <v>123</v>
      </c>
      <c r="O131" s="64">
        <v>158</v>
      </c>
      <c r="P131" s="63">
        <v>69</v>
      </c>
      <c r="Q131" s="62">
        <f>SUM(K131:P131)</f>
        <v>473</v>
      </c>
      <c r="R131" s="61">
        <f>SUM(J131,Q131)</f>
        <v>473</v>
      </c>
    </row>
    <row r="132" spans="1:18" s="14" customFormat="1" ht="16.5" customHeight="1">
      <c r="B132" s="71"/>
      <c r="C132" s="70" t="s">
        <v>68</v>
      </c>
      <c r="D132" s="69"/>
      <c r="E132" s="69"/>
      <c r="F132" s="69"/>
      <c r="G132" s="68"/>
      <c r="H132" s="67">
        <v>0</v>
      </c>
      <c r="I132" s="63">
        <v>0</v>
      </c>
      <c r="J132" s="66">
        <f>SUM(H132:I132)</f>
        <v>0</v>
      </c>
      <c r="K132" s="65"/>
      <c r="L132" s="64">
        <v>0</v>
      </c>
      <c r="M132" s="64">
        <v>0</v>
      </c>
      <c r="N132" s="64">
        <v>4</v>
      </c>
      <c r="O132" s="64">
        <v>11</v>
      </c>
      <c r="P132" s="63">
        <v>16</v>
      </c>
      <c r="Q132" s="62">
        <f>SUM(K132:P132)</f>
        <v>31</v>
      </c>
      <c r="R132" s="61">
        <f>SUM(J132,Q132)</f>
        <v>31</v>
      </c>
    </row>
    <row r="133" spans="1:18" s="49" customFormat="1" ht="17.100000000000001" customHeight="1">
      <c r="B133" s="60"/>
      <c r="C133" s="59" t="s">
        <v>67</v>
      </c>
      <c r="D133" s="58"/>
      <c r="E133" s="58"/>
      <c r="F133" s="58"/>
      <c r="G133" s="57"/>
      <c r="H133" s="56">
        <v>0</v>
      </c>
      <c r="I133" s="52">
        <v>0</v>
      </c>
      <c r="J133" s="55">
        <f>SUM(H133:I133)</f>
        <v>0</v>
      </c>
      <c r="K133" s="54"/>
      <c r="L133" s="53">
        <v>1</v>
      </c>
      <c r="M133" s="53">
        <v>3</v>
      </c>
      <c r="N133" s="53">
        <v>30</v>
      </c>
      <c r="O133" s="53">
        <v>322</v>
      </c>
      <c r="P133" s="52">
        <v>392</v>
      </c>
      <c r="Q133" s="51">
        <f>SUM(K133:P133)</f>
        <v>748</v>
      </c>
      <c r="R133" s="50">
        <f>SUM(J133,Q133)</f>
        <v>748</v>
      </c>
    </row>
    <row r="134" spans="1:18" s="14" customFormat="1" ht="17.100000000000001" customHeight="1">
      <c r="B134" s="48" t="s">
        <v>66</v>
      </c>
      <c r="C134" s="47"/>
      <c r="D134" s="47"/>
      <c r="E134" s="47"/>
      <c r="F134" s="47"/>
      <c r="G134" s="46"/>
      <c r="H134" s="45">
        <f t="shared" ref="H134:R134" si="24">SUM(H98,H119,H129)</f>
        <v>1901</v>
      </c>
      <c r="I134" s="44">
        <f t="shared" si="24"/>
        <v>3008</v>
      </c>
      <c r="J134" s="43">
        <f t="shared" si="24"/>
        <v>4909</v>
      </c>
      <c r="K134" s="42">
        <f t="shared" si="24"/>
        <v>0</v>
      </c>
      <c r="L134" s="41">
        <f t="shared" si="24"/>
        <v>11204</v>
      </c>
      <c r="M134" s="41">
        <f t="shared" si="24"/>
        <v>8085</v>
      </c>
      <c r="N134" s="41">
        <f t="shared" si="24"/>
        <v>6212</v>
      </c>
      <c r="O134" s="41">
        <f t="shared" si="24"/>
        <v>4865</v>
      </c>
      <c r="P134" s="40">
        <f t="shared" si="24"/>
        <v>3058</v>
      </c>
      <c r="Q134" s="39">
        <f t="shared" si="24"/>
        <v>33424</v>
      </c>
      <c r="R134" s="38">
        <f t="shared" si="24"/>
        <v>38333</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106</v>
      </c>
      <c r="H136" s="25"/>
      <c r="I136" s="25"/>
      <c r="J136" s="25"/>
      <c r="K136" s="25"/>
    </row>
    <row r="137" spans="1:18" s="14" customFormat="1" ht="17.100000000000001" customHeight="1">
      <c r="B137" s="144"/>
      <c r="C137" s="144"/>
      <c r="D137" s="144"/>
      <c r="E137" s="144"/>
      <c r="F137" s="143"/>
      <c r="G137" s="143"/>
      <c r="H137" s="143"/>
      <c r="I137" s="782" t="s">
        <v>105</v>
      </c>
      <c r="J137" s="782"/>
      <c r="K137" s="782"/>
      <c r="L137" s="782"/>
      <c r="M137" s="782"/>
      <c r="N137" s="782"/>
      <c r="O137" s="782"/>
      <c r="P137" s="782"/>
      <c r="Q137" s="782"/>
      <c r="R137" s="782"/>
    </row>
    <row r="138" spans="1:18" s="14" customFormat="1" ht="17.100000000000001" customHeight="1">
      <c r="B138" s="783" t="str">
        <f>"令和" &amp; DBCS($A$2) &amp; "年（" &amp; DBCS($B$2) &amp; "年）" &amp; DBCS($C$2) &amp; "月"</f>
        <v>令和４年（２０２２年）５月</v>
      </c>
      <c r="C138" s="784"/>
      <c r="D138" s="784"/>
      <c r="E138" s="784"/>
      <c r="F138" s="784"/>
      <c r="G138" s="785"/>
      <c r="H138" s="789" t="s">
        <v>104</v>
      </c>
      <c r="I138" s="790"/>
      <c r="J138" s="790"/>
      <c r="K138" s="791" t="s">
        <v>103</v>
      </c>
      <c r="L138" s="792"/>
      <c r="M138" s="792"/>
      <c r="N138" s="792"/>
      <c r="O138" s="792"/>
      <c r="P138" s="792"/>
      <c r="Q138" s="793"/>
      <c r="R138" s="794" t="s">
        <v>56</v>
      </c>
    </row>
    <row r="139" spans="1:18" s="14" customFormat="1" ht="17.100000000000001" customHeight="1">
      <c r="B139" s="786"/>
      <c r="C139" s="787"/>
      <c r="D139" s="787"/>
      <c r="E139" s="787"/>
      <c r="F139" s="787"/>
      <c r="G139" s="788"/>
      <c r="H139" s="142" t="s">
        <v>65</v>
      </c>
      <c r="I139" s="141" t="s">
        <v>64</v>
      </c>
      <c r="J139" s="140" t="s">
        <v>57</v>
      </c>
      <c r="K139" s="139" t="s">
        <v>63</v>
      </c>
      <c r="L139" s="138" t="s">
        <v>62</v>
      </c>
      <c r="M139" s="138" t="s">
        <v>61</v>
      </c>
      <c r="N139" s="138" t="s">
        <v>60</v>
      </c>
      <c r="O139" s="138" t="s">
        <v>59</v>
      </c>
      <c r="P139" s="137" t="s">
        <v>58</v>
      </c>
      <c r="Q139" s="344" t="s">
        <v>57</v>
      </c>
      <c r="R139" s="795"/>
    </row>
    <row r="140" spans="1:18" s="14" customFormat="1" ht="17.100000000000001" customHeight="1">
      <c r="B140" s="86" t="s">
        <v>102</v>
      </c>
      <c r="C140" s="85"/>
      <c r="D140" s="85"/>
      <c r="E140" s="85"/>
      <c r="F140" s="85"/>
      <c r="G140" s="84"/>
      <c r="H140" s="45">
        <f t="shared" ref="H140:R140" si="25">SUM(H141,H147,H150,H155,H159:H160)</f>
        <v>16156254</v>
      </c>
      <c r="I140" s="44">
        <f t="shared" si="25"/>
        <v>31750809</v>
      </c>
      <c r="J140" s="43">
        <f t="shared" si="25"/>
        <v>47907063</v>
      </c>
      <c r="K140" s="42">
        <f t="shared" si="25"/>
        <v>0</v>
      </c>
      <c r="L140" s="41">
        <f t="shared" si="25"/>
        <v>248542867</v>
      </c>
      <c r="M140" s="41">
        <f t="shared" si="25"/>
        <v>216225839</v>
      </c>
      <c r="N140" s="41">
        <f t="shared" si="25"/>
        <v>189768695</v>
      </c>
      <c r="O140" s="41">
        <f t="shared" si="25"/>
        <v>143311188</v>
      </c>
      <c r="P140" s="40">
        <f t="shared" si="25"/>
        <v>83481484</v>
      </c>
      <c r="Q140" s="39">
        <f t="shared" si="25"/>
        <v>881330073</v>
      </c>
      <c r="R140" s="38">
        <f t="shared" si="25"/>
        <v>929237136</v>
      </c>
    </row>
    <row r="141" spans="1:18" s="14" customFormat="1" ht="17.100000000000001" customHeight="1">
      <c r="B141" s="72"/>
      <c r="C141" s="86" t="s">
        <v>101</v>
      </c>
      <c r="D141" s="85"/>
      <c r="E141" s="85"/>
      <c r="F141" s="85"/>
      <c r="G141" s="84"/>
      <c r="H141" s="45">
        <f t="shared" ref="H141:Q141" si="26">SUM(H142:H146)</f>
        <v>1824093</v>
      </c>
      <c r="I141" s="44">
        <f t="shared" si="26"/>
        <v>5695478</v>
      </c>
      <c r="J141" s="43">
        <f t="shared" si="26"/>
        <v>7519571</v>
      </c>
      <c r="K141" s="42">
        <f t="shared" si="26"/>
        <v>0</v>
      </c>
      <c r="L141" s="41">
        <f t="shared" si="26"/>
        <v>57925787</v>
      </c>
      <c r="M141" s="41">
        <f t="shared" si="26"/>
        <v>50038941</v>
      </c>
      <c r="N141" s="41">
        <f t="shared" si="26"/>
        <v>44095240</v>
      </c>
      <c r="O141" s="41">
        <f t="shared" si="26"/>
        <v>37011923</v>
      </c>
      <c r="P141" s="40">
        <f t="shared" si="26"/>
        <v>26801316</v>
      </c>
      <c r="Q141" s="39">
        <f t="shared" si="26"/>
        <v>215873207</v>
      </c>
      <c r="R141" s="38">
        <f t="shared" ref="R141:R146" si="27">SUM(J141,Q141)</f>
        <v>223392778</v>
      </c>
    </row>
    <row r="142" spans="1:18" s="14" customFormat="1" ht="17.100000000000001" customHeight="1">
      <c r="B142" s="72"/>
      <c r="C142" s="72"/>
      <c r="D142" s="82" t="s">
        <v>100</v>
      </c>
      <c r="E142" s="81"/>
      <c r="F142" s="81"/>
      <c r="G142" s="80"/>
      <c r="H142" s="79">
        <v>0</v>
      </c>
      <c r="I142" s="75">
        <v>0</v>
      </c>
      <c r="J142" s="74">
        <f>SUM(H142:I142)</f>
        <v>0</v>
      </c>
      <c r="K142" s="134">
        <v>0</v>
      </c>
      <c r="L142" s="76">
        <v>35992041</v>
      </c>
      <c r="M142" s="76">
        <v>29662987</v>
      </c>
      <c r="N142" s="76">
        <v>27749477</v>
      </c>
      <c r="O142" s="76">
        <v>23776779</v>
      </c>
      <c r="P142" s="75">
        <v>16560483</v>
      </c>
      <c r="Q142" s="74">
        <f>SUM(K142:P142)</f>
        <v>133741767</v>
      </c>
      <c r="R142" s="73">
        <f t="shared" si="27"/>
        <v>133741767</v>
      </c>
    </row>
    <row r="143" spans="1:18" s="14" customFormat="1" ht="17.100000000000001" customHeight="1">
      <c r="B143" s="72"/>
      <c r="C143" s="72"/>
      <c r="D143" s="70" t="s">
        <v>99</v>
      </c>
      <c r="E143" s="69"/>
      <c r="F143" s="69"/>
      <c r="G143" s="68"/>
      <c r="H143" s="67">
        <v>0</v>
      </c>
      <c r="I143" s="63">
        <v>0</v>
      </c>
      <c r="J143" s="62">
        <f>SUM(H143:I143)</f>
        <v>0</v>
      </c>
      <c r="K143" s="101">
        <v>0</v>
      </c>
      <c r="L143" s="64">
        <v>0</v>
      </c>
      <c r="M143" s="64">
        <v>131880</v>
      </c>
      <c r="N143" s="64">
        <v>149625</v>
      </c>
      <c r="O143" s="64">
        <v>648357</v>
      </c>
      <c r="P143" s="63">
        <v>813182</v>
      </c>
      <c r="Q143" s="62">
        <f>SUM(K143:P143)</f>
        <v>1743044</v>
      </c>
      <c r="R143" s="61">
        <f t="shared" si="27"/>
        <v>1743044</v>
      </c>
    </row>
    <row r="144" spans="1:18" s="14" customFormat="1" ht="17.100000000000001" customHeight="1">
      <c r="B144" s="72"/>
      <c r="C144" s="72"/>
      <c r="D144" s="70" t="s">
        <v>98</v>
      </c>
      <c r="E144" s="69"/>
      <c r="F144" s="69"/>
      <c r="G144" s="68"/>
      <c r="H144" s="67">
        <v>1005733</v>
      </c>
      <c r="I144" s="63">
        <v>3365106</v>
      </c>
      <c r="J144" s="62">
        <f>SUM(H144:I144)</f>
        <v>4370839</v>
      </c>
      <c r="K144" s="101">
        <v>0</v>
      </c>
      <c r="L144" s="64">
        <v>13605288</v>
      </c>
      <c r="M144" s="64">
        <v>12473069</v>
      </c>
      <c r="N144" s="64">
        <v>8881254</v>
      </c>
      <c r="O144" s="64">
        <v>7307198</v>
      </c>
      <c r="P144" s="63">
        <v>5935789</v>
      </c>
      <c r="Q144" s="62">
        <f>SUM(K144:P144)</f>
        <v>48202598</v>
      </c>
      <c r="R144" s="61">
        <f t="shared" si="27"/>
        <v>52573437</v>
      </c>
    </row>
    <row r="145" spans="2:18" s="14" customFormat="1" ht="17.100000000000001" customHeight="1">
      <c r="B145" s="72"/>
      <c r="C145" s="72"/>
      <c r="D145" s="70" t="s">
        <v>97</v>
      </c>
      <c r="E145" s="69"/>
      <c r="F145" s="69"/>
      <c r="G145" s="68"/>
      <c r="H145" s="67">
        <v>335456</v>
      </c>
      <c r="I145" s="63">
        <v>1715939</v>
      </c>
      <c r="J145" s="62">
        <f>SUM(H145:I145)</f>
        <v>2051395</v>
      </c>
      <c r="K145" s="101">
        <v>0</v>
      </c>
      <c r="L145" s="64">
        <v>3550482</v>
      </c>
      <c r="M145" s="64">
        <v>3747951</v>
      </c>
      <c r="N145" s="64">
        <v>2788531</v>
      </c>
      <c r="O145" s="64">
        <v>1956256</v>
      </c>
      <c r="P145" s="63">
        <v>935127</v>
      </c>
      <c r="Q145" s="62">
        <f>SUM(K145:P145)</f>
        <v>12978347</v>
      </c>
      <c r="R145" s="61">
        <f t="shared" si="27"/>
        <v>15029742</v>
      </c>
    </row>
    <row r="146" spans="2:18" s="14" customFormat="1" ht="17.100000000000001" customHeight="1">
      <c r="B146" s="72"/>
      <c r="C146" s="72"/>
      <c r="D146" s="133" t="s">
        <v>96</v>
      </c>
      <c r="E146" s="132"/>
      <c r="F146" s="132"/>
      <c r="G146" s="131"/>
      <c r="H146" s="130">
        <v>482904</v>
      </c>
      <c r="I146" s="126">
        <v>614433</v>
      </c>
      <c r="J146" s="125">
        <f>SUM(H146:I146)</f>
        <v>1097337</v>
      </c>
      <c r="K146" s="128">
        <v>0</v>
      </c>
      <c r="L146" s="127">
        <v>4777976</v>
      </c>
      <c r="M146" s="127">
        <v>4023054</v>
      </c>
      <c r="N146" s="127">
        <v>4526353</v>
      </c>
      <c r="O146" s="127">
        <v>3323333</v>
      </c>
      <c r="P146" s="126">
        <v>2556735</v>
      </c>
      <c r="Q146" s="125">
        <f>SUM(K146:P146)</f>
        <v>19207451</v>
      </c>
      <c r="R146" s="124">
        <f t="shared" si="27"/>
        <v>20304788</v>
      </c>
    </row>
    <row r="147" spans="2:18" s="14" customFormat="1" ht="17.100000000000001" customHeight="1">
      <c r="B147" s="72"/>
      <c r="C147" s="86" t="s">
        <v>95</v>
      </c>
      <c r="D147" s="85"/>
      <c r="E147" s="85"/>
      <c r="F147" s="85"/>
      <c r="G147" s="84"/>
      <c r="H147" s="45">
        <f t="shared" ref="H147:R147" si="28">SUM(H148:H149)</f>
        <v>2680978</v>
      </c>
      <c r="I147" s="44">
        <f t="shared" si="28"/>
        <v>7007696</v>
      </c>
      <c r="J147" s="43">
        <f t="shared" si="28"/>
        <v>9688674</v>
      </c>
      <c r="K147" s="42">
        <f t="shared" si="28"/>
        <v>0</v>
      </c>
      <c r="L147" s="41">
        <f t="shared" si="28"/>
        <v>103271688</v>
      </c>
      <c r="M147" s="41">
        <f t="shared" si="28"/>
        <v>90730347</v>
      </c>
      <c r="N147" s="41">
        <f t="shared" si="28"/>
        <v>72275157</v>
      </c>
      <c r="O147" s="41">
        <f t="shared" si="28"/>
        <v>49297001</v>
      </c>
      <c r="P147" s="40">
        <f t="shared" si="28"/>
        <v>25749118</v>
      </c>
      <c r="Q147" s="39">
        <f t="shared" si="28"/>
        <v>341323311</v>
      </c>
      <c r="R147" s="38">
        <f t="shared" si="28"/>
        <v>351011985</v>
      </c>
    </row>
    <row r="148" spans="2:18" s="14" customFormat="1" ht="17.100000000000001" customHeight="1">
      <c r="B148" s="72"/>
      <c r="C148" s="72"/>
      <c r="D148" s="82" t="s">
        <v>94</v>
      </c>
      <c r="E148" s="81"/>
      <c r="F148" s="81"/>
      <c r="G148" s="80"/>
      <c r="H148" s="79">
        <v>0</v>
      </c>
      <c r="I148" s="75">
        <v>0</v>
      </c>
      <c r="J148" s="78">
        <f>SUM(H148:I148)</f>
        <v>0</v>
      </c>
      <c r="K148" s="134">
        <v>0</v>
      </c>
      <c r="L148" s="76">
        <v>78446167</v>
      </c>
      <c r="M148" s="76">
        <v>66950241</v>
      </c>
      <c r="N148" s="76">
        <v>55242875</v>
      </c>
      <c r="O148" s="76">
        <v>36142816</v>
      </c>
      <c r="P148" s="75">
        <v>18010400</v>
      </c>
      <c r="Q148" s="74">
        <f>SUM(K148:P148)</f>
        <v>254792499</v>
      </c>
      <c r="R148" s="73">
        <f>SUM(J148,Q148)</f>
        <v>254792499</v>
      </c>
    </row>
    <row r="149" spans="2:18" s="14" customFormat="1" ht="17.100000000000001" customHeight="1">
      <c r="B149" s="72"/>
      <c r="C149" s="72"/>
      <c r="D149" s="133" t="s">
        <v>93</v>
      </c>
      <c r="E149" s="132"/>
      <c r="F149" s="132"/>
      <c r="G149" s="131"/>
      <c r="H149" s="130">
        <v>2680978</v>
      </c>
      <c r="I149" s="126">
        <v>7007696</v>
      </c>
      <c r="J149" s="129">
        <f>SUM(H149:I149)</f>
        <v>9688674</v>
      </c>
      <c r="K149" s="128">
        <v>0</v>
      </c>
      <c r="L149" s="127">
        <v>24825521</v>
      </c>
      <c r="M149" s="127">
        <v>23780106</v>
      </c>
      <c r="N149" s="127">
        <v>17032282</v>
      </c>
      <c r="O149" s="127">
        <v>13154185</v>
      </c>
      <c r="P149" s="126">
        <v>7738718</v>
      </c>
      <c r="Q149" s="125">
        <f>SUM(K149:P149)</f>
        <v>86530812</v>
      </c>
      <c r="R149" s="124">
        <f>SUM(J149,Q149)</f>
        <v>96219486</v>
      </c>
    </row>
    <row r="150" spans="2:18" s="14" customFormat="1" ht="17.100000000000001" customHeight="1">
      <c r="B150" s="72"/>
      <c r="C150" s="86" t="s">
        <v>92</v>
      </c>
      <c r="D150" s="85"/>
      <c r="E150" s="85"/>
      <c r="F150" s="85"/>
      <c r="G150" s="84"/>
      <c r="H150" s="45">
        <f>SUM(H151:H154)</f>
        <v>26685</v>
      </c>
      <c r="I150" s="44">
        <f t="shared" ref="I150:Q150" si="29">SUM(I151:I154)</f>
        <v>219150</v>
      </c>
      <c r="J150" s="43">
        <f>SUM(J151:J154)</f>
        <v>245835</v>
      </c>
      <c r="K150" s="42">
        <f t="shared" si="29"/>
        <v>0</v>
      </c>
      <c r="L150" s="41">
        <f t="shared" si="29"/>
        <v>7674001</v>
      </c>
      <c r="M150" s="41">
        <f>SUM(M151:M154)</f>
        <v>8875051</v>
      </c>
      <c r="N150" s="41">
        <f t="shared" si="29"/>
        <v>13828225</v>
      </c>
      <c r="O150" s="41">
        <f t="shared" si="29"/>
        <v>10144078</v>
      </c>
      <c r="P150" s="40">
        <f>SUM(P151:P154)</f>
        <v>7545447</v>
      </c>
      <c r="Q150" s="39">
        <f t="shared" si="29"/>
        <v>48066802</v>
      </c>
      <c r="R150" s="38">
        <f>SUM(R151:R154)</f>
        <v>48312637</v>
      </c>
    </row>
    <row r="151" spans="2:18" s="14" customFormat="1" ht="17.100000000000001" customHeight="1">
      <c r="B151" s="72"/>
      <c r="C151" s="72"/>
      <c r="D151" s="82" t="s">
        <v>91</v>
      </c>
      <c r="E151" s="81"/>
      <c r="F151" s="81"/>
      <c r="G151" s="80"/>
      <c r="H151" s="79">
        <v>26685</v>
      </c>
      <c r="I151" s="75">
        <v>219150</v>
      </c>
      <c r="J151" s="78">
        <f>SUM(H151:I151)</f>
        <v>245835</v>
      </c>
      <c r="K151" s="134">
        <v>0</v>
      </c>
      <c r="L151" s="76">
        <v>7041303</v>
      </c>
      <c r="M151" s="76">
        <v>7311214</v>
      </c>
      <c r="N151" s="76">
        <v>11797490</v>
      </c>
      <c r="O151" s="76">
        <v>8329053</v>
      </c>
      <c r="P151" s="75">
        <v>5616231</v>
      </c>
      <c r="Q151" s="74">
        <f>SUM(K151:P151)</f>
        <v>40095291</v>
      </c>
      <c r="R151" s="73">
        <f>SUM(J151,Q151)</f>
        <v>40341126</v>
      </c>
    </row>
    <row r="152" spans="2:18" s="14" customFormat="1" ht="17.100000000000001" customHeight="1">
      <c r="B152" s="72"/>
      <c r="C152" s="72"/>
      <c r="D152" s="70" t="s">
        <v>90</v>
      </c>
      <c r="E152" s="69"/>
      <c r="F152" s="69"/>
      <c r="G152" s="68"/>
      <c r="H152" s="67">
        <v>0</v>
      </c>
      <c r="I152" s="63">
        <v>0</v>
      </c>
      <c r="J152" s="66">
        <f>SUM(H152:I152)</f>
        <v>0</v>
      </c>
      <c r="K152" s="101">
        <v>0</v>
      </c>
      <c r="L152" s="64">
        <v>632698</v>
      </c>
      <c r="M152" s="64">
        <v>1563837</v>
      </c>
      <c r="N152" s="64">
        <v>2030735</v>
      </c>
      <c r="O152" s="64">
        <v>1815025</v>
      </c>
      <c r="P152" s="63">
        <v>1929216</v>
      </c>
      <c r="Q152" s="62">
        <f>SUM(K152:P152)</f>
        <v>7971511</v>
      </c>
      <c r="R152" s="61">
        <f>SUM(J152,Q152)</f>
        <v>7971511</v>
      </c>
    </row>
    <row r="153" spans="2:18" s="14" customFormat="1" ht="16.5" customHeight="1">
      <c r="B153" s="72"/>
      <c r="C153" s="71"/>
      <c r="D153" s="70" t="s">
        <v>89</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88</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87</v>
      </c>
      <c r="D155" s="85"/>
      <c r="E155" s="85"/>
      <c r="F155" s="85"/>
      <c r="G155" s="84"/>
      <c r="H155" s="45">
        <f t="shared" ref="H155:R155" si="30">SUM(H156:H158)</f>
        <v>6224406</v>
      </c>
      <c r="I155" s="44">
        <f t="shared" si="30"/>
        <v>10971595</v>
      </c>
      <c r="J155" s="43">
        <f t="shared" si="30"/>
        <v>17196001</v>
      </c>
      <c r="K155" s="42">
        <f t="shared" si="30"/>
        <v>0</v>
      </c>
      <c r="L155" s="41">
        <f t="shared" si="30"/>
        <v>15522014</v>
      </c>
      <c r="M155" s="41">
        <f t="shared" si="30"/>
        <v>20801224</v>
      </c>
      <c r="N155" s="41">
        <f t="shared" si="30"/>
        <v>16534977</v>
      </c>
      <c r="O155" s="41">
        <f t="shared" si="30"/>
        <v>13574245</v>
      </c>
      <c r="P155" s="40">
        <f t="shared" si="30"/>
        <v>9123878</v>
      </c>
      <c r="Q155" s="39">
        <f t="shared" si="30"/>
        <v>75556338</v>
      </c>
      <c r="R155" s="38">
        <f t="shared" si="30"/>
        <v>92752339</v>
      </c>
    </row>
    <row r="156" spans="2:18" s="14" customFormat="1" ht="17.100000000000001" customHeight="1">
      <c r="B156" s="72"/>
      <c r="C156" s="72"/>
      <c r="D156" s="82" t="s">
        <v>86</v>
      </c>
      <c r="E156" s="81"/>
      <c r="F156" s="81"/>
      <c r="G156" s="80"/>
      <c r="H156" s="79">
        <v>4455982</v>
      </c>
      <c r="I156" s="75">
        <v>9271446</v>
      </c>
      <c r="J156" s="78">
        <f>SUM(H156:I156)</f>
        <v>13727428</v>
      </c>
      <c r="K156" s="134">
        <v>0</v>
      </c>
      <c r="L156" s="76">
        <v>12789241</v>
      </c>
      <c r="M156" s="76">
        <v>19491976</v>
      </c>
      <c r="N156" s="76">
        <v>15522373</v>
      </c>
      <c r="O156" s="76">
        <v>12684181</v>
      </c>
      <c r="P156" s="75">
        <v>8768807</v>
      </c>
      <c r="Q156" s="74">
        <f>SUM(K156:P156)</f>
        <v>69256578</v>
      </c>
      <c r="R156" s="73">
        <f>SUM(J156,Q156)</f>
        <v>82984006</v>
      </c>
    </row>
    <row r="157" spans="2:18" s="14" customFormat="1" ht="17.100000000000001" customHeight="1">
      <c r="B157" s="72"/>
      <c r="C157" s="72"/>
      <c r="D157" s="70" t="s">
        <v>85</v>
      </c>
      <c r="E157" s="69"/>
      <c r="F157" s="69"/>
      <c r="G157" s="68"/>
      <c r="H157" s="67">
        <v>357723</v>
      </c>
      <c r="I157" s="63">
        <v>634882</v>
      </c>
      <c r="J157" s="66">
        <f>SUM(H157:I157)</f>
        <v>992605</v>
      </c>
      <c r="K157" s="101">
        <v>0</v>
      </c>
      <c r="L157" s="64">
        <v>680186</v>
      </c>
      <c r="M157" s="64">
        <v>623048</v>
      </c>
      <c r="N157" s="64">
        <v>573764</v>
      </c>
      <c r="O157" s="64">
        <v>383495</v>
      </c>
      <c r="P157" s="63">
        <v>214411</v>
      </c>
      <c r="Q157" s="62">
        <f>SUM(K157:P157)</f>
        <v>2474904</v>
      </c>
      <c r="R157" s="61">
        <f>SUM(J157,Q157)</f>
        <v>3467509</v>
      </c>
    </row>
    <row r="158" spans="2:18" s="14" customFormat="1" ht="17.100000000000001" customHeight="1">
      <c r="B158" s="72"/>
      <c r="C158" s="72"/>
      <c r="D158" s="133" t="s">
        <v>84</v>
      </c>
      <c r="E158" s="132"/>
      <c r="F158" s="132"/>
      <c r="G158" s="131"/>
      <c r="H158" s="130">
        <v>1410701</v>
      </c>
      <c r="I158" s="126">
        <v>1065267</v>
      </c>
      <c r="J158" s="129">
        <f>SUM(H158:I158)</f>
        <v>2475968</v>
      </c>
      <c r="K158" s="128">
        <v>0</v>
      </c>
      <c r="L158" s="127">
        <v>2052587</v>
      </c>
      <c r="M158" s="127">
        <v>686200</v>
      </c>
      <c r="N158" s="127">
        <v>438840</v>
      </c>
      <c r="O158" s="127">
        <v>506569</v>
      </c>
      <c r="P158" s="126">
        <v>140660</v>
      </c>
      <c r="Q158" s="125">
        <f>SUM(K158:P158)</f>
        <v>3824856</v>
      </c>
      <c r="R158" s="124">
        <f>SUM(J158,Q158)</f>
        <v>6300824</v>
      </c>
    </row>
    <row r="159" spans="2:18" s="14" customFormat="1" ht="17.100000000000001" customHeight="1">
      <c r="B159" s="72"/>
      <c r="C159" s="122" t="s">
        <v>83</v>
      </c>
      <c r="D159" s="121"/>
      <c r="E159" s="121"/>
      <c r="F159" s="121"/>
      <c r="G159" s="120"/>
      <c r="H159" s="45">
        <v>1573872</v>
      </c>
      <c r="I159" s="44">
        <v>1902964</v>
      </c>
      <c r="J159" s="43">
        <f>SUM(H159:I159)</f>
        <v>3476836</v>
      </c>
      <c r="K159" s="42">
        <v>0</v>
      </c>
      <c r="L159" s="41">
        <v>19015622</v>
      </c>
      <c r="M159" s="41">
        <v>18517593</v>
      </c>
      <c r="N159" s="41">
        <v>21853363</v>
      </c>
      <c r="O159" s="41">
        <v>20550981</v>
      </c>
      <c r="P159" s="40">
        <v>8013434</v>
      </c>
      <c r="Q159" s="39">
        <f>SUM(K159:P159)</f>
        <v>87950993</v>
      </c>
      <c r="R159" s="38">
        <f>SUM(J159,Q159)</f>
        <v>91427829</v>
      </c>
    </row>
    <row r="160" spans="2:18" s="14" customFormat="1" ht="17.100000000000001" customHeight="1">
      <c r="B160" s="123"/>
      <c r="C160" s="122" t="s">
        <v>82</v>
      </c>
      <c r="D160" s="121"/>
      <c r="E160" s="121"/>
      <c r="F160" s="121"/>
      <c r="G160" s="120"/>
      <c r="H160" s="45">
        <v>3826220</v>
      </c>
      <c r="I160" s="44">
        <v>5953926</v>
      </c>
      <c r="J160" s="43">
        <f>SUM(H160:I160)</f>
        <v>9780146</v>
      </c>
      <c r="K160" s="42">
        <v>0</v>
      </c>
      <c r="L160" s="41">
        <v>45133755</v>
      </c>
      <c r="M160" s="41">
        <v>27262683</v>
      </c>
      <c r="N160" s="41">
        <v>21181733</v>
      </c>
      <c r="O160" s="41">
        <v>12732960</v>
      </c>
      <c r="P160" s="40">
        <v>6248291</v>
      </c>
      <c r="Q160" s="39">
        <f>SUM(K160:P160)</f>
        <v>112559422</v>
      </c>
      <c r="R160" s="38">
        <f>SUM(J160,Q160)</f>
        <v>122339568</v>
      </c>
    </row>
    <row r="161" spans="2:18" s="14" customFormat="1" ht="17.100000000000001" customHeight="1">
      <c r="B161" s="86" t="s">
        <v>81</v>
      </c>
      <c r="C161" s="85"/>
      <c r="D161" s="85"/>
      <c r="E161" s="85"/>
      <c r="F161" s="85"/>
      <c r="G161" s="84"/>
      <c r="H161" s="45">
        <f t="shared" ref="H161:R161" si="31">SUM(H162:H170)</f>
        <v>480951</v>
      </c>
      <c r="I161" s="44">
        <f t="shared" si="31"/>
        <v>1356424</v>
      </c>
      <c r="J161" s="43">
        <f t="shared" si="31"/>
        <v>1837375</v>
      </c>
      <c r="K161" s="42">
        <f t="shared" si="31"/>
        <v>0</v>
      </c>
      <c r="L161" s="41">
        <f t="shared" si="31"/>
        <v>156013419</v>
      </c>
      <c r="M161" s="41">
        <f t="shared" si="31"/>
        <v>144086133</v>
      </c>
      <c r="N161" s="41">
        <f t="shared" si="31"/>
        <v>156561581</v>
      </c>
      <c r="O161" s="41">
        <f t="shared" si="31"/>
        <v>116758936</v>
      </c>
      <c r="P161" s="40">
        <f t="shared" si="31"/>
        <v>68964533</v>
      </c>
      <c r="Q161" s="39">
        <f>SUM(Q162:Q170)</f>
        <v>642384602</v>
      </c>
      <c r="R161" s="38">
        <f t="shared" si="31"/>
        <v>644221977</v>
      </c>
    </row>
    <row r="162" spans="2:18" s="14" customFormat="1" ht="17.100000000000001" customHeight="1">
      <c r="B162" s="72"/>
      <c r="C162" s="119" t="s">
        <v>80</v>
      </c>
      <c r="D162" s="118"/>
      <c r="E162" s="118"/>
      <c r="F162" s="118"/>
      <c r="G162" s="117"/>
      <c r="H162" s="79">
        <v>0</v>
      </c>
      <c r="I162" s="75">
        <v>0</v>
      </c>
      <c r="J162" s="78">
        <f t="shared" ref="J162:J170" si="32">SUM(H162:I162)</f>
        <v>0</v>
      </c>
      <c r="K162" s="116"/>
      <c r="L162" s="115">
        <v>4064592</v>
      </c>
      <c r="M162" s="115">
        <v>4505395</v>
      </c>
      <c r="N162" s="115">
        <v>8445192</v>
      </c>
      <c r="O162" s="115">
        <v>9285977</v>
      </c>
      <c r="P162" s="114">
        <v>7680694</v>
      </c>
      <c r="Q162" s="113">
        <f>SUM(K162:P162)</f>
        <v>33981850</v>
      </c>
      <c r="R162" s="112">
        <f>SUM(J162,Q162)</f>
        <v>33981850</v>
      </c>
    </row>
    <row r="163" spans="2:18" s="14" customFormat="1" ht="17.100000000000001" customHeight="1">
      <c r="B163" s="72"/>
      <c r="C163" s="70" t="s">
        <v>79</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78</v>
      </c>
      <c r="D164" s="109"/>
      <c r="E164" s="109"/>
      <c r="F164" s="109"/>
      <c r="G164" s="108"/>
      <c r="H164" s="107">
        <v>0</v>
      </c>
      <c r="I164" s="104">
        <v>0</v>
      </c>
      <c r="J164" s="106">
        <f>SUM(H164:I164)</f>
        <v>0</v>
      </c>
      <c r="K164" s="65"/>
      <c r="L164" s="105">
        <v>72438100</v>
      </c>
      <c r="M164" s="105">
        <v>49938893</v>
      </c>
      <c r="N164" s="105">
        <v>44469352</v>
      </c>
      <c r="O164" s="105">
        <v>30255046</v>
      </c>
      <c r="P164" s="104">
        <v>11415272</v>
      </c>
      <c r="Q164" s="103">
        <f>SUM(K164:P164)</f>
        <v>208516663</v>
      </c>
      <c r="R164" s="102">
        <f>SUM(J164,Q164)</f>
        <v>208516663</v>
      </c>
    </row>
    <row r="165" spans="2:18" s="14" customFormat="1" ht="17.100000000000001" customHeight="1">
      <c r="B165" s="72"/>
      <c r="C165" s="70" t="s">
        <v>77</v>
      </c>
      <c r="D165" s="69"/>
      <c r="E165" s="69"/>
      <c r="F165" s="69"/>
      <c r="G165" s="68"/>
      <c r="H165" s="67">
        <v>0</v>
      </c>
      <c r="I165" s="63">
        <v>144513</v>
      </c>
      <c r="J165" s="66">
        <f t="shared" si="32"/>
        <v>144513</v>
      </c>
      <c r="K165" s="101">
        <v>0</v>
      </c>
      <c r="L165" s="64">
        <v>11909180</v>
      </c>
      <c r="M165" s="64">
        <v>10363844</v>
      </c>
      <c r="N165" s="64">
        <v>8947783</v>
      </c>
      <c r="O165" s="64">
        <v>8261138</v>
      </c>
      <c r="P165" s="63">
        <v>5239832</v>
      </c>
      <c r="Q165" s="62">
        <f t="shared" si="33"/>
        <v>44721777</v>
      </c>
      <c r="R165" s="61">
        <f t="shared" si="34"/>
        <v>44866290</v>
      </c>
    </row>
    <row r="166" spans="2:18" s="14" customFormat="1" ht="17.100000000000001" customHeight="1">
      <c r="B166" s="72"/>
      <c r="C166" s="70" t="s">
        <v>76</v>
      </c>
      <c r="D166" s="69"/>
      <c r="E166" s="69"/>
      <c r="F166" s="69"/>
      <c r="G166" s="68"/>
      <c r="H166" s="67">
        <v>480951</v>
      </c>
      <c r="I166" s="63">
        <v>1211911</v>
      </c>
      <c r="J166" s="66">
        <f t="shared" si="32"/>
        <v>1692862</v>
      </c>
      <c r="K166" s="101">
        <v>0</v>
      </c>
      <c r="L166" s="64">
        <v>11766407</v>
      </c>
      <c r="M166" s="64">
        <v>12861071</v>
      </c>
      <c r="N166" s="64">
        <v>20803888</v>
      </c>
      <c r="O166" s="64">
        <v>17634590</v>
      </c>
      <c r="P166" s="63">
        <v>11742326</v>
      </c>
      <c r="Q166" s="62">
        <f t="shared" si="33"/>
        <v>74808282</v>
      </c>
      <c r="R166" s="61">
        <f t="shared" si="34"/>
        <v>76501144</v>
      </c>
    </row>
    <row r="167" spans="2:18" s="14" customFormat="1" ht="17.100000000000001" customHeight="1">
      <c r="B167" s="72"/>
      <c r="C167" s="70" t="s">
        <v>75</v>
      </c>
      <c r="D167" s="69"/>
      <c r="E167" s="69"/>
      <c r="F167" s="69"/>
      <c r="G167" s="68"/>
      <c r="H167" s="67">
        <v>0</v>
      </c>
      <c r="I167" s="63">
        <v>0</v>
      </c>
      <c r="J167" s="66">
        <f t="shared" si="32"/>
        <v>0</v>
      </c>
      <c r="K167" s="65"/>
      <c r="L167" s="64">
        <v>47551487</v>
      </c>
      <c r="M167" s="64">
        <v>54094645</v>
      </c>
      <c r="N167" s="64">
        <v>58732375</v>
      </c>
      <c r="O167" s="64">
        <v>31194457</v>
      </c>
      <c r="P167" s="63">
        <v>16738527</v>
      </c>
      <c r="Q167" s="62">
        <f t="shared" si="33"/>
        <v>208311491</v>
      </c>
      <c r="R167" s="61">
        <f t="shared" si="34"/>
        <v>208311491</v>
      </c>
    </row>
    <row r="168" spans="2:18" s="14" customFormat="1" ht="17.100000000000001" customHeight="1">
      <c r="B168" s="72"/>
      <c r="C168" s="100" t="s">
        <v>74</v>
      </c>
      <c r="D168" s="98"/>
      <c r="E168" s="98"/>
      <c r="F168" s="98"/>
      <c r="G168" s="97"/>
      <c r="H168" s="67">
        <v>0</v>
      </c>
      <c r="I168" s="63">
        <v>0</v>
      </c>
      <c r="J168" s="66">
        <f t="shared" si="32"/>
        <v>0</v>
      </c>
      <c r="K168" s="65"/>
      <c r="L168" s="64">
        <v>5007224</v>
      </c>
      <c r="M168" s="64">
        <v>6514704</v>
      </c>
      <c r="N168" s="64">
        <v>6684008</v>
      </c>
      <c r="O168" s="64">
        <v>4456682</v>
      </c>
      <c r="P168" s="63">
        <v>2163300</v>
      </c>
      <c r="Q168" s="62">
        <f t="shared" si="33"/>
        <v>24825918</v>
      </c>
      <c r="R168" s="61">
        <f t="shared" si="34"/>
        <v>24825918</v>
      </c>
    </row>
    <row r="169" spans="2:18" s="14" customFormat="1" ht="17.100000000000001" customHeight="1">
      <c r="B169" s="71"/>
      <c r="C169" s="99" t="s">
        <v>73</v>
      </c>
      <c r="D169" s="98"/>
      <c r="E169" s="98"/>
      <c r="F169" s="98"/>
      <c r="G169" s="97"/>
      <c r="H169" s="67">
        <v>0</v>
      </c>
      <c r="I169" s="63">
        <v>0</v>
      </c>
      <c r="J169" s="66">
        <f t="shared" si="32"/>
        <v>0</v>
      </c>
      <c r="K169" s="65"/>
      <c r="L169" s="64">
        <v>0</v>
      </c>
      <c r="M169" s="64">
        <v>0</v>
      </c>
      <c r="N169" s="64">
        <v>903204</v>
      </c>
      <c r="O169" s="64">
        <v>7144905</v>
      </c>
      <c r="P169" s="63">
        <v>6195393</v>
      </c>
      <c r="Q169" s="62">
        <f>SUM(K169:P169)</f>
        <v>14243502</v>
      </c>
      <c r="R169" s="61">
        <f>SUM(J169,Q169)</f>
        <v>14243502</v>
      </c>
    </row>
    <row r="170" spans="2:18" s="14" customFormat="1" ht="17.100000000000001" customHeight="1">
      <c r="B170" s="96"/>
      <c r="C170" s="95" t="s">
        <v>72</v>
      </c>
      <c r="D170" s="94"/>
      <c r="E170" s="94"/>
      <c r="F170" s="94"/>
      <c r="G170" s="93"/>
      <c r="H170" s="92">
        <v>0</v>
      </c>
      <c r="I170" s="89">
        <v>0</v>
      </c>
      <c r="J170" s="91">
        <f t="shared" si="32"/>
        <v>0</v>
      </c>
      <c r="K170" s="54"/>
      <c r="L170" s="90">
        <v>3276429</v>
      </c>
      <c r="M170" s="90">
        <v>5807581</v>
      </c>
      <c r="N170" s="90">
        <v>7575779</v>
      </c>
      <c r="O170" s="90">
        <v>8526141</v>
      </c>
      <c r="P170" s="89">
        <v>7789189</v>
      </c>
      <c r="Q170" s="88">
        <f t="shared" si="33"/>
        <v>32975119</v>
      </c>
      <c r="R170" s="87">
        <f t="shared" si="34"/>
        <v>32975119</v>
      </c>
    </row>
    <row r="171" spans="2:18" s="14" customFormat="1" ht="17.100000000000001" customHeight="1">
      <c r="B171" s="86" t="s">
        <v>71</v>
      </c>
      <c r="C171" s="85"/>
      <c r="D171" s="85"/>
      <c r="E171" s="85"/>
      <c r="F171" s="85"/>
      <c r="G171" s="84"/>
      <c r="H171" s="45">
        <f>SUM(H172:H175)</f>
        <v>0</v>
      </c>
      <c r="I171" s="44">
        <f>SUM(I172:I175)</f>
        <v>0</v>
      </c>
      <c r="J171" s="43">
        <f>SUM(J172:J175)</f>
        <v>0</v>
      </c>
      <c r="K171" s="83"/>
      <c r="L171" s="41">
        <f t="shared" ref="L171:R171" si="35">SUM(L172:L175)</f>
        <v>14525144</v>
      </c>
      <c r="M171" s="41">
        <f t="shared" si="35"/>
        <v>18048842</v>
      </c>
      <c r="N171" s="41">
        <f t="shared" si="35"/>
        <v>88223519</v>
      </c>
      <c r="O171" s="41">
        <f t="shared" si="35"/>
        <v>306741121</v>
      </c>
      <c r="P171" s="40">
        <f t="shared" si="35"/>
        <v>298582526</v>
      </c>
      <c r="Q171" s="39">
        <f t="shared" si="35"/>
        <v>726121152</v>
      </c>
      <c r="R171" s="38">
        <f t="shared" si="35"/>
        <v>726121152</v>
      </c>
    </row>
    <row r="172" spans="2:18" s="14" customFormat="1" ht="17.100000000000001" customHeight="1">
      <c r="B172" s="72"/>
      <c r="C172" s="82" t="s">
        <v>70</v>
      </c>
      <c r="D172" s="81"/>
      <c r="E172" s="81"/>
      <c r="F172" s="81"/>
      <c r="G172" s="80"/>
      <c r="H172" s="79">
        <v>0</v>
      </c>
      <c r="I172" s="75">
        <v>0</v>
      </c>
      <c r="J172" s="78">
        <f>SUM(H172:I172)</f>
        <v>0</v>
      </c>
      <c r="K172" s="77"/>
      <c r="L172" s="76">
        <v>0</v>
      </c>
      <c r="M172" s="76">
        <v>628146</v>
      </c>
      <c r="N172" s="76">
        <v>43743740</v>
      </c>
      <c r="O172" s="76">
        <v>139121732</v>
      </c>
      <c r="P172" s="75">
        <v>120189538</v>
      </c>
      <c r="Q172" s="74">
        <f>SUM(K172:P172)</f>
        <v>303683156</v>
      </c>
      <c r="R172" s="73">
        <f>SUM(J172,Q172)</f>
        <v>303683156</v>
      </c>
    </row>
    <row r="173" spans="2:18" s="14" customFormat="1" ht="17.100000000000001" customHeight="1">
      <c r="B173" s="72"/>
      <c r="C173" s="70" t="s">
        <v>69</v>
      </c>
      <c r="D173" s="69"/>
      <c r="E173" s="69"/>
      <c r="F173" s="69"/>
      <c r="G173" s="68"/>
      <c r="H173" s="67">
        <v>0</v>
      </c>
      <c r="I173" s="63">
        <v>0</v>
      </c>
      <c r="J173" s="66">
        <f>SUM(H173:I173)</f>
        <v>0</v>
      </c>
      <c r="K173" s="65"/>
      <c r="L173" s="64">
        <v>14256512</v>
      </c>
      <c r="M173" s="64">
        <v>16689731</v>
      </c>
      <c r="N173" s="64">
        <v>33545033</v>
      </c>
      <c r="O173" s="64">
        <v>47221552</v>
      </c>
      <c r="P173" s="63">
        <v>20085507</v>
      </c>
      <c r="Q173" s="62">
        <f>SUM(K173:P173)</f>
        <v>131798335</v>
      </c>
      <c r="R173" s="61">
        <f>SUM(J173,Q173)</f>
        <v>131798335</v>
      </c>
    </row>
    <row r="174" spans="2:18" s="14" customFormat="1" ht="17.100000000000001" customHeight="1">
      <c r="B174" s="71"/>
      <c r="C174" s="70" t="s">
        <v>68</v>
      </c>
      <c r="D174" s="69"/>
      <c r="E174" s="69"/>
      <c r="F174" s="69"/>
      <c r="G174" s="68"/>
      <c r="H174" s="67">
        <v>0</v>
      </c>
      <c r="I174" s="63">
        <v>0</v>
      </c>
      <c r="J174" s="66">
        <f>SUM(H174:I174)</f>
        <v>0</v>
      </c>
      <c r="K174" s="65"/>
      <c r="L174" s="64">
        <v>0</v>
      </c>
      <c r="M174" s="64">
        <v>0</v>
      </c>
      <c r="N174" s="64">
        <v>1233405</v>
      </c>
      <c r="O174" s="64">
        <v>3660475</v>
      </c>
      <c r="P174" s="63">
        <v>5518983</v>
      </c>
      <c r="Q174" s="62">
        <f>SUM(K174:P174)</f>
        <v>10412863</v>
      </c>
      <c r="R174" s="61">
        <f>SUM(J174,Q174)</f>
        <v>10412863</v>
      </c>
    </row>
    <row r="175" spans="2:18" s="49" customFormat="1" ht="17.100000000000001" customHeight="1">
      <c r="B175" s="60"/>
      <c r="C175" s="59" t="s">
        <v>67</v>
      </c>
      <c r="D175" s="58"/>
      <c r="E175" s="58"/>
      <c r="F175" s="58"/>
      <c r="G175" s="57"/>
      <c r="H175" s="56">
        <v>0</v>
      </c>
      <c r="I175" s="52">
        <v>0</v>
      </c>
      <c r="J175" s="55">
        <f>SUM(H175:I175)</f>
        <v>0</v>
      </c>
      <c r="K175" s="54"/>
      <c r="L175" s="53">
        <v>268632</v>
      </c>
      <c r="M175" s="53">
        <v>730965</v>
      </c>
      <c r="N175" s="53">
        <v>9701341</v>
      </c>
      <c r="O175" s="53">
        <v>116737362</v>
      </c>
      <c r="P175" s="52">
        <v>152788498</v>
      </c>
      <c r="Q175" s="51">
        <f>SUM(K175:P175)</f>
        <v>280226798</v>
      </c>
      <c r="R175" s="50">
        <f>SUM(J175,Q175)</f>
        <v>280226798</v>
      </c>
    </row>
    <row r="176" spans="2:18" s="14" customFormat="1" ht="17.100000000000001" customHeight="1">
      <c r="B176" s="48" t="s">
        <v>66</v>
      </c>
      <c r="C176" s="47"/>
      <c r="D176" s="47"/>
      <c r="E176" s="47"/>
      <c r="F176" s="47"/>
      <c r="G176" s="46"/>
      <c r="H176" s="45">
        <f t="shared" ref="H176:R176" si="36">SUM(H140,H161,H171)</f>
        <v>16637205</v>
      </c>
      <c r="I176" s="44">
        <f t="shared" si="36"/>
        <v>33107233</v>
      </c>
      <c r="J176" s="43">
        <f t="shared" si="36"/>
        <v>49744438</v>
      </c>
      <c r="K176" s="42">
        <f t="shared" si="36"/>
        <v>0</v>
      </c>
      <c r="L176" s="41">
        <f t="shared" si="36"/>
        <v>419081430</v>
      </c>
      <c r="M176" s="41">
        <f t="shared" si="36"/>
        <v>378360814</v>
      </c>
      <c r="N176" s="41">
        <f t="shared" si="36"/>
        <v>434553795</v>
      </c>
      <c r="O176" s="41">
        <f t="shared" si="36"/>
        <v>566811245</v>
      </c>
      <c r="P176" s="40">
        <f t="shared" si="36"/>
        <v>451028543</v>
      </c>
      <c r="Q176" s="368">
        <f t="shared" si="36"/>
        <v>2249835827</v>
      </c>
      <c r="R176" s="369">
        <f t="shared" si="36"/>
        <v>2299580265</v>
      </c>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8"/>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21" man="1"/>
    <brk id="93" max="16383" man="1"/>
    <brk id="13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79" zoomScaleNormal="55" zoomScaleSheetLayoutView="79" workbookViewId="0">
      <selection activeCell="P1" sqref="P1:Q1"/>
    </sheetView>
  </sheetViews>
  <sheetFormatPr defaultColWidth="7.6640625" defaultRowHeight="17.100000000000001" customHeight="1"/>
  <cols>
    <col min="1" max="2" width="2.6640625" style="1" customWidth="1"/>
    <col min="3" max="3" width="5.6640625" style="1" customWidth="1"/>
    <col min="4" max="4" width="7.6640625" style="1" customWidth="1"/>
    <col min="5" max="5" width="2.66406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2.66406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2.66406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2.66406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2.66406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2.66406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2.66406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2.66406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2.66406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2.66406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2.66406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2.66406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2.66406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2.66406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2.66406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2.66406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2.66406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2.66406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2.66406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2.66406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2.66406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2.66406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2.66406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2.66406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2.66406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2.66406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2.66406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2.66406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2.66406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2.66406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2.66406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2.66406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2.66406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2.66406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2.66406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2.66406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2.66406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2.66406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2.66406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2.66406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2.66406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2.66406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2.66406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2.66406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2.66406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2.66406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2.66406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2.66406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2.66406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2.66406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2.66406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2.66406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2.66406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2.66406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2.66406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2.66406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2.66406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2.66406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2.66406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2.66406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2.66406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2.66406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2.66406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2.66406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342" t="str">
        <f>"介護保険事業状況報告　令和" &amp; DBCS($A$2) &amp; "年（" &amp; DBCS($B$2) &amp; "年）" &amp; DBCS($C$2) &amp; "月※"</f>
        <v>介護保険事業状況報告　令和４年（２０２２年）６月※</v>
      </c>
      <c r="J1" s="853" t="s">
        <v>143</v>
      </c>
      <c r="K1" s="854"/>
      <c r="L1" s="854"/>
      <c r="M1" s="854"/>
      <c r="N1" s="854"/>
      <c r="O1" s="855"/>
      <c r="P1" s="863">
        <v>44818</v>
      </c>
      <c r="Q1" s="864"/>
      <c r="R1" s="336" t="s">
        <v>142</v>
      </c>
    </row>
    <row r="2" spans="1:18" ht="17.100000000000001" customHeight="1" thickTop="1">
      <c r="A2" s="312">
        <v>4</v>
      </c>
      <c r="B2" s="312">
        <v>2022</v>
      </c>
      <c r="C2" s="312">
        <v>6</v>
      </c>
      <c r="D2" s="312">
        <v>1</v>
      </c>
      <c r="E2" s="312">
        <v>30</v>
      </c>
      <c r="Q2" s="336"/>
    </row>
    <row r="3" spans="1:18" ht="17.100000000000001" customHeight="1">
      <c r="A3" s="4" t="s">
        <v>141</v>
      </c>
    </row>
    <row r="4" spans="1:18" ht="17.100000000000001" customHeight="1">
      <c r="B4" s="23"/>
      <c r="C4" s="23"/>
      <c r="D4" s="23"/>
      <c r="E4" s="143"/>
      <c r="F4" s="143"/>
      <c r="G4" s="143"/>
      <c r="H4" s="782" t="s">
        <v>130</v>
      </c>
      <c r="I4" s="782"/>
    </row>
    <row r="5" spans="1:18" ht="17.100000000000001" customHeight="1">
      <c r="B5" s="858" t="str">
        <f>"令和" &amp; DBCS($A$2) &amp; "年（" &amp; DBCS($B$2) &amp; "年）" &amp; DBCS($C$2) &amp; "月末日現在"</f>
        <v>令和４年（２０２２年）６月末日現在</v>
      </c>
      <c r="C5" s="859"/>
      <c r="D5" s="859"/>
      <c r="E5" s="859"/>
      <c r="F5" s="859"/>
      <c r="G5" s="860"/>
      <c r="H5" s="861" t="s">
        <v>140</v>
      </c>
      <c r="I5" s="862"/>
      <c r="L5" s="343" t="s">
        <v>130</v>
      </c>
      <c r="Q5" s="24" t="s">
        <v>139</v>
      </c>
    </row>
    <row r="6" spans="1:18" ht="17.100000000000001" customHeight="1">
      <c r="B6" s="3" t="s">
        <v>138</v>
      </c>
      <c r="C6" s="335"/>
      <c r="D6" s="335"/>
      <c r="E6" s="335"/>
      <c r="F6" s="335"/>
      <c r="G6" s="235"/>
      <c r="H6" s="334"/>
      <c r="I6" s="333">
        <v>45857</v>
      </c>
      <c r="K6" s="332" t="s">
        <v>137</v>
      </c>
      <c r="L6" s="331">
        <f>(I7+I8)-I6</f>
        <v>5614</v>
      </c>
      <c r="Q6" s="330">
        <f>R42</f>
        <v>20136</v>
      </c>
      <c r="R6" s="852">
        <f>Q6/Q7</f>
        <v>0.20688804866020055</v>
      </c>
    </row>
    <row r="7" spans="1:18" s="189" customFormat="1" ht="17.100000000000001" customHeight="1">
      <c r="B7" s="329" t="s">
        <v>136</v>
      </c>
      <c r="C7" s="328"/>
      <c r="D7" s="328"/>
      <c r="E7" s="328"/>
      <c r="F7" s="328"/>
      <c r="G7" s="327"/>
      <c r="H7" s="326"/>
      <c r="I7" s="325">
        <v>32864</v>
      </c>
      <c r="K7" s="189" t="s">
        <v>135</v>
      </c>
      <c r="Q7" s="324">
        <f>I9</f>
        <v>97328</v>
      </c>
      <c r="R7" s="852"/>
    </row>
    <row r="8" spans="1:18" s="189" customFormat="1" ht="17.100000000000001" customHeight="1">
      <c r="B8" s="323" t="s">
        <v>134</v>
      </c>
      <c r="C8" s="322"/>
      <c r="D8" s="322"/>
      <c r="E8" s="322"/>
      <c r="F8" s="322"/>
      <c r="G8" s="225"/>
      <c r="H8" s="321"/>
      <c r="I8" s="320">
        <v>18607</v>
      </c>
      <c r="K8" s="189" t="s">
        <v>133</v>
      </c>
      <c r="Q8" s="319"/>
      <c r="R8" s="318"/>
    </row>
    <row r="9" spans="1:18" ht="17.100000000000001" customHeight="1">
      <c r="B9" s="13" t="s">
        <v>132</v>
      </c>
      <c r="C9" s="12"/>
      <c r="D9" s="12"/>
      <c r="E9" s="12"/>
      <c r="F9" s="12"/>
      <c r="G9" s="317"/>
      <c r="H9" s="316"/>
      <c r="I9" s="315">
        <f>I6+I7+I8</f>
        <v>97328</v>
      </c>
    </row>
    <row r="11" spans="1:18" ht="17.100000000000001" customHeight="1">
      <c r="A11" s="4" t="s">
        <v>131</v>
      </c>
    </row>
    <row r="12" spans="1:18" ht="17.100000000000001" customHeight="1" thickBot="1">
      <c r="B12" s="5"/>
      <c r="C12" s="5"/>
      <c r="D12" s="5"/>
      <c r="E12" s="314"/>
      <c r="F12" s="314"/>
      <c r="G12" s="314"/>
      <c r="H12" s="314"/>
      <c r="I12" s="314"/>
      <c r="J12" s="314"/>
      <c r="K12" s="314"/>
      <c r="L12" s="314"/>
      <c r="M12" s="314"/>
      <c r="P12" s="314"/>
      <c r="Q12" s="842" t="s">
        <v>130</v>
      </c>
      <c r="R12" s="842"/>
    </row>
    <row r="13" spans="1:18" ht="17.100000000000001" customHeight="1">
      <c r="A13" s="313" t="s">
        <v>129</v>
      </c>
      <c r="B13" s="843" t="s">
        <v>128</v>
      </c>
      <c r="C13" s="846" t="str">
        <f>"令和" &amp; DBCS($A$2) &amp; "年（" &amp; DBCS($B$2) &amp; "年）" &amp; DBCS($C$2) &amp; "月末日現在"</f>
        <v>令和４年（２０２２年）６月末日現在</v>
      </c>
      <c r="D13" s="847"/>
      <c r="E13" s="847"/>
      <c r="F13" s="847"/>
      <c r="G13" s="848"/>
      <c r="H13" s="299" t="s">
        <v>65</v>
      </c>
      <c r="I13" s="298" t="s">
        <v>64</v>
      </c>
      <c r="J13" s="297" t="s">
        <v>57</v>
      </c>
      <c r="K13" s="296" t="s">
        <v>63</v>
      </c>
      <c r="L13" s="295" t="s">
        <v>62</v>
      </c>
      <c r="M13" s="295" t="s">
        <v>61</v>
      </c>
      <c r="N13" s="295" t="s">
        <v>60</v>
      </c>
      <c r="O13" s="295" t="s">
        <v>59</v>
      </c>
      <c r="P13" s="294" t="s">
        <v>58</v>
      </c>
      <c r="Q13" s="293" t="s">
        <v>57</v>
      </c>
      <c r="R13" s="292" t="s">
        <v>56</v>
      </c>
    </row>
    <row r="14" spans="1:18" ht="17.100000000000001" customHeight="1">
      <c r="A14" s="312">
        <v>875</v>
      </c>
      <c r="B14" s="844"/>
      <c r="C14" s="291" t="s">
        <v>111</v>
      </c>
      <c r="D14" s="47"/>
      <c r="E14" s="47"/>
      <c r="F14" s="47"/>
      <c r="G14" s="46"/>
      <c r="H14" s="263">
        <f>H15+H16+H17+H18+H19+H20</f>
        <v>820</v>
      </c>
      <c r="I14" s="264">
        <f>I15+I16+I17+I18+I19+I20</f>
        <v>665</v>
      </c>
      <c r="J14" s="290">
        <f t="shared" ref="J14:J22" si="0">SUM(H14:I14)</f>
        <v>1485</v>
      </c>
      <c r="K14" s="289" t="s">
        <v>197</v>
      </c>
      <c r="L14" s="33">
        <f>L15+L16+L17+L18+L19+L20</f>
        <v>1435</v>
      </c>
      <c r="M14" s="33">
        <f>M15+M16+M17+M18+M19+M20</f>
        <v>1040</v>
      </c>
      <c r="N14" s="33">
        <f>N15+N16+N17+N18+N19+N20</f>
        <v>744</v>
      </c>
      <c r="O14" s="33">
        <f>O15+O16+O17+O18+O19+O20</f>
        <v>693</v>
      </c>
      <c r="P14" s="33">
        <f>P15+P16+P17+P18+P19+P20</f>
        <v>464</v>
      </c>
      <c r="Q14" s="261">
        <f t="shared" ref="Q14:Q22" si="1">SUM(K14:P14)</f>
        <v>4376</v>
      </c>
      <c r="R14" s="287">
        <f t="shared" ref="R14:R22" si="2">SUM(J14,Q14)</f>
        <v>5861</v>
      </c>
    </row>
    <row r="15" spans="1:18" ht="17.100000000000001" customHeight="1">
      <c r="A15" s="312">
        <v>156</v>
      </c>
      <c r="B15" s="844"/>
      <c r="C15" s="82"/>
      <c r="D15" s="151" t="s">
        <v>126</v>
      </c>
      <c r="E15" s="151"/>
      <c r="F15" s="151"/>
      <c r="G15" s="151"/>
      <c r="H15" s="311">
        <v>63</v>
      </c>
      <c r="I15" s="308">
        <v>51</v>
      </c>
      <c r="J15" s="275">
        <f t="shared" si="0"/>
        <v>114</v>
      </c>
      <c r="K15" s="310" t="s">
        <v>200</v>
      </c>
      <c r="L15" s="309">
        <v>77</v>
      </c>
      <c r="M15" s="309">
        <v>51</v>
      </c>
      <c r="N15" s="309">
        <v>35</v>
      </c>
      <c r="O15" s="309">
        <v>34</v>
      </c>
      <c r="P15" s="308">
        <v>37</v>
      </c>
      <c r="Q15" s="275">
        <f t="shared" si="1"/>
        <v>234</v>
      </c>
      <c r="R15" s="281">
        <f t="shared" si="2"/>
        <v>348</v>
      </c>
    </row>
    <row r="16" spans="1:18" ht="17.100000000000001" customHeight="1">
      <c r="A16" s="312"/>
      <c r="B16" s="844"/>
      <c r="C16" s="152"/>
      <c r="D16" s="69" t="s">
        <v>125</v>
      </c>
      <c r="E16" s="69"/>
      <c r="F16" s="69"/>
      <c r="G16" s="69"/>
      <c r="H16" s="311">
        <v>128</v>
      </c>
      <c r="I16" s="308">
        <v>114</v>
      </c>
      <c r="J16" s="275">
        <f t="shared" si="0"/>
        <v>242</v>
      </c>
      <c r="K16" s="310" t="s">
        <v>197</v>
      </c>
      <c r="L16" s="309">
        <v>175</v>
      </c>
      <c r="M16" s="309">
        <v>158</v>
      </c>
      <c r="N16" s="309">
        <v>92</v>
      </c>
      <c r="O16" s="309">
        <v>79</v>
      </c>
      <c r="P16" s="308">
        <v>68</v>
      </c>
      <c r="Q16" s="275">
        <f t="shared" si="1"/>
        <v>572</v>
      </c>
      <c r="R16" s="274">
        <f t="shared" si="2"/>
        <v>814</v>
      </c>
    </row>
    <row r="17" spans="1:18" ht="17.100000000000001" customHeight="1">
      <c r="A17" s="312"/>
      <c r="B17" s="844"/>
      <c r="C17" s="152"/>
      <c r="D17" s="69" t="s">
        <v>124</v>
      </c>
      <c r="E17" s="69"/>
      <c r="F17" s="69"/>
      <c r="G17" s="69"/>
      <c r="H17" s="311">
        <v>125</v>
      </c>
      <c r="I17" s="308">
        <v>109</v>
      </c>
      <c r="J17" s="275">
        <f t="shared" si="0"/>
        <v>234</v>
      </c>
      <c r="K17" s="310" t="s">
        <v>197</v>
      </c>
      <c r="L17" s="309">
        <v>234</v>
      </c>
      <c r="M17" s="309">
        <v>198</v>
      </c>
      <c r="N17" s="309">
        <v>127</v>
      </c>
      <c r="O17" s="309">
        <v>128</v>
      </c>
      <c r="P17" s="308">
        <v>75</v>
      </c>
      <c r="Q17" s="275">
        <f t="shared" si="1"/>
        <v>762</v>
      </c>
      <c r="R17" s="274">
        <f t="shared" si="2"/>
        <v>996</v>
      </c>
    </row>
    <row r="18" spans="1:18" ht="17.100000000000001" customHeight="1">
      <c r="A18" s="312"/>
      <c r="B18" s="844"/>
      <c r="C18" s="152"/>
      <c r="D18" s="69" t="s">
        <v>123</v>
      </c>
      <c r="E18" s="69"/>
      <c r="F18" s="69"/>
      <c r="G18" s="69"/>
      <c r="H18" s="311">
        <v>188</v>
      </c>
      <c r="I18" s="308">
        <v>149</v>
      </c>
      <c r="J18" s="275">
        <f t="shared" si="0"/>
        <v>337</v>
      </c>
      <c r="K18" s="310" t="s">
        <v>200</v>
      </c>
      <c r="L18" s="309">
        <v>313</v>
      </c>
      <c r="M18" s="309">
        <v>218</v>
      </c>
      <c r="N18" s="309">
        <v>159</v>
      </c>
      <c r="O18" s="309">
        <v>144</v>
      </c>
      <c r="P18" s="308">
        <v>107</v>
      </c>
      <c r="Q18" s="275">
        <f t="shared" si="1"/>
        <v>941</v>
      </c>
      <c r="R18" s="274">
        <f t="shared" si="2"/>
        <v>1278</v>
      </c>
    </row>
    <row r="19" spans="1:18" ht="17.100000000000001" customHeight="1">
      <c r="A19" s="312"/>
      <c r="B19" s="844"/>
      <c r="C19" s="152"/>
      <c r="D19" s="69" t="s">
        <v>122</v>
      </c>
      <c r="E19" s="69"/>
      <c r="F19" s="69"/>
      <c r="G19" s="69"/>
      <c r="H19" s="311">
        <v>206</v>
      </c>
      <c r="I19" s="308">
        <v>140</v>
      </c>
      <c r="J19" s="275">
        <f t="shared" si="0"/>
        <v>346</v>
      </c>
      <c r="K19" s="310" t="s">
        <v>144</v>
      </c>
      <c r="L19" s="309">
        <v>348</v>
      </c>
      <c r="M19" s="309">
        <v>231</v>
      </c>
      <c r="N19" s="309">
        <v>181</v>
      </c>
      <c r="O19" s="309">
        <v>163</v>
      </c>
      <c r="P19" s="308">
        <v>88</v>
      </c>
      <c r="Q19" s="275">
        <f t="shared" si="1"/>
        <v>1011</v>
      </c>
      <c r="R19" s="274">
        <f t="shared" si="2"/>
        <v>1357</v>
      </c>
    </row>
    <row r="20" spans="1:18" ht="17.100000000000001" customHeight="1">
      <c r="A20" s="312">
        <v>719</v>
      </c>
      <c r="B20" s="844"/>
      <c r="C20" s="133"/>
      <c r="D20" s="132" t="s">
        <v>121</v>
      </c>
      <c r="E20" s="132"/>
      <c r="F20" s="132"/>
      <c r="G20" s="132"/>
      <c r="H20" s="273">
        <v>110</v>
      </c>
      <c r="I20" s="305">
        <v>102</v>
      </c>
      <c r="J20" s="271">
        <f t="shared" si="0"/>
        <v>212</v>
      </c>
      <c r="K20" s="307" t="s">
        <v>197</v>
      </c>
      <c r="L20" s="306">
        <v>288</v>
      </c>
      <c r="M20" s="306">
        <v>184</v>
      </c>
      <c r="N20" s="306">
        <v>150</v>
      </c>
      <c r="O20" s="306">
        <v>145</v>
      </c>
      <c r="P20" s="305">
        <v>89</v>
      </c>
      <c r="Q20" s="275">
        <f t="shared" si="1"/>
        <v>856</v>
      </c>
      <c r="R20" s="266">
        <f t="shared" si="2"/>
        <v>1068</v>
      </c>
    </row>
    <row r="21" spans="1:18" ht="17.100000000000001" customHeight="1">
      <c r="A21" s="312">
        <v>25</v>
      </c>
      <c r="B21" s="844"/>
      <c r="C21" s="265" t="s">
        <v>110</v>
      </c>
      <c r="D21" s="265"/>
      <c r="E21" s="265"/>
      <c r="F21" s="265"/>
      <c r="G21" s="265"/>
      <c r="H21" s="263">
        <v>16</v>
      </c>
      <c r="I21" s="304">
        <v>23</v>
      </c>
      <c r="J21" s="290">
        <f t="shared" si="0"/>
        <v>39</v>
      </c>
      <c r="K21" s="289" t="s">
        <v>200</v>
      </c>
      <c r="L21" s="33">
        <v>47</v>
      </c>
      <c r="M21" s="33">
        <v>25</v>
      </c>
      <c r="N21" s="33">
        <v>15</v>
      </c>
      <c r="O21" s="33">
        <v>12</v>
      </c>
      <c r="P21" s="32">
        <v>25</v>
      </c>
      <c r="Q21" s="303">
        <f t="shared" si="1"/>
        <v>124</v>
      </c>
      <c r="R21" s="302">
        <f t="shared" si="2"/>
        <v>163</v>
      </c>
    </row>
    <row r="22" spans="1:18" ht="17.100000000000001" customHeight="1" thickBot="1">
      <c r="A22" s="312">
        <v>900</v>
      </c>
      <c r="B22" s="845"/>
      <c r="C22" s="839" t="s">
        <v>120</v>
      </c>
      <c r="D22" s="840"/>
      <c r="E22" s="840"/>
      <c r="F22" s="840"/>
      <c r="G22" s="841"/>
      <c r="H22" s="259">
        <f>H14+H21</f>
        <v>836</v>
      </c>
      <c r="I22" s="256">
        <f>I14+I21</f>
        <v>688</v>
      </c>
      <c r="J22" s="255">
        <f t="shared" si="0"/>
        <v>1524</v>
      </c>
      <c r="K22" s="258" t="s">
        <v>200</v>
      </c>
      <c r="L22" s="257">
        <f>L14+L21</f>
        <v>1482</v>
      </c>
      <c r="M22" s="257">
        <f>M14+M21</f>
        <v>1065</v>
      </c>
      <c r="N22" s="257">
        <f>N14+N21</f>
        <v>759</v>
      </c>
      <c r="O22" s="257">
        <f>O14+O21</f>
        <v>705</v>
      </c>
      <c r="P22" s="256">
        <f>P14+P21</f>
        <v>489</v>
      </c>
      <c r="Q22" s="255">
        <f t="shared" si="1"/>
        <v>4500</v>
      </c>
      <c r="R22" s="254">
        <f t="shared" si="2"/>
        <v>6024</v>
      </c>
    </row>
    <row r="23" spans="1:18" ht="17.100000000000001" customHeight="1">
      <c r="B23" s="849" t="s">
        <v>127</v>
      </c>
      <c r="C23" s="301"/>
      <c r="D23" s="301"/>
      <c r="E23" s="301"/>
      <c r="F23" s="301"/>
      <c r="G23" s="300"/>
      <c r="H23" s="299" t="s">
        <v>65</v>
      </c>
      <c r="I23" s="298" t="s">
        <v>64</v>
      </c>
      <c r="J23" s="297" t="s">
        <v>57</v>
      </c>
      <c r="K23" s="296" t="s">
        <v>63</v>
      </c>
      <c r="L23" s="295" t="s">
        <v>62</v>
      </c>
      <c r="M23" s="295" t="s">
        <v>61</v>
      </c>
      <c r="N23" s="295" t="s">
        <v>60</v>
      </c>
      <c r="O23" s="295" t="s">
        <v>59</v>
      </c>
      <c r="P23" s="294" t="s">
        <v>58</v>
      </c>
      <c r="Q23" s="293" t="s">
        <v>57</v>
      </c>
      <c r="R23" s="292" t="s">
        <v>56</v>
      </c>
    </row>
    <row r="24" spans="1:18" ht="17.100000000000001" customHeight="1">
      <c r="B24" s="850"/>
      <c r="C24" s="291" t="s">
        <v>111</v>
      </c>
      <c r="D24" s="47"/>
      <c r="E24" s="47"/>
      <c r="F24" s="47"/>
      <c r="G24" s="46"/>
      <c r="H24" s="263">
        <f>H25+H26+H27+H28+H29+H30</f>
        <v>1930</v>
      </c>
      <c r="I24" s="264">
        <f>I25+I26+I27+I28+I29+I30</f>
        <v>1778</v>
      </c>
      <c r="J24" s="290">
        <f t="shared" ref="J24:J32" si="3">SUM(H24:I24)</f>
        <v>3708</v>
      </c>
      <c r="K24" s="289" t="s">
        <v>197</v>
      </c>
      <c r="L24" s="33">
        <f>L25+L26+L27+L28+L29+L30</f>
        <v>3297</v>
      </c>
      <c r="M24" s="33">
        <f>M25+M26+M27+M28+M29+M30</f>
        <v>1968</v>
      </c>
      <c r="N24" s="33">
        <f>N25+N26+N27+N28+N29+N30</f>
        <v>1618</v>
      </c>
      <c r="O24" s="33">
        <f>O25+O26+O27+O28+O29+O30</f>
        <v>1933</v>
      </c>
      <c r="P24" s="33">
        <f>P25+P26+P27+P28+P29+P30</f>
        <v>1441</v>
      </c>
      <c r="Q24" s="261">
        <f t="shared" ref="Q24:Q32" si="4">SUM(K24:P24)</f>
        <v>10257</v>
      </c>
      <c r="R24" s="287">
        <f t="shared" ref="R24:R32" si="5">SUM(J24,Q24)</f>
        <v>13965</v>
      </c>
    </row>
    <row r="25" spans="1:18" ht="17.100000000000001" customHeight="1">
      <c r="B25" s="850"/>
      <c r="C25" s="81"/>
      <c r="D25" s="151" t="s">
        <v>126</v>
      </c>
      <c r="E25" s="151"/>
      <c r="F25" s="151"/>
      <c r="G25" s="151"/>
      <c r="H25" s="311">
        <v>62</v>
      </c>
      <c r="I25" s="308">
        <v>50</v>
      </c>
      <c r="J25" s="275">
        <f t="shared" si="3"/>
        <v>112</v>
      </c>
      <c r="K25" s="310" t="s">
        <v>144</v>
      </c>
      <c r="L25" s="309">
        <v>62</v>
      </c>
      <c r="M25" s="309">
        <v>45</v>
      </c>
      <c r="N25" s="309">
        <v>31</v>
      </c>
      <c r="O25" s="309">
        <v>23</v>
      </c>
      <c r="P25" s="308">
        <v>23</v>
      </c>
      <c r="Q25" s="275">
        <f t="shared" si="4"/>
        <v>184</v>
      </c>
      <c r="R25" s="281">
        <f t="shared" si="5"/>
        <v>296</v>
      </c>
    </row>
    <row r="26" spans="1:18" ht="17.100000000000001" customHeight="1">
      <c r="B26" s="850"/>
      <c r="C26" s="151"/>
      <c r="D26" s="69" t="s">
        <v>125</v>
      </c>
      <c r="E26" s="69"/>
      <c r="F26" s="69"/>
      <c r="G26" s="69"/>
      <c r="H26" s="311">
        <v>147</v>
      </c>
      <c r="I26" s="308">
        <v>150</v>
      </c>
      <c r="J26" s="275">
        <f t="shared" si="3"/>
        <v>297</v>
      </c>
      <c r="K26" s="310" t="s">
        <v>200</v>
      </c>
      <c r="L26" s="309">
        <v>162</v>
      </c>
      <c r="M26" s="309">
        <v>120</v>
      </c>
      <c r="N26" s="309">
        <v>80</v>
      </c>
      <c r="O26" s="309">
        <v>85</v>
      </c>
      <c r="P26" s="308">
        <v>75</v>
      </c>
      <c r="Q26" s="275">
        <f t="shared" si="4"/>
        <v>522</v>
      </c>
      <c r="R26" s="274">
        <f t="shared" si="5"/>
        <v>819</v>
      </c>
    </row>
    <row r="27" spans="1:18" ht="17.100000000000001" customHeight="1">
      <c r="B27" s="850"/>
      <c r="C27" s="151"/>
      <c r="D27" s="69" t="s">
        <v>124</v>
      </c>
      <c r="E27" s="69"/>
      <c r="F27" s="69"/>
      <c r="G27" s="69"/>
      <c r="H27" s="311">
        <v>282</v>
      </c>
      <c r="I27" s="308">
        <v>251</v>
      </c>
      <c r="J27" s="275">
        <f t="shared" si="3"/>
        <v>533</v>
      </c>
      <c r="K27" s="310" t="s">
        <v>200</v>
      </c>
      <c r="L27" s="309">
        <v>369</v>
      </c>
      <c r="M27" s="309">
        <v>181</v>
      </c>
      <c r="N27" s="309">
        <v>144</v>
      </c>
      <c r="O27" s="309">
        <v>154</v>
      </c>
      <c r="P27" s="308">
        <v>128</v>
      </c>
      <c r="Q27" s="275">
        <f t="shared" si="4"/>
        <v>976</v>
      </c>
      <c r="R27" s="274">
        <f t="shared" si="5"/>
        <v>1509</v>
      </c>
    </row>
    <row r="28" spans="1:18" ht="17.100000000000001" customHeight="1">
      <c r="B28" s="850"/>
      <c r="C28" s="151"/>
      <c r="D28" s="69" t="s">
        <v>123</v>
      </c>
      <c r="E28" s="69"/>
      <c r="F28" s="69"/>
      <c r="G28" s="69"/>
      <c r="H28" s="311">
        <v>499</v>
      </c>
      <c r="I28" s="308">
        <v>373</v>
      </c>
      <c r="J28" s="275">
        <f t="shared" si="3"/>
        <v>872</v>
      </c>
      <c r="K28" s="310" t="s">
        <v>197</v>
      </c>
      <c r="L28" s="309">
        <v>649</v>
      </c>
      <c r="M28" s="309">
        <v>339</v>
      </c>
      <c r="N28" s="309">
        <v>228</v>
      </c>
      <c r="O28" s="309">
        <v>262</v>
      </c>
      <c r="P28" s="308">
        <v>192</v>
      </c>
      <c r="Q28" s="275">
        <f t="shared" si="4"/>
        <v>1670</v>
      </c>
      <c r="R28" s="274">
        <f t="shared" si="5"/>
        <v>2542</v>
      </c>
    </row>
    <row r="29" spans="1:18" ht="17.100000000000001" customHeight="1">
      <c r="B29" s="850"/>
      <c r="C29" s="151"/>
      <c r="D29" s="69" t="s">
        <v>122</v>
      </c>
      <c r="E29" s="69"/>
      <c r="F29" s="69"/>
      <c r="G29" s="69"/>
      <c r="H29" s="311">
        <v>547</v>
      </c>
      <c r="I29" s="308">
        <v>502</v>
      </c>
      <c r="J29" s="275">
        <f t="shared" si="3"/>
        <v>1049</v>
      </c>
      <c r="K29" s="310" t="s">
        <v>201</v>
      </c>
      <c r="L29" s="309">
        <v>984</v>
      </c>
      <c r="M29" s="309">
        <v>534</v>
      </c>
      <c r="N29" s="309">
        <v>438</v>
      </c>
      <c r="O29" s="309">
        <v>452</v>
      </c>
      <c r="P29" s="308">
        <v>362</v>
      </c>
      <c r="Q29" s="275">
        <f t="shared" si="4"/>
        <v>2770</v>
      </c>
      <c r="R29" s="274">
        <f t="shared" si="5"/>
        <v>3819</v>
      </c>
    </row>
    <row r="30" spans="1:18" ht="17.100000000000001" customHeight="1">
      <c r="B30" s="850"/>
      <c r="C30" s="132"/>
      <c r="D30" s="132" t="s">
        <v>121</v>
      </c>
      <c r="E30" s="132"/>
      <c r="F30" s="132"/>
      <c r="G30" s="132"/>
      <c r="H30" s="273">
        <v>393</v>
      </c>
      <c r="I30" s="305">
        <v>452</v>
      </c>
      <c r="J30" s="271">
        <f t="shared" si="3"/>
        <v>845</v>
      </c>
      <c r="K30" s="307" t="s">
        <v>197</v>
      </c>
      <c r="L30" s="306">
        <v>1071</v>
      </c>
      <c r="M30" s="306">
        <v>749</v>
      </c>
      <c r="N30" s="306">
        <v>697</v>
      </c>
      <c r="O30" s="306">
        <v>957</v>
      </c>
      <c r="P30" s="305">
        <v>661</v>
      </c>
      <c r="Q30" s="271">
        <f t="shared" si="4"/>
        <v>4135</v>
      </c>
      <c r="R30" s="266">
        <f t="shared" si="5"/>
        <v>4980</v>
      </c>
    </row>
    <row r="31" spans="1:18" ht="17.100000000000001" customHeight="1">
      <c r="B31" s="850"/>
      <c r="C31" s="265" t="s">
        <v>110</v>
      </c>
      <c r="D31" s="265"/>
      <c r="E31" s="265"/>
      <c r="F31" s="265"/>
      <c r="G31" s="265"/>
      <c r="H31" s="263">
        <v>19</v>
      </c>
      <c r="I31" s="304">
        <v>28</v>
      </c>
      <c r="J31" s="290">
        <f t="shared" si="3"/>
        <v>47</v>
      </c>
      <c r="K31" s="289" t="s">
        <v>197</v>
      </c>
      <c r="L31" s="33">
        <v>28</v>
      </c>
      <c r="M31" s="33">
        <v>23</v>
      </c>
      <c r="N31" s="33">
        <v>15</v>
      </c>
      <c r="O31" s="33">
        <v>15</v>
      </c>
      <c r="P31" s="32">
        <v>19</v>
      </c>
      <c r="Q31" s="303">
        <f t="shared" si="4"/>
        <v>100</v>
      </c>
      <c r="R31" s="302">
        <f t="shared" si="5"/>
        <v>147</v>
      </c>
    </row>
    <row r="32" spans="1:18" ht="17.100000000000001" customHeight="1" thickBot="1">
      <c r="B32" s="851"/>
      <c r="C32" s="839" t="s">
        <v>120</v>
      </c>
      <c r="D32" s="840"/>
      <c r="E32" s="840"/>
      <c r="F32" s="840"/>
      <c r="G32" s="841"/>
      <c r="H32" s="259">
        <f>H24+H31</f>
        <v>1949</v>
      </c>
      <c r="I32" s="256">
        <f>I24+I31</f>
        <v>1806</v>
      </c>
      <c r="J32" s="255">
        <f t="shared" si="3"/>
        <v>3755</v>
      </c>
      <c r="K32" s="258" t="s">
        <v>144</v>
      </c>
      <c r="L32" s="257">
        <f>L24+L31</f>
        <v>3325</v>
      </c>
      <c r="M32" s="257">
        <f>M24+M31</f>
        <v>1991</v>
      </c>
      <c r="N32" s="257">
        <f>N24+N31</f>
        <v>1633</v>
      </c>
      <c r="O32" s="257">
        <f>O24+O31</f>
        <v>1948</v>
      </c>
      <c r="P32" s="256">
        <f>P24+P31</f>
        <v>1460</v>
      </c>
      <c r="Q32" s="255">
        <f t="shared" si="4"/>
        <v>10357</v>
      </c>
      <c r="R32" s="254">
        <f t="shared" si="5"/>
        <v>14112</v>
      </c>
    </row>
    <row r="33" spans="1:18" ht="17.100000000000001" customHeight="1">
      <c r="B33" s="836" t="s">
        <v>57</v>
      </c>
      <c r="C33" s="301"/>
      <c r="D33" s="301"/>
      <c r="E33" s="301"/>
      <c r="F33" s="301"/>
      <c r="G33" s="300"/>
      <c r="H33" s="299" t="s">
        <v>65</v>
      </c>
      <c r="I33" s="298" t="s">
        <v>64</v>
      </c>
      <c r="J33" s="297" t="s">
        <v>57</v>
      </c>
      <c r="K33" s="296" t="s">
        <v>63</v>
      </c>
      <c r="L33" s="295" t="s">
        <v>62</v>
      </c>
      <c r="M33" s="295" t="s">
        <v>61</v>
      </c>
      <c r="N33" s="295" t="s">
        <v>60</v>
      </c>
      <c r="O33" s="295" t="s">
        <v>59</v>
      </c>
      <c r="P33" s="294" t="s">
        <v>58</v>
      </c>
      <c r="Q33" s="293" t="s">
        <v>57</v>
      </c>
      <c r="R33" s="292" t="s">
        <v>56</v>
      </c>
    </row>
    <row r="34" spans="1:18" ht="17.100000000000001" customHeight="1">
      <c r="B34" s="837"/>
      <c r="C34" s="291" t="s">
        <v>111</v>
      </c>
      <c r="D34" s="47"/>
      <c r="E34" s="47"/>
      <c r="F34" s="47"/>
      <c r="G34" s="46"/>
      <c r="H34" s="263">
        <f t="shared" ref="H34:I41" si="6">H14+H24</f>
        <v>2750</v>
      </c>
      <c r="I34" s="264">
        <f t="shared" si="6"/>
        <v>2443</v>
      </c>
      <c r="J34" s="290">
        <f>SUM(H34:I34)</f>
        <v>5193</v>
      </c>
      <c r="K34" s="289" t="s">
        <v>197</v>
      </c>
      <c r="L34" s="288">
        <f>L14+L24</f>
        <v>4732</v>
      </c>
      <c r="M34" s="288">
        <f>M14+M24</f>
        <v>3008</v>
      </c>
      <c r="N34" s="288">
        <f>N14+N24</f>
        <v>2362</v>
      </c>
      <c r="O34" s="288">
        <f>O14+O24</f>
        <v>2626</v>
      </c>
      <c r="P34" s="288">
        <f>P14+P24</f>
        <v>1905</v>
      </c>
      <c r="Q34" s="261">
        <f t="shared" ref="Q34:Q42" si="7">SUM(K34:P34)</f>
        <v>14633</v>
      </c>
      <c r="R34" s="287">
        <f t="shared" ref="R34:R42" si="8">SUM(J34,Q34)</f>
        <v>19826</v>
      </c>
    </row>
    <row r="35" spans="1:18" ht="17.100000000000001" customHeight="1">
      <c r="B35" s="837"/>
      <c r="C35" s="82"/>
      <c r="D35" s="151" t="s">
        <v>126</v>
      </c>
      <c r="E35" s="151"/>
      <c r="F35" s="151"/>
      <c r="G35" s="151"/>
      <c r="H35" s="286">
        <f t="shared" si="6"/>
        <v>125</v>
      </c>
      <c r="I35" s="285">
        <f t="shared" si="6"/>
        <v>101</v>
      </c>
      <c r="J35" s="275">
        <f>SUM(H35:I35)</f>
        <v>226</v>
      </c>
      <c r="K35" s="284" t="s">
        <v>200</v>
      </c>
      <c r="L35" s="283">
        <f t="shared" ref="L35:P41" si="9">L15+L25</f>
        <v>139</v>
      </c>
      <c r="M35" s="283">
        <f t="shared" si="9"/>
        <v>96</v>
      </c>
      <c r="N35" s="283">
        <f t="shared" si="9"/>
        <v>66</v>
      </c>
      <c r="O35" s="283">
        <f t="shared" si="9"/>
        <v>57</v>
      </c>
      <c r="P35" s="282">
        <f>P15+P25</f>
        <v>60</v>
      </c>
      <c r="Q35" s="275">
        <f>SUM(K35:P35)</f>
        <v>418</v>
      </c>
      <c r="R35" s="281">
        <f>SUM(J35,Q35)</f>
        <v>644</v>
      </c>
    </row>
    <row r="36" spans="1:18" ht="17.100000000000001" customHeight="1">
      <c r="B36" s="837"/>
      <c r="C36" s="152"/>
      <c r="D36" s="69" t="s">
        <v>125</v>
      </c>
      <c r="E36" s="69"/>
      <c r="F36" s="69"/>
      <c r="G36" s="69"/>
      <c r="H36" s="280">
        <f t="shared" si="6"/>
        <v>275</v>
      </c>
      <c r="I36" s="279">
        <f t="shared" si="6"/>
        <v>264</v>
      </c>
      <c r="J36" s="275">
        <f t="shared" ref="J36:J42" si="10">SUM(H36:I36)</f>
        <v>539</v>
      </c>
      <c r="K36" s="278" t="s">
        <v>197</v>
      </c>
      <c r="L36" s="277">
        <f t="shared" si="9"/>
        <v>337</v>
      </c>
      <c r="M36" s="277">
        <f t="shared" si="9"/>
        <v>278</v>
      </c>
      <c r="N36" s="277">
        <f t="shared" si="9"/>
        <v>172</v>
      </c>
      <c r="O36" s="277">
        <f t="shared" si="9"/>
        <v>164</v>
      </c>
      <c r="P36" s="276">
        <f t="shared" si="9"/>
        <v>143</v>
      </c>
      <c r="Q36" s="275">
        <f t="shared" si="7"/>
        <v>1094</v>
      </c>
      <c r="R36" s="274">
        <f t="shared" si="8"/>
        <v>1633</v>
      </c>
    </row>
    <row r="37" spans="1:18" ht="17.100000000000001" customHeight="1">
      <c r="B37" s="837"/>
      <c r="C37" s="152"/>
      <c r="D37" s="69" t="s">
        <v>124</v>
      </c>
      <c r="E37" s="69"/>
      <c r="F37" s="69"/>
      <c r="G37" s="69"/>
      <c r="H37" s="280">
        <f t="shared" si="6"/>
        <v>407</v>
      </c>
      <c r="I37" s="279">
        <f t="shared" si="6"/>
        <v>360</v>
      </c>
      <c r="J37" s="275">
        <f t="shared" si="10"/>
        <v>767</v>
      </c>
      <c r="K37" s="278" t="s">
        <v>144</v>
      </c>
      <c r="L37" s="277">
        <f t="shared" si="9"/>
        <v>603</v>
      </c>
      <c r="M37" s="277">
        <f t="shared" si="9"/>
        <v>379</v>
      </c>
      <c r="N37" s="277">
        <f t="shared" si="9"/>
        <v>271</v>
      </c>
      <c r="O37" s="277">
        <f t="shared" si="9"/>
        <v>282</v>
      </c>
      <c r="P37" s="276">
        <f t="shared" si="9"/>
        <v>203</v>
      </c>
      <c r="Q37" s="275">
        <f t="shared" si="7"/>
        <v>1738</v>
      </c>
      <c r="R37" s="274">
        <f>SUM(J37,Q37)</f>
        <v>2505</v>
      </c>
    </row>
    <row r="38" spans="1:18" ht="17.100000000000001" customHeight="1">
      <c r="B38" s="837"/>
      <c r="C38" s="152"/>
      <c r="D38" s="69" t="s">
        <v>123</v>
      </c>
      <c r="E38" s="69"/>
      <c r="F38" s="69"/>
      <c r="G38" s="69"/>
      <c r="H38" s="280">
        <f t="shared" si="6"/>
        <v>687</v>
      </c>
      <c r="I38" s="279">
        <f t="shared" si="6"/>
        <v>522</v>
      </c>
      <c r="J38" s="275">
        <f t="shared" si="10"/>
        <v>1209</v>
      </c>
      <c r="K38" s="278" t="s">
        <v>200</v>
      </c>
      <c r="L38" s="277">
        <f t="shared" si="9"/>
        <v>962</v>
      </c>
      <c r="M38" s="277">
        <f t="shared" si="9"/>
        <v>557</v>
      </c>
      <c r="N38" s="277">
        <f t="shared" si="9"/>
        <v>387</v>
      </c>
      <c r="O38" s="277">
        <f t="shared" si="9"/>
        <v>406</v>
      </c>
      <c r="P38" s="276">
        <f t="shared" si="9"/>
        <v>299</v>
      </c>
      <c r="Q38" s="275">
        <f t="shared" si="7"/>
        <v>2611</v>
      </c>
      <c r="R38" s="274">
        <f t="shared" si="8"/>
        <v>3820</v>
      </c>
    </row>
    <row r="39" spans="1:18" ht="17.100000000000001" customHeight="1">
      <c r="B39" s="837"/>
      <c r="C39" s="152"/>
      <c r="D39" s="69" t="s">
        <v>122</v>
      </c>
      <c r="E39" s="69"/>
      <c r="F39" s="69"/>
      <c r="G39" s="69"/>
      <c r="H39" s="280">
        <f t="shared" si="6"/>
        <v>753</v>
      </c>
      <c r="I39" s="279">
        <f t="shared" si="6"/>
        <v>642</v>
      </c>
      <c r="J39" s="275">
        <f t="shared" si="10"/>
        <v>1395</v>
      </c>
      <c r="K39" s="278" t="s">
        <v>200</v>
      </c>
      <c r="L39" s="277">
        <f t="shared" si="9"/>
        <v>1332</v>
      </c>
      <c r="M39" s="277">
        <f t="shared" si="9"/>
        <v>765</v>
      </c>
      <c r="N39" s="277">
        <f t="shared" si="9"/>
        <v>619</v>
      </c>
      <c r="O39" s="277">
        <f t="shared" si="9"/>
        <v>615</v>
      </c>
      <c r="P39" s="276">
        <f t="shared" si="9"/>
        <v>450</v>
      </c>
      <c r="Q39" s="275">
        <f t="shared" si="7"/>
        <v>3781</v>
      </c>
      <c r="R39" s="274">
        <f t="shared" si="8"/>
        <v>5176</v>
      </c>
    </row>
    <row r="40" spans="1:18" ht="17.100000000000001" customHeight="1">
      <c r="B40" s="837"/>
      <c r="C40" s="133"/>
      <c r="D40" s="132" t="s">
        <v>121</v>
      </c>
      <c r="E40" s="132"/>
      <c r="F40" s="132"/>
      <c r="G40" s="132"/>
      <c r="H40" s="273">
        <f t="shared" si="6"/>
        <v>503</v>
      </c>
      <c r="I40" s="272">
        <f t="shared" si="6"/>
        <v>554</v>
      </c>
      <c r="J40" s="271">
        <f t="shared" si="10"/>
        <v>1057</v>
      </c>
      <c r="K40" s="270" t="s">
        <v>197</v>
      </c>
      <c r="L40" s="269">
        <f t="shared" si="9"/>
        <v>1359</v>
      </c>
      <c r="M40" s="269">
        <f t="shared" si="9"/>
        <v>933</v>
      </c>
      <c r="N40" s="269">
        <f t="shared" si="9"/>
        <v>847</v>
      </c>
      <c r="O40" s="269">
        <f t="shared" si="9"/>
        <v>1102</v>
      </c>
      <c r="P40" s="268">
        <f t="shared" si="9"/>
        <v>750</v>
      </c>
      <c r="Q40" s="267">
        <f t="shared" si="7"/>
        <v>4991</v>
      </c>
      <c r="R40" s="266">
        <f t="shared" si="8"/>
        <v>6048</v>
      </c>
    </row>
    <row r="41" spans="1:18" ht="17.100000000000001" customHeight="1">
      <c r="B41" s="837"/>
      <c r="C41" s="265" t="s">
        <v>110</v>
      </c>
      <c r="D41" s="265"/>
      <c r="E41" s="265"/>
      <c r="F41" s="265"/>
      <c r="G41" s="265"/>
      <c r="H41" s="263">
        <f t="shared" si="6"/>
        <v>35</v>
      </c>
      <c r="I41" s="264">
        <f t="shared" si="6"/>
        <v>51</v>
      </c>
      <c r="J41" s="263">
        <f>SUM(H41:I41)</f>
        <v>86</v>
      </c>
      <c r="K41" s="262" t="s">
        <v>197</v>
      </c>
      <c r="L41" s="35">
        <f>L21+L31</f>
        <v>75</v>
      </c>
      <c r="M41" s="35">
        <f t="shared" si="9"/>
        <v>48</v>
      </c>
      <c r="N41" s="35">
        <f t="shared" si="9"/>
        <v>30</v>
      </c>
      <c r="O41" s="35">
        <f t="shared" si="9"/>
        <v>27</v>
      </c>
      <c r="P41" s="34">
        <f t="shared" si="9"/>
        <v>44</v>
      </c>
      <c r="Q41" s="261">
        <f t="shared" si="7"/>
        <v>224</v>
      </c>
      <c r="R41" s="260">
        <f t="shared" si="8"/>
        <v>310</v>
      </c>
    </row>
    <row r="42" spans="1:18" ht="17.100000000000001" customHeight="1" thickBot="1">
      <c r="B42" s="838"/>
      <c r="C42" s="839" t="s">
        <v>120</v>
      </c>
      <c r="D42" s="840"/>
      <c r="E42" s="840"/>
      <c r="F42" s="840"/>
      <c r="G42" s="841"/>
      <c r="H42" s="259">
        <f>H34+H41</f>
        <v>2785</v>
      </c>
      <c r="I42" s="256">
        <f>I34+I41</f>
        <v>2494</v>
      </c>
      <c r="J42" s="255">
        <f t="shared" si="10"/>
        <v>5279</v>
      </c>
      <c r="K42" s="258" t="s">
        <v>200</v>
      </c>
      <c r="L42" s="257">
        <f>L34+L41</f>
        <v>4807</v>
      </c>
      <c r="M42" s="257">
        <f>M34+M41</f>
        <v>3056</v>
      </c>
      <c r="N42" s="257">
        <f>N34+N41</f>
        <v>2392</v>
      </c>
      <c r="O42" s="257">
        <f>O34+O41</f>
        <v>2653</v>
      </c>
      <c r="P42" s="256">
        <f>P34+P41</f>
        <v>1949</v>
      </c>
      <c r="Q42" s="255">
        <f t="shared" si="7"/>
        <v>14857</v>
      </c>
      <c r="R42" s="254">
        <f t="shared" si="8"/>
        <v>20136</v>
      </c>
    </row>
    <row r="45" spans="1:18" ht="17.100000000000001" customHeight="1">
      <c r="A45" s="4" t="s">
        <v>119</v>
      </c>
    </row>
    <row r="46" spans="1:18" ht="17.100000000000001" customHeight="1">
      <c r="B46" s="23"/>
      <c r="C46" s="23"/>
      <c r="D46" s="23"/>
      <c r="E46" s="143"/>
      <c r="F46" s="143"/>
      <c r="G46" s="143"/>
      <c r="H46" s="143"/>
      <c r="I46" s="143"/>
      <c r="J46" s="143"/>
      <c r="K46" s="782" t="s">
        <v>112</v>
      </c>
      <c r="L46" s="782"/>
      <c r="M46" s="782"/>
      <c r="N46" s="782"/>
      <c r="O46" s="782"/>
      <c r="P46" s="782"/>
      <c r="Q46" s="782"/>
      <c r="R46" s="782"/>
    </row>
    <row r="47" spans="1:18" ht="17.100000000000001" customHeight="1">
      <c r="B47" s="783" t="str">
        <f>"令和" &amp; DBCS($A$2) &amp; "年（" &amp; DBCS($B$2) &amp; "年）" &amp; DBCS($C$2) &amp; "月"</f>
        <v>令和４年（２０２２年）６月</v>
      </c>
      <c r="C47" s="784"/>
      <c r="D47" s="784"/>
      <c r="E47" s="784"/>
      <c r="F47" s="784"/>
      <c r="G47" s="785"/>
      <c r="H47" s="789" t="s">
        <v>104</v>
      </c>
      <c r="I47" s="790"/>
      <c r="J47" s="790"/>
      <c r="K47" s="791" t="s">
        <v>103</v>
      </c>
      <c r="L47" s="792"/>
      <c r="M47" s="792"/>
      <c r="N47" s="792"/>
      <c r="O47" s="792"/>
      <c r="P47" s="792"/>
      <c r="Q47" s="793"/>
      <c r="R47" s="794" t="s">
        <v>56</v>
      </c>
    </row>
    <row r="48" spans="1:18" ht="17.100000000000001" customHeight="1">
      <c r="B48" s="786"/>
      <c r="C48" s="787"/>
      <c r="D48" s="787"/>
      <c r="E48" s="787"/>
      <c r="F48" s="787"/>
      <c r="G48" s="788"/>
      <c r="H48" s="142" t="s">
        <v>65</v>
      </c>
      <c r="I48" s="141" t="s">
        <v>64</v>
      </c>
      <c r="J48" s="140" t="s">
        <v>57</v>
      </c>
      <c r="K48" s="139" t="s">
        <v>63</v>
      </c>
      <c r="L48" s="138" t="s">
        <v>62</v>
      </c>
      <c r="M48" s="138" t="s">
        <v>61</v>
      </c>
      <c r="N48" s="138" t="s">
        <v>60</v>
      </c>
      <c r="O48" s="138" t="s">
        <v>59</v>
      </c>
      <c r="P48" s="137" t="s">
        <v>58</v>
      </c>
      <c r="Q48" s="344" t="s">
        <v>57</v>
      </c>
      <c r="R48" s="795"/>
    </row>
    <row r="49" spans="1:18" ht="17.100000000000001" customHeight="1">
      <c r="B49" s="3" t="s">
        <v>111</v>
      </c>
      <c r="C49" s="235"/>
      <c r="D49" s="235"/>
      <c r="E49" s="235"/>
      <c r="F49" s="235"/>
      <c r="G49" s="235"/>
      <c r="H49" s="22">
        <v>894</v>
      </c>
      <c r="I49" s="21">
        <v>1322</v>
      </c>
      <c r="J49" s="20">
        <f>SUM(H49:I49)</f>
        <v>2216</v>
      </c>
      <c r="K49" s="19">
        <v>0</v>
      </c>
      <c r="L49" s="31">
        <v>3630</v>
      </c>
      <c r="M49" s="31">
        <v>2403</v>
      </c>
      <c r="N49" s="31">
        <v>1549</v>
      </c>
      <c r="O49" s="31">
        <v>1016</v>
      </c>
      <c r="P49" s="30">
        <v>505</v>
      </c>
      <c r="Q49" s="253">
        <f>SUM(K49:P49)</f>
        <v>9103</v>
      </c>
      <c r="R49" s="252">
        <f>SUM(J49,Q49)</f>
        <v>11319</v>
      </c>
    </row>
    <row r="50" spans="1:18" ht="17.100000000000001" customHeight="1">
      <c r="B50" s="2" t="s">
        <v>110</v>
      </c>
      <c r="C50" s="29"/>
      <c r="D50" s="29"/>
      <c r="E50" s="29"/>
      <c r="F50" s="29"/>
      <c r="G50" s="29"/>
      <c r="H50" s="18">
        <v>13</v>
      </c>
      <c r="I50" s="17">
        <v>32</v>
      </c>
      <c r="J50" s="16">
        <f>SUM(H50:I50)</f>
        <v>45</v>
      </c>
      <c r="K50" s="15">
        <v>0</v>
      </c>
      <c r="L50" s="28">
        <v>50</v>
      </c>
      <c r="M50" s="28">
        <v>41</v>
      </c>
      <c r="N50" s="28">
        <v>22</v>
      </c>
      <c r="O50" s="28">
        <v>12</v>
      </c>
      <c r="P50" s="27">
        <v>18</v>
      </c>
      <c r="Q50" s="251">
        <f>SUM(K50:P50)</f>
        <v>143</v>
      </c>
      <c r="R50" s="250">
        <f>SUM(J50,Q50)</f>
        <v>188</v>
      </c>
    </row>
    <row r="51" spans="1:18" ht="17.100000000000001" customHeight="1">
      <c r="B51" s="13" t="s">
        <v>55</v>
      </c>
      <c r="C51" s="12"/>
      <c r="D51" s="12"/>
      <c r="E51" s="12"/>
      <c r="F51" s="12"/>
      <c r="G51" s="12"/>
      <c r="H51" s="11">
        <f t="shared" ref="H51:P51" si="11">H49+H50</f>
        <v>907</v>
      </c>
      <c r="I51" s="8">
        <f t="shared" si="11"/>
        <v>1354</v>
      </c>
      <c r="J51" s="7">
        <f t="shared" si="11"/>
        <v>2261</v>
      </c>
      <c r="K51" s="10">
        <f t="shared" si="11"/>
        <v>0</v>
      </c>
      <c r="L51" s="9">
        <f t="shared" si="11"/>
        <v>3680</v>
      </c>
      <c r="M51" s="9">
        <f t="shared" si="11"/>
        <v>2444</v>
      </c>
      <c r="N51" s="9">
        <f t="shared" si="11"/>
        <v>1571</v>
      </c>
      <c r="O51" s="9">
        <f t="shared" si="11"/>
        <v>1028</v>
      </c>
      <c r="P51" s="8">
        <f t="shared" si="11"/>
        <v>523</v>
      </c>
      <c r="Q51" s="7">
        <f>SUM(K51:P51)</f>
        <v>9246</v>
      </c>
      <c r="R51" s="6">
        <f>SUM(J51,Q51)</f>
        <v>11507</v>
      </c>
    </row>
    <row r="53" spans="1:18" ht="17.100000000000001" customHeight="1">
      <c r="A53" s="4" t="s">
        <v>118</v>
      </c>
    </row>
    <row r="54" spans="1:18" ht="17.100000000000001" customHeight="1">
      <c r="B54" s="23"/>
      <c r="C54" s="23"/>
      <c r="D54" s="23"/>
      <c r="E54" s="143"/>
      <c r="F54" s="143"/>
      <c r="G54" s="143"/>
      <c r="H54" s="143"/>
      <c r="I54" s="143"/>
      <c r="J54" s="143"/>
      <c r="K54" s="782" t="s">
        <v>112</v>
      </c>
      <c r="L54" s="782"/>
      <c r="M54" s="782"/>
      <c r="N54" s="782"/>
      <c r="O54" s="782"/>
      <c r="P54" s="782"/>
      <c r="Q54" s="782"/>
      <c r="R54" s="782"/>
    </row>
    <row r="55" spans="1:18" ht="17.100000000000001" customHeight="1">
      <c r="B55" s="783" t="str">
        <f>"令和" &amp; DBCS($A$2) &amp; "年（" &amp; DBCS($B$2) &amp; "年）" &amp; DBCS($C$2) &amp; "月"</f>
        <v>令和４年（２０２２年）６月</v>
      </c>
      <c r="C55" s="784"/>
      <c r="D55" s="784"/>
      <c r="E55" s="784"/>
      <c r="F55" s="784"/>
      <c r="G55" s="785"/>
      <c r="H55" s="789" t="s">
        <v>104</v>
      </c>
      <c r="I55" s="790"/>
      <c r="J55" s="790"/>
      <c r="K55" s="791" t="s">
        <v>103</v>
      </c>
      <c r="L55" s="792"/>
      <c r="M55" s="792"/>
      <c r="N55" s="792"/>
      <c r="O55" s="792"/>
      <c r="P55" s="792"/>
      <c r="Q55" s="793"/>
      <c r="R55" s="785" t="s">
        <v>56</v>
      </c>
    </row>
    <row r="56" spans="1:18" ht="17.100000000000001" customHeight="1">
      <c r="B56" s="786"/>
      <c r="C56" s="787"/>
      <c r="D56" s="787"/>
      <c r="E56" s="787"/>
      <c r="F56" s="787"/>
      <c r="G56" s="788"/>
      <c r="H56" s="142" t="s">
        <v>65</v>
      </c>
      <c r="I56" s="141" t="s">
        <v>64</v>
      </c>
      <c r="J56" s="140" t="s">
        <v>57</v>
      </c>
      <c r="K56" s="139" t="s">
        <v>63</v>
      </c>
      <c r="L56" s="138" t="s">
        <v>62</v>
      </c>
      <c r="M56" s="138" t="s">
        <v>61</v>
      </c>
      <c r="N56" s="138" t="s">
        <v>60</v>
      </c>
      <c r="O56" s="138" t="s">
        <v>59</v>
      </c>
      <c r="P56" s="137" t="s">
        <v>58</v>
      </c>
      <c r="Q56" s="248" t="s">
        <v>57</v>
      </c>
      <c r="R56" s="788"/>
    </row>
    <row r="57" spans="1:18" ht="17.100000000000001" customHeight="1">
      <c r="B57" s="3" t="s">
        <v>111</v>
      </c>
      <c r="C57" s="235"/>
      <c r="D57" s="235"/>
      <c r="E57" s="235"/>
      <c r="F57" s="235"/>
      <c r="G57" s="235"/>
      <c r="H57" s="22">
        <v>9</v>
      </c>
      <c r="I57" s="21">
        <v>18</v>
      </c>
      <c r="J57" s="20">
        <f>SUM(H57:I57)</f>
        <v>27</v>
      </c>
      <c r="K57" s="19">
        <v>0</v>
      </c>
      <c r="L57" s="31">
        <v>1401</v>
      </c>
      <c r="M57" s="31">
        <v>976</v>
      </c>
      <c r="N57" s="31">
        <v>776</v>
      </c>
      <c r="O57" s="31">
        <v>520</v>
      </c>
      <c r="P57" s="30">
        <v>270</v>
      </c>
      <c r="Q57" s="233">
        <f>SUM(K57:P57)</f>
        <v>3943</v>
      </c>
      <c r="R57" s="232">
        <f>SUM(J57,Q57)</f>
        <v>3970</v>
      </c>
    </row>
    <row r="58" spans="1:18" ht="17.100000000000001" customHeight="1">
      <c r="B58" s="2" t="s">
        <v>110</v>
      </c>
      <c r="C58" s="29"/>
      <c r="D58" s="29"/>
      <c r="E58" s="29"/>
      <c r="F58" s="29"/>
      <c r="G58" s="29"/>
      <c r="H58" s="18">
        <v>0</v>
      </c>
      <c r="I58" s="17">
        <v>0</v>
      </c>
      <c r="J58" s="16">
        <f>SUM(H58:I58)</f>
        <v>0</v>
      </c>
      <c r="K58" s="15">
        <v>0</v>
      </c>
      <c r="L58" s="28">
        <v>4</v>
      </c>
      <c r="M58" s="28">
        <v>8</v>
      </c>
      <c r="N58" s="28">
        <v>7</v>
      </c>
      <c r="O58" s="28">
        <v>5</v>
      </c>
      <c r="P58" s="27">
        <v>7</v>
      </c>
      <c r="Q58" s="230">
        <f>SUM(K58:P58)</f>
        <v>31</v>
      </c>
      <c r="R58" s="229">
        <f>SUM(J58,Q58)</f>
        <v>31</v>
      </c>
    </row>
    <row r="59" spans="1:18" ht="17.100000000000001" customHeight="1">
      <c r="B59" s="13" t="s">
        <v>55</v>
      </c>
      <c r="C59" s="12"/>
      <c r="D59" s="12"/>
      <c r="E59" s="12"/>
      <c r="F59" s="12"/>
      <c r="G59" s="12"/>
      <c r="H59" s="11">
        <f>H57+H58</f>
        <v>9</v>
      </c>
      <c r="I59" s="8">
        <f>I57+I58</f>
        <v>18</v>
      </c>
      <c r="J59" s="7">
        <f>SUM(H59:I59)</f>
        <v>27</v>
      </c>
      <c r="K59" s="10">
        <f t="shared" ref="K59:P59" si="12">K57+K58</f>
        <v>0</v>
      </c>
      <c r="L59" s="9">
        <f t="shared" si="12"/>
        <v>1405</v>
      </c>
      <c r="M59" s="9">
        <f t="shared" si="12"/>
        <v>984</v>
      </c>
      <c r="N59" s="9">
        <f t="shared" si="12"/>
        <v>783</v>
      </c>
      <c r="O59" s="9">
        <f t="shared" si="12"/>
        <v>525</v>
      </c>
      <c r="P59" s="8">
        <f t="shared" si="12"/>
        <v>277</v>
      </c>
      <c r="Q59" s="227">
        <f>SUM(K59:P59)</f>
        <v>3974</v>
      </c>
      <c r="R59" s="226">
        <f>SUM(J59,Q59)</f>
        <v>4001</v>
      </c>
    </row>
    <row r="61" spans="1:18" ht="17.100000000000001" customHeight="1">
      <c r="A61" s="4" t="s">
        <v>117</v>
      </c>
    </row>
    <row r="62" spans="1:18" ht="17.100000000000001" customHeight="1">
      <c r="A62" s="4" t="s">
        <v>116</v>
      </c>
    </row>
    <row r="63" spans="1:18" ht="17.100000000000001" customHeight="1">
      <c r="B63" s="23"/>
      <c r="C63" s="23"/>
      <c r="D63" s="23"/>
      <c r="E63" s="143"/>
      <c r="F63" s="143"/>
      <c r="G63" s="143"/>
      <c r="H63" s="143"/>
      <c r="I63" s="143"/>
      <c r="J63" s="782" t="s">
        <v>112</v>
      </c>
      <c r="K63" s="782"/>
      <c r="L63" s="782"/>
      <c r="M63" s="782"/>
      <c r="N63" s="782"/>
      <c r="O63" s="782"/>
      <c r="P63" s="782"/>
      <c r="Q63" s="782"/>
    </row>
    <row r="64" spans="1:18" ht="17.100000000000001" customHeight="1">
      <c r="B64" s="783" t="str">
        <f>"令和" &amp; DBCS($A$2) &amp; "年（" &amp; DBCS($B$2) &amp; "年）" &amp; DBCS($C$2) &amp; "月"</f>
        <v>令和４年（２０２２年）６月</v>
      </c>
      <c r="C64" s="784"/>
      <c r="D64" s="784"/>
      <c r="E64" s="784"/>
      <c r="F64" s="784"/>
      <c r="G64" s="785"/>
      <c r="H64" s="789" t="s">
        <v>104</v>
      </c>
      <c r="I64" s="790"/>
      <c r="J64" s="790"/>
      <c r="K64" s="791" t="s">
        <v>103</v>
      </c>
      <c r="L64" s="792"/>
      <c r="M64" s="792"/>
      <c r="N64" s="792"/>
      <c r="O64" s="792"/>
      <c r="P64" s="793"/>
      <c r="Q64" s="785" t="s">
        <v>56</v>
      </c>
    </row>
    <row r="65" spans="1:17" ht="17.100000000000001" customHeight="1">
      <c r="B65" s="786"/>
      <c r="C65" s="787"/>
      <c r="D65" s="787"/>
      <c r="E65" s="787"/>
      <c r="F65" s="787"/>
      <c r="G65" s="788"/>
      <c r="H65" s="142" t="s">
        <v>65</v>
      </c>
      <c r="I65" s="141" t="s">
        <v>64</v>
      </c>
      <c r="J65" s="140" t="s">
        <v>57</v>
      </c>
      <c r="K65" s="249" t="s">
        <v>62</v>
      </c>
      <c r="L65" s="138" t="s">
        <v>61</v>
      </c>
      <c r="M65" s="138" t="s">
        <v>60</v>
      </c>
      <c r="N65" s="138" t="s">
        <v>59</v>
      </c>
      <c r="O65" s="137" t="s">
        <v>58</v>
      </c>
      <c r="P65" s="248" t="s">
        <v>57</v>
      </c>
      <c r="Q65" s="788"/>
    </row>
    <row r="66" spans="1:17" ht="17.100000000000001" customHeight="1">
      <c r="B66" s="3" t="s">
        <v>111</v>
      </c>
      <c r="C66" s="235"/>
      <c r="D66" s="235"/>
      <c r="E66" s="235"/>
      <c r="F66" s="235"/>
      <c r="G66" s="235"/>
      <c r="H66" s="22">
        <v>0</v>
      </c>
      <c r="I66" s="21">
        <v>0</v>
      </c>
      <c r="J66" s="20">
        <f>SUM(H66:I66)</f>
        <v>0</v>
      </c>
      <c r="K66" s="234">
        <v>0</v>
      </c>
      <c r="L66" s="31">
        <v>3</v>
      </c>
      <c r="M66" s="31">
        <v>175</v>
      </c>
      <c r="N66" s="31">
        <v>531</v>
      </c>
      <c r="O66" s="30">
        <v>418</v>
      </c>
      <c r="P66" s="233">
        <f>SUM(K66:O66)</f>
        <v>1127</v>
      </c>
      <c r="Q66" s="232">
        <f>SUM(J66,P66)</f>
        <v>1127</v>
      </c>
    </row>
    <row r="67" spans="1:17" ht="17.100000000000001" customHeight="1">
      <c r="B67" s="2" t="s">
        <v>110</v>
      </c>
      <c r="C67" s="29"/>
      <c r="D67" s="29"/>
      <c r="E67" s="29"/>
      <c r="F67" s="29"/>
      <c r="G67" s="29"/>
      <c r="H67" s="18">
        <v>0</v>
      </c>
      <c r="I67" s="17">
        <v>0</v>
      </c>
      <c r="J67" s="16">
        <f>SUM(H67:I67)</f>
        <v>0</v>
      </c>
      <c r="K67" s="231">
        <v>0</v>
      </c>
      <c r="L67" s="28">
        <v>0</v>
      </c>
      <c r="M67" s="28">
        <v>0</v>
      </c>
      <c r="N67" s="28">
        <v>1</v>
      </c>
      <c r="O67" s="27">
        <v>4</v>
      </c>
      <c r="P67" s="230">
        <f>SUM(K67:O67)</f>
        <v>5</v>
      </c>
      <c r="Q67" s="229">
        <f>SUM(J67,P67)</f>
        <v>5</v>
      </c>
    </row>
    <row r="68" spans="1:17" ht="17.100000000000001" customHeight="1">
      <c r="B68" s="13" t="s">
        <v>55</v>
      </c>
      <c r="C68" s="12"/>
      <c r="D68" s="12"/>
      <c r="E68" s="12"/>
      <c r="F68" s="12"/>
      <c r="G68" s="12"/>
      <c r="H68" s="11">
        <f>H66+H67</f>
        <v>0</v>
      </c>
      <c r="I68" s="8">
        <f>I66+I67</f>
        <v>0</v>
      </c>
      <c r="J68" s="7">
        <f>SUM(H68:I68)</f>
        <v>0</v>
      </c>
      <c r="K68" s="228">
        <f>K66+K67</f>
        <v>0</v>
      </c>
      <c r="L68" s="9">
        <f>L66+L67</f>
        <v>3</v>
      </c>
      <c r="M68" s="9">
        <f>M66+M67</f>
        <v>175</v>
      </c>
      <c r="N68" s="9">
        <f>N66+N67</f>
        <v>532</v>
      </c>
      <c r="O68" s="8">
        <f>O66+O67</f>
        <v>422</v>
      </c>
      <c r="P68" s="227">
        <f>SUM(K68:O68)</f>
        <v>1132</v>
      </c>
      <c r="Q68" s="226">
        <f>SUM(J68,P68)</f>
        <v>1132</v>
      </c>
    </row>
    <row r="70" spans="1:17" ht="17.100000000000001" customHeight="1">
      <c r="A70" s="4" t="s">
        <v>115</v>
      </c>
    </row>
    <row r="71" spans="1:17" ht="17.100000000000001" customHeight="1">
      <c r="B71" s="23"/>
      <c r="C71" s="23"/>
      <c r="D71" s="23"/>
      <c r="E71" s="143"/>
      <c r="F71" s="143"/>
      <c r="G71" s="143"/>
      <c r="H71" s="143"/>
      <c r="I71" s="143"/>
      <c r="J71" s="782" t="s">
        <v>112</v>
      </c>
      <c r="K71" s="782"/>
      <c r="L71" s="782"/>
      <c r="M71" s="782"/>
      <c r="N71" s="782"/>
      <c r="O71" s="782"/>
      <c r="P71" s="782"/>
      <c r="Q71" s="782"/>
    </row>
    <row r="72" spans="1:17" ht="17.100000000000001" customHeight="1">
      <c r="B72" s="783" t="str">
        <f>"令和" &amp; DBCS($A$2) &amp; "年（" &amp; DBCS($B$2) &amp; "年）" &amp; DBCS($C$2) &amp; "月"</f>
        <v>令和４年（２０２２年）６月</v>
      </c>
      <c r="C72" s="784"/>
      <c r="D72" s="784"/>
      <c r="E72" s="784"/>
      <c r="F72" s="784"/>
      <c r="G72" s="785"/>
      <c r="H72" s="830" t="s">
        <v>104</v>
      </c>
      <c r="I72" s="831"/>
      <c r="J72" s="831"/>
      <c r="K72" s="832" t="s">
        <v>103</v>
      </c>
      <c r="L72" s="831"/>
      <c r="M72" s="831"/>
      <c r="N72" s="831"/>
      <c r="O72" s="831"/>
      <c r="P72" s="833"/>
      <c r="Q72" s="834" t="s">
        <v>56</v>
      </c>
    </row>
    <row r="73" spans="1:17" ht="17.100000000000001" customHeight="1">
      <c r="B73" s="786"/>
      <c r="C73" s="787"/>
      <c r="D73" s="787"/>
      <c r="E73" s="787"/>
      <c r="F73" s="787"/>
      <c r="G73" s="788"/>
      <c r="H73" s="247" t="s">
        <v>65</v>
      </c>
      <c r="I73" s="246" t="s">
        <v>64</v>
      </c>
      <c r="J73" s="245" t="s">
        <v>57</v>
      </c>
      <c r="K73" s="244" t="s">
        <v>62</v>
      </c>
      <c r="L73" s="243" t="s">
        <v>61</v>
      </c>
      <c r="M73" s="243" t="s">
        <v>60</v>
      </c>
      <c r="N73" s="243" t="s">
        <v>59</v>
      </c>
      <c r="O73" s="242" t="s">
        <v>58</v>
      </c>
      <c r="P73" s="241" t="s">
        <v>57</v>
      </c>
      <c r="Q73" s="835"/>
    </row>
    <row r="74" spans="1:17" ht="17.100000000000001" customHeight="1">
      <c r="B74" s="3" t="s">
        <v>111</v>
      </c>
      <c r="C74" s="235"/>
      <c r="D74" s="235"/>
      <c r="E74" s="235"/>
      <c r="F74" s="235"/>
      <c r="G74" s="235"/>
      <c r="H74" s="22">
        <v>0</v>
      </c>
      <c r="I74" s="21">
        <v>0</v>
      </c>
      <c r="J74" s="20">
        <f>SUM(H74:I74)</f>
        <v>0</v>
      </c>
      <c r="K74" s="234">
        <v>50</v>
      </c>
      <c r="L74" s="31">
        <v>62</v>
      </c>
      <c r="M74" s="31">
        <v>117</v>
      </c>
      <c r="N74" s="31">
        <v>159</v>
      </c>
      <c r="O74" s="30">
        <v>66</v>
      </c>
      <c r="P74" s="233">
        <f>SUM(K74:O74)</f>
        <v>454</v>
      </c>
      <c r="Q74" s="232">
        <f>SUM(J74,P74)</f>
        <v>454</v>
      </c>
    </row>
    <row r="75" spans="1:17" ht="17.100000000000001" customHeight="1">
      <c r="B75" s="2" t="s">
        <v>110</v>
      </c>
      <c r="C75" s="29"/>
      <c r="D75" s="29"/>
      <c r="E75" s="29"/>
      <c r="F75" s="29"/>
      <c r="G75" s="29"/>
      <c r="H75" s="18">
        <v>0</v>
      </c>
      <c r="I75" s="17">
        <v>0</v>
      </c>
      <c r="J75" s="16">
        <f>SUM(H75:I75)</f>
        <v>0</v>
      </c>
      <c r="K75" s="231">
        <v>0</v>
      </c>
      <c r="L75" s="28">
        <v>0</v>
      </c>
      <c r="M75" s="28">
        <v>0</v>
      </c>
      <c r="N75" s="28">
        <v>0</v>
      </c>
      <c r="O75" s="27">
        <v>1</v>
      </c>
      <c r="P75" s="230">
        <f>SUM(K75:O75)</f>
        <v>1</v>
      </c>
      <c r="Q75" s="229">
        <f>SUM(J75,P75)</f>
        <v>1</v>
      </c>
    </row>
    <row r="76" spans="1:17" ht="17.100000000000001" customHeight="1">
      <c r="B76" s="13" t="s">
        <v>55</v>
      </c>
      <c r="C76" s="12"/>
      <c r="D76" s="12"/>
      <c r="E76" s="12"/>
      <c r="F76" s="12"/>
      <c r="G76" s="12"/>
      <c r="H76" s="11">
        <f>H74+H75</f>
        <v>0</v>
      </c>
      <c r="I76" s="8">
        <f>I74+I75</f>
        <v>0</v>
      </c>
      <c r="J76" s="7">
        <f>SUM(H76:I76)</f>
        <v>0</v>
      </c>
      <c r="K76" s="228">
        <f>K74+K75</f>
        <v>50</v>
      </c>
      <c r="L76" s="9">
        <f>L74+L75</f>
        <v>62</v>
      </c>
      <c r="M76" s="9">
        <f>M74+M75</f>
        <v>117</v>
      </c>
      <c r="N76" s="9">
        <f>N74+N75</f>
        <v>159</v>
      </c>
      <c r="O76" s="8">
        <f>O74+O75</f>
        <v>67</v>
      </c>
      <c r="P76" s="227">
        <f>SUM(K76:O76)</f>
        <v>455</v>
      </c>
      <c r="Q76" s="226">
        <f>SUM(J76,P76)</f>
        <v>455</v>
      </c>
    </row>
    <row r="78" spans="1:17" ht="17.100000000000001" customHeight="1">
      <c r="A78" s="4" t="s">
        <v>114</v>
      </c>
    </row>
    <row r="79" spans="1:17" ht="17.100000000000001" customHeight="1">
      <c r="B79" s="23"/>
      <c r="C79" s="23"/>
      <c r="D79" s="23"/>
      <c r="E79" s="143"/>
      <c r="F79" s="143"/>
      <c r="G79" s="143"/>
      <c r="H79" s="143"/>
      <c r="I79" s="143"/>
      <c r="J79" s="782" t="s">
        <v>112</v>
      </c>
      <c r="K79" s="782"/>
      <c r="L79" s="782"/>
      <c r="M79" s="782"/>
      <c r="N79" s="782"/>
      <c r="O79" s="782"/>
      <c r="P79" s="782"/>
      <c r="Q79" s="782"/>
    </row>
    <row r="80" spans="1:17" ht="17.100000000000001" customHeight="1">
      <c r="B80" s="809" t="str">
        <f>"令和" &amp; DBCS($A$2) &amp; "年（" &amp; DBCS($B$2) &amp; "年）" &amp; DBCS($C$2) &amp; "月"</f>
        <v>令和４年（２０２２年）６月</v>
      </c>
      <c r="C80" s="810"/>
      <c r="D80" s="810"/>
      <c r="E80" s="810"/>
      <c r="F80" s="810"/>
      <c r="G80" s="811"/>
      <c r="H80" s="815" t="s">
        <v>104</v>
      </c>
      <c r="I80" s="816"/>
      <c r="J80" s="816"/>
      <c r="K80" s="817" t="s">
        <v>103</v>
      </c>
      <c r="L80" s="816"/>
      <c r="M80" s="816"/>
      <c r="N80" s="816"/>
      <c r="O80" s="816"/>
      <c r="P80" s="818"/>
      <c r="Q80" s="811" t="s">
        <v>56</v>
      </c>
    </row>
    <row r="81" spans="1:18" ht="17.100000000000001" customHeight="1">
      <c r="B81" s="812"/>
      <c r="C81" s="813"/>
      <c r="D81" s="813"/>
      <c r="E81" s="813"/>
      <c r="F81" s="813"/>
      <c r="G81" s="814"/>
      <c r="H81" s="240" t="s">
        <v>65</v>
      </c>
      <c r="I81" s="237" t="s">
        <v>64</v>
      </c>
      <c r="J81" s="347" t="s">
        <v>57</v>
      </c>
      <c r="K81" s="239" t="s">
        <v>62</v>
      </c>
      <c r="L81" s="238" t="s">
        <v>61</v>
      </c>
      <c r="M81" s="238" t="s">
        <v>60</v>
      </c>
      <c r="N81" s="238" t="s">
        <v>59</v>
      </c>
      <c r="O81" s="237" t="s">
        <v>58</v>
      </c>
      <c r="P81" s="236" t="s">
        <v>57</v>
      </c>
      <c r="Q81" s="814"/>
    </row>
    <row r="82" spans="1:18" ht="17.100000000000001" customHeight="1">
      <c r="B82" s="3" t="s">
        <v>111</v>
      </c>
      <c r="C82" s="235"/>
      <c r="D82" s="235"/>
      <c r="E82" s="235"/>
      <c r="F82" s="235"/>
      <c r="G82" s="235"/>
      <c r="H82" s="22">
        <v>0</v>
      </c>
      <c r="I82" s="21">
        <v>0</v>
      </c>
      <c r="J82" s="20">
        <f>SUM(H82:I82)</f>
        <v>0</v>
      </c>
      <c r="K82" s="234">
        <v>0</v>
      </c>
      <c r="L82" s="31">
        <v>0</v>
      </c>
      <c r="M82" s="31">
        <v>4</v>
      </c>
      <c r="N82" s="31">
        <v>13</v>
      </c>
      <c r="O82" s="30">
        <v>15</v>
      </c>
      <c r="P82" s="233">
        <f>SUM(K82:O82)</f>
        <v>32</v>
      </c>
      <c r="Q82" s="232">
        <f>SUM(J82,P82)</f>
        <v>32</v>
      </c>
    </row>
    <row r="83" spans="1:18" ht="17.100000000000001" customHeight="1">
      <c r="B83" s="2" t="s">
        <v>110</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55</v>
      </c>
      <c r="C84" s="12"/>
      <c r="D84" s="12"/>
      <c r="E84" s="12"/>
      <c r="F84" s="12"/>
      <c r="G84" s="12"/>
      <c r="H84" s="11">
        <f>H82+H83</f>
        <v>0</v>
      </c>
      <c r="I84" s="8">
        <f>I82+I83</f>
        <v>0</v>
      </c>
      <c r="J84" s="7">
        <f>SUM(H84:I84)</f>
        <v>0</v>
      </c>
      <c r="K84" s="228">
        <f>K82+K83</f>
        <v>0</v>
      </c>
      <c r="L84" s="9">
        <f>L82+L83</f>
        <v>0</v>
      </c>
      <c r="M84" s="9">
        <f>M82+M83</f>
        <v>4</v>
      </c>
      <c r="N84" s="9">
        <f>N82+N83</f>
        <v>13</v>
      </c>
      <c r="O84" s="8">
        <f>O82+O83</f>
        <v>15</v>
      </c>
      <c r="P84" s="227">
        <f>SUM(K84:O84)</f>
        <v>32</v>
      </c>
      <c r="Q84" s="226">
        <f>SUM(J84,P84)</f>
        <v>32</v>
      </c>
    </row>
    <row r="86" spans="1:18" s="189" customFormat="1" ht="17.100000000000001" customHeight="1">
      <c r="A86" s="4" t="s">
        <v>113</v>
      </c>
    </row>
    <row r="87" spans="1:18" s="189" customFormat="1" ht="17.100000000000001" customHeight="1">
      <c r="B87" s="225"/>
      <c r="C87" s="225"/>
      <c r="D87" s="225"/>
      <c r="E87" s="187"/>
      <c r="F87" s="187"/>
      <c r="G87" s="187"/>
      <c r="H87" s="187"/>
      <c r="I87" s="187"/>
      <c r="J87" s="819" t="s">
        <v>112</v>
      </c>
      <c r="K87" s="819"/>
      <c r="L87" s="819"/>
      <c r="M87" s="819"/>
      <c r="N87" s="819"/>
      <c r="O87" s="819"/>
      <c r="P87" s="819"/>
      <c r="Q87" s="819"/>
    </row>
    <row r="88" spans="1:18" s="189" customFormat="1" ht="17.100000000000001" customHeight="1">
      <c r="B88" s="820" t="str">
        <f>"令和" &amp; DBCS($A$2) &amp; "年（" &amp; DBCS($B$2) &amp; "年）" &amp; DBCS($C$2) &amp; "月"</f>
        <v>令和４年（２０２２年）６月</v>
      </c>
      <c r="C88" s="821"/>
      <c r="D88" s="821"/>
      <c r="E88" s="821"/>
      <c r="F88" s="821"/>
      <c r="G88" s="822"/>
      <c r="H88" s="826" t="s">
        <v>104</v>
      </c>
      <c r="I88" s="827"/>
      <c r="J88" s="827"/>
      <c r="K88" s="828" t="s">
        <v>103</v>
      </c>
      <c r="L88" s="827"/>
      <c r="M88" s="827"/>
      <c r="N88" s="827"/>
      <c r="O88" s="827"/>
      <c r="P88" s="829"/>
      <c r="Q88" s="822" t="s">
        <v>56</v>
      </c>
    </row>
    <row r="89" spans="1:18" s="189" customFormat="1" ht="17.100000000000001" customHeight="1">
      <c r="B89" s="823"/>
      <c r="C89" s="824"/>
      <c r="D89" s="824"/>
      <c r="E89" s="824"/>
      <c r="F89" s="824"/>
      <c r="G89" s="825"/>
      <c r="H89" s="224" t="s">
        <v>65</v>
      </c>
      <c r="I89" s="221" t="s">
        <v>64</v>
      </c>
      <c r="J89" s="345" t="s">
        <v>57</v>
      </c>
      <c r="K89" s="223" t="s">
        <v>62</v>
      </c>
      <c r="L89" s="222" t="s">
        <v>61</v>
      </c>
      <c r="M89" s="222" t="s">
        <v>60</v>
      </c>
      <c r="N89" s="222" t="s">
        <v>59</v>
      </c>
      <c r="O89" s="221" t="s">
        <v>58</v>
      </c>
      <c r="P89" s="220" t="s">
        <v>57</v>
      </c>
      <c r="Q89" s="825"/>
    </row>
    <row r="90" spans="1:18" s="189" customFormat="1" ht="17.100000000000001" customHeight="1">
      <c r="B90" s="219" t="s">
        <v>111</v>
      </c>
      <c r="C90" s="218"/>
      <c r="D90" s="218"/>
      <c r="E90" s="218"/>
      <c r="F90" s="218"/>
      <c r="G90" s="218"/>
      <c r="H90" s="217">
        <v>0</v>
      </c>
      <c r="I90" s="216">
        <v>0</v>
      </c>
      <c r="J90" s="215">
        <f>SUM(H90:I90)</f>
        <v>0</v>
      </c>
      <c r="K90" s="214">
        <v>1</v>
      </c>
      <c r="L90" s="213">
        <v>3</v>
      </c>
      <c r="M90" s="213">
        <v>32</v>
      </c>
      <c r="N90" s="213">
        <v>321</v>
      </c>
      <c r="O90" s="212">
        <v>383</v>
      </c>
      <c r="P90" s="211">
        <f>SUM(K90:O90)</f>
        <v>740</v>
      </c>
      <c r="Q90" s="210">
        <f>SUM(J90,P90)</f>
        <v>740</v>
      </c>
    </row>
    <row r="91" spans="1:18" s="189" customFormat="1" ht="17.100000000000001" customHeight="1">
      <c r="B91" s="209" t="s">
        <v>110</v>
      </c>
      <c r="C91" s="208"/>
      <c r="D91" s="208"/>
      <c r="E91" s="208"/>
      <c r="F91" s="208"/>
      <c r="G91" s="208"/>
      <c r="H91" s="207">
        <v>0</v>
      </c>
      <c r="I91" s="206">
        <v>0</v>
      </c>
      <c r="J91" s="205">
        <f>SUM(H91:I91)</f>
        <v>0</v>
      </c>
      <c r="K91" s="204">
        <v>0</v>
      </c>
      <c r="L91" s="203">
        <v>0</v>
      </c>
      <c r="M91" s="203">
        <v>0</v>
      </c>
      <c r="N91" s="203">
        <v>1</v>
      </c>
      <c r="O91" s="202">
        <v>3</v>
      </c>
      <c r="P91" s="201">
        <f>SUM(K91:O91)</f>
        <v>4</v>
      </c>
      <c r="Q91" s="200">
        <f>SUM(J91,P91)</f>
        <v>4</v>
      </c>
    </row>
    <row r="92" spans="1:18" s="189" customFormat="1" ht="17.100000000000001" customHeight="1">
      <c r="B92" s="199" t="s">
        <v>55</v>
      </c>
      <c r="C92" s="198"/>
      <c r="D92" s="198"/>
      <c r="E92" s="198"/>
      <c r="F92" s="198"/>
      <c r="G92" s="198"/>
      <c r="H92" s="197">
        <f>H90+H91</f>
        <v>0</v>
      </c>
      <c r="I92" s="193">
        <f>I90+I91</f>
        <v>0</v>
      </c>
      <c r="J92" s="196">
        <f>SUM(H92:I92)</f>
        <v>0</v>
      </c>
      <c r="K92" s="195">
        <f>K90+K91</f>
        <v>1</v>
      </c>
      <c r="L92" s="194">
        <f>L90+L91</f>
        <v>3</v>
      </c>
      <c r="M92" s="194">
        <f>M90+M91</f>
        <v>32</v>
      </c>
      <c r="N92" s="194">
        <f>N90+N91</f>
        <v>322</v>
      </c>
      <c r="O92" s="193">
        <f>O90+O91</f>
        <v>386</v>
      </c>
      <c r="P92" s="192">
        <f>SUM(K92:O92)</f>
        <v>744</v>
      </c>
      <c r="Q92" s="191">
        <f>SUM(J92,P92)</f>
        <v>744</v>
      </c>
    </row>
    <row r="93" spans="1:18" s="189" customFormat="1" ht="17.100000000000001" customHeight="1"/>
    <row r="94" spans="1:18" s="49" customFormat="1" ht="17.100000000000001" customHeight="1">
      <c r="A94" s="26" t="s">
        <v>109</v>
      </c>
      <c r="J94" s="190"/>
      <c r="K94" s="190"/>
    </row>
    <row r="95" spans="1:18" s="49" customFormat="1" ht="17.100000000000001" customHeight="1">
      <c r="B95" s="189"/>
      <c r="C95" s="188"/>
      <c r="D95" s="188"/>
      <c r="E95" s="188"/>
      <c r="F95" s="187"/>
      <c r="G95" s="187"/>
      <c r="H95" s="187"/>
      <c r="I95" s="819" t="s">
        <v>108</v>
      </c>
      <c r="J95" s="819"/>
      <c r="K95" s="819"/>
      <c r="L95" s="819"/>
      <c r="M95" s="819"/>
      <c r="N95" s="819"/>
      <c r="O95" s="819"/>
      <c r="P95" s="819"/>
      <c r="Q95" s="819"/>
      <c r="R95" s="819"/>
    </row>
    <row r="96" spans="1:18" s="49" customFormat="1" ht="17.100000000000001" customHeight="1">
      <c r="B96" s="796" t="str">
        <f>"令和" &amp; DBCS($A$2) &amp; "年（" &amp; DBCS($B$2) &amp; "年）" &amp; DBCS($C$2) &amp; "月"</f>
        <v>令和４年（２０２２年）６月</v>
      </c>
      <c r="C96" s="797"/>
      <c r="D96" s="797"/>
      <c r="E96" s="797"/>
      <c r="F96" s="797"/>
      <c r="G96" s="798"/>
      <c r="H96" s="802" t="s">
        <v>104</v>
      </c>
      <c r="I96" s="803"/>
      <c r="J96" s="803"/>
      <c r="K96" s="804" t="s">
        <v>103</v>
      </c>
      <c r="L96" s="805"/>
      <c r="M96" s="805"/>
      <c r="N96" s="805"/>
      <c r="O96" s="805"/>
      <c r="P96" s="805"/>
      <c r="Q96" s="806"/>
      <c r="R96" s="807" t="s">
        <v>56</v>
      </c>
    </row>
    <row r="97" spans="2:18" s="49" customFormat="1" ht="17.100000000000001" customHeight="1">
      <c r="B97" s="799"/>
      <c r="C97" s="800"/>
      <c r="D97" s="800"/>
      <c r="E97" s="800"/>
      <c r="F97" s="800"/>
      <c r="G97" s="801"/>
      <c r="H97" s="186" t="s">
        <v>65</v>
      </c>
      <c r="I97" s="185" t="s">
        <v>64</v>
      </c>
      <c r="J97" s="184" t="s">
        <v>57</v>
      </c>
      <c r="K97" s="139" t="s">
        <v>63</v>
      </c>
      <c r="L97" s="183" t="s">
        <v>62</v>
      </c>
      <c r="M97" s="183" t="s">
        <v>61</v>
      </c>
      <c r="N97" s="183" t="s">
        <v>60</v>
      </c>
      <c r="O97" s="183" t="s">
        <v>59</v>
      </c>
      <c r="P97" s="182" t="s">
        <v>58</v>
      </c>
      <c r="Q97" s="346" t="s">
        <v>57</v>
      </c>
      <c r="R97" s="808"/>
    </row>
    <row r="98" spans="2:18" s="49" customFormat="1" ht="17.100000000000001" customHeight="1">
      <c r="B98" s="162" t="s">
        <v>102</v>
      </c>
      <c r="C98" s="161"/>
      <c r="D98" s="161"/>
      <c r="E98" s="161"/>
      <c r="F98" s="161"/>
      <c r="G98" s="160"/>
      <c r="H98" s="159">
        <f t="shared" ref="H98:R98" si="13">SUM(H99,H105,H108,H113,H117:H118)</f>
        <v>1898</v>
      </c>
      <c r="I98" s="158">
        <f t="shared" si="13"/>
        <v>3010</v>
      </c>
      <c r="J98" s="157">
        <f t="shared" si="13"/>
        <v>4908</v>
      </c>
      <c r="K98" s="42">
        <f t="shared" si="13"/>
        <v>0</v>
      </c>
      <c r="L98" s="156">
        <f t="shared" si="13"/>
        <v>9809</v>
      </c>
      <c r="M98" s="156">
        <f t="shared" si="13"/>
        <v>7367</v>
      </c>
      <c r="N98" s="156">
        <f t="shared" si="13"/>
        <v>4942</v>
      </c>
      <c r="O98" s="156">
        <f t="shared" si="13"/>
        <v>3450</v>
      </c>
      <c r="P98" s="155">
        <f t="shared" si="13"/>
        <v>1936</v>
      </c>
      <c r="Q98" s="154">
        <f t="shared" si="13"/>
        <v>27504</v>
      </c>
      <c r="R98" s="153">
        <f t="shared" si="13"/>
        <v>32412</v>
      </c>
    </row>
    <row r="99" spans="2:18" s="49" customFormat="1" ht="17.100000000000001" customHeight="1">
      <c r="B99" s="111"/>
      <c r="C99" s="162" t="s">
        <v>101</v>
      </c>
      <c r="D99" s="161"/>
      <c r="E99" s="161"/>
      <c r="F99" s="161"/>
      <c r="G99" s="160"/>
      <c r="H99" s="159">
        <f t="shared" ref="H99:Q99" si="14">SUM(H100:H104)</f>
        <v>135</v>
      </c>
      <c r="I99" s="158">
        <f t="shared" si="14"/>
        <v>230</v>
      </c>
      <c r="J99" s="157">
        <f t="shared" si="14"/>
        <v>365</v>
      </c>
      <c r="K99" s="42">
        <f t="shared" si="14"/>
        <v>0</v>
      </c>
      <c r="L99" s="156">
        <f t="shared" si="14"/>
        <v>2579</v>
      </c>
      <c r="M99" s="156">
        <f t="shared" si="14"/>
        <v>2000</v>
      </c>
      <c r="N99" s="156">
        <f t="shared" si="14"/>
        <v>1502</v>
      </c>
      <c r="O99" s="156">
        <f t="shared" si="14"/>
        <v>1176</v>
      </c>
      <c r="P99" s="155">
        <f t="shared" si="14"/>
        <v>791</v>
      </c>
      <c r="Q99" s="154">
        <f t="shared" si="14"/>
        <v>8048</v>
      </c>
      <c r="R99" s="153">
        <f t="shared" ref="R99:R104" si="15">SUM(J99,Q99)</f>
        <v>8413</v>
      </c>
    </row>
    <row r="100" spans="2:18" s="49" customFormat="1" ht="17.100000000000001" customHeight="1">
      <c r="B100" s="111"/>
      <c r="C100" s="111"/>
      <c r="D100" s="172" t="s">
        <v>100</v>
      </c>
      <c r="E100" s="171"/>
      <c r="F100" s="171"/>
      <c r="G100" s="170"/>
      <c r="H100" s="169">
        <v>0</v>
      </c>
      <c r="I100" s="166">
        <v>0</v>
      </c>
      <c r="J100" s="165">
        <f>SUM(H100:I100)</f>
        <v>0</v>
      </c>
      <c r="K100" s="134">
        <v>0</v>
      </c>
      <c r="L100" s="167">
        <v>1389</v>
      </c>
      <c r="M100" s="167">
        <v>892</v>
      </c>
      <c r="N100" s="167">
        <v>505</v>
      </c>
      <c r="O100" s="167">
        <v>338</v>
      </c>
      <c r="P100" s="166">
        <v>185</v>
      </c>
      <c r="Q100" s="165">
        <f>SUM(K100:P100)</f>
        <v>3309</v>
      </c>
      <c r="R100" s="164">
        <f t="shared" si="15"/>
        <v>3309</v>
      </c>
    </row>
    <row r="101" spans="2:18" s="49" customFormat="1" ht="17.100000000000001" customHeight="1">
      <c r="B101" s="111"/>
      <c r="C101" s="111"/>
      <c r="D101" s="110" t="s">
        <v>99</v>
      </c>
      <c r="E101" s="109"/>
      <c r="F101" s="109"/>
      <c r="G101" s="108"/>
      <c r="H101" s="107">
        <v>0</v>
      </c>
      <c r="I101" s="104">
        <v>0</v>
      </c>
      <c r="J101" s="103">
        <f>SUM(H101:I101)</f>
        <v>0</v>
      </c>
      <c r="K101" s="101">
        <v>0</v>
      </c>
      <c r="L101" s="105">
        <v>0</v>
      </c>
      <c r="M101" s="105">
        <v>3</v>
      </c>
      <c r="N101" s="105">
        <v>4</v>
      </c>
      <c r="O101" s="105">
        <v>14</v>
      </c>
      <c r="P101" s="104">
        <v>21</v>
      </c>
      <c r="Q101" s="103">
        <f>SUM(K101:P101)</f>
        <v>42</v>
      </c>
      <c r="R101" s="102">
        <f t="shared" si="15"/>
        <v>42</v>
      </c>
    </row>
    <row r="102" spans="2:18" s="49" customFormat="1" ht="17.100000000000001" customHeight="1">
      <c r="B102" s="111"/>
      <c r="C102" s="111"/>
      <c r="D102" s="110" t="s">
        <v>98</v>
      </c>
      <c r="E102" s="109"/>
      <c r="F102" s="109"/>
      <c r="G102" s="108"/>
      <c r="H102" s="107">
        <v>46</v>
      </c>
      <c r="I102" s="104">
        <v>97</v>
      </c>
      <c r="J102" s="103">
        <f>SUM(H102:I102)</f>
        <v>143</v>
      </c>
      <c r="K102" s="101">
        <v>0</v>
      </c>
      <c r="L102" s="105">
        <v>357</v>
      </c>
      <c r="M102" s="105">
        <v>310</v>
      </c>
      <c r="N102" s="105">
        <v>204</v>
      </c>
      <c r="O102" s="105">
        <v>167</v>
      </c>
      <c r="P102" s="104">
        <v>122</v>
      </c>
      <c r="Q102" s="103">
        <f>SUM(K102:P102)</f>
        <v>1160</v>
      </c>
      <c r="R102" s="102">
        <f t="shared" si="15"/>
        <v>1303</v>
      </c>
    </row>
    <row r="103" spans="2:18" s="49" customFormat="1" ht="17.100000000000001" customHeight="1">
      <c r="B103" s="111"/>
      <c r="C103" s="111"/>
      <c r="D103" s="110" t="s">
        <v>97</v>
      </c>
      <c r="E103" s="109"/>
      <c r="F103" s="109"/>
      <c r="G103" s="108"/>
      <c r="H103" s="107">
        <v>13</v>
      </c>
      <c r="I103" s="104">
        <v>45</v>
      </c>
      <c r="J103" s="103">
        <f>SUM(H103:I103)</f>
        <v>58</v>
      </c>
      <c r="K103" s="101">
        <v>0</v>
      </c>
      <c r="L103" s="105">
        <v>90</v>
      </c>
      <c r="M103" s="105">
        <v>95</v>
      </c>
      <c r="N103" s="105">
        <v>73</v>
      </c>
      <c r="O103" s="105">
        <v>47</v>
      </c>
      <c r="P103" s="104">
        <v>24</v>
      </c>
      <c r="Q103" s="103">
        <f>SUM(K103:P103)</f>
        <v>329</v>
      </c>
      <c r="R103" s="102">
        <f t="shared" si="15"/>
        <v>387</v>
      </c>
    </row>
    <row r="104" spans="2:18" s="49" customFormat="1" ht="17.100000000000001" customHeight="1">
      <c r="B104" s="111"/>
      <c r="C104" s="111"/>
      <c r="D104" s="181" t="s">
        <v>96</v>
      </c>
      <c r="E104" s="180"/>
      <c r="F104" s="180"/>
      <c r="G104" s="179"/>
      <c r="H104" s="178">
        <v>76</v>
      </c>
      <c r="I104" s="175">
        <v>88</v>
      </c>
      <c r="J104" s="174">
        <f>SUM(H104:I104)</f>
        <v>164</v>
      </c>
      <c r="K104" s="128">
        <v>0</v>
      </c>
      <c r="L104" s="176">
        <v>743</v>
      </c>
      <c r="M104" s="176">
        <v>700</v>
      </c>
      <c r="N104" s="176">
        <v>716</v>
      </c>
      <c r="O104" s="176">
        <v>610</v>
      </c>
      <c r="P104" s="175">
        <v>439</v>
      </c>
      <c r="Q104" s="174">
        <f>SUM(K104:P104)</f>
        <v>3208</v>
      </c>
      <c r="R104" s="173">
        <f t="shared" si="15"/>
        <v>3372</v>
      </c>
    </row>
    <row r="105" spans="2:18" s="49" customFormat="1" ht="17.100000000000001" customHeight="1">
      <c r="B105" s="111"/>
      <c r="C105" s="162" t="s">
        <v>95</v>
      </c>
      <c r="D105" s="161"/>
      <c r="E105" s="161"/>
      <c r="F105" s="161"/>
      <c r="G105" s="160"/>
      <c r="H105" s="159">
        <f t="shared" ref="H105:R105" si="16">SUM(H106:H107)</f>
        <v>124</v>
      </c>
      <c r="I105" s="158">
        <f t="shared" si="16"/>
        <v>176</v>
      </c>
      <c r="J105" s="157">
        <f t="shared" si="16"/>
        <v>300</v>
      </c>
      <c r="K105" s="42">
        <f t="shared" si="16"/>
        <v>0</v>
      </c>
      <c r="L105" s="156">
        <f t="shared" si="16"/>
        <v>1739</v>
      </c>
      <c r="M105" s="156">
        <f t="shared" si="16"/>
        <v>1198</v>
      </c>
      <c r="N105" s="156">
        <f t="shared" si="16"/>
        <v>747</v>
      </c>
      <c r="O105" s="156">
        <f t="shared" si="16"/>
        <v>447</v>
      </c>
      <c r="P105" s="155">
        <f t="shared" si="16"/>
        <v>201</v>
      </c>
      <c r="Q105" s="154">
        <f t="shared" si="16"/>
        <v>4332</v>
      </c>
      <c r="R105" s="153">
        <f t="shared" si="16"/>
        <v>4632</v>
      </c>
    </row>
    <row r="106" spans="2:18" s="49" customFormat="1" ht="17.100000000000001" customHeight="1">
      <c r="B106" s="111"/>
      <c r="C106" s="111"/>
      <c r="D106" s="172" t="s">
        <v>94</v>
      </c>
      <c r="E106" s="171"/>
      <c r="F106" s="171"/>
      <c r="G106" s="170"/>
      <c r="H106" s="169">
        <v>0</v>
      </c>
      <c r="I106" s="166">
        <v>0</v>
      </c>
      <c r="J106" s="168">
        <f>SUM(H106:I106)</f>
        <v>0</v>
      </c>
      <c r="K106" s="134">
        <v>0</v>
      </c>
      <c r="L106" s="167">
        <v>1294</v>
      </c>
      <c r="M106" s="167">
        <v>848</v>
      </c>
      <c r="N106" s="167">
        <v>563</v>
      </c>
      <c r="O106" s="167">
        <v>329</v>
      </c>
      <c r="P106" s="166">
        <v>138</v>
      </c>
      <c r="Q106" s="165">
        <f>SUM(K106:P106)</f>
        <v>3172</v>
      </c>
      <c r="R106" s="164">
        <f>SUM(J106,Q106)</f>
        <v>3172</v>
      </c>
    </row>
    <row r="107" spans="2:18" s="49" customFormat="1" ht="17.100000000000001" customHeight="1">
      <c r="B107" s="111"/>
      <c r="C107" s="111"/>
      <c r="D107" s="181" t="s">
        <v>93</v>
      </c>
      <c r="E107" s="180"/>
      <c r="F107" s="180"/>
      <c r="G107" s="179"/>
      <c r="H107" s="178">
        <v>124</v>
      </c>
      <c r="I107" s="175">
        <v>176</v>
      </c>
      <c r="J107" s="177">
        <f>SUM(H107:I107)</f>
        <v>300</v>
      </c>
      <c r="K107" s="128">
        <v>0</v>
      </c>
      <c r="L107" s="176">
        <v>445</v>
      </c>
      <c r="M107" s="176">
        <v>350</v>
      </c>
      <c r="N107" s="176">
        <v>184</v>
      </c>
      <c r="O107" s="176">
        <v>118</v>
      </c>
      <c r="P107" s="175">
        <v>63</v>
      </c>
      <c r="Q107" s="174">
        <f>SUM(K107:P107)</f>
        <v>1160</v>
      </c>
      <c r="R107" s="173">
        <f>SUM(J107,Q107)</f>
        <v>1460</v>
      </c>
    </row>
    <row r="108" spans="2:18" s="49" customFormat="1" ht="17.100000000000001" customHeight="1">
      <c r="B108" s="111"/>
      <c r="C108" s="162" t="s">
        <v>92</v>
      </c>
      <c r="D108" s="161"/>
      <c r="E108" s="161"/>
      <c r="F108" s="161"/>
      <c r="G108" s="160"/>
      <c r="H108" s="159">
        <f t="shared" ref="H108:R108" si="17">SUM(H109:H112)</f>
        <v>4</v>
      </c>
      <c r="I108" s="158">
        <f t="shared" si="17"/>
        <v>9</v>
      </c>
      <c r="J108" s="157">
        <f t="shared" si="17"/>
        <v>13</v>
      </c>
      <c r="K108" s="42">
        <f t="shared" si="17"/>
        <v>0</v>
      </c>
      <c r="L108" s="156">
        <f t="shared" si="17"/>
        <v>165</v>
      </c>
      <c r="M108" s="156">
        <f t="shared" si="17"/>
        <v>188</v>
      </c>
      <c r="N108" s="156">
        <f t="shared" si="17"/>
        <v>194</v>
      </c>
      <c r="O108" s="156">
        <f t="shared" si="17"/>
        <v>146</v>
      </c>
      <c r="P108" s="155">
        <f t="shared" si="17"/>
        <v>78</v>
      </c>
      <c r="Q108" s="154">
        <f t="shared" si="17"/>
        <v>771</v>
      </c>
      <c r="R108" s="153">
        <f t="shared" si="17"/>
        <v>784</v>
      </c>
    </row>
    <row r="109" spans="2:18" s="49" customFormat="1" ht="17.100000000000001" customHeight="1">
      <c r="B109" s="111"/>
      <c r="C109" s="111"/>
      <c r="D109" s="172" t="s">
        <v>91</v>
      </c>
      <c r="E109" s="171"/>
      <c r="F109" s="171"/>
      <c r="G109" s="170"/>
      <c r="H109" s="169">
        <v>4</v>
      </c>
      <c r="I109" s="166">
        <v>9</v>
      </c>
      <c r="J109" s="168">
        <f>SUM(H109:I109)</f>
        <v>13</v>
      </c>
      <c r="K109" s="134">
        <v>0</v>
      </c>
      <c r="L109" s="167">
        <v>148</v>
      </c>
      <c r="M109" s="167">
        <v>165</v>
      </c>
      <c r="N109" s="167">
        <v>176</v>
      </c>
      <c r="O109" s="167">
        <v>120</v>
      </c>
      <c r="P109" s="166">
        <v>56</v>
      </c>
      <c r="Q109" s="165">
        <f>SUM(K109:P109)</f>
        <v>665</v>
      </c>
      <c r="R109" s="164">
        <f>SUM(J109,Q109)</f>
        <v>678</v>
      </c>
    </row>
    <row r="110" spans="2:18" s="49" customFormat="1" ht="17.100000000000001" customHeight="1">
      <c r="B110" s="111"/>
      <c r="C110" s="111"/>
      <c r="D110" s="110" t="s">
        <v>90</v>
      </c>
      <c r="E110" s="109"/>
      <c r="F110" s="109"/>
      <c r="G110" s="108"/>
      <c r="H110" s="107">
        <v>0</v>
      </c>
      <c r="I110" s="104">
        <v>0</v>
      </c>
      <c r="J110" s="106">
        <f>SUM(H110:I110)</f>
        <v>0</v>
      </c>
      <c r="K110" s="101">
        <v>0</v>
      </c>
      <c r="L110" s="105">
        <v>17</v>
      </c>
      <c r="M110" s="105">
        <v>23</v>
      </c>
      <c r="N110" s="105">
        <v>18</v>
      </c>
      <c r="O110" s="105">
        <v>26</v>
      </c>
      <c r="P110" s="104">
        <v>22</v>
      </c>
      <c r="Q110" s="103">
        <f>SUM(K110:P110)</f>
        <v>106</v>
      </c>
      <c r="R110" s="102">
        <f>SUM(J110,Q110)</f>
        <v>106</v>
      </c>
    </row>
    <row r="111" spans="2:18" s="49" customFormat="1" ht="17.100000000000001" customHeight="1">
      <c r="B111" s="111"/>
      <c r="C111" s="163"/>
      <c r="D111" s="110" t="s">
        <v>89</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88</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87</v>
      </c>
      <c r="D113" s="161"/>
      <c r="E113" s="161"/>
      <c r="F113" s="161"/>
      <c r="G113" s="160"/>
      <c r="H113" s="159">
        <f t="shared" ref="H113:R113" si="18">SUM(H114:H116)</f>
        <v>760</v>
      </c>
      <c r="I113" s="158">
        <f t="shared" si="18"/>
        <v>1257</v>
      </c>
      <c r="J113" s="157">
        <f t="shared" si="18"/>
        <v>2017</v>
      </c>
      <c r="K113" s="42">
        <f t="shared" si="18"/>
        <v>0</v>
      </c>
      <c r="L113" s="156">
        <f t="shared" si="18"/>
        <v>1792</v>
      </c>
      <c r="M113" s="156">
        <f t="shared" si="18"/>
        <v>1698</v>
      </c>
      <c r="N113" s="156">
        <f t="shared" si="18"/>
        <v>1130</v>
      </c>
      <c r="O113" s="156">
        <f t="shared" si="18"/>
        <v>787</v>
      </c>
      <c r="P113" s="155">
        <f t="shared" si="18"/>
        <v>438</v>
      </c>
      <c r="Q113" s="154">
        <f t="shared" si="18"/>
        <v>5845</v>
      </c>
      <c r="R113" s="153">
        <f t="shared" si="18"/>
        <v>7862</v>
      </c>
    </row>
    <row r="114" spans="2:18" s="14" customFormat="1" ht="17.100000000000001" customHeight="1">
      <c r="B114" s="72"/>
      <c r="C114" s="72"/>
      <c r="D114" s="82" t="s">
        <v>86</v>
      </c>
      <c r="E114" s="81"/>
      <c r="F114" s="81"/>
      <c r="G114" s="80"/>
      <c r="H114" s="79">
        <v>729</v>
      </c>
      <c r="I114" s="75">
        <v>1212</v>
      </c>
      <c r="J114" s="78">
        <f>SUM(H114:I114)</f>
        <v>1941</v>
      </c>
      <c r="K114" s="134">
        <v>0</v>
      </c>
      <c r="L114" s="76">
        <v>1743</v>
      </c>
      <c r="M114" s="76">
        <v>1670</v>
      </c>
      <c r="N114" s="76">
        <v>1109</v>
      </c>
      <c r="O114" s="76">
        <v>778</v>
      </c>
      <c r="P114" s="75">
        <v>426</v>
      </c>
      <c r="Q114" s="74">
        <f>SUM(K114:P114)</f>
        <v>5726</v>
      </c>
      <c r="R114" s="73">
        <f>SUM(J114,Q114)</f>
        <v>7667</v>
      </c>
    </row>
    <row r="115" spans="2:18" s="14" customFormat="1" ht="17.100000000000001" customHeight="1">
      <c r="B115" s="72"/>
      <c r="C115" s="72"/>
      <c r="D115" s="70" t="s">
        <v>85</v>
      </c>
      <c r="E115" s="69"/>
      <c r="F115" s="69"/>
      <c r="G115" s="68"/>
      <c r="H115" s="67">
        <v>14</v>
      </c>
      <c r="I115" s="63">
        <v>19</v>
      </c>
      <c r="J115" s="66">
        <f>SUM(H115:I115)</f>
        <v>33</v>
      </c>
      <c r="K115" s="101">
        <v>0</v>
      </c>
      <c r="L115" s="64">
        <v>26</v>
      </c>
      <c r="M115" s="64">
        <v>16</v>
      </c>
      <c r="N115" s="64">
        <v>13</v>
      </c>
      <c r="O115" s="64">
        <v>5</v>
      </c>
      <c r="P115" s="63">
        <v>10</v>
      </c>
      <c r="Q115" s="62">
        <f>SUM(K115:P115)</f>
        <v>70</v>
      </c>
      <c r="R115" s="61">
        <f>SUM(J115,Q115)</f>
        <v>103</v>
      </c>
    </row>
    <row r="116" spans="2:18" s="14" customFormat="1" ht="17.100000000000001" customHeight="1">
      <c r="B116" s="72"/>
      <c r="C116" s="72"/>
      <c r="D116" s="133" t="s">
        <v>84</v>
      </c>
      <c r="E116" s="132"/>
      <c r="F116" s="132"/>
      <c r="G116" s="131"/>
      <c r="H116" s="130">
        <v>17</v>
      </c>
      <c r="I116" s="126">
        <v>26</v>
      </c>
      <c r="J116" s="129">
        <f>SUM(H116:I116)</f>
        <v>43</v>
      </c>
      <c r="K116" s="128">
        <v>0</v>
      </c>
      <c r="L116" s="127">
        <v>23</v>
      </c>
      <c r="M116" s="127">
        <v>12</v>
      </c>
      <c r="N116" s="127">
        <v>8</v>
      </c>
      <c r="O116" s="127">
        <v>4</v>
      </c>
      <c r="P116" s="126">
        <v>2</v>
      </c>
      <c r="Q116" s="125">
        <f>SUM(K116:P116)</f>
        <v>49</v>
      </c>
      <c r="R116" s="124">
        <f>SUM(J116,Q116)</f>
        <v>92</v>
      </c>
    </row>
    <row r="117" spans="2:18" s="14" customFormat="1" ht="17.100000000000001" customHeight="1">
      <c r="B117" s="72"/>
      <c r="C117" s="122" t="s">
        <v>83</v>
      </c>
      <c r="D117" s="121"/>
      <c r="E117" s="121"/>
      <c r="F117" s="121"/>
      <c r="G117" s="120"/>
      <c r="H117" s="45">
        <v>24</v>
      </c>
      <c r="I117" s="44">
        <v>19</v>
      </c>
      <c r="J117" s="43">
        <f>SUM(H117:I117)</f>
        <v>43</v>
      </c>
      <c r="K117" s="42">
        <v>0</v>
      </c>
      <c r="L117" s="41">
        <v>117</v>
      </c>
      <c r="M117" s="41">
        <v>114</v>
      </c>
      <c r="N117" s="41">
        <v>106</v>
      </c>
      <c r="O117" s="41">
        <v>96</v>
      </c>
      <c r="P117" s="40">
        <v>35</v>
      </c>
      <c r="Q117" s="39">
        <f>SUM(K117:P117)</f>
        <v>468</v>
      </c>
      <c r="R117" s="38">
        <f>SUM(J117,Q117)</f>
        <v>511</v>
      </c>
    </row>
    <row r="118" spans="2:18" s="14" customFormat="1" ht="17.100000000000001" customHeight="1">
      <c r="B118" s="123"/>
      <c r="C118" s="122" t="s">
        <v>82</v>
      </c>
      <c r="D118" s="121"/>
      <c r="E118" s="121"/>
      <c r="F118" s="121"/>
      <c r="G118" s="120"/>
      <c r="H118" s="45">
        <v>851</v>
      </c>
      <c r="I118" s="44">
        <v>1319</v>
      </c>
      <c r="J118" s="43">
        <f>SUM(H118:I118)</f>
        <v>2170</v>
      </c>
      <c r="K118" s="42">
        <v>0</v>
      </c>
      <c r="L118" s="41">
        <v>3417</v>
      </c>
      <c r="M118" s="41">
        <v>2169</v>
      </c>
      <c r="N118" s="41">
        <v>1263</v>
      </c>
      <c r="O118" s="41">
        <v>798</v>
      </c>
      <c r="P118" s="40">
        <v>393</v>
      </c>
      <c r="Q118" s="39">
        <f>SUM(K118:P118)</f>
        <v>8040</v>
      </c>
      <c r="R118" s="38">
        <f>SUM(J118,Q118)</f>
        <v>10210</v>
      </c>
    </row>
    <row r="119" spans="2:18" s="14" customFormat="1" ht="17.100000000000001" customHeight="1">
      <c r="B119" s="86" t="s">
        <v>81</v>
      </c>
      <c r="C119" s="85"/>
      <c r="D119" s="85"/>
      <c r="E119" s="85"/>
      <c r="F119" s="85"/>
      <c r="G119" s="84"/>
      <c r="H119" s="45">
        <f t="shared" ref="H119:R119" si="19">SUM(H120:H128)</f>
        <v>9</v>
      </c>
      <c r="I119" s="44">
        <f t="shared" si="19"/>
        <v>18</v>
      </c>
      <c r="J119" s="43">
        <f t="shared" si="19"/>
        <v>27</v>
      </c>
      <c r="K119" s="42">
        <f>SUM(K120:K128)</f>
        <v>0</v>
      </c>
      <c r="L119" s="41">
        <f>SUM(L120:L128)</f>
        <v>1474</v>
      </c>
      <c r="M119" s="41">
        <f>SUM(M120:M128)</f>
        <v>1044</v>
      </c>
      <c r="N119" s="41">
        <f t="shared" si="19"/>
        <v>841</v>
      </c>
      <c r="O119" s="41">
        <f t="shared" si="19"/>
        <v>572</v>
      </c>
      <c r="P119" s="40">
        <f t="shared" si="19"/>
        <v>301</v>
      </c>
      <c r="Q119" s="39">
        <f t="shared" si="19"/>
        <v>4232</v>
      </c>
      <c r="R119" s="38">
        <f t="shared" si="19"/>
        <v>4259</v>
      </c>
    </row>
    <row r="120" spans="2:18" s="14" customFormat="1" ht="17.100000000000001" customHeight="1">
      <c r="B120" s="72"/>
      <c r="C120" s="82" t="s">
        <v>107</v>
      </c>
      <c r="D120" s="81"/>
      <c r="E120" s="81"/>
      <c r="F120" s="81"/>
      <c r="G120" s="80"/>
      <c r="H120" s="79">
        <v>0</v>
      </c>
      <c r="I120" s="75">
        <v>0</v>
      </c>
      <c r="J120" s="78">
        <f>SUM(H120:I120)</f>
        <v>0</v>
      </c>
      <c r="K120" s="77"/>
      <c r="L120" s="76">
        <v>59</v>
      </c>
      <c r="M120" s="76">
        <v>44</v>
      </c>
      <c r="N120" s="76">
        <v>56</v>
      </c>
      <c r="O120" s="76">
        <v>42</v>
      </c>
      <c r="P120" s="75">
        <v>37</v>
      </c>
      <c r="Q120" s="74">
        <f t="shared" ref="Q120:Q128" si="20">SUM(K120:P120)</f>
        <v>238</v>
      </c>
      <c r="R120" s="73">
        <f t="shared" ref="R120:R128" si="21">SUM(J120,Q120)</f>
        <v>238</v>
      </c>
    </row>
    <row r="121" spans="2:18" s="14" customFormat="1" ht="17.100000000000001" customHeight="1">
      <c r="B121" s="72"/>
      <c r="C121" s="152" t="s">
        <v>79</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78</v>
      </c>
      <c r="D122" s="109"/>
      <c r="E122" s="109"/>
      <c r="F122" s="109"/>
      <c r="G122" s="108"/>
      <c r="H122" s="107">
        <v>0</v>
      </c>
      <c r="I122" s="104">
        <v>1</v>
      </c>
      <c r="J122" s="106">
        <f t="shared" si="22"/>
        <v>1</v>
      </c>
      <c r="K122" s="65"/>
      <c r="L122" s="105">
        <v>969</v>
      </c>
      <c r="M122" s="105">
        <v>565</v>
      </c>
      <c r="N122" s="105">
        <v>351</v>
      </c>
      <c r="O122" s="105">
        <v>219</v>
      </c>
      <c r="P122" s="104">
        <v>77</v>
      </c>
      <c r="Q122" s="103">
        <f>SUM(K122:P122)</f>
        <v>2181</v>
      </c>
      <c r="R122" s="102">
        <f>SUM(J122,Q122)</f>
        <v>2182</v>
      </c>
    </row>
    <row r="123" spans="2:18" s="14" customFormat="1" ht="17.100000000000001" customHeight="1">
      <c r="B123" s="72"/>
      <c r="C123" s="70" t="s">
        <v>77</v>
      </c>
      <c r="D123" s="69"/>
      <c r="E123" s="69"/>
      <c r="F123" s="69"/>
      <c r="G123" s="68"/>
      <c r="H123" s="67">
        <v>0</v>
      </c>
      <c r="I123" s="63">
        <v>2</v>
      </c>
      <c r="J123" s="66">
        <f t="shared" si="22"/>
        <v>2</v>
      </c>
      <c r="K123" s="101">
        <v>0</v>
      </c>
      <c r="L123" s="64">
        <v>114</v>
      </c>
      <c r="M123" s="64">
        <v>76</v>
      </c>
      <c r="N123" s="64">
        <v>60</v>
      </c>
      <c r="O123" s="64">
        <v>42</v>
      </c>
      <c r="P123" s="63">
        <v>23</v>
      </c>
      <c r="Q123" s="62">
        <f t="shared" si="20"/>
        <v>315</v>
      </c>
      <c r="R123" s="61">
        <f t="shared" si="21"/>
        <v>317</v>
      </c>
    </row>
    <row r="124" spans="2:18" s="14" customFormat="1" ht="17.100000000000001" customHeight="1">
      <c r="B124" s="72"/>
      <c r="C124" s="70" t="s">
        <v>76</v>
      </c>
      <c r="D124" s="69"/>
      <c r="E124" s="69"/>
      <c r="F124" s="69"/>
      <c r="G124" s="68"/>
      <c r="H124" s="67">
        <v>9</v>
      </c>
      <c r="I124" s="63">
        <v>15</v>
      </c>
      <c r="J124" s="66">
        <f t="shared" si="22"/>
        <v>24</v>
      </c>
      <c r="K124" s="101">
        <v>0</v>
      </c>
      <c r="L124" s="64">
        <v>83</v>
      </c>
      <c r="M124" s="64">
        <v>77</v>
      </c>
      <c r="N124" s="64">
        <v>81</v>
      </c>
      <c r="O124" s="64">
        <v>72</v>
      </c>
      <c r="P124" s="63">
        <v>44</v>
      </c>
      <c r="Q124" s="62">
        <f t="shared" si="20"/>
        <v>357</v>
      </c>
      <c r="R124" s="61">
        <f t="shared" si="21"/>
        <v>381</v>
      </c>
    </row>
    <row r="125" spans="2:18" s="14" customFormat="1" ht="17.100000000000001" customHeight="1">
      <c r="B125" s="72"/>
      <c r="C125" s="70" t="s">
        <v>75</v>
      </c>
      <c r="D125" s="69"/>
      <c r="E125" s="69"/>
      <c r="F125" s="69"/>
      <c r="G125" s="68"/>
      <c r="H125" s="67">
        <v>0</v>
      </c>
      <c r="I125" s="63">
        <v>0</v>
      </c>
      <c r="J125" s="66">
        <f t="shared" si="22"/>
        <v>0</v>
      </c>
      <c r="K125" s="65"/>
      <c r="L125" s="64">
        <v>200</v>
      </c>
      <c r="M125" s="64">
        <v>216</v>
      </c>
      <c r="N125" s="64">
        <v>229</v>
      </c>
      <c r="O125" s="64">
        <v>122</v>
      </c>
      <c r="P125" s="63">
        <v>60</v>
      </c>
      <c r="Q125" s="62">
        <f t="shared" si="20"/>
        <v>827</v>
      </c>
      <c r="R125" s="61">
        <f t="shared" si="21"/>
        <v>827</v>
      </c>
    </row>
    <row r="126" spans="2:18" s="14" customFormat="1" ht="17.100000000000001" customHeight="1">
      <c r="B126" s="72"/>
      <c r="C126" s="100" t="s">
        <v>74</v>
      </c>
      <c r="D126" s="98"/>
      <c r="E126" s="98"/>
      <c r="F126" s="98"/>
      <c r="G126" s="97"/>
      <c r="H126" s="67">
        <v>0</v>
      </c>
      <c r="I126" s="63">
        <v>0</v>
      </c>
      <c r="J126" s="66">
        <f t="shared" si="22"/>
        <v>0</v>
      </c>
      <c r="K126" s="65"/>
      <c r="L126" s="64">
        <v>28</v>
      </c>
      <c r="M126" s="64">
        <v>36</v>
      </c>
      <c r="N126" s="64">
        <v>33</v>
      </c>
      <c r="O126" s="64">
        <v>22</v>
      </c>
      <c r="P126" s="63">
        <v>14</v>
      </c>
      <c r="Q126" s="62">
        <f t="shared" si="20"/>
        <v>133</v>
      </c>
      <c r="R126" s="61">
        <f t="shared" si="21"/>
        <v>133</v>
      </c>
    </row>
    <row r="127" spans="2:18" s="14" customFormat="1" ht="17.100000000000001" customHeight="1">
      <c r="B127" s="71"/>
      <c r="C127" s="99" t="s">
        <v>73</v>
      </c>
      <c r="D127" s="98"/>
      <c r="E127" s="98"/>
      <c r="F127" s="98"/>
      <c r="G127" s="97"/>
      <c r="H127" s="67">
        <v>0</v>
      </c>
      <c r="I127" s="63">
        <v>0</v>
      </c>
      <c r="J127" s="66">
        <f t="shared" si="22"/>
        <v>0</v>
      </c>
      <c r="K127" s="65"/>
      <c r="L127" s="64">
        <v>0</v>
      </c>
      <c r="M127" s="64">
        <v>0</v>
      </c>
      <c r="N127" s="64">
        <v>3</v>
      </c>
      <c r="O127" s="64">
        <v>27</v>
      </c>
      <c r="P127" s="63">
        <v>20</v>
      </c>
      <c r="Q127" s="62">
        <f>SUM(K127:P127)</f>
        <v>50</v>
      </c>
      <c r="R127" s="61">
        <f>SUM(J127,Q127)</f>
        <v>50</v>
      </c>
    </row>
    <row r="128" spans="2:18" s="14" customFormat="1" ht="17.100000000000001" customHeight="1">
      <c r="B128" s="96"/>
      <c r="C128" s="95" t="s">
        <v>72</v>
      </c>
      <c r="D128" s="94"/>
      <c r="E128" s="94"/>
      <c r="F128" s="94"/>
      <c r="G128" s="93"/>
      <c r="H128" s="92">
        <v>0</v>
      </c>
      <c r="I128" s="89">
        <v>0</v>
      </c>
      <c r="J128" s="91">
        <f t="shared" si="22"/>
        <v>0</v>
      </c>
      <c r="K128" s="54"/>
      <c r="L128" s="90">
        <v>21</v>
      </c>
      <c r="M128" s="90">
        <v>30</v>
      </c>
      <c r="N128" s="90">
        <v>28</v>
      </c>
      <c r="O128" s="90">
        <v>26</v>
      </c>
      <c r="P128" s="89">
        <v>26</v>
      </c>
      <c r="Q128" s="88">
        <f t="shared" si="20"/>
        <v>131</v>
      </c>
      <c r="R128" s="87">
        <f t="shared" si="21"/>
        <v>131</v>
      </c>
    </row>
    <row r="129" spans="1:18" s="14" customFormat="1" ht="17.100000000000001" customHeight="1">
      <c r="B129" s="86" t="s">
        <v>71</v>
      </c>
      <c r="C129" s="85"/>
      <c r="D129" s="85"/>
      <c r="E129" s="85"/>
      <c r="F129" s="85"/>
      <c r="G129" s="84"/>
      <c r="H129" s="45">
        <f>SUM(H130:H133)</f>
        <v>0</v>
      </c>
      <c r="I129" s="44">
        <f>SUM(I130:I133)</f>
        <v>0</v>
      </c>
      <c r="J129" s="43">
        <f>SUM(J130:J133)</f>
        <v>0</v>
      </c>
      <c r="K129" s="83"/>
      <c r="L129" s="41">
        <f t="shared" ref="L129:R129" si="23">SUM(L130:L133)</f>
        <v>52</v>
      </c>
      <c r="M129" s="41">
        <f t="shared" si="23"/>
        <v>69</v>
      </c>
      <c r="N129" s="41">
        <f t="shared" si="23"/>
        <v>333</v>
      </c>
      <c r="O129" s="41">
        <f t="shared" si="23"/>
        <v>1039</v>
      </c>
      <c r="P129" s="40">
        <f t="shared" si="23"/>
        <v>901</v>
      </c>
      <c r="Q129" s="39">
        <f t="shared" si="23"/>
        <v>2394</v>
      </c>
      <c r="R129" s="38">
        <f t="shared" si="23"/>
        <v>2394</v>
      </c>
    </row>
    <row r="130" spans="1:18" s="14" customFormat="1" ht="17.100000000000001" customHeight="1">
      <c r="B130" s="72"/>
      <c r="C130" s="82" t="s">
        <v>70</v>
      </c>
      <c r="D130" s="81"/>
      <c r="E130" s="81"/>
      <c r="F130" s="81"/>
      <c r="G130" s="80"/>
      <c r="H130" s="79">
        <v>0</v>
      </c>
      <c r="I130" s="75">
        <v>0</v>
      </c>
      <c r="J130" s="78">
        <f>SUM(H130:I130)</f>
        <v>0</v>
      </c>
      <c r="K130" s="77"/>
      <c r="L130" s="76">
        <v>0</v>
      </c>
      <c r="M130" s="76">
        <v>3</v>
      </c>
      <c r="N130" s="76">
        <v>175</v>
      </c>
      <c r="O130" s="76">
        <v>535</v>
      </c>
      <c r="P130" s="75">
        <v>425</v>
      </c>
      <c r="Q130" s="74">
        <f>SUM(K130:P130)</f>
        <v>1138</v>
      </c>
      <c r="R130" s="73">
        <f>SUM(J130,Q130)</f>
        <v>1138</v>
      </c>
    </row>
    <row r="131" spans="1:18" s="14" customFormat="1" ht="17.100000000000001" customHeight="1">
      <c r="B131" s="72"/>
      <c r="C131" s="70" t="s">
        <v>69</v>
      </c>
      <c r="D131" s="69"/>
      <c r="E131" s="69"/>
      <c r="F131" s="69"/>
      <c r="G131" s="68"/>
      <c r="H131" s="67">
        <v>0</v>
      </c>
      <c r="I131" s="63">
        <v>0</v>
      </c>
      <c r="J131" s="66">
        <f>SUM(H131:I131)</f>
        <v>0</v>
      </c>
      <c r="K131" s="65"/>
      <c r="L131" s="64">
        <v>51</v>
      </c>
      <c r="M131" s="64">
        <v>63</v>
      </c>
      <c r="N131" s="64">
        <v>122</v>
      </c>
      <c r="O131" s="64">
        <v>166</v>
      </c>
      <c r="P131" s="63">
        <v>69</v>
      </c>
      <c r="Q131" s="62">
        <f>SUM(K131:P131)</f>
        <v>471</v>
      </c>
      <c r="R131" s="61">
        <f>SUM(J131,Q131)</f>
        <v>471</v>
      </c>
    </row>
    <row r="132" spans="1:18" s="14" customFormat="1" ht="16.5" customHeight="1">
      <c r="B132" s="71"/>
      <c r="C132" s="70" t="s">
        <v>68</v>
      </c>
      <c r="D132" s="69"/>
      <c r="E132" s="69"/>
      <c r="F132" s="69"/>
      <c r="G132" s="68"/>
      <c r="H132" s="67">
        <v>0</v>
      </c>
      <c r="I132" s="63">
        <v>0</v>
      </c>
      <c r="J132" s="66">
        <f>SUM(H132:I132)</f>
        <v>0</v>
      </c>
      <c r="K132" s="65"/>
      <c r="L132" s="64">
        <v>0</v>
      </c>
      <c r="M132" s="64">
        <v>0</v>
      </c>
      <c r="N132" s="64">
        <v>4</v>
      </c>
      <c r="O132" s="64">
        <v>13</v>
      </c>
      <c r="P132" s="63">
        <v>15</v>
      </c>
      <c r="Q132" s="62">
        <f>SUM(K132:P132)</f>
        <v>32</v>
      </c>
      <c r="R132" s="61">
        <f>SUM(J132,Q132)</f>
        <v>32</v>
      </c>
    </row>
    <row r="133" spans="1:18" s="49" customFormat="1" ht="17.100000000000001" customHeight="1">
      <c r="B133" s="60"/>
      <c r="C133" s="59" t="s">
        <v>67</v>
      </c>
      <c r="D133" s="58"/>
      <c r="E133" s="58"/>
      <c r="F133" s="58"/>
      <c r="G133" s="57"/>
      <c r="H133" s="56">
        <v>0</v>
      </c>
      <c r="I133" s="52">
        <v>0</v>
      </c>
      <c r="J133" s="55">
        <f>SUM(H133:I133)</f>
        <v>0</v>
      </c>
      <c r="K133" s="54"/>
      <c r="L133" s="53">
        <v>1</v>
      </c>
      <c r="M133" s="53">
        <v>3</v>
      </c>
      <c r="N133" s="53">
        <v>32</v>
      </c>
      <c r="O133" s="53">
        <v>325</v>
      </c>
      <c r="P133" s="52">
        <v>392</v>
      </c>
      <c r="Q133" s="51">
        <f>SUM(K133:P133)</f>
        <v>753</v>
      </c>
      <c r="R133" s="50">
        <f>SUM(J133,Q133)</f>
        <v>753</v>
      </c>
    </row>
    <row r="134" spans="1:18" s="14" customFormat="1" ht="17.100000000000001" customHeight="1">
      <c r="B134" s="48" t="s">
        <v>66</v>
      </c>
      <c r="C134" s="47"/>
      <c r="D134" s="47"/>
      <c r="E134" s="47"/>
      <c r="F134" s="47"/>
      <c r="G134" s="46"/>
      <c r="H134" s="45">
        <f t="shared" ref="H134:R134" si="24">SUM(H98,H119,H129)</f>
        <v>1907</v>
      </c>
      <c r="I134" s="44">
        <f t="shared" si="24"/>
        <v>3028</v>
      </c>
      <c r="J134" s="43">
        <f t="shared" si="24"/>
        <v>4935</v>
      </c>
      <c r="K134" s="42">
        <f t="shared" si="24"/>
        <v>0</v>
      </c>
      <c r="L134" s="41">
        <f t="shared" si="24"/>
        <v>11335</v>
      </c>
      <c r="M134" s="41">
        <f t="shared" si="24"/>
        <v>8480</v>
      </c>
      <c r="N134" s="41">
        <f t="shared" si="24"/>
        <v>6116</v>
      </c>
      <c r="O134" s="41">
        <f t="shared" si="24"/>
        <v>5061</v>
      </c>
      <c r="P134" s="40">
        <f t="shared" si="24"/>
        <v>3138</v>
      </c>
      <c r="Q134" s="39">
        <f t="shared" si="24"/>
        <v>34130</v>
      </c>
      <c r="R134" s="38">
        <f t="shared" si="24"/>
        <v>39065</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106</v>
      </c>
      <c r="H136" s="25"/>
      <c r="I136" s="25"/>
      <c r="J136" s="25"/>
      <c r="K136" s="25"/>
    </row>
    <row r="137" spans="1:18" s="14" customFormat="1" ht="17.100000000000001" customHeight="1">
      <c r="B137" s="144"/>
      <c r="C137" s="144"/>
      <c r="D137" s="144"/>
      <c r="E137" s="144"/>
      <c r="F137" s="143"/>
      <c r="G137" s="143"/>
      <c r="H137" s="143"/>
      <c r="I137" s="782" t="s">
        <v>105</v>
      </c>
      <c r="J137" s="782"/>
      <c r="K137" s="782"/>
      <c r="L137" s="782"/>
      <c r="M137" s="782"/>
      <c r="N137" s="782"/>
      <c r="O137" s="782"/>
      <c r="P137" s="782"/>
      <c r="Q137" s="782"/>
      <c r="R137" s="782"/>
    </row>
    <row r="138" spans="1:18" s="14" customFormat="1" ht="17.100000000000001" customHeight="1">
      <c r="B138" s="783" t="str">
        <f>"令和" &amp; DBCS($A$2) &amp; "年（" &amp; DBCS($B$2) &amp; "年）" &amp; DBCS($C$2) &amp; "月"</f>
        <v>令和４年（２０２２年）６月</v>
      </c>
      <c r="C138" s="784"/>
      <c r="D138" s="784"/>
      <c r="E138" s="784"/>
      <c r="F138" s="784"/>
      <c r="G138" s="785"/>
      <c r="H138" s="789" t="s">
        <v>104</v>
      </c>
      <c r="I138" s="790"/>
      <c r="J138" s="790"/>
      <c r="K138" s="791" t="s">
        <v>103</v>
      </c>
      <c r="L138" s="792"/>
      <c r="M138" s="792"/>
      <c r="N138" s="792"/>
      <c r="O138" s="792"/>
      <c r="P138" s="792"/>
      <c r="Q138" s="793"/>
      <c r="R138" s="794" t="s">
        <v>56</v>
      </c>
    </row>
    <row r="139" spans="1:18" s="14" customFormat="1" ht="17.100000000000001" customHeight="1">
      <c r="B139" s="786"/>
      <c r="C139" s="787"/>
      <c r="D139" s="787"/>
      <c r="E139" s="787"/>
      <c r="F139" s="787"/>
      <c r="G139" s="788"/>
      <c r="H139" s="142" t="s">
        <v>65</v>
      </c>
      <c r="I139" s="141" t="s">
        <v>64</v>
      </c>
      <c r="J139" s="140" t="s">
        <v>57</v>
      </c>
      <c r="K139" s="139" t="s">
        <v>63</v>
      </c>
      <c r="L139" s="138" t="s">
        <v>62</v>
      </c>
      <c r="M139" s="138" t="s">
        <v>61</v>
      </c>
      <c r="N139" s="138" t="s">
        <v>60</v>
      </c>
      <c r="O139" s="138" t="s">
        <v>59</v>
      </c>
      <c r="P139" s="137" t="s">
        <v>58</v>
      </c>
      <c r="Q139" s="344" t="s">
        <v>57</v>
      </c>
      <c r="R139" s="795"/>
    </row>
    <row r="140" spans="1:18" s="14" customFormat="1" ht="17.100000000000001" customHeight="1">
      <c r="B140" s="86" t="s">
        <v>102</v>
      </c>
      <c r="C140" s="85"/>
      <c r="D140" s="85"/>
      <c r="E140" s="85"/>
      <c r="F140" s="85"/>
      <c r="G140" s="84"/>
      <c r="H140" s="370">
        <f t="shared" ref="H140:R140" si="25">SUM(H141,H147,H150,H155,H159:H160)</f>
        <v>15822773</v>
      </c>
      <c r="I140" s="371">
        <f t="shared" si="25"/>
        <v>30941545</v>
      </c>
      <c r="J140" s="372">
        <f t="shared" si="25"/>
        <v>46764318</v>
      </c>
      <c r="K140" s="373">
        <f t="shared" si="25"/>
        <v>0</v>
      </c>
      <c r="L140" s="374">
        <f t="shared" si="25"/>
        <v>248143827</v>
      </c>
      <c r="M140" s="374">
        <f t="shared" si="25"/>
        <v>223893535</v>
      </c>
      <c r="N140" s="374">
        <f t="shared" si="25"/>
        <v>188386354</v>
      </c>
      <c r="O140" s="374">
        <f t="shared" si="25"/>
        <v>150038694</v>
      </c>
      <c r="P140" s="375">
        <f t="shared" si="25"/>
        <v>85728861</v>
      </c>
      <c r="Q140" s="368">
        <f t="shared" si="25"/>
        <v>896191271</v>
      </c>
      <c r="R140" s="369">
        <f t="shared" si="25"/>
        <v>942955589</v>
      </c>
    </row>
    <row r="141" spans="1:18" s="14" customFormat="1" ht="17.100000000000001" customHeight="1">
      <c r="B141" s="72"/>
      <c r="C141" s="86" t="s">
        <v>101</v>
      </c>
      <c r="D141" s="85"/>
      <c r="E141" s="85"/>
      <c r="F141" s="85"/>
      <c r="G141" s="84"/>
      <c r="H141" s="370">
        <f t="shared" ref="H141:Q141" si="26">SUM(H142:H146)</f>
        <v>1887852</v>
      </c>
      <c r="I141" s="371">
        <f t="shared" si="26"/>
        <v>5200272</v>
      </c>
      <c r="J141" s="372">
        <f t="shared" si="26"/>
        <v>7088124</v>
      </c>
      <c r="K141" s="373">
        <f t="shared" si="26"/>
        <v>0</v>
      </c>
      <c r="L141" s="374">
        <f t="shared" si="26"/>
        <v>56641915</v>
      </c>
      <c r="M141" s="374">
        <f t="shared" si="26"/>
        <v>50259701</v>
      </c>
      <c r="N141" s="374">
        <f t="shared" si="26"/>
        <v>41896921</v>
      </c>
      <c r="O141" s="374">
        <f t="shared" si="26"/>
        <v>39549859</v>
      </c>
      <c r="P141" s="375">
        <f t="shared" si="26"/>
        <v>26423661</v>
      </c>
      <c r="Q141" s="368">
        <f t="shared" si="26"/>
        <v>214772057</v>
      </c>
      <c r="R141" s="369">
        <f t="shared" ref="R141:R146" si="27">SUM(J141,Q141)</f>
        <v>221860181</v>
      </c>
    </row>
    <row r="142" spans="1:18" s="14" customFormat="1" ht="17.100000000000001" customHeight="1">
      <c r="B142" s="72"/>
      <c r="C142" s="72"/>
      <c r="D142" s="82" t="s">
        <v>100</v>
      </c>
      <c r="E142" s="81"/>
      <c r="F142" s="81"/>
      <c r="G142" s="80"/>
      <c r="H142" s="376">
        <v>0</v>
      </c>
      <c r="I142" s="377">
        <v>0</v>
      </c>
      <c r="J142" s="378">
        <f>SUM(H142:I142)</f>
        <v>0</v>
      </c>
      <c r="K142" s="379">
        <v>0</v>
      </c>
      <c r="L142" s="380">
        <v>35633788</v>
      </c>
      <c r="M142" s="380">
        <v>30072140</v>
      </c>
      <c r="N142" s="380">
        <v>26470960</v>
      </c>
      <c r="O142" s="380">
        <v>25741305</v>
      </c>
      <c r="P142" s="377">
        <v>16285417</v>
      </c>
      <c r="Q142" s="378">
        <f>SUM(K142:P142)</f>
        <v>134203610</v>
      </c>
      <c r="R142" s="381">
        <f t="shared" si="27"/>
        <v>134203610</v>
      </c>
    </row>
    <row r="143" spans="1:18" s="14" customFormat="1" ht="17.100000000000001" customHeight="1">
      <c r="B143" s="72"/>
      <c r="C143" s="72"/>
      <c r="D143" s="70" t="s">
        <v>99</v>
      </c>
      <c r="E143" s="69"/>
      <c r="F143" s="69"/>
      <c r="G143" s="68"/>
      <c r="H143" s="382">
        <v>0</v>
      </c>
      <c r="I143" s="383">
        <v>0</v>
      </c>
      <c r="J143" s="384">
        <f>SUM(H143:I143)</f>
        <v>0</v>
      </c>
      <c r="K143" s="385">
        <v>0</v>
      </c>
      <c r="L143" s="386">
        <v>0</v>
      </c>
      <c r="M143" s="386">
        <v>119712</v>
      </c>
      <c r="N143" s="386">
        <v>126126</v>
      </c>
      <c r="O143" s="386">
        <v>770919</v>
      </c>
      <c r="P143" s="383">
        <v>858234</v>
      </c>
      <c r="Q143" s="384">
        <f>SUM(K143:P143)</f>
        <v>1874991</v>
      </c>
      <c r="R143" s="387">
        <f t="shared" si="27"/>
        <v>1874991</v>
      </c>
    </row>
    <row r="144" spans="1:18" s="14" customFormat="1" ht="17.100000000000001" customHeight="1">
      <c r="B144" s="72"/>
      <c r="C144" s="72"/>
      <c r="D144" s="70" t="s">
        <v>98</v>
      </c>
      <c r="E144" s="69"/>
      <c r="F144" s="69"/>
      <c r="G144" s="68"/>
      <c r="H144" s="382">
        <v>1100446</v>
      </c>
      <c r="I144" s="383">
        <v>3036862</v>
      </c>
      <c r="J144" s="384">
        <f>SUM(H144:I144)</f>
        <v>4137308</v>
      </c>
      <c r="K144" s="385">
        <v>0</v>
      </c>
      <c r="L144" s="386">
        <v>12847762</v>
      </c>
      <c r="M144" s="386">
        <v>12152456</v>
      </c>
      <c r="N144" s="386">
        <v>8441298</v>
      </c>
      <c r="O144" s="386">
        <v>7462305</v>
      </c>
      <c r="P144" s="383">
        <v>5665440</v>
      </c>
      <c r="Q144" s="384">
        <f>SUM(K144:P144)</f>
        <v>46569261</v>
      </c>
      <c r="R144" s="387">
        <f t="shared" si="27"/>
        <v>50706569</v>
      </c>
    </row>
    <row r="145" spans="2:18" s="14" customFormat="1" ht="17.100000000000001" customHeight="1">
      <c r="B145" s="72"/>
      <c r="C145" s="72"/>
      <c r="D145" s="70" t="s">
        <v>97</v>
      </c>
      <c r="E145" s="69"/>
      <c r="F145" s="69"/>
      <c r="G145" s="68"/>
      <c r="H145" s="382">
        <v>296092</v>
      </c>
      <c r="I145" s="383">
        <v>1565660</v>
      </c>
      <c r="J145" s="384">
        <f>SUM(H145:I145)</f>
        <v>1861752</v>
      </c>
      <c r="K145" s="385">
        <v>0</v>
      </c>
      <c r="L145" s="386">
        <v>3346961</v>
      </c>
      <c r="M145" s="386">
        <v>3522742</v>
      </c>
      <c r="N145" s="386">
        <v>2515971</v>
      </c>
      <c r="O145" s="386">
        <v>1920366</v>
      </c>
      <c r="P145" s="383">
        <v>882163</v>
      </c>
      <c r="Q145" s="384">
        <f>SUM(K145:P145)</f>
        <v>12188203</v>
      </c>
      <c r="R145" s="387">
        <f t="shared" si="27"/>
        <v>14049955</v>
      </c>
    </row>
    <row r="146" spans="2:18" s="14" customFormat="1" ht="17.100000000000001" customHeight="1">
      <c r="B146" s="72"/>
      <c r="C146" s="72"/>
      <c r="D146" s="133" t="s">
        <v>96</v>
      </c>
      <c r="E146" s="132"/>
      <c r="F146" s="132"/>
      <c r="G146" s="131"/>
      <c r="H146" s="388">
        <v>491314</v>
      </c>
      <c r="I146" s="389">
        <v>597750</v>
      </c>
      <c r="J146" s="390">
        <f>SUM(H146:I146)</f>
        <v>1089064</v>
      </c>
      <c r="K146" s="391">
        <v>0</v>
      </c>
      <c r="L146" s="392">
        <v>4813404</v>
      </c>
      <c r="M146" s="392">
        <v>4392651</v>
      </c>
      <c r="N146" s="392">
        <v>4342566</v>
      </c>
      <c r="O146" s="392">
        <v>3654964</v>
      </c>
      <c r="P146" s="389">
        <v>2732407</v>
      </c>
      <c r="Q146" s="390">
        <f>SUM(K146:P146)</f>
        <v>19935992</v>
      </c>
      <c r="R146" s="393">
        <f t="shared" si="27"/>
        <v>21025056</v>
      </c>
    </row>
    <row r="147" spans="2:18" s="14" customFormat="1" ht="17.100000000000001" customHeight="1">
      <c r="B147" s="72"/>
      <c r="C147" s="86" t="s">
        <v>95</v>
      </c>
      <c r="D147" s="85"/>
      <c r="E147" s="85"/>
      <c r="F147" s="85"/>
      <c r="G147" s="84"/>
      <c r="H147" s="370">
        <f t="shared" ref="H147:R147" si="28">SUM(H148:H149)</f>
        <v>2732203</v>
      </c>
      <c r="I147" s="371">
        <f t="shared" si="28"/>
        <v>7052785</v>
      </c>
      <c r="J147" s="372">
        <f t="shared" si="28"/>
        <v>9784988</v>
      </c>
      <c r="K147" s="373">
        <f t="shared" si="28"/>
        <v>0</v>
      </c>
      <c r="L147" s="374">
        <f t="shared" si="28"/>
        <v>105648204</v>
      </c>
      <c r="M147" s="374">
        <f t="shared" si="28"/>
        <v>93811826</v>
      </c>
      <c r="N147" s="374">
        <f t="shared" si="28"/>
        <v>73986881</v>
      </c>
      <c r="O147" s="374">
        <f t="shared" si="28"/>
        <v>51654704</v>
      </c>
      <c r="P147" s="375">
        <f t="shared" si="28"/>
        <v>27272211</v>
      </c>
      <c r="Q147" s="368">
        <f t="shared" si="28"/>
        <v>352373826</v>
      </c>
      <c r="R147" s="369">
        <f t="shared" si="28"/>
        <v>362158814</v>
      </c>
    </row>
    <row r="148" spans="2:18" s="14" customFormat="1" ht="17.100000000000001" customHeight="1">
      <c r="B148" s="72"/>
      <c r="C148" s="72"/>
      <c r="D148" s="82" t="s">
        <v>94</v>
      </c>
      <c r="E148" s="81"/>
      <c r="F148" s="81"/>
      <c r="G148" s="80"/>
      <c r="H148" s="376">
        <v>0</v>
      </c>
      <c r="I148" s="377">
        <v>0</v>
      </c>
      <c r="J148" s="394">
        <f>SUM(H148:I148)</f>
        <v>0</v>
      </c>
      <c r="K148" s="379">
        <v>0</v>
      </c>
      <c r="L148" s="380">
        <v>79860127</v>
      </c>
      <c r="M148" s="380">
        <v>69541532</v>
      </c>
      <c r="N148" s="380">
        <v>57723017</v>
      </c>
      <c r="O148" s="380">
        <v>38217234</v>
      </c>
      <c r="P148" s="377">
        <v>19367895</v>
      </c>
      <c r="Q148" s="378">
        <f>SUM(K148:P148)</f>
        <v>264709805</v>
      </c>
      <c r="R148" s="381">
        <f>SUM(J148,Q148)</f>
        <v>264709805</v>
      </c>
    </row>
    <row r="149" spans="2:18" s="14" customFormat="1" ht="17.100000000000001" customHeight="1">
      <c r="B149" s="72"/>
      <c r="C149" s="72"/>
      <c r="D149" s="133" t="s">
        <v>93</v>
      </c>
      <c r="E149" s="132"/>
      <c r="F149" s="132"/>
      <c r="G149" s="131"/>
      <c r="H149" s="388">
        <v>2732203</v>
      </c>
      <c r="I149" s="389">
        <v>7052785</v>
      </c>
      <c r="J149" s="395">
        <f>SUM(H149:I149)</f>
        <v>9784988</v>
      </c>
      <c r="K149" s="391">
        <v>0</v>
      </c>
      <c r="L149" s="392">
        <v>25788077</v>
      </c>
      <c r="M149" s="392">
        <v>24270294</v>
      </c>
      <c r="N149" s="392">
        <v>16263864</v>
      </c>
      <c r="O149" s="392">
        <v>13437470</v>
      </c>
      <c r="P149" s="389">
        <v>7904316</v>
      </c>
      <c r="Q149" s="390">
        <f>SUM(K149:P149)</f>
        <v>87664021</v>
      </c>
      <c r="R149" s="393">
        <f>SUM(J149,Q149)</f>
        <v>97449009</v>
      </c>
    </row>
    <row r="150" spans="2:18" s="14" customFormat="1" ht="17.100000000000001" customHeight="1">
      <c r="B150" s="72"/>
      <c r="C150" s="86" t="s">
        <v>92</v>
      </c>
      <c r="D150" s="85"/>
      <c r="E150" s="85"/>
      <c r="F150" s="85"/>
      <c r="G150" s="84"/>
      <c r="H150" s="370">
        <f>SUM(H151:H154)</f>
        <v>71615</v>
      </c>
      <c r="I150" s="371">
        <f t="shared" ref="I150:Q150" si="29">SUM(I151:I154)</f>
        <v>155458</v>
      </c>
      <c r="J150" s="372">
        <f>SUM(J151:J154)</f>
        <v>227073</v>
      </c>
      <c r="K150" s="373">
        <f t="shared" si="29"/>
        <v>0</v>
      </c>
      <c r="L150" s="374">
        <f t="shared" si="29"/>
        <v>7966393</v>
      </c>
      <c r="M150" s="374">
        <f>SUM(M151:M154)</f>
        <v>11185581</v>
      </c>
      <c r="N150" s="374">
        <f t="shared" si="29"/>
        <v>15293487</v>
      </c>
      <c r="O150" s="374">
        <f t="shared" si="29"/>
        <v>12137512</v>
      </c>
      <c r="P150" s="375">
        <f>SUM(P151:P154)</f>
        <v>8112526</v>
      </c>
      <c r="Q150" s="368">
        <f t="shared" si="29"/>
        <v>54695499</v>
      </c>
      <c r="R150" s="369">
        <f>SUM(R151:R154)</f>
        <v>54922572</v>
      </c>
    </row>
    <row r="151" spans="2:18" s="14" customFormat="1" ht="17.100000000000001" customHeight="1">
      <c r="B151" s="72"/>
      <c r="C151" s="72"/>
      <c r="D151" s="82" t="s">
        <v>91</v>
      </c>
      <c r="E151" s="81"/>
      <c r="F151" s="81"/>
      <c r="G151" s="80"/>
      <c r="H151" s="376">
        <v>71615</v>
      </c>
      <c r="I151" s="377">
        <v>155458</v>
      </c>
      <c r="J151" s="394">
        <f>SUM(H151:I151)</f>
        <v>227073</v>
      </c>
      <c r="K151" s="379">
        <v>0</v>
      </c>
      <c r="L151" s="380">
        <v>6868329</v>
      </c>
      <c r="M151" s="380">
        <v>9801815</v>
      </c>
      <c r="N151" s="380">
        <v>13491152</v>
      </c>
      <c r="O151" s="380">
        <v>9818740</v>
      </c>
      <c r="P151" s="377">
        <v>5706154</v>
      </c>
      <c r="Q151" s="378">
        <f>SUM(K151:P151)</f>
        <v>45686190</v>
      </c>
      <c r="R151" s="381">
        <f>SUM(J151,Q151)</f>
        <v>45913263</v>
      </c>
    </row>
    <row r="152" spans="2:18" s="14" customFormat="1" ht="17.100000000000001" customHeight="1">
      <c r="B152" s="72"/>
      <c r="C152" s="72"/>
      <c r="D152" s="70" t="s">
        <v>90</v>
      </c>
      <c r="E152" s="69"/>
      <c r="F152" s="69"/>
      <c r="G152" s="68"/>
      <c r="H152" s="382">
        <v>0</v>
      </c>
      <c r="I152" s="383">
        <v>0</v>
      </c>
      <c r="J152" s="396">
        <f>SUM(H152:I152)</f>
        <v>0</v>
      </c>
      <c r="K152" s="385">
        <v>0</v>
      </c>
      <c r="L152" s="386">
        <v>1098064</v>
      </c>
      <c r="M152" s="386">
        <v>1383766</v>
      </c>
      <c r="N152" s="386">
        <v>1802335</v>
      </c>
      <c r="O152" s="386">
        <v>2318772</v>
      </c>
      <c r="P152" s="383">
        <v>2406372</v>
      </c>
      <c r="Q152" s="384">
        <f>SUM(K152:P152)</f>
        <v>9009309</v>
      </c>
      <c r="R152" s="387">
        <f>SUM(J152,Q152)</f>
        <v>9009309</v>
      </c>
    </row>
    <row r="153" spans="2:18" s="14" customFormat="1" ht="16.5" customHeight="1">
      <c r="B153" s="72"/>
      <c r="C153" s="71"/>
      <c r="D153" s="70" t="s">
        <v>89</v>
      </c>
      <c r="E153" s="69"/>
      <c r="F153" s="69"/>
      <c r="G153" s="68"/>
      <c r="H153" s="382">
        <v>0</v>
      </c>
      <c r="I153" s="383">
        <v>0</v>
      </c>
      <c r="J153" s="396">
        <f>SUM(H153:I153)</f>
        <v>0</v>
      </c>
      <c r="K153" s="385">
        <v>0</v>
      </c>
      <c r="L153" s="386">
        <v>0</v>
      </c>
      <c r="M153" s="386">
        <v>0</v>
      </c>
      <c r="N153" s="386">
        <v>0</v>
      </c>
      <c r="O153" s="386">
        <v>0</v>
      </c>
      <c r="P153" s="383">
        <v>0</v>
      </c>
      <c r="Q153" s="384">
        <f>SUM(K153:P153)</f>
        <v>0</v>
      </c>
      <c r="R153" s="387">
        <f>SUM(J153,Q153)</f>
        <v>0</v>
      </c>
    </row>
    <row r="154" spans="2:18" s="49" customFormat="1" ht="16.5" customHeight="1">
      <c r="B154" s="111"/>
      <c r="C154" s="136"/>
      <c r="D154" s="59" t="s">
        <v>88</v>
      </c>
      <c r="E154" s="58"/>
      <c r="F154" s="58"/>
      <c r="G154" s="57"/>
      <c r="H154" s="397">
        <v>0</v>
      </c>
      <c r="I154" s="398">
        <v>0</v>
      </c>
      <c r="J154" s="399">
        <f>SUM(H154:I154)</f>
        <v>0</v>
      </c>
      <c r="K154" s="400">
        <v>0</v>
      </c>
      <c r="L154" s="401">
        <v>0</v>
      </c>
      <c r="M154" s="401">
        <v>0</v>
      </c>
      <c r="N154" s="401">
        <v>0</v>
      </c>
      <c r="O154" s="401">
        <v>0</v>
      </c>
      <c r="P154" s="398">
        <v>0</v>
      </c>
      <c r="Q154" s="402">
        <f>SUM(K154:P154)</f>
        <v>0</v>
      </c>
      <c r="R154" s="403">
        <f>SUM(J154,Q154)</f>
        <v>0</v>
      </c>
    </row>
    <row r="155" spans="2:18" s="14" customFormat="1" ht="17.100000000000001" customHeight="1">
      <c r="B155" s="72"/>
      <c r="C155" s="86" t="s">
        <v>87</v>
      </c>
      <c r="D155" s="85"/>
      <c r="E155" s="85"/>
      <c r="F155" s="85"/>
      <c r="G155" s="84"/>
      <c r="H155" s="370">
        <f t="shared" ref="H155:R155" si="30">SUM(H156:H158)</f>
        <v>5874144</v>
      </c>
      <c r="I155" s="371">
        <f t="shared" si="30"/>
        <v>10801490</v>
      </c>
      <c r="J155" s="372">
        <f t="shared" si="30"/>
        <v>16675634</v>
      </c>
      <c r="K155" s="373">
        <f t="shared" si="30"/>
        <v>0</v>
      </c>
      <c r="L155" s="374">
        <f t="shared" si="30"/>
        <v>14845739</v>
      </c>
      <c r="M155" s="374">
        <f t="shared" si="30"/>
        <v>21149319</v>
      </c>
      <c r="N155" s="374">
        <f t="shared" si="30"/>
        <v>16130080</v>
      </c>
      <c r="O155" s="374">
        <f t="shared" si="30"/>
        <v>13568414</v>
      </c>
      <c r="P155" s="375">
        <f t="shared" si="30"/>
        <v>9633487</v>
      </c>
      <c r="Q155" s="368">
        <f t="shared" si="30"/>
        <v>75327039</v>
      </c>
      <c r="R155" s="369">
        <f t="shared" si="30"/>
        <v>92002673</v>
      </c>
    </row>
    <row r="156" spans="2:18" s="14" customFormat="1" ht="17.100000000000001" customHeight="1">
      <c r="B156" s="72"/>
      <c r="C156" s="72"/>
      <c r="D156" s="82" t="s">
        <v>86</v>
      </c>
      <c r="E156" s="81"/>
      <c r="F156" s="81"/>
      <c r="G156" s="80"/>
      <c r="H156" s="376">
        <v>4599205</v>
      </c>
      <c r="I156" s="377">
        <v>9421431</v>
      </c>
      <c r="J156" s="394">
        <f>SUM(H156:I156)</f>
        <v>14020636</v>
      </c>
      <c r="K156" s="379">
        <v>0</v>
      </c>
      <c r="L156" s="380">
        <v>13229154</v>
      </c>
      <c r="M156" s="380">
        <v>20364358</v>
      </c>
      <c r="N156" s="380">
        <v>15401355</v>
      </c>
      <c r="O156" s="380">
        <v>13142414</v>
      </c>
      <c r="P156" s="377">
        <v>9200826</v>
      </c>
      <c r="Q156" s="378">
        <f>SUM(K156:P156)</f>
        <v>71338107</v>
      </c>
      <c r="R156" s="381">
        <f>SUM(J156,Q156)</f>
        <v>85358743</v>
      </c>
    </row>
    <row r="157" spans="2:18" s="14" customFormat="1" ht="17.100000000000001" customHeight="1">
      <c r="B157" s="72"/>
      <c r="C157" s="72"/>
      <c r="D157" s="70" t="s">
        <v>85</v>
      </c>
      <c r="E157" s="69"/>
      <c r="F157" s="69"/>
      <c r="G157" s="68"/>
      <c r="H157" s="382">
        <v>256188</v>
      </c>
      <c r="I157" s="383">
        <v>351531</v>
      </c>
      <c r="J157" s="396">
        <f>SUM(H157:I157)</f>
        <v>607719</v>
      </c>
      <c r="K157" s="385">
        <v>0</v>
      </c>
      <c r="L157" s="386">
        <v>575381</v>
      </c>
      <c r="M157" s="386">
        <v>406435</v>
      </c>
      <c r="N157" s="386">
        <v>371173</v>
      </c>
      <c r="O157" s="386">
        <v>210132</v>
      </c>
      <c r="P157" s="383">
        <v>379696</v>
      </c>
      <c r="Q157" s="384">
        <f>SUM(K157:P157)</f>
        <v>1942817</v>
      </c>
      <c r="R157" s="387">
        <f>SUM(J157,Q157)</f>
        <v>2550536</v>
      </c>
    </row>
    <row r="158" spans="2:18" s="14" customFormat="1" ht="17.100000000000001" customHeight="1">
      <c r="B158" s="72"/>
      <c r="C158" s="72"/>
      <c r="D158" s="133" t="s">
        <v>84</v>
      </c>
      <c r="E158" s="132"/>
      <c r="F158" s="132"/>
      <c r="G158" s="131"/>
      <c r="H158" s="388">
        <v>1018751</v>
      </c>
      <c r="I158" s="389">
        <v>1028528</v>
      </c>
      <c r="J158" s="395">
        <f>SUM(H158:I158)</f>
        <v>2047279</v>
      </c>
      <c r="K158" s="391">
        <v>0</v>
      </c>
      <c r="L158" s="392">
        <v>1041204</v>
      </c>
      <c r="M158" s="392">
        <v>378526</v>
      </c>
      <c r="N158" s="392">
        <v>357552</v>
      </c>
      <c r="O158" s="392">
        <v>215868</v>
      </c>
      <c r="P158" s="389">
        <v>52965</v>
      </c>
      <c r="Q158" s="390">
        <f>SUM(K158:P158)</f>
        <v>2046115</v>
      </c>
      <c r="R158" s="393">
        <f>SUM(J158,Q158)</f>
        <v>4093394</v>
      </c>
    </row>
    <row r="159" spans="2:18" s="14" customFormat="1" ht="17.100000000000001" customHeight="1">
      <c r="B159" s="72"/>
      <c r="C159" s="122" t="s">
        <v>83</v>
      </c>
      <c r="D159" s="121"/>
      <c r="E159" s="121"/>
      <c r="F159" s="121"/>
      <c r="G159" s="120"/>
      <c r="H159" s="370">
        <v>1415579</v>
      </c>
      <c r="I159" s="371">
        <v>1723014</v>
      </c>
      <c r="J159" s="372">
        <f>SUM(H159:I159)</f>
        <v>3138593</v>
      </c>
      <c r="K159" s="373">
        <v>0</v>
      </c>
      <c r="L159" s="374">
        <v>17516571</v>
      </c>
      <c r="M159" s="374">
        <v>18789085</v>
      </c>
      <c r="N159" s="374">
        <v>20377229</v>
      </c>
      <c r="O159" s="374">
        <v>20084868</v>
      </c>
      <c r="P159" s="375">
        <v>7847045</v>
      </c>
      <c r="Q159" s="368">
        <f>SUM(K159:P159)</f>
        <v>84614798</v>
      </c>
      <c r="R159" s="369">
        <f>SUM(J159,Q159)</f>
        <v>87753391</v>
      </c>
    </row>
    <row r="160" spans="2:18" s="14" customFormat="1" ht="17.100000000000001" customHeight="1">
      <c r="B160" s="123"/>
      <c r="C160" s="122" t="s">
        <v>82</v>
      </c>
      <c r="D160" s="121"/>
      <c r="E160" s="121"/>
      <c r="F160" s="121"/>
      <c r="G160" s="120"/>
      <c r="H160" s="370">
        <v>3841380</v>
      </c>
      <c r="I160" s="371">
        <v>6008526</v>
      </c>
      <c r="J160" s="372">
        <f>SUM(H160:I160)</f>
        <v>9849906</v>
      </c>
      <c r="K160" s="373">
        <v>0</v>
      </c>
      <c r="L160" s="374">
        <v>45525005</v>
      </c>
      <c r="M160" s="374">
        <v>28698023</v>
      </c>
      <c r="N160" s="374">
        <v>20701756</v>
      </c>
      <c r="O160" s="374">
        <v>13043337</v>
      </c>
      <c r="P160" s="375">
        <v>6439931</v>
      </c>
      <c r="Q160" s="368">
        <f>SUM(K160:P160)</f>
        <v>114408052</v>
      </c>
      <c r="R160" s="369">
        <f>SUM(J160,Q160)</f>
        <v>124257958</v>
      </c>
    </row>
    <row r="161" spans="2:18" s="14" customFormat="1" ht="17.100000000000001" customHeight="1">
      <c r="B161" s="86" t="s">
        <v>81</v>
      </c>
      <c r="C161" s="85"/>
      <c r="D161" s="85"/>
      <c r="E161" s="85"/>
      <c r="F161" s="85"/>
      <c r="G161" s="84"/>
      <c r="H161" s="370">
        <f t="shared" ref="H161:R161" si="31">SUM(H162:H170)</f>
        <v>430803</v>
      </c>
      <c r="I161" s="371">
        <f t="shared" si="31"/>
        <v>1360887</v>
      </c>
      <c r="J161" s="372">
        <f t="shared" si="31"/>
        <v>1791690</v>
      </c>
      <c r="K161" s="373">
        <f t="shared" si="31"/>
        <v>0</v>
      </c>
      <c r="L161" s="374">
        <f t="shared" si="31"/>
        <v>151822132</v>
      </c>
      <c r="M161" s="374">
        <f t="shared" si="31"/>
        <v>141072119</v>
      </c>
      <c r="N161" s="374">
        <f t="shared" si="31"/>
        <v>150971356</v>
      </c>
      <c r="O161" s="374">
        <f t="shared" si="31"/>
        <v>114308771</v>
      </c>
      <c r="P161" s="375">
        <f t="shared" si="31"/>
        <v>69126333</v>
      </c>
      <c r="Q161" s="368">
        <f>SUM(Q162:Q170)</f>
        <v>627300711</v>
      </c>
      <c r="R161" s="369">
        <f t="shared" si="31"/>
        <v>629092401</v>
      </c>
    </row>
    <row r="162" spans="2:18" s="14" customFormat="1" ht="17.100000000000001" customHeight="1">
      <c r="B162" s="72"/>
      <c r="C162" s="119" t="s">
        <v>80</v>
      </c>
      <c r="D162" s="118"/>
      <c r="E162" s="118"/>
      <c r="F162" s="118"/>
      <c r="G162" s="117"/>
      <c r="H162" s="376">
        <v>0</v>
      </c>
      <c r="I162" s="377">
        <v>0</v>
      </c>
      <c r="J162" s="394">
        <f t="shared" ref="J162:J170" si="32">SUM(H162:I162)</f>
        <v>0</v>
      </c>
      <c r="K162" s="404"/>
      <c r="L162" s="405">
        <v>3869571</v>
      </c>
      <c r="M162" s="405">
        <v>4348687</v>
      </c>
      <c r="N162" s="405">
        <v>9456488</v>
      </c>
      <c r="O162" s="405">
        <v>8388874</v>
      </c>
      <c r="P162" s="406">
        <v>8688542</v>
      </c>
      <c r="Q162" s="407">
        <f>SUM(K162:P162)</f>
        <v>34752162</v>
      </c>
      <c r="R162" s="408">
        <f>SUM(J162,Q162)</f>
        <v>34752162</v>
      </c>
    </row>
    <row r="163" spans="2:18" s="14" customFormat="1" ht="17.100000000000001" customHeight="1">
      <c r="B163" s="72"/>
      <c r="C163" s="70" t="s">
        <v>79</v>
      </c>
      <c r="D163" s="69"/>
      <c r="E163" s="69"/>
      <c r="F163" s="69"/>
      <c r="G163" s="68"/>
      <c r="H163" s="382">
        <v>0</v>
      </c>
      <c r="I163" s="383">
        <v>0</v>
      </c>
      <c r="J163" s="396">
        <f t="shared" si="32"/>
        <v>0</v>
      </c>
      <c r="K163" s="409"/>
      <c r="L163" s="386">
        <v>0</v>
      </c>
      <c r="M163" s="386">
        <v>0</v>
      </c>
      <c r="N163" s="386">
        <v>0</v>
      </c>
      <c r="O163" s="386">
        <v>0</v>
      </c>
      <c r="P163" s="383">
        <v>0</v>
      </c>
      <c r="Q163" s="384">
        <f t="shared" ref="Q163:Q170" si="33">SUM(K163:P163)</f>
        <v>0</v>
      </c>
      <c r="R163" s="387">
        <f t="shared" ref="R163:R170" si="34">SUM(J163,Q163)</f>
        <v>0</v>
      </c>
    </row>
    <row r="164" spans="2:18" s="49" customFormat="1" ht="17.100000000000001" customHeight="1">
      <c r="B164" s="111"/>
      <c r="C164" s="110" t="s">
        <v>78</v>
      </c>
      <c r="D164" s="109"/>
      <c r="E164" s="109"/>
      <c r="F164" s="109"/>
      <c r="G164" s="108"/>
      <c r="H164" s="410">
        <v>0</v>
      </c>
      <c r="I164" s="411">
        <v>19233</v>
      </c>
      <c r="J164" s="412">
        <f>SUM(H164:I164)</f>
        <v>19233</v>
      </c>
      <c r="K164" s="409"/>
      <c r="L164" s="413">
        <v>71189577</v>
      </c>
      <c r="M164" s="413">
        <v>48448412</v>
      </c>
      <c r="N164" s="413">
        <v>40404138</v>
      </c>
      <c r="O164" s="413">
        <v>28955902</v>
      </c>
      <c r="P164" s="411">
        <v>11050454</v>
      </c>
      <c r="Q164" s="414">
        <f>SUM(K164:P164)</f>
        <v>200048483</v>
      </c>
      <c r="R164" s="415">
        <f>SUM(J164,Q164)</f>
        <v>200067716</v>
      </c>
    </row>
    <row r="165" spans="2:18" s="14" customFormat="1" ht="17.100000000000001" customHeight="1">
      <c r="B165" s="72"/>
      <c r="C165" s="70" t="s">
        <v>77</v>
      </c>
      <c r="D165" s="69"/>
      <c r="E165" s="69"/>
      <c r="F165" s="69"/>
      <c r="G165" s="68"/>
      <c r="H165" s="382">
        <v>0</v>
      </c>
      <c r="I165" s="383">
        <v>133038</v>
      </c>
      <c r="J165" s="396">
        <f t="shared" si="32"/>
        <v>133038</v>
      </c>
      <c r="K165" s="385">
        <v>0</v>
      </c>
      <c r="L165" s="386">
        <v>11467796</v>
      </c>
      <c r="M165" s="386">
        <v>10666861</v>
      </c>
      <c r="N165" s="386">
        <v>9825806</v>
      </c>
      <c r="O165" s="386">
        <v>7183872</v>
      </c>
      <c r="P165" s="383">
        <v>4895779</v>
      </c>
      <c r="Q165" s="384">
        <f t="shared" si="33"/>
        <v>44040114</v>
      </c>
      <c r="R165" s="387">
        <f t="shared" si="34"/>
        <v>44173152</v>
      </c>
    </row>
    <row r="166" spans="2:18" s="14" customFormat="1" ht="17.100000000000001" customHeight="1">
      <c r="B166" s="72"/>
      <c r="C166" s="70" t="s">
        <v>76</v>
      </c>
      <c r="D166" s="69"/>
      <c r="E166" s="69"/>
      <c r="F166" s="69"/>
      <c r="G166" s="68"/>
      <c r="H166" s="382">
        <v>430803</v>
      </c>
      <c r="I166" s="383">
        <v>1208616</v>
      </c>
      <c r="J166" s="396">
        <f t="shared" si="32"/>
        <v>1639419</v>
      </c>
      <c r="K166" s="385">
        <v>0</v>
      </c>
      <c r="L166" s="386">
        <v>10525092</v>
      </c>
      <c r="M166" s="386">
        <v>12489155</v>
      </c>
      <c r="N166" s="386">
        <v>19369424</v>
      </c>
      <c r="O166" s="386">
        <v>18564713</v>
      </c>
      <c r="P166" s="383">
        <v>11806427</v>
      </c>
      <c r="Q166" s="384">
        <f t="shared" si="33"/>
        <v>72754811</v>
      </c>
      <c r="R166" s="387">
        <f t="shared" si="34"/>
        <v>74394230</v>
      </c>
    </row>
    <row r="167" spans="2:18" s="14" customFormat="1" ht="17.100000000000001" customHeight="1">
      <c r="B167" s="72"/>
      <c r="C167" s="70" t="s">
        <v>75</v>
      </c>
      <c r="D167" s="69"/>
      <c r="E167" s="69"/>
      <c r="F167" s="69"/>
      <c r="G167" s="68"/>
      <c r="H167" s="382">
        <v>0</v>
      </c>
      <c r="I167" s="383">
        <v>0</v>
      </c>
      <c r="J167" s="396">
        <f t="shared" si="32"/>
        <v>0</v>
      </c>
      <c r="K167" s="409"/>
      <c r="L167" s="386">
        <v>47113769</v>
      </c>
      <c r="M167" s="386">
        <v>53261094</v>
      </c>
      <c r="N167" s="386">
        <v>57569916</v>
      </c>
      <c r="O167" s="386">
        <v>30935579</v>
      </c>
      <c r="P167" s="383">
        <v>15759426</v>
      </c>
      <c r="Q167" s="384">
        <f t="shared" si="33"/>
        <v>204639784</v>
      </c>
      <c r="R167" s="387">
        <f t="shared" si="34"/>
        <v>204639784</v>
      </c>
    </row>
    <row r="168" spans="2:18" s="14" customFormat="1" ht="17.100000000000001" customHeight="1">
      <c r="B168" s="72"/>
      <c r="C168" s="100" t="s">
        <v>74</v>
      </c>
      <c r="D168" s="98"/>
      <c r="E168" s="98"/>
      <c r="F168" s="98"/>
      <c r="G168" s="97"/>
      <c r="H168" s="382">
        <v>0</v>
      </c>
      <c r="I168" s="383">
        <v>0</v>
      </c>
      <c r="J168" s="396">
        <f t="shared" si="32"/>
        <v>0</v>
      </c>
      <c r="K168" s="409"/>
      <c r="L168" s="386">
        <v>4555118</v>
      </c>
      <c r="M168" s="386">
        <v>6353296</v>
      </c>
      <c r="N168" s="386">
        <v>6096604</v>
      </c>
      <c r="O168" s="386">
        <v>4604390</v>
      </c>
      <c r="P168" s="383">
        <v>2931746</v>
      </c>
      <c r="Q168" s="384">
        <f t="shared" si="33"/>
        <v>24541154</v>
      </c>
      <c r="R168" s="387">
        <f t="shared" si="34"/>
        <v>24541154</v>
      </c>
    </row>
    <row r="169" spans="2:18" s="14" customFormat="1" ht="17.100000000000001" customHeight="1">
      <c r="B169" s="71"/>
      <c r="C169" s="99" t="s">
        <v>73</v>
      </c>
      <c r="D169" s="98"/>
      <c r="E169" s="98"/>
      <c r="F169" s="98"/>
      <c r="G169" s="97"/>
      <c r="H169" s="382">
        <v>0</v>
      </c>
      <c r="I169" s="383">
        <v>0</v>
      </c>
      <c r="J169" s="396">
        <f t="shared" si="32"/>
        <v>0</v>
      </c>
      <c r="K169" s="409"/>
      <c r="L169" s="386">
        <v>0</v>
      </c>
      <c r="M169" s="386">
        <v>0</v>
      </c>
      <c r="N169" s="386">
        <v>874530</v>
      </c>
      <c r="O169" s="386">
        <v>7980621</v>
      </c>
      <c r="P169" s="383">
        <v>6241535</v>
      </c>
      <c r="Q169" s="384">
        <f>SUM(K169:P169)</f>
        <v>15096686</v>
      </c>
      <c r="R169" s="387">
        <f>SUM(J169,Q169)</f>
        <v>15096686</v>
      </c>
    </row>
    <row r="170" spans="2:18" s="14" customFormat="1" ht="17.100000000000001" customHeight="1">
      <c r="B170" s="96"/>
      <c r="C170" s="95" t="s">
        <v>72</v>
      </c>
      <c r="D170" s="94"/>
      <c r="E170" s="94"/>
      <c r="F170" s="94"/>
      <c r="G170" s="93"/>
      <c r="H170" s="416">
        <v>0</v>
      </c>
      <c r="I170" s="417">
        <v>0</v>
      </c>
      <c r="J170" s="418">
        <f t="shared" si="32"/>
        <v>0</v>
      </c>
      <c r="K170" s="419"/>
      <c r="L170" s="420">
        <v>3101209</v>
      </c>
      <c r="M170" s="420">
        <v>5504614</v>
      </c>
      <c r="N170" s="420">
        <v>7374450</v>
      </c>
      <c r="O170" s="420">
        <v>7694820</v>
      </c>
      <c r="P170" s="417">
        <v>7752424</v>
      </c>
      <c r="Q170" s="421">
        <f t="shared" si="33"/>
        <v>31427517</v>
      </c>
      <c r="R170" s="422">
        <f t="shared" si="34"/>
        <v>31427517</v>
      </c>
    </row>
    <row r="171" spans="2:18" s="14" customFormat="1" ht="17.100000000000001" customHeight="1">
      <c r="B171" s="86" t="s">
        <v>71</v>
      </c>
      <c r="C171" s="85"/>
      <c r="D171" s="85"/>
      <c r="E171" s="85"/>
      <c r="F171" s="85"/>
      <c r="G171" s="84"/>
      <c r="H171" s="370">
        <f>SUM(H172:H175)</f>
        <v>0</v>
      </c>
      <c r="I171" s="371">
        <f>SUM(I172:I175)</f>
        <v>0</v>
      </c>
      <c r="J171" s="372">
        <f>SUM(J172:J175)</f>
        <v>0</v>
      </c>
      <c r="K171" s="423"/>
      <c r="L171" s="374">
        <f t="shared" ref="L171:R171" si="35">SUM(L172:L175)</f>
        <v>11651774</v>
      </c>
      <c r="M171" s="374">
        <f t="shared" si="35"/>
        <v>16844920</v>
      </c>
      <c r="N171" s="374">
        <f t="shared" si="35"/>
        <v>85836055</v>
      </c>
      <c r="O171" s="374">
        <f t="shared" si="35"/>
        <v>302969964</v>
      </c>
      <c r="P171" s="375">
        <f t="shared" si="35"/>
        <v>294261208</v>
      </c>
      <c r="Q171" s="368">
        <f t="shared" si="35"/>
        <v>711563921</v>
      </c>
      <c r="R171" s="369">
        <f t="shared" si="35"/>
        <v>711563921</v>
      </c>
    </row>
    <row r="172" spans="2:18" s="14" customFormat="1" ht="17.100000000000001" customHeight="1">
      <c r="B172" s="72"/>
      <c r="C172" s="82" t="s">
        <v>70</v>
      </c>
      <c r="D172" s="81"/>
      <c r="E172" s="81"/>
      <c r="F172" s="81"/>
      <c r="G172" s="80"/>
      <c r="H172" s="376">
        <v>0</v>
      </c>
      <c r="I172" s="377">
        <v>0</v>
      </c>
      <c r="J172" s="394">
        <f>SUM(H172:I172)</f>
        <v>0</v>
      </c>
      <c r="K172" s="424"/>
      <c r="L172" s="380">
        <v>0</v>
      </c>
      <c r="M172" s="380">
        <v>608499</v>
      </c>
      <c r="N172" s="380">
        <v>41805371</v>
      </c>
      <c r="O172" s="380">
        <v>134786986</v>
      </c>
      <c r="P172" s="377">
        <v>117316559</v>
      </c>
      <c r="Q172" s="378">
        <f>SUM(K172:P172)</f>
        <v>294517415</v>
      </c>
      <c r="R172" s="381">
        <f>SUM(J172,Q172)</f>
        <v>294517415</v>
      </c>
    </row>
    <row r="173" spans="2:18" s="14" customFormat="1" ht="17.100000000000001" customHeight="1">
      <c r="B173" s="72"/>
      <c r="C173" s="70" t="s">
        <v>69</v>
      </c>
      <c r="D173" s="69"/>
      <c r="E173" s="69"/>
      <c r="F173" s="69"/>
      <c r="G173" s="68"/>
      <c r="H173" s="382">
        <v>0</v>
      </c>
      <c r="I173" s="383">
        <v>0</v>
      </c>
      <c r="J173" s="396">
        <f>SUM(H173:I173)</f>
        <v>0</v>
      </c>
      <c r="K173" s="409"/>
      <c r="L173" s="386">
        <v>11402537</v>
      </c>
      <c r="M173" s="386">
        <v>15588619</v>
      </c>
      <c r="N173" s="386">
        <v>33089324</v>
      </c>
      <c r="O173" s="386">
        <v>48045320</v>
      </c>
      <c r="P173" s="383">
        <v>20789555</v>
      </c>
      <c r="Q173" s="384">
        <f>SUM(K173:P173)</f>
        <v>128915355</v>
      </c>
      <c r="R173" s="387">
        <f>SUM(J173,Q173)</f>
        <v>128915355</v>
      </c>
    </row>
    <row r="174" spans="2:18" s="14" customFormat="1" ht="17.100000000000001" customHeight="1">
      <c r="B174" s="71"/>
      <c r="C174" s="70" t="s">
        <v>68</v>
      </c>
      <c r="D174" s="69"/>
      <c r="E174" s="69"/>
      <c r="F174" s="69"/>
      <c r="G174" s="68"/>
      <c r="H174" s="382">
        <v>0</v>
      </c>
      <c r="I174" s="383">
        <v>0</v>
      </c>
      <c r="J174" s="396">
        <f>SUM(H174:I174)</f>
        <v>0</v>
      </c>
      <c r="K174" s="409"/>
      <c r="L174" s="386">
        <v>0</v>
      </c>
      <c r="M174" s="386">
        <v>0</v>
      </c>
      <c r="N174" s="386">
        <v>1196712</v>
      </c>
      <c r="O174" s="386">
        <v>3846815</v>
      </c>
      <c r="P174" s="383">
        <v>4968336</v>
      </c>
      <c r="Q174" s="384">
        <f>SUM(K174:P174)</f>
        <v>10011863</v>
      </c>
      <c r="R174" s="387">
        <f>SUM(J174,Q174)</f>
        <v>10011863</v>
      </c>
    </row>
    <row r="175" spans="2:18" s="49" customFormat="1" ht="17.100000000000001" customHeight="1">
      <c r="B175" s="60"/>
      <c r="C175" s="59" t="s">
        <v>67</v>
      </c>
      <c r="D175" s="58"/>
      <c r="E175" s="58"/>
      <c r="F175" s="58"/>
      <c r="G175" s="57"/>
      <c r="H175" s="397">
        <v>0</v>
      </c>
      <c r="I175" s="398">
        <v>0</v>
      </c>
      <c r="J175" s="399">
        <f>SUM(H175:I175)</f>
        <v>0</v>
      </c>
      <c r="K175" s="419"/>
      <c r="L175" s="401">
        <v>249237</v>
      </c>
      <c r="M175" s="401">
        <v>647802</v>
      </c>
      <c r="N175" s="401">
        <v>9744648</v>
      </c>
      <c r="O175" s="401">
        <v>116290843</v>
      </c>
      <c r="P175" s="398">
        <v>151186758</v>
      </c>
      <c r="Q175" s="402">
        <f>SUM(K175:P175)</f>
        <v>278119288</v>
      </c>
      <c r="R175" s="403">
        <f>SUM(J175,Q175)</f>
        <v>278119288</v>
      </c>
    </row>
    <row r="176" spans="2:18" s="14" customFormat="1" ht="17.100000000000001" customHeight="1">
      <c r="B176" s="48" t="s">
        <v>66</v>
      </c>
      <c r="C176" s="47"/>
      <c r="D176" s="47"/>
      <c r="E176" s="47"/>
      <c r="F176" s="47"/>
      <c r="G176" s="46"/>
      <c r="H176" s="370">
        <f t="shared" ref="H176:R176" si="36">SUM(H140,H161,H171)</f>
        <v>16253576</v>
      </c>
      <c r="I176" s="371">
        <f t="shared" si="36"/>
        <v>32302432</v>
      </c>
      <c r="J176" s="372">
        <f t="shared" si="36"/>
        <v>48556008</v>
      </c>
      <c r="K176" s="373">
        <f t="shared" si="36"/>
        <v>0</v>
      </c>
      <c r="L176" s="374">
        <f t="shared" si="36"/>
        <v>411617733</v>
      </c>
      <c r="M176" s="374">
        <f t="shared" si="36"/>
        <v>381810574</v>
      </c>
      <c r="N176" s="374">
        <f t="shared" si="36"/>
        <v>425193765</v>
      </c>
      <c r="O176" s="374">
        <f t="shared" si="36"/>
        <v>567317429</v>
      </c>
      <c r="P176" s="375">
        <f t="shared" si="36"/>
        <v>449116402</v>
      </c>
      <c r="Q176" s="368">
        <f t="shared" si="36"/>
        <v>2235055903</v>
      </c>
      <c r="R176" s="369">
        <f t="shared" si="36"/>
        <v>2283611911</v>
      </c>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8"/>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21" man="1"/>
    <brk id="93" max="16383" man="1"/>
    <brk id="13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topLeftCell="A157" zoomScale="81" zoomScaleNormal="55" zoomScaleSheetLayoutView="81" workbookViewId="0">
      <selection activeCell="O7" sqref="O7"/>
    </sheetView>
  </sheetViews>
  <sheetFormatPr defaultColWidth="7.6640625" defaultRowHeight="17.100000000000001" customHeight="1"/>
  <cols>
    <col min="1" max="2" width="2.6640625" style="1" customWidth="1"/>
    <col min="3" max="3" width="5.6640625" style="1" customWidth="1"/>
    <col min="4" max="4" width="7.6640625" style="1" customWidth="1"/>
    <col min="5" max="5" width="2.66406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2.66406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2.66406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2.66406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2.66406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2.66406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2.66406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2.66406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2.66406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2.66406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2.66406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2.66406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2.66406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2.66406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2.66406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2.66406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2.66406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2.66406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2.66406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2.66406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2.66406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2.66406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2.66406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2.66406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2.66406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2.66406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2.66406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2.66406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2.66406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2.66406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2.66406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2.66406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2.66406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2.66406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2.66406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2.66406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2.66406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2.66406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2.66406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2.66406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2.66406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2.66406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2.66406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2.66406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2.66406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2.66406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2.66406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2.66406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2.66406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2.66406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2.66406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2.66406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2.66406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2.66406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2.66406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2.66406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2.66406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2.66406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2.66406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2.66406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2.66406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2.66406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2.66406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2.66406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342" t="str">
        <f>"介護保険事業状況報告　令和" &amp; DBCS($A$2) &amp; "年（" &amp; DBCS($B$2) &amp; "年）" &amp; DBCS($C$2) &amp; "月※"</f>
        <v>介護保険事業状況報告　令和４年（２０２２年）７月※</v>
      </c>
      <c r="J1" s="853" t="s">
        <v>143</v>
      </c>
      <c r="K1" s="854"/>
      <c r="L1" s="854"/>
      <c r="M1" s="854"/>
      <c r="N1" s="854"/>
      <c r="O1" s="855"/>
      <c r="P1" s="863">
        <v>44854</v>
      </c>
      <c r="Q1" s="864"/>
      <c r="R1" s="336" t="s">
        <v>142</v>
      </c>
    </row>
    <row r="2" spans="1:18" ht="17.100000000000001" customHeight="1" thickTop="1">
      <c r="A2" s="312">
        <v>4</v>
      </c>
      <c r="B2" s="312">
        <v>2022</v>
      </c>
      <c r="C2" s="312">
        <v>7</v>
      </c>
      <c r="D2" s="312">
        <v>1</v>
      </c>
      <c r="E2" s="312">
        <v>31</v>
      </c>
      <c r="Q2" s="336"/>
    </row>
    <row r="3" spans="1:18" ht="17.100000000000001" customHeight="1">
      <c r="A3" s="4" t="s">
        <v>141</v>
      </c>
    </row>
    <row r="4" spans="1:18" ht="17.100000000000001" customHeight="1">
      <c r="B4" s="23"/>
      <c r="C4" s="23"/>
      <c r="D4" s="23"/>
      <c r="E4" s="143"/>
      <c r="F4" s="143"/>
      <c r="G4" s="143"/>
      <c r="H4" s="782" t="s">
        <v>130</v>
      </c>
      <c r="I4" s="782"/>
    </row>
    <row r="5" spans="1:18" ht="17.100000000000001" customHeight="1">
      <c r="B5" s="858" t="str">
        <f>"令和" &amp; DBCS($A$2) &amp; "年（" &amp; DBCS($B$2) &amp; "年）" &amp; DBCS($C$2) &amp; "月末日現在"</f>
        <v>令和４年（２０２２年）７月末日現在</v>
      </c>
      <c r="C5" s="859"/>
      <c r="D5" s="859"/>
      <c r="E5" s="859"/>
      <c r="F5" s="859"/>
      <c r="G5" s="860"/>
      <c r="H5" s="861" t="s">
        <v>140</v>
      </c>
      <c r="I5" s="862"/>
      <c r="L5" s="363" t="s">
        <v>130</v>
      </c>
      <c r="Q5" s="24" t="s">
        <v>139</v>
      </c>
    </row>
    <row r="6" spans="1:18" ht="17.100000000000001" customHeight="1">
      <c r="B6" s="3" t="s">
        <v>138</v>
      </c>
      <c r="C6" s="335"/>
      <c r="D6" s="335"/>
      <c r="E6" s="335"/>
      <c r="F6" s="335"/>
      <c r="G6" s="235"/>
      <c r="H6" s="334"/>
      <c r="I6" s="333">
        <v>45576</v>
      </c>
      <c r="K6" s="332" t="s">
        <v>137</v>
      </c>
      <c r="L6" s="331">
        <f>(I7+I8)-I6</f>
        <v>6166</v>
      </c>
      <c r="Q6" s="330">
        <f>R42</f>
        <v>20252</v>
      </c>
      <c r="R6" s="852">
        <f>Q6/Q7</f>
        <v>0.20810127622844696</v>
      </c>
    </row>
    <row r="7" spans="1:18" s="189" customFormat="1" ht="17.100000000000001" customHeight="1">
      <c r="B7" s="329" t="s">
        <v>136</v>
      </c>
      <c r="C7" s="328"/>
      <c r="D7" s="328"/>
      <c r="E7" s="328"/>
      <c r="F7" s="328"/>
      <c r="G7" s="327"/>
      <c r="H7" s="326"/>
      <c r="I7" s="325">
        <v>33137</v>
      </c>
      <c r="K7" s="189" t="s">
        <v>135</v>
      </c>
      <c r="Q7" s="324">
        <f>I9</f>
        <v>97318</v>
      </c>
      <c r="R7" s="852"/>
    </row>
    <row r="8" spans="1:18" s="189" customFormat="1" ht="17.100000000000001" customHeight="1">
      <c r="B8" s="323" t="s">
        <v>134</v>
      </c>
      <c r="C8" s="322"/>
      <c r="D8" s="322"/>
      <c r="E8" s="322"/>
      <c r="F8" s="322"/>
      <c r="G8" s="225"/>
      <c r="H8" s="321"/>
      <c r="I8" s="320">
        <v>18605</v>
      </c>
      <c r="K8" s="189" t="s">
        <v>133</v>
      </c>
      <c r="Q8" s="319"/>
      <c r="R8" s="318"/>
    </row>
    <row r="9" spans="1:18" ht="17.100000000000001" customHeight="1">
      <c r="B9" s="13" t="s">
        <v>132</v>
      </c>
      <c r="C9" s="12"/>
      <c r="D9" s="12"/>
      <c r="E9" s="12"/>
      <c r="F9" s="12"/>
      <c r="G9" s="317"/>
      <c r="H9" s="316"/>
      <c r="I9" s="315">
        <f>I6+I7+I8</f>
        <v>97318</v>
      </c>
    </row>
    <row r="11" spans="1:18" ht="17.100000000000001" customHeight="1">
      <c r="A11" s="4" t="s">
        <v>131</v>
      </c>
    </row>
    <row r="12" spans="1:18" ht="17.100000000000001" customHeight="1" thickBot="1">
      <c r="B12" s="5"/>
      <c r="C12" s="5"/>
      <c r="D12" s="5"/>
      <c r="E12" s="314"/>
      <c r="F12" s="314"/>
      <c r="G12" s="314"/>
      <c r="H12" s="314"/>
      <c r="I12" s="314"/>
      <c r="J12" s="314"/>
      <c r="K12" s="314"/>
      <c r="L12" s="314"/>
      <c r="M12" s="314"/>
      <c r="P12" s="314"/>
      <c r="Q12" s="842" t="s">
        <v>130</v>
      </c>
      <c r="R12" s="842"/>
    </row>
    <row r="13" spans="1:18" ht="17.100000000000001" customHeight="1">
      <c r="A13" s="313" t="s">
        <v>129</v>
      </c>
      <c r="B13" s="843" t="s">
        <v>128</v>
      </c>
      <c r="C13" s="846" t="str">
        <f>"令和" &amp; DBCS($A$2) &amp; "年（" &amp; DBCS($B$2) &amp; "年）" &amp; DBCS($C$2) &amp; "月末日現在"</f>
        <v>令和４年（２０２２年）７月末日現在</v>
      </c>
      <c r="D13" s="847"/>
      <c r="E13" s="847"/>
      <c r="F13" s="847"/>
      <c r="G13" s="848"/>
      <c r="H13" s="299" t="s">
        <v>65</v>
      </c>
      <c r="I13" s="298" t="s">
        <v>64</v>
      </c>
      <c r="J13" s="297" t="s">
        <v>57</v>
      </c>
      <c r="K13" s="296" t="s">
        <v>63</v>
      </c>
      <c r="L13" s="295" t="s">
        <v>62</v>
      </c>
      <c r="M13" s="295" t="s">
        <v>61</v>
      </c>
      <c r="N13" s="295" t="s">
        <v>60</v>
      </c>
      <c r="O13" s="295" t="s">
        <v>59</v>
      </c>
      <c r="P13" s="294" t="s">
        <v>58</v>
      </c>
      <c r="Q13" s="293" t="s">
        <v>57</v>
      </c>
      <c r="R13" s="292" t="s">
        <v>56</v>
      </c>
    </row>
    <row r="14" spans="1:18" ht="17.100000000000001" customHeight="1">
      <c r="A14" s="312">
        <v>875</v>
      </c>
      <c r="B14" s="844"/>
      <c r="C14" s="291" t="s">
        <v>111</v>
      </c>
      <c r="D14" s="47"/>
      <c r="E14" s="47"/>
      <c r="F14" s="47"/>
      <c r="G14" s="46"/>
      <c r="H14" s="263">
        <f>H15+H16+H17+H18+H19+H20</f>
        <v>838</v>
      </c>
      <c r="I14" s="264">
        <f>I15+I16+I17+I18+I19+I20</f>
        <v>669</v>
      </c>
      <c r="J14" s="290">
        <f t="shared" ref="J14:J22" si="0">SUM(H14:I14)</f>
        <v>1507</v>
      </c>
      <c r="K14" s="289" t="s">
        <v>202</v>
      </c>
      <c r="L14" s="33">
        <f>L15+L16+L17+L18+L19+L20</f>
        <v>1457</v>
      </c>
      <c r="M14" s="33">
        <f>M15+M16+M17+M18+M19+M20</f>
        <v>1032</v>
      </c>
      <c r="N14" s="33">
        <f>N15+N16+N17+N18+N19+N20</f>
        <v>731</v>
      </c>
      <c r="O14" s="33">
        <f>O15+O16+O17+O18+O19+O20</f>
        <v>703</v>
      </c>
      <c r="P14" s="33">
        <f>P15+P16+P17+P18+P19+P20</f>
        <v>464</v>
      </c>
      <c r="Q14" s="261">
        <f t="shared" ref="Q14:Q22" si="1">SUM(K14:P14)</f>
        <v>4387</v>
      </c>
      <c r="R14" s="287">
        <f t="shared" ref="R14:R22" si="2">SUM(J14,Q14)</f>
        <v>5894</v>
      </c>
    </row>
    <row r="15" spans="1:18" ht="17.100000000000001" customHeight="1">
      <c r="A15" s="312">
        <v>156</v>
      </c>
      <c r="B15" s="844"/>
      <c r="C15" s="82"/>
      <c r="D15" s="151" t="s">
        <v>126</v>
      </c>
      <c r="E15" s="151"/>
      <c r="F15" s="151"/>
      <c r="G15" s="151"/>
      <c r="H15" s="311">
        <v>63</v>
      </c>
      <c r="I15" s="308">
        <v>53</v>
      </c>
      <c r="J15" s="275">
        <f t="shared" si="0"/>
        <v>116</v>
      </c>
      <c r="K15" s="310" t="s">
        <v>202</v>
      </c>
      <c r="L15" s="309">
        <v>83</v>
      </c>
      <c r="M15" s="309">
        <v>47</v>
      </c>
      <c r="N15" s="309">
        <v>34</v>
      </c>
      <c r="O15" s="309">
        <v>36</v>
      </c>
      <c r="P15" s="308">
        <v>33</v>
      </c>
      <c r="Q15" s="275">
        <f t="shared" si="1"/>
        <v>233</v>
      </c>
      <c r="R15" s="281">
        <f t="shared" si="2"/>
        <v>349</v>
      </c>
    </row>
    <row r="16" spans="1:18" ht="17.100000000000001" customHeight="1">
      <c r="A16" s="312"/>
      <c r="B16" s="844"/>
      <c r="C16" s="152"/>
      <c r="D16" s="69" t="s">
        <v>125</v>
      </c>
      <c r="E16" s="69"/>
      <c r="F16" s="69"/>
      <c r="G16" s="69"/>
      <c r="H16" s="311">
        <v>130</v>
      </c>
      <c r="I16" s="308">
        <v>110</v>
      </c>
      <c r="J16" s="275">
        <f t="shared" si="0"/>
        <v>240</v>
      </c>
      <c r="K16" s="310" t="s">
        <v>149</v>
      </c>
      <c r="L16" s="309">
        <v>173</v>
      </c>
      <c r="M16" s="309">
        <v>153</v>
      </c>
      <c r="N16" s="309">
        <v>94</v>
      </c>
      <c r="O16" s="309">
        <v>75</v>
      </c>
      <c r="P16" s="308">
        <v>71</v>
      </c>
      <c r="Q16" s="275">
        <f t="shared" si="1"/>
        <v>566</v>
      </c>
      <c r="R16" s="274">
        <f t="shared" si="2"/>
        <v>806</v>
      </c>
    </row>
    <row r="17" spans="1:18" ht="17.100000000000001" customHeight="1">
      <c r="A17" s="312"/>
      <c r="B17" s="844"/>
      <c r="C17" s="152"/>
      <c r="D17" s="69" t="s">
        <v>124</v>
      </c>
      <c r="E17" s="69"/>
      <c r="F17" s="69"/>
      <c r="G17" s="69"/>
      <c r="H17" s="311">
        <v>135</v>
      </c>
      <c r="I17" s="308">
        <v>112</v>
      </c>
      <c r="J17" s="275">
        <f t="shared" si="0"/>
        <v>247</v>
      </c>
      <c r="K17" s="310" t="s">
        <v>203</v>
      </c>
      <c r="L17" s="309">
        <v>245</v>
      </c>
      <c r="M17" s="309">
        <v>200</v>
      </c>
      <c r="N17" s="309">
        <v>116</v>
      </c>
      <c r="O17" s="309">
        <v>123</v>
      </c>
      <c r="P17" s="308">
        <v>77</v>
      </c>
      <c r="Q17" s="275">
        <f t="shared" si="1"/>
        <v>761</v>
      </c>
      <c r="R17" s="274">
        <f t="shared" si="2"/>
        <v>1008</v>
      </c>
    </row>
    <row r="18" spans="1:18" ht="17.100000000000001" customHeight="1">
      <c r="A18" s="312"/>
      <c r="B18" s="844"/>
      <c r="C18" s="152"/>
      <c r="D18" s="69" t="s">
        <v>123</v>
      </c>
      <c r="E18" s="69"/>
      <c r="F18" s="69"/>
      <c r="G18" s="69"/>
      <c r="H18" s="311">
        <v>184</v>
      </c>
      <c r="I18" s="308">
        <v>148</v>
      </c>
      <c r="J18" s="275">
        <f t="shared" si="0"/>
        <v>332</v>
      </c>
      <c r="K18" s="310" t="s">
        <v>202</v>
      </c>
      <c r="L18" s="309">
        <v>321</v>
      </c>
      <c r="M18" s="309">
        <v>221</v>
      </c>
      <c r="N18" s="309">
        <v>154</v>
      </c>
      <c r="O18" s="309">
        <v>152</v>
      </c>
      <c r="P18" s="308">
        <v>113</v>
      </c>
      <c r="Q18" s="275">
        <f t="shared" si="1"/>
        <v>961</v>
      </c>
      <c r="R18" s="274">
        <f t="shared" si="2"/>
        <v>1293</v>
      </c>
    </row>
    <row r="19" spans="1:18" ht="17.100000000000001" customHeight="1">
      <c r="A19" s="312"/>
      <c r="B19" s="844"/>
      <c r="C19" s="152"/>
      <c r="D19" s="69" t="s">
        <v>122</v>
      </c>
      <c r="E19" s="69"/>
      <c r="F19" s="69"/>
      <c r="G19" s="69"/>
      <c r="H19" s="311">
        <v>214</v>
      </c>
      <c r="I19" s="308">
        <v>141</v>
      </c>
      <c r="J19" s="275">
        <f t="shared" si="0"/>
        <v>355</v>
      </c>
      <c r="K19" s="310" t="s">
        <v>149</v>
      </c>
      <c r="L19" s="309">
        <v>343</v>
      </c>
      <c r="M19" s="309">
        <v>232</v>
      </c>
      <c r="N19" s="309">
        <v>186</v>
      </c>
      <c r="O19" s="309">
        <v>166</v>
      </c>
      <c r="P19" s="308">
        <v>82</v>
      </c>
      <c r="Q19" s="275">
        <f t="shared" si="1"/>
        <v>1009</v>
      </c>
      <c r="R19" s="274">
        <f t="shared" si="2"/>
        <v>1364</v>
      </c>
    </row>
    <row r="20" spans="1:18" ht="17.100000000000001" customHeight="1">
      <c r="A20" s="312">
        <v>719</v>
      </c>
      <c r="B20" s="844"/>
      <c r="C20" s="133"/>
      <c r="D20" s="132" t="s">
        <v>121</v>
      </c>
      <c r="E20" s="132"/>
      <c r="F20" s="132"/>
      <c r="G20" s="132"/>
      <c r="H20" s="273">
        <v>112</v>
      </c>
      <c r="I20" s="305">
        <v>105</v>
      </c>
      <c r="J20" s="271">
        <f t="shared" si="0"/>
        <v>217</v>
      </c>
      <c r="K20" s="307" t="s">
        <v>204</v>
      </c>
      <c r="L20" s="306">
        <v>292</v>
      </c>
      <c r="M20" s="306">
        <v>179</v>
      </c>
      <c r="N20" s="306">
        <v>147</v>
      </c>
      <c r="O20" s="306">
        <v>151</v>
      </c>
      <c r="P20" s="305">
        <v>88</v>
      </c>
      <c r="Q20" s="275">
        <f t="shared" si="1"/>
        <v>857</v>
      </c>
      <c r="R20" s="266">
        <f t="shared" si="2"/>
        <v>1074</v>
      </c>
    </row>
    <row r="21" spans="1:18" ht="17.100000000000001" customHeight="1">
      <c r="A21" s="312">
        <v>25</v>
      </c>
      <c r="B21" s="844"/>
      <c r="C21" s="265" t="s">
        <v>110</v>
      </c>
      <c r="D21" s="265"/>
      <c r="E21" s="265"/>
      <c r="F21" s="265"/>
      <c r="G21" s="265"/>
      <c r="H21" s="263">
        <v>16</v>
      </c>
      <c r="I21" s="304">
        <v>24</v>
      </c>
      <c r="J21" s="290">
        <f t="shared" si="0"/>
        <v>40</v>
      </c>
      <c r="K21" s="289" t="s">
        <v>202</v>
      </c>
      <c r="L21" s="33">
        <v>45</v>
      </c>
      <c r="M21" s="33">
        <v>25</v>
      </c>
      <c r="N21" s="33">
        <v>15</v>
      </c>
      <c r="O21" s="33">
        <v>12</v>
      </c>
      <c r="P21" s="32">
        <v>25</v>
      </c>
      <c r="Q21" s="303">
        <f t="shared" si="1"/>
        <v>122</v>
      </c>
      <c r="R21" s="302">
        <f t="shared" si="2"/>
        <v>162</v>
      </c>
    </row>
    <row r="22" spans="1:18" ht="17.100000000000001" customHeight="1" thickBot="1">
      <c r="A22" s="312">
        <v>900</v>
      </c>
      <c r="B22" s="845"/>
      <c r="C22" s="839" t="s">
        <v>120</v>
      </c>
      <c r="D22" s="840"/>
      <c r="E22" s="840"/>
      <c r="F22" s="840"/>
      <c r="G22" s="841"/>
      <c r="H22" s="259">
        <f>H14+H21</f>
        <v>854</v>
      </c>
      <c r="I22" s="256">
        <f>I14+I21</f>
        <v>693</v>
      </c>
      <c r="J22" s="255">
        <f t="shared" si="0"/>
        <v>1547</v>
      </c>
      <c r="K22" s="258" t="s">
        <v>205</v>
      </c>
      <c r="L22" s="257">
        <f>L14+L21</f>
        <v>1502</v>
      </c>
      <c r="M22" s="257">
        <f>M14+M21</f>
        <v>1057</v>
      </c>
      <c r="N22" s="257">
        <f>N14+N21</f>
        <v>746</v>
      </c>
      <c r="O22" s="257">
        <f>O14+O21</f>
        <v>715</v>
      </c>
      <c r="P22" s="256">
        <f>P14+P21</f>
        <v>489</v>
      </c>
      <c r="Q22" s="255">
        <f t="shared" si="1"/>
        <v>4509</v>
      </c>
      <c r="R22" s="254">
        <f t="shared" si="2"/>
        <v>6056</v>
      </c>
    </row>
    <row r="23" spans="1:18" ht="17.100000000000001" customHeight="1">
      <c r="B23" s="849" t="s">
        <v>127</v>
      </c>
      <c r="C23" s="301"/>
      <c r="D23" s="301"/>
      <c r="E23" s="301"/>
      <c r="F23" s="301"/>
      <c r="G23" s="300"/>
      <c r="H23" s="299" t="s">
        <v>65</v>
      </c>
      <c r="I23" s="298" t="s">
        <v>64</v>
      </c>
      <c r="J23" s="297" t="s">
        <v>57</v>
      </c>
      <c r="K23" s="296" t="s">
        <v>63</v>
      </c>
      <c r="L23" s="295" t="s">
        <v>62</v>
      </c>
      <c r="M23" s="295" t="s">
        <v>61</v>
      </c>
      <c r="N23" s="295" t="s">
        <v>60</v>
      </c>
      <c r="O23" s="295" t="s">
        <v>59</v>
      </c>
      <c r="P23" s="294" t="s">
        <v>58</v>
      </c>
      <c r="Q23" s="293" t="s">
        <v>57</v>
      </c>
      <c r="R23" s="292" t="s">
        <v>56</v>
      </c>
    </row>
    <row r="24" spans="1:18" ht="17.100000000000001" customHeight="1">
      <c r="B24" s="850"/>
      <c r="C24" s="291" t="s">
        <v>111</v>
      </c>
      <c r="D24" s="47"/>
      <c r="E24" s="47"/>
      <c r="F24" s="47"/>
      <c r="G24" s="46"/>
      <c r="H24" s="263">
        <f>H25+H26+H27+H28+H29+H30</f>
        <v>1961</v>
      </c>
      <c r="I24" s="264">
        <f>I25+I26+I27+I28+I29+I30</f>
        <v>1779</v>
      </c>
      <c r="J24" s="290">
        <f t="shared" ref="J24:J32" si="3">SUM(H24:I24)</f>
        <v>3740</v>
      </c>
      <c r="K24" s="289" t="s">
        <v>203</v>
      </c>
      <c r="L24" s="33">
        <f>L25+L26+L27+L28+L29+L30</f>
        <v>3314</v>
      </c>
      <c r="M24" s="33">
        <f>M25+M26+M27+M28+M29+M30</f>
        <v>1978</v>
      </c>
      <c r="N24" s="33">
        <f>N25+N26+N27+N28+N29+N30</f>
        <v>1626</v>
      </c>
      <c r="O24" s="33">
        <f>O25+O26+O27+O28+O29+O30</f>
        <v>1946</v>
      </c>
      <c r="P24" s="33">
        <f>P25+P26+P27+P28+P29+P30</f>
        <v>1444</v>
      </c>
      <c r="Q24" s="261">
        <f t="shared" ref="Q24:Q32" si="4">SUM(K24:P24)</f>
        <v>10308</v>
      </c>
      <c r="R24" s="287">
        <f t="shared" ref="R24:R32" si="5">SUM(J24,Q24)</f>
        <v>14048</v>
      </c>
    </row>
    <row r="25" spans="1:18" ht="17.100000000000001" customHeight="1">
      <c r="B25" s="850"/>
      <c r="C25" s="81"/>
      <c r="D25" s="151" t="s">
        <v>126</v>
      </c>
      <c r="E25" s="151"/>
      <c r="F25" s="151"/>
      <c r="G25" s="151"/>
      <c r="H25" s="311">
        <v>60</v>
      </c>
      <c r="I25" s="308">
        <v>45</v>
      </c>
      <c r="J25" s="275">
        <f t="shared" si="3"/>
        <v>105</v>
      </c>
      <c r="K25" s="310" t="s">
        <v>203</v>
      </c>
      <c r="L25" s="309">
        <v>59</v>
      </c>
      <c r="M25" s="309">
        <v>43</v>
      </c>
      <c r="N25" s="309">
        <v>33</v>
      </c>
      <c r="O25" s="309">
        <v>22</v>
      </c>
      <c r="P25" s="308">
        <v>25</v>
      </c>
      <c r="Q25" s="275">
        <f t="shared" si="4"/>
        <v>182</v>
      </c>
      <c r="R25" s="281">
        <f t="shared" si="5"/>
        <v>287</v>
      </c>
    </row>
    <row r="26" spans="1:18" ht="17.100000000000001" customHeight="1">
      <c r="B26" s="850"/>
      <c r="C26" s="151"/>
      <c r="D26" s="69" t="s">
        <v>125</v>
      </c>
      <c r="E26" s="69"/>
      <c r="F26" s="69"/>
      <c r="G26" s="69"/>
      <c r="H26" s="311">
        <v>153</v>
      </c>
      <c r="I26" s="308">
        <v>147</v>
      </c>
      <c r="J26" s="275">
        <f t="shared" si="3"/>
        <v>300</v>
      </c>
      <c r="K26" s="310" t="s">
        <v>203</v>
      </c>
      <c r="L26" s="309">
        <v>164</v>
      </c>
      <c r="M26" s="309">
        <v>118</v>
      </c>
      <c r="N26" s="309">
        <v>73</v>
      </c>
      <c r="O26" s="309">
        <v>92</v>
      </c>
      <c r="P26" s="308">
        <v>74</v>
      </c>
      <c r="Q26" s="275">
        <f t="shared" si="4"/>
        <v>521</v>
      </c>
      <c r="R26" s="274">
        <f t="shared" si="5"/>
        <v>821</v>
      </c>
    </row>
    <row r="27" spans="1:18" ht="17.100000000000001" customHeight="1">
      <c r="B27" s="850"/>
      <c r="C27" s="151"/>
      <c r="D27" s="69" t="s">
        <v>124</v>
      </c>
      <c r="E27" s="69"/>
      <c r="F27" s="69"/>
      <c r="G27" s="69"/>
      <c r="H27" s="311">
        <v>279</v>
      </c>
      <c r="I27" s="308">
        <v>254</v>
      </c>
      <c r="J27" s="275">
        <f t="shared" si="3"/>
        <v>533</v>
      </c>
      <c r="K27" s="310" t="s">
        <v>203</v>
      </c>
      <c r="L27" s="309">
        <v>370</v>
      </c>
      <c r="M27" s="309">
        <v>177</v>
      </c>
      <c r="N27" s="309">
        <v>150</v>
      </c>
      <c r="O27" s="309">
        <v>155</v>
      </c>
      <c r="P27" s="308">
        <v>129</v>
      </c>
      <c r="Q27" s="275">
        <f t="shared" si="4"/>
        <v>981</v>
      </c>
      <c r="R27" s="274">
        <f t="shared" si="5"/>
        <v>1514</v>
      </c>
    </row>
    <row r="28" spans="1:18" ht="17.100000000000001" customHeight="1">
      <c r="B28" s="850"/>
      <c r="C28" s="151"/>
      <c r="D28" s="69" t="s">
        <v>123</v>
      </c>
      <c r="E28" s="69"/>
      <c r="F28" s="69"/>
      <c r="G28" s="69"/>
      <c r="H28" s="311">
        <v>519</v>
      </c>
      <c r="I28" s="308">
        <v>376</v>
      </c>
      <c r="J28" s="275">
        <f t="shared" si="3"/>
        <v>895</v>
      </c>
      <c r="K28" s="310" t="s">
        <v>203</v>
      </c>
      <c r="L28" s="309">
        <v>656</v>
      </c>
      <c r="M28" s="309">
        <v>349</v>
      </c>
      <c r="N28" s="309">
        <v>236</v>
      </c>
      <c r="O28" s="309">
        <v>269</v>
      </c>
      <c r="P28" s="308">
        <v>191</v>
      </c>
      <c r="Q28" s="275">
        <f t="shared" si="4"/>
        <v>1701</v>
      </c>
      <c r="R28" s="274">
        <f t="shared" si="5"/>
        <v>2596</v>
      </c>
    </row>
    <row r="29" spans="1:18" ht="17.100000000000001" customHeight="1">
      <c r="B29" s="850"/>
      <c r="C29" s="151"/>
      <c r="D29" s="69" t="s">
        <v>122</v>
      </c>
      <c r="E29" s="69"/>
      <c r="F29" s="69"/>
      <c r="G29" s="69"/>
      <c r="H29" s="311">
        <v>558</v>
      </c>
      <c r="I29" s="308">
        <v>501</v>
      </c>
      <c r="J29" s="275">
        <f t="shared" si="3"/>
        <v>1059</v>
      </c>
      <c r="K29" s="310" t="s">
        <v>203</v>
      </c>
      <c r="L29" s="309">
        <v>985</v>
      </c>
      <c r="M29" s="309">
        <v>532</v>
      </c>
      <c r="N29" s="309">
        <v>449</v>
      </c>
      <c r="O29" s="309">
        <v>448</v>
      </c>
      <c r="P29" s="308">
        <v>362</v>
      </c>
      <c r="Q29" s="275">
        <f t="shared" si="4"/>
        <v>2776</v>
      </c>
      <c r="R29" s="274">
        <f t="shared" si="5"/>
        <v>3835</v>
      </c>
    </row>
    <row r="30" spans="1:18" ht="17.100000000000001" customHeight="1">
      <c r="B30" s="850"/>
      <c r="C30" s="132"/>
      <c r="D30" s="132" t="s">
        <v>121</v>
      </c>
      <c r="E30" s="132"/>
      <c r="F30" s="132"/>
      <c r="G30" s="132"/>
      <c r="H30" s="273">
        <v>392</v>
      </c>
      <c r="I30" s="305">
        <v>456</v>
      </c>
      <c r="J30" s="271">
        <f t="shared" si="3"/>
        <v>848</v>
      </c>
      <c r="K30" s="307" t="s">
        <v>203</v>
      </c>
      <c r="L30" s="306">
        <v>1080</v>
      </c>
      <c r="M30" s="306">
        <v>759</v>
      </c>
      <c r="N30" s="306">
        <v>685</v>
      </c>
      <c r="O30" s="306">
        <v>960</v>
      </c>
      <c r="P30" s="305">
        <v>663</v>
      </c>
      <c r="Q30" s="271">
        <f t="shared" si="4"/>
        <v>4147</v>
      </c>
      <c r="R30" s="266">
        <f t="shared" si="5"/>
        <v>4995</v>
      </c>
    </row>
    <row r="31" spans="1:18" ht="17.100000000000001" customHeight="1">
      <c r="B31" s="850"/>
      <c r="C31" s="265" t="s">
        <v>110</v>
      </c>
      <c r="D31" s="265"/>
      <c r="E31" s="265"/>
      <c r="F31" s="265"/>
      <c r="G31" s="265"/>
      <c r="H31" s="263">
        <v>18</v>
      </c>
      <c r="I31" s="304">
        <v>29</v>
      </c>
      <c r="J31" s="290">
        <f t="shared" si="3"/>
        <v>47</v>
      </c>
      <c r="K31" s="289" t="s">
        <v>204</v>
      </c>
      <c r="L31" s="33">
        <v>30</v>
      </c>
      <c r="M31" s="33">
        <v>22</v>
      </c>
      <c r="N31" s="33">
        <v>13</v>
      </c>
      <c r="O31" s="33">
        <v>17</v>
      </c>
      <c r="P31" s="32">
        <v>19</v>
      </c>
      <c r="Q31" s="303">
        <f t="shared" si="4"/>
        <v>101</v>
      </c>
      <c r="R31" s="302">
        <f t="shared" si="5"/>
        <v>148</v>
      </c>
    </row>
    <row r="32" spans="1:18" ht="17.100000000000001" customHeight="1" thickBot="1">
      <c r="B32" s="851"/>
      <c r="C32" s="839" t="s">
        <v>120</v>
      </c>
      <c r="D32" s="840"/>
      <c r="E32" s="840"/>
      <c r="F32" s="840"/>
      <c r="G32" s="841"/>
      <c r="H32" s="259">
        <f>H24+H31</f>
        <v>1979</v>
      </c>
      <c r="I32" s="256">
        <f>I24+I31</f>
        <v>1808</v>
      </c>
      <c r="J32" s="255">
        <f t="shared" si="3"/>
        <v>3787</v>
      </c>
      <c r="K32" s="258" t="s">
        <v>203</v>
      </c>
      <c r="L32" s="257">
        <f>L24+L31</f>
        <v>3344</v>
      </c>
      <c r="M32" s="257">
        <f>M24+M31</f>
        <v>2000</v>
      </c>
      <c r="N32" s="257">
        <f>N24+N31</f>
        <v>1639</v>
      </c>
      <c r="O32" s="257">
        <f>O24+O31</f>
        <v>1963</v>
      </c>
      <c r="P32" s="256">
        <f>P24+P31</f>
        <v>1463</v>
      </c>
      <c r="Q32" s="255">
        <f t="shared" si="4"/>
        <v>10409</v>
      </c>
      <c r="R32" s="254">
        <f t="shared" si="5"/>
        <v>14196</v>
      </c>
    </row>
    <row r="33" spans="1:18" ht="17.100000000000001" customHeight="1">
      <c r="B33" s="836" t="s">
        <v>57</v>
      </c>
      <c r="C33" s="301"/>
      <c r="D33" s="301"/>
      <c r="E33" s="301"/>
      <c r="F33" s="301"/>
      <c r="G33" s="300"/>
      <c r="H33" s="299" t="s">
        <v>65</v>
      </c>
      <c r="I33" s="298" t="s">
        <v>64</v>
      </c>
      <c r="J33" s="297" t="s">
        <v>57</v>
      </c>
      <c r="K33" s="296" t="s">
        <v>63</v>
      </c>
      <c r="L33" s="295" t="s">
        <v>62</v>
      </c>
      <c r="M33" s="295" t="s">
        <v>61</v>
      </c>
      <c r="N33" s="295" t="s">
        <v>60</v>
      </c>
      <c r="O33" s="295" t="s">
        <v>59</v>
      </c>
      <c r="P33" s="294" t="s">
        <v>58</v>
      </c>
      <c r="Q33" s="293" t="s">
        <v>57</v>
      </c>
      <c r="R33" s="292" t="s">
        <v>56</v>
      </c>
    </row>
    <row r="34" spans="1:18" ht="17.100000000000001" customHeight="1">
      <c r="B34" s="837"/>
      <c r="C34" s="291" t="s">
        <v>111</v>
      </c>
      <c r="D34" s="47"/>
      <c r="E34" s="47"/>
      <c r="F34" s="47"/>
      <c r="G34" s="46"/>
      <c r="H34" s="263">
        <f t="shared" ref="H34:I41" si="6">H14+H24</f>
        <v>2799</v>
      </c>
      <c r="I34" s="264">
        <f t="shared" si="6"/>
        <v>2448</v>
      </c>
      <c r="J34" s="290">
        <f>SUM(H34:I34)</f>
        <v>5247</v>
      </c>
      <c r="K34" s="289" t="s">
        <v>203</v>
      </c>
      <c r="L34" s="288">
        <f>L14+L24</f>
        <v>4771</v>
      </c>
      <c r="M34" s="288">
        <f>M14+M24</f>
        <v>3010</v>
      </c>
      <c r="N34" s="288">
        <f>N14+N24</f>
        <v>2357</v>
      </c>
      <c r="O34" s="288">
        <f>O14+O24</f>
        <v>2649</v>
      </c>
      <c r="P34" s="288">
        <f>P14+P24</f>
        <v>1908</v>
      </c>
      <c r="Q34" s="261">
        <f t="shared" ref="Q34:Q42" si="7">SUM(K34:P34)</f>
        <v>14695</v>
      </c>
      <c r="R34" s="287">
        <f t="shared" ref="R34:R42" si="8">SUM(J34,Q34)</f>
        <v>19942</v>
      </c>
    </row>
    <row r="35" spans="1:18" ht="17.100000000000001" customHeight="1">
      <c r="B35" s="837"/>
      <c r="C35" s="82"/>
      <c r="D35" s="151" t="s">
        <v>126</v>
      </c>
      <c r="E35" s="151"/>
      <c r="F35" s="151"/>
      <c r="G35" s="151"/>
      <c r="H35" s="286">
        <f t="shared" si="6"/>
        <v>123</v>
      </c>
      <c r="I35" s="285">
        <f t="shared" si="6"/>
        <v>98</v>
      </c>
      <c r="J35" s="275">
        <f>SUM(H35:I35)</f>
        <v>221</v>
      </c>
      <c r="K35" s="284" t="s">
        <v>206</v>
      </c>
      <c r="L35" s="283">
        <f t="shared" ref="L35:P41" si="9">L15+L25</f>
        <v>142</v>
      </c>
      <c r="M35" s="283">
        <f t="shared" si="9"/>
        <v>90</v>
      </c>
      <c r="N35" s="283">
        <f t="shared" si="9"/>
        <v>67</v>
      </c>
      <c r="O35" s="283">
        <f t="shared" si="9"/>
        <v>58</v>
      </c>
      <c r="P35" s="282">
        <f>P15+P25</f>
        <v>58</v>
      </c>
      <c r="Q35" s="275">
        <f>SUM(K35:P35)</f>
        <v>415</v>
      </c>
      <c r="R35" s="281">
        <f>SUM(J35,Q35)</f>
        <v>636</v>
      </c>
    </row>
    <row r="36" spans="1:18" ht="17.100000000000001" customHeight="1">
      <c r="B36" s="837"/>
      <c r="C36" s="152"/>
      <c r="D36" s="69" t="s">
        <v>125</v>
      </c>
      <c r="E36" s="69"/>
      <c r="F36" s="69"/>
      <c r="G36" s="69"/>
      <c r="H36" s="280">
        <f t="shared" si="6"/>
        <v>283</v>
      </c>
      <c r="I36" s="279">
        <f t="shared" si="6"/>
        <v>257</v>
      </c>
      <c r="J36" s="275">
        <f t="shared" ref="J36:J42" si="10">SUM(H36:I36)</f>
        <v>540</v>
      </c>
      <c r="K36" s="278" t="s">
        <v>203</v>
      </c>
      <c r="L36" s="277">
        <f t="shared" si="9"/>
        <v>337</v>
      </c>
      <c r="M36" s="277">
        <f t="shared" si="9"/>
        <v>271</v>
      </c>
      <c r="N36" s="277">
        <f t="shared" si="9"/>
        <v>167</v>
      </c>
      <c r="O36" s="277">
        <f t="shared" si="9"/>
        <v>167</v>
      </c>
      <c r="P36" s="276">
        <f t="shared" si="9"/>
        <v>145</v>
      </c>
      <c r="Q36" s="275">
        <f t="shared" si="7"/>
        <v>1087</v>
      </c>
      <c r="R36" s="274">
        <f t="shared" si="8"/>
        <v>1627</v>
      </c>
    </row>
    <row r="37" spans="1:18" ht="17.100000000000001" customHeight="1">
      <c r="B37" s="837"/>
      <c r="C37" s="152"/>
      <c r="D37" s="69" t="s">
        <v>124</v>
      </c>
      <c r="E37" s="69"/>
      <c r="F37" s="69"/>
      <c r="G37" s="69"/>
      <c r="H37" s="280">
        <f t="shared" si="6"/>
        <v>414</v>
      </c>
      <c r="I37" s="279">
        <f t="shared" si="6"/>
        <v>366</v>
      </c>
      <c r="J37" s="275">
        <f t="shared" si="10"/>
        <v>780</v>
      </c>
      <c r="K37" s="278" t="s">
        <v>203</v>
      </c>
      <c r="L37" s="277">
        <f t="shared" si="9"/>
        <v>615</v>
      </c>
      <c r="M37" s="277">
        <f t="shared" si="9"/>
        <v>377</v>
      </c>
      <c r="N37" s="277">
        <f t="shared" si="9"/>
        <v>266</v>
      </c>
      <c r="O37" s="277">
        <f t="shared" si="9"/>
        <v>278</v>
      </c>
      <c r="P37" s="276">
        <f t="shared" si="9"/>
        <v>206</v>
      </c>
      <c r="Q37" s="275">
        <f t="shared" si="7"/>
        <v>1742</v>
      </c>
      <c r="R37" s="274">
        <f>SUM(J37,Q37)</f>
        <v>2522</v>
      </c>
    </row>
    <row r="38" spans="1:18" ht="17.100000000000001" customHeight="1">
      <c r="B38" s="837"/>
      <c r="C38" s="152"/>
      <c r="D38" s="69" t="s">
        <v>123</v>
      </c>
      <c r="E38" s="69"/>
      <c r="F38" s="69"/>
      <c r="G38" s="69"/>
      <c r="H38" s="280">
        <f t="shared" si="6"/>
        <v>703</v>
      </c>
      <c r="I38" s="279">
        <f t="shared" si="6"/>
        <v>524</v>
      </c>
      <c r="J38" s="275">
        <f t="shared" si="10"/>
        <v>1227</v>
      </c>
      <c r="K38" s="278" t="s">
        <v>203</v>
      </c>
      <c r="L38" s="277">
        <f t="shared" si="9"/>
        <v>977</v>
      </c>
      <c r="M38" s="277">
        <f t="shared" si="9"/>
        <v>570</v>
      </c>
      <c r="N38" s="277">
        <f t="shared" si="9"/>
        <v>390</v>
      </c>
      <c r="O38" s="277">
        <f t="shared" si="9"/>
        <v>421</v>
      </c>
      <c r="P38" s="276">
        <f t="shared" si="9"/>
        <v>304</v>
      </c>
      <c r="Q38" s="275">
        <f t="shared" si="7"/>
        <v>2662</v>
      </c>
      <c r="R38" s="274">
        <f t="shared" si="8"/>
        <v>3889</v>
      </c>
    </row>
    <row r="39" spans="1:18" ht="17.100000000000001" customHeight="1">
      <c r="B39" s="837"/>
      <c r="C39" s="152"/>
      <c r="D39" s="69" t="s">
        <v>122</v>
      </c>
      <c r="E39" s="69"/>
      <c r="F39" s="69"/>
      <c r="G39" s="69"/>
      <c r="H39" s="280">
        <f t="shared" si="6"/>
        <v>772</v>
      </c>
      <c r="I39" s="279">
        <f t="shared" si="6"/>
        <v>642</v>
      </c>
      <c r="J39" s="275">
        <f t="shared" si="10"/>
        <v>1414</v>
      </c>
      <c r="K39" s="278" t="s">
        <v>203</v>
      </c>
      <c r="L39" s="277">
        <f t="shared" si="9"/>
        <v>1328</v>
      </c>
      <c r="M39" s="277">
        <f t="shared" si="9"/>
        <v>764</v>
      </c>
      <c r="N39" s="277">
        <f t="shared" si="9"/>
        <v>635</v>
      </c>
      <c r="O39" s="277">
        <f t="shared" si="9"/>
        <v>614</v>
      </c>
      <c r="P39" s="276">
        <f t="shared" si="9"/>
        <v>444</v>
      </c>
      <c r="Q39" s="275">
        <f t="shared" si="7"/>
        <v>3785</v>
      </c>
      <c r="R39" s="274">
        <f t="shared" si="8"/>
        <v>5199</v>
      </c>
    </row>
    <row r="40" spans="1:18" ht="17.100000000000001" customHeight="1">
      <c r="B40" s="837"/>
      <c r="C40" s="133"/>
      <c r="D40" s="132" t="s">
        <v>121</v>
      </c>
      <c r="E40" s="132"/>
      <c r="F40" s="132"/>
      <c r="G40" s="132"/>
      <c r="H40" s="273">
        <f t="shared" si="6"/>
        <v>504</v>
      </c>
      <c r="I40" s="272">
        <f t="shared" si="6"/>
        <v>561</v>
      </c>
      <c r="J40" s="271">
        <f t="shared" si="10"/>
        <v>1065</v>
      </c>
      <c r="K40" s="270" t="s">
        <v>203</v>
      </c>
      <c r="L40" s="269">
        <f t="shared" si="9"/>
        <v>1372</v>
      </c>
      <c r="M40" s="269">
        <f t="shared" si="9"/>
        <v>938</v>
      </c>
      <c r="N40" s="269">
        <f t="shared" si="9"/>
        <v>832</v>
      </c>
      <c r="O40" s="269">
        <f t="shared" si="9"/>
        <v>1111</v>
      </c>
      <c r="P40" s="268">
        <f t="shared" si="9"/>
        <v>751</v>
      </c>
      <c r="Q40" s="267">
        <f t="shared" si="7"/>
        <v>5004</v>
      </c>
      <c r="R40" s="266">
        <f t="shared" si="8"/>
        <v>6069</v>
      </c>
    </row>
    <row r="41" spans="1:18" ht="17.100000000000001" customHeight="1">
      <c r="B41" s="837"/>
      <c r="C41" s="265" t="s">
        <v>110</v>
      </c>
      <c r="D41" s="265"/>
      <c r="E41" s="265"/>
      <c r="F41" s="265"/>
      <c r="G41" s="265"/>
      <c r="H41" s="263">
        <f t="shared" si="6"/>
        <v>34</v>
      </c>
      <c r="I41" s="264">
        <f t="shared" si="6"/>
        <v>53</v>
      </c>
      <c r="J41" s="263">
        <f>SUM(H41:I41)</f>
        <v>87</v>
      </c>
      <c r="K41" s="262" t="s">
        <v>203</v>
      </c>
      <c r="L41" s="35">
        <f>L21+L31</f>
        <v>75</v>
      </c>
      <c r="M41" s="35">
        <f t="shared" si="9"/>
        <v>47</v>
      </c>
      <c r="N41" s="35">
        <f t="shared" si="9"/>
        <v>28</v>
      </c>
      <c r="O41" s="35">
        <f t="shared" si="9"/>
        <v>29</v>
      </c>
      <c r="P41" s="34">
        <f t="shared" si="9"/>
        <v>44</v>
      </c>
      <c r="Q41" s="261">
        <f t="shared" si="7"/>
        <v>223</v>
      </c>
      <c r="R41" s="260">
        <f t="shared" si="8"/>
        <v>310</v>
      </c>
    </row>
    <row r="42" spans="1:18" ht="17.100000000000001" customHeight="1" thickBot="1">
      <c r="B42" s="838"/>
      <c r="C42" s="839" t="s">
        <v>120</v>
      </c>
      <c r="D42" s="840"/>
      <c r="E42" s="840"/>
      <c r="F42" s="840"/>
      <c r="G42" s="841"/>
      <c r="H42" s="259">
        <f>H34+H41</f>
        <v>2833</v>
      </c>
      <c r="I42" s="256">
        <f>I34+I41</f>
        <v>2501</v>
      </c>
      <c r="J42" s="255">
        <f t="shared" si="10"/>
        <v>5334</v>
      </c>
      <c r="K42" s="258" t="s">
        <v>203</v>
      </c>
      <c r="L42" s="257">
        <f>L34+L41</f>
        <v>4846</v>
      </c>
      <c r="M42" s="257">
        <f>M34+M41</f>
        <v>3057</v>
      </c>
      <c r="N42" s="257">
        <f>N34+N41</f>
        <v>2385</v>
      </c>
      <c r="O42" s="257">
        <f>O34+O41</f>
        <v>2678</v>
      </c>
      <c r="P42" s="256">
        <f>P34+P41</f>
        <v>1952</v>
      </c>
      <c r="Q42" s="255">
        <f t="shared" si="7"/>
        <v>14918</v>
      </c>
      <c r="R42" s="254">
        <f t="shared" si="8"/>
        <v>20252</v>
      </c>
    </row>
    <row r="45" spans="1:18" ht="17.100000000000001" customHeight="1">
      <c r="A45" s="4" t="s">
        <v>119</v>
      </c>
    </row>
    <row r="46" spans="1:18" ht="17.100000000000001" customHeight="1">
      <c r="B46" s="23"/>
      <c r="C46" s="23"/>
      <c r="D46" s="23"/>
      <c r="E46" s="143"/>
      <c r="F46" s="143"/>
      <c r="G46" s="143"/>
      <c r="H46" s="143"/>
      <c r="I46" s="143"/>
      <c r="J46" s="143"/>
      <c r="K46" s="782" t="s">
        <v>112</v>
      </c>
      <c r="L46" s="782"/>
      <c r="M46" s="782"/>
      <c r="N46" s="782"/>
      <c r="O46" s="782"/>
      <c r="P46" s="782"/>
      <c r="Q46" s="782"/>
      <c r="R46" s="782"/>
    </row>
    <row r="47" spans="1:18" ht="17.100000000000001" customHeight="1">
      <c r="B47" s="783" t="str">
        <f>"令和" &amp; DBCS($A$2) &amp; "年（" &amp; DBCS($B$2) &amp; "年）" &amp; DBCS($C$2) &amp; "月"</f>
        <v>令和４年（２０２２年）７月</v>
      </c>
      <c r="C47" s="784"/>
      <c r="D47" s="784"/>
      <c r="E47" s="784"/>
      <c r="F47" s="784"/>
      <c r="G47" s="785"/>
      <c r="H47" s="789" t="s">
        <v>104</v>
      </c>
      <c r="I47" s="790"/>
      <c r="J47" s="790"/>
      <c r="K47" s="791" t="s">
        <v>103</v>
      </c>
      <c r="L47" s="792"/>
      <c r="M47" s="792"/>
      <c r="N47" s="792"/>
      <c r="O47" s="792"/>
      <c r="P47" s="792"/>
      <c r="Q47" s="793"/>
      <c r="R47" s="794" t="s">
        <v>56</v>
      </c>
    </row>
    <row r="48" spans="1:18" ht="17.100000000000001" customHeight="1">
      <c r="B48" s="786"/>
      <c r="C48" s="787"/>
      <c r="D48" s="787"/>
      <c r="E48" s="787"/>
      <c r="F48" s="787"/>
      <c r="G48" s="788"/>
      <c r="H48" s="142" t="s">
        <v>65</v>
      </c>
      <c r="I48" s="141" t="s">
        <v>64</v>
      </c>
      <c r="J48" s="140" t="s">
        <v>57</v>
      </c>
      <c r="K48" s="139" t="s">
        <v>63</v>
      </c>
      <c r="L48" s="138" t="s">
        <v>62</v>
      </c>
      <c r="M48" s="138" t="s">
        <v>61</v>
      </c>
      <c r="N48" s="138" t="s">
        <v>60</v>
      </c>
      <c r="O48" s="138" t="s">
        <v>59</v>
      </c>
      <c r="P48" s="137" t="s">
        <v>58</v>
      </c>
      <c r="Q48" s="364" t="s">
        <v>57</v>
      </c>
      <c r="R48" s="795"/>
    </row>
    <row r="49" spans="1:18" ht="17.100000000000001" customHeight="1">
      <c r="B49" s="3" t="s">
        <v>111</v>
      </c>
      <c r="C49" s="235"/>
      <c r="D49" s="235"/>
      <c r="E49" s="235"/>
      <c r="F49" s="235"/>
      <c r="G49" s="235"/>
      <c r="H49" s="22">
        <v>892</v>
      </c>
      <c r="I49" s="21">
        <v>1308</v>
      </c>
      <c r="J49" s="20">
        <f>SUM(H49:I49)</f>
        <v>2200</v>
      </c>
      <c r="K49" s="19">
        <v>0</v>
      </c>
      <c r="L49" s="31">
        <v>3669</v>
      </c>
      <c r="M49" s="31">
        <v>2395</v>
      </c>
      <c r="N49" s="31">
        <v>1534</v>
      </c>
      <c r="O49" s="31">
        <v>996</v>
      </c>
      <c r="P49" s="30">
        <v>504</v>
      </c>
      <c r="Q49" s="253">
        <f>SUM(K49:P49)</f>
        <v>9098</v>
      </c>
      <c r="R49" s="252">
        <f>SUM(J49,Q49)</f>
        <v>11298</v>
      </c>
    </row>
    <row r="50" spans="1:18" ht="17.100000000000001" customHeight="1">
      <c r="B50" s="2" t="s">
        <v>110</v>
      </c>
      <c r="C50" s="29"/>
      <c r="D50" s="29"/>
      <c r="E50" s="29"/>
      <c r="F50" s="29"/>
      <c r="G50" s="29"/>
      <c r="H50" s="18">
        <v>14</v>
      </c>
      <c r="I50" s="17">
        <v>31</v>
      </c>
      <c r="J50" s="16">
        <f>SUM(H50:I50)</f>
        <v>45</v>
      </c>
      <c r="K50" s="15">
        <v>0</v>
      </c>
      <c r="L50" s="28">
        <v>51</v>
      </c>
      <c r="M50" s="28">
        <v>43</v>
      </c>
      <c r="N50" s="28">
        <v>24</v>
      </c>
      <c r="O50" s="28">
        <v>12</v>
      </c>
      <c r="P50" s="27">
        <v>19</v>
      </c>
      <c r="Q50" s="251">
        <f>SUM(K50:P50)</f>
        <v>149</v>
      </c>
      <c r="R50" s="250">
        <f>SUM(J50,Q50)</f>
        <v>194</v>
      </c>
    </row>
    <row r="51" spans="1:18" ht="17.100000000000001" customHeight="1">
      <c r="B51" s="13" t="s">
        <v>55</v>
      </c>
      <c r="C51" s="12"/>
      <c r="D51" s="12"/>
      <c r="E51" s="12"/>
      <c r="F51" s="12"/>
      <c r="G51" s="12"/>
      <c r="H51" s="11">
        <f t="shared" ref="H51:P51" si="11">H49+H50</f>
        <v>906</v>
      </c>
      <c r="I51" s="8">
        <f t="shared" si="11"/>
        <v>1339</v>
      </c>
      <c r="J51" s="7">
        <f t="shared" si="11"/>
        <v>2245</v>
      </c>
      <c r="K51" s="10">
        <f t="shared" si="11"/>
        <v>0</v>
      </c>
      <c r="L51" s="9">
        <f t="shared" si="11"/>
        <v>3720</v>
      </c>
      <c r="M51" s="9">
        <f t="shared" si="11"/>
        <v>2438</v>
      </c>
      <c r="N51" s="9">
        <f t="shared" si="11"/>
        <v>1558</v>
      </c>
      <c r="O51" s="9">
        <f t="shared" si="11"/>
        <v>1008</v>
      </c>
      <c r="P51" s="8">
        <f t="shared" si="11"/>
        <v>523</v>
      </c>
      <c r="Q51" s="7">
        <f>SUM(K51:P51)</f>
        <v>9247</v>
      </c>
      <c r="R51" s="6">
        <f>SUM(J51,Q51)</f>
        <v>11492</v>
      </c>
    </row>
    <row r="53" spans="1:18" ht="17.100000000000001" customHeight="1">
      <c r="A53" s="4" t="s">
        <v>118</v>
      </c>
    </row>
    <row r="54" spans="1:18" ht="17.100000000000001" customHeight="1">
      <c r="B54" s="23"/>
      <c r="C54" s="23"/>
      <c r="D54" s="23"/>
      <c r="E54" s="143"/>
      <c r="F54" s="143"/>
      <c r="G54" s="143"/>
      <c r="H54" s="143"/>
      <c r="I54" s="143"/>
      <c r="J54" s="143"/>
      <c r="K54" s="782" t="s">
        <v>112</v>
      </c>
      <c r="L54" s="782"/>
      <c r="M54" s="782"/>
      <c r="N54" s="782"/>
      <c r="O54" s="782"/>
      <c r="P54" s="782"/>
      <c r="Q54" s="782"/>
      <c r="R54" s="782"/>
    </row>
    <row r="55" spans="1:18" ht="17.100000000000001" customHeight="1">
      <c r="B55" s="783" t="str">
        <f>"令和" &amp; DBCS($A$2) &amp; "年（" &amp; DBCS($B$2) &amp; "年）" &amp; DBCS($C$2) &amp; "月"</f>
        <v>令和４年（２０２２年）７月</v>
      </c>
      <c r="C55" s="784"/>
      <c r="D55" s="784"/>
      <c r="E55" s="784"/>
      <c r="F55" s="784"/>
      <c r="G55" s="785"/>
      <c r="H55" s="789" t="s">
        <v>104</v>
      </c>
      <c r="I55" s="790"/>
      <c r="J55" s="790"/>
      <c r="K55" s="791" t="s">
        <v>103</v>
      </c>
      <c r="L55" s="792"/>
      <c r="M55" s="792"/>
      <c r="N55" s="792"/>
      <c r="O55" s="792"/>
      <c r="P55" s="792"/>
      <c r="Q55" s="793"/>
      <c r="R55" s="785" t="s">
        <v>56</v>
      </c>
    </row>
    <row r="56" spans="1:18" ht="17.100000000000001" customHeight="1">
      <c r="B56" s="786"/>
      <c r="C56" s="787"/>
      <c r="D56" s="787"/>
      <c r="E56" s="787"/>
      <c r="F56" s="787"/>
      <c r="G56" s="788"/>
      <c r="H56" s="142" t="s">
        <v>65</v>
      </c>
      <c r="I56" s="141" t="s">
        <v>64</v>
      </c>
      <c r="J56" s="140" t="s">
        <v>57</v>
      </c>
      <c r="K56" s="139" t="s">
        <v>63</v>
      </c>
      <c r="L56" s="138" t="s">
        <v>62</v>
      </c>
      <c r="M56" s="138" t="s">
        <v>61</v>
      </c>
      <c r="N56" s="138" t="s">
        <v>60</v>
      </c>
      <c r="O56" s="138" t="s">
        <v>59</v>
      </c>
      <c r="P56" s="137" t="s">
        <v>58</v>
      </c>
      <c r="Q56" s="248" t="s">
        <v>57</v>
      </c>
      <c r="R56" s="788"/>
    </row>
    <row r="57" spans="1:18" ht="17.100000000000001" customHeight="1">
      <c r="B57" s="3" t="s">
        <v>111</v>
      </c>
      <c r="C57" s="235"/>
      <c r="D57" s="235"/>
      <c r="E57" s="235"/>
      <c r="F57" s="235"/>
      <c r="G57" s="235"/>
      <c r="H57" s="22">
        <v>9</v>
      </c>
      <c r="I57" s="21">
        <v>15</v>
      </c>
      <c r="J57" s="20">
        <f>SUM(H57:I57)</f>
        <v>24</v>
      </c>
      <c r="K57" s="19">
        <v>0</v>
      </c>
      <c r="L57" s="31">
        <v>1420</v>
      </c>
      <c r="M57" s="31">
        <v>997</v>
      </c>
      <c r="N57" s="31">
        <v>783</v>
      </c>
      <c r="O57" s="31">
        <v>513</v>
      </c>
      <c r="P57" s="30">
        <v>277</v>
      </c>
      <c r="Q57" s="233">
        <f>SUM(K57:P57)</f>
        <v>3990</v>
      </c>
      <c r="R57" s="232">
        <f>SUM(J57,Q57)</f>
        <v>4014</v>
      </c>
    </row>
    <row r="58" spans="1:18" ht="17.100000000000001" customHeight="1">
      <c r="B58" s="2" t="s">
        <v>110</v>
      </c>
      <c r="C58" s="29"/>
      <c r="D58" s="29"/>
      <c r="E58" s="29"/>
      <c r="F58" s="29"/>
      <c r="G58" s="29"/>
      <c r="H58" s="18">
        <v>0</v>
      </c>
      <c r="I58" s="17">
        <v>0</v>
      </c>
      <c r="J58" s="16">
        <f>SUM(H58:I58)</f>
        <v>0</v>
      </c>
      <c r="K58" s="15">
        <v>0</v>
      </c>
      <c r="L58" s="28">
        <v>5</v>
      </c>
      <c r="M58" s="28">
        <v>9</v>
      </c>
      <c r="N58" s="28">
        <v>7</v>
      </c>
      <c r="O58" s="28">
        <v>4</v>
      </c>
      <c r="P58" s="27">
        <v>8</v>
      </c>
      <c r="Q58" s="230">
        <f>SUM(K58:P58)</f>
        <v>33</v>
      </c>
      <c r="R58" s="229">
        <f>SUM(J58,Q58)</f>
        <v>33</v>
      </c>
    </row>
    <row r="59" spans="1:18" ht="17.100000000000001" customHeight="1">
      <c r="B59" s="13" t="s">
        <v>55</v>
      </c>
      <c r="C59" s="12"/>
      <c r="D59" s="12"/>
      <c r="E59" s="12"/>
      <c r="F59" s="12"/>
      <c r="G59" s="12"/>
      <c r="H59" s="11">
        <f>H57+H58</f>
        <v>9</v>
      </c>
      <c r="I59" s="8">
        <f>I57+I58</f>
        <v>15</v>
      </c>
      <c r="J59" s="7">
        <f>SUM(H59:I59)</f>
        <v>24</v>
      </c>
      <c r="K59" s="10">
        <f t="shared" ref="K59:P59" si="12">K57+K58</f>
        <v>0</v>
      </c>
      <c r="L59" s="9">
        <f t="shared" si="12"/>
        <v>1425</v>
      </c>
      <c r="M59" s="9">
        <f t="shared" si="12"/>
        <v>1006</v>
      </c>
      <c r="N59" s="9">
        <f t="shared" si="12"/>
        <v>790</v>
      </c>
      <c r="O59" s="9">
        <f t="shared" si="12"/>
        <v>517</v>
      </c>
      <c r="P59" s="8">
        <f t="shared" si="12"/>
        <v>285</v>
      </c>
      <c r="Q59" s="227">
        <f>SUM(K59:P59)</f>
        <v>4023</v>
      </c>
      <c r="R59" s="226">
        <f>SUM(J59,Q59)</f>
        <v>4047</v>
      </c>
    </row>
    <row r="61" spans="1:18" ht="17.100000000000001" customHeight="1">
      <c r="A61" s="4" t="s">
        <v>117</v>
      </c>
    </row>
    <row r="62" spans="1:18" ht="17.100000000000001" customHeight="1">
      <c r="A62" s="4" t="s">
        <v>116</v>
      </c>
    </row>
    <row r="63" spans="1:18" ht="17.100000000000001" customHeight="1">
      <c r="B63" s="23"/>
      <c r="C63" s="23"/>
      <c r="D63" s="23"/>
      <c r="E63" s="143"/>
      <c r="F63" s="143"/>
      <c r="G63" s="143"/>
      <c r="H63" s="143"/>
      <c r="I63" s="143"/>
      <c r="J63" s="782" t="s">
        <v>112</v>
      </c>
      <c r="K63" s="782"/>
      <c r="L63" s="782"/>
      <c r="M63" s="782"/>
      <c r="N63" s="782"/>
      <c r="O63" s="782"/>
      <c r="P63" s="782"/>
      <c r="Q63" s="782"/>
    </row>
    <row r="64" spans="1:18" ht="17.100000000000001" customHeight="1">
      <c r="B64" s="783" t="str">
        <f>"令和" &amp; DBCS($A$2) &amp; "年（" &amp; DBCS($B$2) &amp; "年）" &amp; DBCS($C$2) &amp; "月"</f>
        <v>令和４年（２０２２年）７月</v>
      </c>
      <c r="C64" s="784"/>
      <c r="D64" s="784"/>
      <c r="E64" s="784"/>
      <c r="F64" s="784"/>
      <c r="G64" s="785"/>
      <c r="H64" s="789" t="s">
        <v>104</v>
      </c>
      <c r="I64" s="790"/>
      <c r="J64" s="790"/>
      <c r="K64" s="791" t="s">
        <v>103</v>
      </c>
      <c r="L64" s="792"/>
      <c r="M64" s="792"/>
      <c r="N64" s="792"/>
      <c r="O64" s="792"/>
      <c r="P64" s="793"/>
      <c r="Q64" s="785" t="s">
        <v>56</v>
      </c>
    </row>
    <row r="65" spans="1:17" ht="17.100000000000001" customHeight="1">
      <c r="B65" s="786"/>
      <c r="C65" s="787"/>
      <c r="D65" s="787"/>
      <c r="E65" s="787"/>
      <c r="F65" s="787"/>
      <c r="G65" s="788"/>
      <c r="H65" s="142" t="s">
        <v>65</v>
      </c>
      <c r="I65" s="141" t="s">
        <v>64</v>
      </c>
      <c r="J65" s="140" t="s">
        <v>57</v>
      </c>
      <c r="K65" s="249" t="s">
        <v>62</v>
      </c>
      <c r="L65" s="138" t="s">
        <v>61</v>
      </c>
      <c r="M65" s="138" t="s">
        <v>60</v>
      </c>
      <c r="N65" s="138" t="s">
        <v>59</v>
      </c>
      <c r="O65" s="137" t="s">
        <v>58</v>
      </c>
      <c r="P65" s="248" t="s">
        <v>57</v>
      </c>
      <c r="Q65" s="788"/>
    </row>
    <row r="66" spans="1:17" ht="17.100000000000001" customHeight="1">
      <c r="B66" s="3" t="s">
        <v>111</v>
      </c>
      <c r="C66" s="235"/>
      <c r="D66" s="235"/>
      <c r="E66" s="235"/>
      <c r="F66" s="235"/>
      <c r="G66" s="235"/>
      <c r="H66" s="22">
        <v>0</v>
      </c>
      <c r="I66" s="21">
        <v>0</v>
      </c>
      <c r="J66" s="20">
        <f>SUM(H66:I66)</f>
        <v>0</v>
      </c>
      <c r="K66" s="234">
        <v>0</v>
      </c>
      <c r="L66" s="31">
        <v>3</v>
      </c>
      <c r="M66" s="31">
        <v>170</v>
      </c>
      <c r="N66" s="31">
        <v>539</v>
      </c>
      <c r="O66" s="30">
        <v>423</v>
      </c>
      <c r="P66" s="233">
        <f>SUM(K66:O66)</f>
        <v>1135</v>
      </c>
      <c r="Q66" s="232">
        <f>SUM(J66,P66)</f>
        <v>1135</v>
      </c>
    </row>
    <row r="67" spans="1:17" ht="17.100000000000001" customHeight="1">
      <c r="B67" s="2" t="s">
        <v>110</v>
      </c>
      <c r="C67" s="29"/>
      <c r="D67" s="29"/>
      <c r="E67" s="29"/>
      <c r="F67" s="29"/>
      <c r="G67" s="29"/>
      <c r="H67" s="18">
        <v>0</v>
      </c>
      <c r="I67" s="17">
        <v>0</v>
      </c>
      <c r="J67" s="16">
        <f>SUM(H67:I67)</f>
        <v>0</v>
      </c>
      <c r="K67" s="231">
        <v>0</v>
      </c>
      <c r="L67" s="28">
        <v>0</v>
      </c>
      <c r="M67" s="28">
        <v>0</v>
      </c>
      <c r="N67" s="28">
        <v>1</v>
      </c>
      <c r="O67" s="27">
        <v>3</v>
      </c>
      <c r="P67" s="230">
        <f>SUM(K67:O67)</f>
        <v>4</v>
      </c>
      <c r="Q67" s="229">
        <f>SUM(J67,P67)</f>
        <v>4</v>
      </c>
    </row>
    <row r="68" spans="1:17" ht="17.100000000000001" customHeight="1">
      <c r="B68" s="13" t="s">
        <v>55</v>
      </c>
      <c r="C68" s="12"/>
      <c r="D68" s="12"/>
      <c r="E68" s="12"/>
      <c r="F68" s="12"/>
      <c r="G68" s="12"/>
      <c r="H68" s="11">
        <f>H66+H67</f>
        <v>0</v>
      </c>
      <c r="I68" s="8">
        <f>I66+I67</f>
        <v>0</v>
      </c>
      <c r="J68" s="7">
        <f>SUM(H68:I68)</f>
        <v>0</v>
      </c>
      <c r="K68" s="228">
        <f>K66+K67</f>
        <v>0</v>
      </c>
      <c r="L68" s="9">
        <f>L66+L67</f>
        <v>3</v>
      </c>
      <c r="M68" s="9">
        <f>M66+M67</f>
        <v>170</v>
      </c>
      <c r="N68" s="9">
        <f>N66+N67</f>
        <v>540</v>
      </c>
      <c r="O68" s="8">
        <f>O66+O67</f>
        <v>426</v>
      </c>
      <c r="P68" s="227">
        <f>SUM(K68:O68)</f>
        <v>1139</v>
      </c>
      <c r="Q68" s="226">
        <f>SUM(J68,P68)</f>
        <v>1139</v>
      </c>
    </row>
    <row r="70" spans="1:17" ht="17.100000000000001" customHeight="1">
      <c r="A70" s="4" t="s">
        <v>115</v>
      </c>
    </row>
    <row r="71" spans="1:17" ht="17.100000000000001" customHeight="1">
      <c r="B71" s="23"/>
      <c r="C71" s="23"/>
      <c r="D71" s="23"/>
      <c r="E71" s="143"/>
      <c r="F71" s="143"/>
      <c r="G71" s="143"/>
      <c r="H71" s="143"/>
      <c r="I71" s="143"/>
      <c r="J71" s="782" t="s">
        <v>112</v>
      </c>
      <c r="K71" s="782"/>
      <c r="L71" s="782"/>
      <c r="M71" s="782"/>
      <c r="N71" s="782"/>
      <c r="O71" s="782"/>
      <c r="P71" s="782"/>
      <c r="Q71" s="782"/>
    </row>
    <row r="72" spans="1:17" ht="17.100000000000001" customHeight="1">
      <c r="B72" s="783" t="str">
        <f>"令和" &amp; DBCS($A$2) &amp; "年（" &amp; DBCS($B$2) &amp; "年）" &amp; DBCS($C$2) &amp; "月"</f>
        <v>令和４年（２０２２年）７月</v>
      </c>
      <c r="C72" s="784"/>
      <c r="D72" s="784"/>
      <c r="E72" s="784"/>
      <c r="F72" s="784"/>
      <c r="G72" s="785"/>
      <c r="H72" s="830" t="s">
        <v>104</v>
      </c>
      <c r="I72" s="831"/>
      <c r="J72" s="831"/>
      <c r="K72" s="832" t="s">
        <v>103</v>
      </c>
      <c r="L72" s="831"/>
      <c r="M72" s="831"/>
      <c r="N72" s="831"/>
      <c r="O72" s="831"/>
      <c r="P72" s="833"/>
      <c r="Q72" s="834" t="s">
        <v>56</v>
      </c>
    </row>
    <row r="73" spans="1:17" ht="17.100000000000001" customHeight="1">
      <c r="B73" s="786"/>
      <c r="C73" s="787"/>
      <c r="D73" s="787"/>
      <c r="E73" s="787"/>
      <c r="F73" s="787"/>
      <c r="G73" s="788"/>
      <c r="H73" s="247" t="s">
        <v>65</v>
      </c>
      <c r="I73" s="246" t="s">
        <v>64</v>
      </c>
      <c r="J73" s="245" t="s">
        <v>57</v>
      </c>
      <c r="K73" s="244" t="s">
        <v>62</v>
      </c>
      <c r="L73" s="243" t="s">
        <v>61</v>
      </c>
      <c r="M73" s="243" t="s">
        <v>60</v>
      </c>
      <c r="N73" s="243" t="s">
        <v>59</v>
      </c>
      <c r="O73" s="242" t="s">
        <v>58</v>
      </c>
      <c r="P73" s="241" t="s">
        <v>57</v>
      </c>
      <c r="Q73" s="835"/>
    </row>
    <row r="74" spans="1:17" ht="17.100000000000001" customHeight="1">
      <c r="B74" s="3" t="s">
        <v>111</v>
      </c>
      <c r="C74" s="235"/>
      <c r="D74" s="235"/>
      <c r="E74" s="235"/>
      <c r="F74" s="235"/>
      <c r="G74" s="235"/>
      <c r="H74" s="22">
        <v>0</v>
      </c>
      <c r="I74" s="21">
        <v>0</v>
      </c>
      <c r="J74" s="20">
        <f>SUM(H74:I74)</f>
        <v>0</v>
      </c>
      <c r="K74" s="234">
        <v>58</v>
      </c>
      <c r="L74" s="31">
        <v>59</v>
      </c>
      <c r="M74" s="31">
        <v>113</v>
      </c>
      <c r="N74" s="31">
        <v>156</v>
      </c>
      <c r="O74" s="30">
        <v>68</v>
      </c>
      <c r="P74" s="233">
        <f>SUM(K74:O74)</f>
        <v>454</v>
      </c>
      <c r="Q74" s="232">
        <f>SUM(J74,P74)</f>
        <v>454</v>
      </c>
    </row>
    <row r="75" spans="1:17" ht="17.100000000000001" customHeight="1">
      <c r="B75" s="2" t="s">
        <v>110</v>
      </c>
      <c r="C75" s="29"/>
      <c r="D75" s="29"/>
      <c r="E75" s="29"/>
      <c r="F75" s="29"/>
      <c r="G75" s="29"/>
      <c r="H75" s="18">
        <v>0</v>
      </c>
      <c r="I75" s="17">
        <v>0</v>
      </c>
      <c r="J75" s="16">
        <f>SUM(H75:I75)</f>
        <v>0</v>
      </c>
      <c r="K75" s="231">
        <v>0</v>
      </c>
      <c r="L75" s="28">
        <v>0</v>
      </c>
      <c r="M75" s="28">
        <v>0</v>
      </c>
      <c r="N75" s="28">
        <v>0</v>
      </c>
      <c r="O75" s="27">
        <v>1</v>
      </c>
      <c r="P75" s="230">
        <f>SUM(K75:O75)</f>
        <v>1</v>
      </c>
      <c r="Q75" s="229">
        <f>SUM(J75,P75)</f>
        <v>1</v>
      </c>
    </row>
    <row r="76" spans="1:17" ht="17.100000000000001" customHeight="1">
      <c r="B76" s="13" t="s">
        <v>55</v>
      </c>
      <c r="C76" s="12"/>
      <c r="D76" s="12"/>
      <c r="E76" s="12"/>
      <c r="F76" s="12"/>
      <c r="G76" s="12"/>
      <c r="H76" s="11">
        <f>H74+H75</f>
        <v>0</v>
      </c>
      <c r="I76" s="8">
        <f>I74+I75</f>
        <v>0</v>
      </c>
      <c r="J76" s="7">
        <f>SUM(H76:I76)</f>
        <v>0</v>
      </c>
      <c r="K76" s="228">
        <f>K74+K75</f>
        <v>58</v>
      </c>
      <c r="L76" s="9">
        <f>L74+L75</f>
        <v>59</v>
      </c>
      <c r="M76" s="9">
        <f>M74+M75</f>
        <v>113</v>
      </c>
      <c r="N76" s="9">
        <f>N74+N75</f>
        <v>156</v>
      </c>
      <c r="O76" s="8">
        <f>O74+O75</f>
        <v>69</v>
      </c>
      <c r="P76" s="227">
        <f>SUM(K76:O76)</f>
        <v>455</v>
      </c>
      <c r="Q76" s="226">
        <f>SUM(J76,P76)</f>
        <v>455</v>
      </c>
    </row>
    <row r="78" spans="1:17" ht="17.100000000000001" customHeight="1">
      <c r="A78" s="4" t="s">
        <v>114</v>
      </c>
    </row>
    <row r="79" spans="1:17" ht="17.100000000000001" customHeight="1">
      <c r="B79" s="23"/>
      <c r="C79" s="23"/>
      <c r="D79" s="23"/>
      <c r="E79" s="143"/>
      <c r="F79" s="143"/>
      <c r="G79" s="143"/>
      <c r="H79" s="143"/>
      <c r="I79" s="143"/>
      <c r="J79" s="782" t="s">
        <v>112</v>
      </c>
      <c r="K79" s="782"/>
      <c r="L79" s="782"/>
      <c r="M79" s="782"/>
      <c r="N79" s="782"/>
      <c r="O79" s="782"/>
      <c r="P79" s="782"/>
      <c r="Q79" s="782"/>
    </row>
    <row r="80" spans="1:17" ht="17.100000000000001" customHeight="1">
      <c r="B80" s="809" t="str">
        <f>"令和" &amp; DBCS($A$2) &amp; "年（" &amp; DBCS($B$2) &amp; "年）" &amp; DBCS($C$2) &amp; "月"</f>
        <v>令和４年（２０２２年）７月</v>
      </c>
      <c r="C80" s="810"/>
      <c r="D80" s="810"/>
      <c r="E80" s="810"/>
      <c r="F80" s="810"/>
      <c r="G80" s="811"/>
      <c r="H80" s="815" t="s">
        <v>104</v>
      </c>
      <c r="I80" s="816"/>
      <c r="J80" s="816"/>
      <c r="K80" s="817" t="s">
        <v>103</v>
      </c>
      <c r="L80" s="816"/>
      <c r="M80" s="816"/>
      <c r="N80" s="816"/>
      <c r="O80" s="816"/>
      <c r="P80" s="818"/>
      <c r="Q80" s="811" t="s">
        <v>56</v>
      </c>
    </row>
    <row r="81" spans="1:18" ht="17.100000000000001" customHeight="1">
      <c r="B81" s="812"/>
      <c r="C81" s="813"/>
      <c r="D81" s="813"/>
      <c r="E81" s="813"/>
      <c r="F81" s="813"/>
      <c r="G81" s="814"/>
      <c r="H81" s="240" t="s">
        <v>65</v>
      </c>
      <c r="I81" s="237" t="s">
        <v>64</v>
      </c>
      <c r="J81" s="366" t="s">
        <v>57</v>
      </c>
      <c r="K81" s="239" t="s">
        <v>62</v>
      </c>
      <c r="L81" s="238" t="s">
        <v>61</v>
      </c>
      <c r="M81" s="238" t="s">
        <v>60</v>
      </c>
      <c r="N81" s="238" t="s">
        <v>59</v>
      </c>
      <c r="O81" s="237" t="s">
        <v>58</v>
      </c>
      <c r="P81" s="236" t="s">
        <v>57</v>
      </c>
      <c r="Q81" s="814"/>
    </row>
    <row r="82" spans="1:18" ht="17.100000000000001" customHeight="1">
      <c r="B82" s="3" t="s">
        <v>111</v>
      </c>
      <c r="C82" s="235"/>
      <c r="D82" s="235"/>
      <c r="E82" s="235"/>
      <c r="F82" s="235"/>
      <c r="G82" s="235"/>
      <c r="H82" s="22">
        <v>0</v>
      </c>
      <c r="I82" s="21">
        <v>0</v>
      </c>
      <c r="J82" s="20">
        <f>SUM(H82:I82)</f>
        <v>0</v>
      </c>
      <c r="K82" s="234">
        <v>0</v>
      </c>
      <c r="L82" s="31">
        <v>0</v>
      </c>
      <c r="M82" s="31">
        <v>4</v>
      </c>
      <c r="N82" s="31">
        <v>13</v>
      </c>
      <c r="O82" s="30">
        <v>16</v>
      </c>
      <c r="P82" s="233">
        <f>SUM(K82:O82)</f>
        <v>33</v>
      </c>
      <c r="Q82" s="232">
        <f>SUM(J82,P82)</f>
        <v>33</v>
      </c>
    </row>
    <row r="83" spans="1:18" ht="17.100000000000001" customHeight="1">
      <c r="B83" s="2" t="s">
        <v>110</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55</v>
      </c>
      <c r="C84" s="12"/>
      <c r="D84" s="12"/>
      <c r="E84" s="12"/>
      <c r="F84" s="12"/>
      <c r="G84" s="12"/>
      <c r="H84" s="11">
        <f>H82+H83</f>
        <v>0</v>
      </c>
      <c r="I84" s="8">
        <f>I82+I83</f>
        <v>0</v>
      </c>
      <c r="J84" s="7">
        <f>SUM(H84:I84)</f>
        <v>0</v>
      </c>
      <c r="K84" s="228">
        <f>K82+K83</f>
        <v>0</v>
      </c>
      <c r="L84" s="9">
        <f>L82+L83</f>
        <v>0</v>
      </c>
      <c r="M84" s="9">
        <f>M82+M83</f>
        <v>4</v>
      </c>
      <c r="N84" s="9">
        <f>N82+N83</f>
        <v>13</v>
      </c>
      <c r="O84" s="8">
        <f>O82+O83</f>
        <v>16</v>
      </c>
      <c r="P84" s="227">
        <f>SUM(K84:O84)</f>
        <v>33</v>
      </c>
      <c r="Q84" s="226">
        <f>SUM(J84,P84)</f>
        <v>33</v>
      </c>
    </row>
    <row r="86" spans="1:18" s="189" customFormat="1" ht="17.100000000000001" customHeight="1">
      <c r="A86" s="4" t="s">
        <v>113</v>
      </c>
    </row>
    <row r="87" spans="1:18" s="189" customFormat="1" ht="17.100000000000001" customHeight="1">
      <c r="B87" s="225"/>
      <c r="C87" s="225"/>
      <c r="D87" s="225"/>
      <c r="E87" s="187"/>
      <c r="F87" s="187"/>
      <c r="G87" s="187"/>
      <c r="H87" s="187"/>
      <c r="I87" s="187"/>
      <c r="J87" s="819" t="s">
        <v>112</v>
      </c>
      <c r="K87" s="819"/>
      <c r="L87" s="819"/>
      <c r="M87" s="819"/>
      <c r="N87" s="819"/>
      <c r="O87" s="819"/>
      <c r="P87" s="819"/>
      <c r="Q87" s="819"/>
    </row>
    <row r="88" spans="1:18" s="189" customFormat="1" ht="17.100000000000001" customHeight="1">
      <c r="B88" s="820" t="str">
        <f>"令和" &amp; DBCS($A$2) &amp; "年（" &amp; DBCS($B$2) &amp; "年）" &amp; DBCS($C$2) &amp; "月"</f>
        <v>令和４年（２０２２年）７月</v>
      </c>
      <c r="C88" s="821"/>
      <c r="D88" s="821"/>
      <c r="E88" s="821"/>
      <c r="F88" s="821"/>
      <c r="G88" s="822"/>
      <c r="H88" s="826" t="s">
        <v>104</v>
      </c>
      <c r="I88" s="827"/>
      <c r="J88" s="827"/>
      <c r="K88" s="828" t="s">
        <v>103</v>
      </c>
      <c r="L88" s="827"/>
      <c r="M88" s="827"/>
      <c r="N88" s="827"/>
      <c r="O88" s="827"/>
      <c r="P88" s="829"/>
      <c r="Q88" s="822" t="s">
        <v>56</v>
      </c>
    </row>
    <row r="89" spans="1:18" s="189" customFormat="1" ht="17.100000000000001" customHeight="1">
      <c r="B89" s="823"/>
      <c r="C89" s="824"/>
      <c r="D89" s="824"/>
      <c r="E89" s="824"/>
      <c r="F89" s="824"/>
      <c r="G89" s="825"/>
      <c r="H89" s="224" t="s">
        <v>65</v>
      </c>
      <c r="I89" s="221" t="s">
        <v>64</v>
      </c>
      <c r="J89" s="367" t="s">
        <v>57</v>
      </c>
      <c r="K89" s="223" t="s">
        <v>62</v>
      </c>
      <c r="L89" s="222" t="s">
        <v>61</v>
      </c>
      <c r="M89" s="222" t="s">
        <v>60</v>
      </c>
      <c r="N89" s="222" t="s">
        <v>59</v>
      </c>
      <c r="O89" s="221" t="s">
        <v>58</v>
      </c>
      <c r="P89" s="220" t="s">
        <v>57</v>
      </c>
      <c r="Q89" s="825"/>
    </row>
    <row r="90" spans="1:18" s="189" customFormat="1" ht="17.100000000000001" customHeight="1">
      <c r="B90" s="219" t="s">
        <v>111</v>
      </c>
      <c r="C90" s="218"/>
      <c r="D90" s="218"/>
      <c r="E90" s="218"/>
      <c r="F90" s="218"/>
      <c r="G90" s="218"/>
      <c r="H90" s="217">
        <v>0</v>
      </c>
      <c r="I90" s="216">
        <v>0</v>
      </c>
      <c r="J90" s="215">
        <f>SUM(H90:I90)</f>
        <v>0</v>
      </c>
      <c r="K90" s="214">
        <v>1</v>
      </c>
      <c r="L90" s="213">
        <v>2</v>
      </c>
      <c r="M90" s="213">
        <v>32</v>
      </c>
      <c r="N90" s="213">
        <v>321</v>
      </c>
      <c r="O90" s="212">
        <v>384</v>
      </c>
      <c r="P90" s="211">
        <f>SUM(K90:O90)</f>
        <v>740</v>
      </c>
      <c r="Q90" s="210">
        <f>SUM(J90,P90)</f>
        <v>740</v>
      </c>
    </row>
    <row r="91" spans="1:18" s="189" customFormat="1" ht="17.100000000000001" customHeight="1">
      <c r="B91" s="209" t="s">
        <v>110</v>
      </c>
      <c r="C91" s="208"/>
      <c r="D91" s="208"/>
      <c r="E91" s="208"/>
      <c r="F91" s="208"/>
      <c r="G91" s="208"/>
      <c r="H91" s="207">
        <v>0</v>
      </c>
      <c r="I91" s="206">
        <v>0</v>
      </c>
      <c r="J91" s="205">
        <f>SUM(H91:I91)</f>
        <v>0</v>
      </c>
      <c r="K91" s="204">
        <v>0</v>
      </c>
      <c r="L91" s="203">
        <v>0</v>
      </c>
      <c r="M91" s="203">
        <v>0</v>
      </c>
      <c r="N91" s="203">
        <v>1</v>
      </c>
      <c r="O91" s="202">
        <v>5</v>
      </c>
      <c r="P91" s="201">
        <f>SUM(K91:O91)</f>
        <v>6</v>
      </c>
      <c r="Q91" s="200">
        <f>SUM(J91,P91)</f>
        <v>6</v>
      </c>
    </row>
    <row r="92" spans="1:18" s="189" customFormat="1" ht="17.100000000000001" customHeight="1">
      <c r="B92" s="199" t="s">
        <v>55</v>
      </c>
      <c r="C92" s="198"/>
      <c r="D92" s="198"/>
      <c r="E92" s="198"/>
      <c r="F92" s="198"/>
      <c r="G92" s="198"/>
      <c r="H92" s="197">
        <f>H90+H91</f>
        <v>0</v>
      </c>
      <c r="I92" s="193">
        <f>I90+I91</f>
        <v>0</v>
      </c>
      <c r="J92" s="196">
        <f>SUM(H92:I92)</f>
        <v>0</v>
      </c>
      <c r="K92" s="195">
        <f>K90+K91</f>
        <v>1</v>
      </c>
      <c r="L92" s="194">
        <f>L90+L91</f>
        <v>2</v>
      </c>
      <c r="M92" s="194">
        <f>M90+M91</f>
        <v>32</v>
      </c>
      <c r="N92" s="194">
        <f>N90+N91</f>
        <v>322</v>
      </c>
      <c r="O92" s="193">
        <f>O90+O91</f>
        <v>389</v>
      </c>
      <c r="P92" s="192">
        <f>SUM(K92:O92)</f>
        <v>746</v>
      </c>
      <c r="Q92" s="191">
        <f>SUM(J92,P92)</f>
        <v>746</v>
      </c>
    </row>
    <row r="93" spans="1:18" s="189" customFormat="1" ht="17.100000000000001" customHeight="1"/>
    <row r="94" spans="1:18" s="49" customFormat="1" ht="17.100000000000001" customHeight="1">
      <c r="A94" s="26" t="s">
        <v>109</v>
      </c>
      <c r="J94" s="190"/>
      <c r="K94" s="190"/>
    </row>
    <row r="95" spans="1:18" s="49" customFormat="1" ht="17.100000000000001" customHeight="1">
      <c r="B95" s="189"/>
      <c r="C95" s="188"/>
      <c r="D95" s="188"/>
      <c r="E95" s="188"/>
      <c r="F95" s="187"/>
      <c r="G95" s="187"/>
      <c r="H95" s="187"/>
      <c r="I95" s="819" t="s">
        <v>108</v>
      </c>
      <c r="J95" s="819"/>
      <c r="K95" s="819"/>
      <c r="L95" s="819"/>
      <c r="M95" s="819"/>
      <c r="N95" s="819"/>
      <c r="O95" s="819"/>
      <c r="P95" s="819"/>
      <c r="Q95" s="819"/>
      <c r="R95" s="819"/>
    </row>
    <row r="96" spans="1:18" s="49" customFormat="1" ht="17.100000000000001" customHeight="1">
      <c r="B96" s="796" t="str">
        <f>"令和" &amp; DBCS($A$2) &amp; "年（" &amp; DBCS($B$2) &amp; "年）" &amp; DBCS($C$2) &amp; "月"</f>
        <v>令和４年（２０２２年）７月</v>
      </c>
      <c r="C96" s="797"/>
      <c r="D96" s="797"/>
      <c r="E96" s="797"/>
      <c r="F96" s="797"/>
      <c r="G96" s="798"/>
      <c r="H96" s="802" t="s">
        <v>104</v>
      </c>
      <c r="I96" s="803"/>
      <c r="J96" s="803"/>
      <c r="K96" s="804" t="s">
        <v>103</v>
      </c>
      <c r="L96" s="805"/>
      <c r="M96" s="805"/>
      <c r="N96" s="805"/>
      <c r="O96" s="805"/>
      <c r="P96" s="805"/>
      <c r="Q96" s="806"/>
      <c r="R96" s="807" t="s">
        <v>56</v>
      </c>
    </row>
    <row r="97" spans="2:18" s="49" customFormat="1" ht="17.100000000000001" customHeight="1">
      <c r="B97" s="799"/>
      <c r="C97" s="800"/>
      <c r="D97" s="800"/>
      <c r="E97" s="800"/>
      <c r="F97" s="800"/>
      <c r="G97" s="801"/>
      <c r="H97" s="186" t="s">
        <v>65</v>
      </c>
      <c r="I97" s="185" t="s">
        <v>64</v>
      </c>
      <c r="J97" s="184" t="s">
        <v>57</v>
      </c>
      <c r="K97" s="139" t="s">
        <v>63</v>
      </c>
      <c r="L97" s="183" t="s">
        <v>62</v>
      </c>
      <c r="M97" s="183" t="s">
        <v>61</v>
      </c>
      <c r="N97" s="183" t="s">
        <v>60</v>
      </c>
      <c r="O97" s="183" t="s">
        <v>59</v>
      </c>
      <c r="P97" s="182" t="s">
        <v>58</v>
      </c>
      <c r="Q97" s="365" t="s">
        <v>57</v>
      </c>
      <c r="R97" s="808"/>
    </row>
    <row r="98" spans="2:18" s="49" customFormat="1" ht="17.100000000000001" customHeight="1">
      <c r="B98" s="162" t="s">
        <v>102</v>
      </c>
      <c r="C98" s="161"/>
      <c r="D98" s="161"/>
      <c r="E98" s="161"/>
      <c r="F98" s="161"/>
      <c r="G98" s="160"/>
      <c r="H98" s="159">
        <f t="shared" ref="H98:R98" si="13">SUM(H99,H105,H108,H113,H117:H118)</f>
        <v>1894</v>
      </c>
      <c r="I98" s="158">
        <f t="shared" si="13"/>
        <v>2993</v>
      </c>
      <c r="J98" s="157">
        <f t="shared" si="13"/>
        <v>4887</v>
      </c>
      <c r="K98" s="42">
        <f t="shared" si="13"/>
        <v>0</v>
      </c>
      <c r="L98" s="156">
        <f t="shared" si="13"/>
        <v>9925</v>
      </c>
      <c r="M98" s="156">
        <f t="shared" si="13"/>
        <v>7286</v>
      </c>
      <c r="N98" s="156">
        <f t="shared" si="13"/>
        <v>4923</v>
      </c>
      <c r="O98" s="156">
        <f t="shared" si="13"/>
        <v>3380</v>
      </c>
      <c r="P98" s="155">
        <f t="shared" si="13"/>
        <v>1943</v>
      </c>
      <c r="Q98" s="154">
        <f t="shared" si="13"/>
        <v>27457</v>
      </c>
      <c r="R98" s="153">
        <f t="shared" si="13"/>
        <v>32344</v>
      </c>
    </row>
    <row r="99" spans="2:18" s="49" customFormat="1" ht="17.100000000000001" customHeight="1">
      <c r="B99" s="111"/>
      <c r="C99" s="162" t="s">
        <v>101</v>
      </c>
      <c r="D99" s="161"/>
      <c r="E99" s="161"/>
      <c r="F99" s="161"/>
      <c r="G99" s="160"/>
      <c r="H99" s="159">
        <f t="shared" ref="H99:Q99" si="14">SUM(H100:H104)</f>
        <v>132</v>
      </c>
      <c r="I99" s="158">
        <f t="shared" si="14"/>
        <v>225</v>
      </c>
      <c r="J99" s="157">
        <f t="shared" si="14"/>
        <v>357</v>
      </c>
      <c r="K99" s="42">
        <f t="shared" si="14"/>
        <v>0</v>
      </c>
      <c r="L99" s="156">
        <f t="shared" si="14"/>
        <v>2619</v>
      </c>
      <c r="M99" s="156">
        <f t="shared" si="14"/>
        <v>2002</v>
      </c>
      <c r="N99" s="156">
        <f t="shared" si="14"/>
        <v>1519</v>
      </c>
      <c r="O99" s="156">
        <f t="shared" si="14"/>
        <v>1120</v>
      </c>
      <c r="P99" s="155">
        <f t="shared" si="14"/>
        <v>804</v>
      </c>
      <c r="Q99" s="154">
        <f t="shared" si="14"/>
        <v>8064</v>
      </c>
      <c r="R99" s="153">
        <f t="shared" ref="R99:R104" si="15">SUM(J99,Q99)</f>
        <v>8421</v>
      </c>
    </row>
    <row r="100" spans="2:18" s="49" customFormat="1" ht="17.100000000000001" customHeight="1">
      <c r="B100" s="111"/>
      <c r="C100" s="111"/>
      <c r="D100" s="172" t="s">
        <v>100</v>
      </c>
      <c r="E100" s="171"/>
      <c r="F100" s="171"/>
      <c r="G100" s="170"/>
      <c r="H100" s="169">
        <v>0</v>
      </c>
      <c r="I100" s="166">
        <v>0</v>
      </c>
      <c r="J100" s="165">
        <f>SUM(H100:I100)</f>
        <v>0</v>
      </c>
      <c r="K100" s="134">
        <v>0</v>
      </c>
      <c r="L100" s="167">
        <v>1398</v>
      </c>
      <c r="M100" s="167">
        <v>881</v>
      </c>
      <c r="N100" s="167">
        <v>487</v>
      </c>
      <c r="O100" s="167">
        <v>305</v>
      </c>
      <c r="P100" s="166">
        <v>185</v>
      </c>
      <c r="Q100" s="165">
        <f>SUM(K100:P100)</f>
        <v>3256</v>
      </c>
      <c r="R100" s="164">
        <f t="shared" si="15"/>
        <v>3256</v>
      </c>
    </row>
    <row r="101" spans="2:18" s="49" customFormat="1" ht="17.100000000000001" customHeight="1">
      <c r="B101" s="111"/>
      <c r="C101" s="111"/>
      <c r="D101" s="110" t="s">
        <v>99</v>
      </c>
      <c r="E101" s="109"/>
      <c r="F101" s="109"/>
      <c r="G101" s="108"/>
      <c r="H101" s="107">
        <v>0</v>
      </c>
      <c r="I101" s="104">
        <v>0</v>
      </c>
      <c r="J101" s="103">
        <f>SUM(H101:I101)</f>
        <v>0</v>
      </c>
      <c r="K101" s="101">
        <v>0</v>
      </c>
      <c r="L101" s="105">
        <v>0</v>
      </c>
      <c r="M101" s="105">
        <v>3</v>
      </c>
      <c r="N101" s="105">
        <v>2</v>
      </c>
      <c r="O101" s="105">
        <v>14</v>
      </c>
      <c r="P101" s="104">
        <v>17</v>
      </c>
      <c r="Q101" s="103">
        <f>SUM(K101:P101)</f>
        <v>36</v>
      </c>
      <c r="R101" s="102">
        <f t="shared" si="15"/>
        <v>36</v>
      </c>
    </row>
    <row r="102" spans="2:18" s="49" customFormat="1" ht="17.100000000000001" customHeight="1">
      <c r="B102" s="111"/>
      <c r="C102" s="111"/>
      <c r="D102" s="110" t="s">
        <v>98</v>
      </c>
      <c r="E102" s="109"/>
      <c r="F102" s="109"/>
      <c r="G102" s="108"/>
      <c r="H102" s="107">
        <v>45</v>
      </c>
      <c r="I102" s="104">
        <v>96</v>
      </c>
      <c r="J102" s="103">
        <f>SUM(H102:I102)</f>
        <v>141</v>
      </c>
      <c r="K102" s="101">
        <v>0</v>
      </c>
      <c r="L102" s="105">
        <v>365</v>
      </c>
      <c r="M102" s="105">
        <v>306</v>
      </c>
      <c r="N102" s="105">
        <v>219</v>
      </c>
      <c r="O102" s="105">
        <v>164</v>
      </c>
      <c r="P102" s="104">
        <v>122</v>
      </c>
      <c r="Q102" s="103">
        <f>SUM(K102:P102)</f>
        <v>1176</v>
      </c>
      <c r="R102" s="102">
        <f t="shared" si="15"/>
        <v>1317</v>
      </c>
    </row>
    <row r="103" spans="2:18" s="49" customFormat="1" ht="17.100000000000001" customHeight="1">
      <c r="B103" s="111"/>
      <c r="C103" s="111"/>
      <c r="D103" s="110" t="s">
        <v>97</v>
      </c>
      <c r="E103" s="109"/>
      <c r="F103" s="109"/>
      <c r="G103" s="108"/>
      <c r="H103" s="107">
        <v>12</v>
      </c>
      <c r="I103" s="104">
        <v>46</v>
      </c>
      <c r="J103" s="103">
        <f>SUM(H103:I103)</f>
        <v>58</v>
      </c>
      <c r="K103" s="101">
        <v>0</v>
      </c>
      <c r="L103" s="105">
        <v>87</v>
      </c>
      <c r="M103" s="105">
        <v>92</v>
      </c>
      <c r="N103" s="105">
        <v>80</v>
      </c>
      <c r="O103" s="105">
        <v>49</v>
      </c>
      <c r="P103" s="104">
        <v>27</v>
      </c>
      <c r="Q103" s="103">
        <f>SUM(K103:P103)</f>
        <v>335</v>
      </c>
      <c r="R103" s="102">
        <f t="shared" si="15"/>
        <v>393</v>
      </c>
    </row>
    <row r="104" spans="2:18" s="49" customFormat="1" ht="17.100000000000001" customHeight="1">
      <c r="B104" s="111"/>
      <c r="C104" s="111"/>
      <c r="D104" s="181" t="s">
        <v>96</v>
      </c>
      <c r="E104" s="180"/>
      <c r="F104" s="180"/>
      <c r="G104" s="179"/>
      <c r="H104" s="178">
        <v>75</v>
      </c>
      <c r="I104" s="175">
        <v>83</v>
      </c>
      <c r="J104" s="174">
        <f>SUM(H104:I104)</f>
        <v>158</v>
      </c>
      <c r="K104" s="128">
        <v>0</v>
      </c>
      <c r="L104" s="176">
        <v>769</v>
      </c>
      <c r="M104" s="176">
        <v>720</v>
      </c>
      <c r="N104" s="176">
        <v>731</v>
      </c>
      <c r="O104" s="176">
        <v>588</v>
      </c>
      <c r="P104" s="175">
        <v>453</v>
      </c>
      <c r="Q104" s="174">
        <f>SUM(K104:P104)</f>
        <v>3261</v>
      </c>
      <c r="R104" s="173">
        <f t="shared" si="15"/>
        <v>3419</v>
      </c>
    </row>
    <row r="105" spans="2:18" s="49" customFormat="1" ht="17.100000000000001" customHeight="1">
      <c r="B105" s="111"/>
      <c r="C105" s="162" t="s">
        <v>95</v>
      </c>
      <c r="D105" s="161"/>
      <c r="E105" s="161"/>
      <c r="F105" s="161"/>
      <c r="G105" s="160"/>
      <c r="H105" s="159">
        <f t="shared" ref="H105:R105" si="16">SUM(H106:H107)</f>
        <v>121</v>
      </c>
      <c r="I105" s="158">
        <f t="shared" si="16"/>
        <v>182</v>
      </c>
      <c r="J105" s="157">
        <f t="shared" si="16"/>
        <v>303</v>
      </c>
      <c r="K105" s="42">
        <f t="shared" si="16"/>
        <v>0</v>
      </c>
      <c r="L105" s="156">
        <f t="shared" si="16"/>
        <v>1742</v>
      </c>
      <c r="M105" s="156">
        <f t="shared" si="16"/>
        <v>1166</v>
      </c>
      <c r="N105" s="156">
        <f t="shared" si="16"/>
        <v>709</v>
      </c>
      <c r="O105" s="156">
        <f t="shared" si="16"/>
        <v>442</v>
      </c>
      <c r="P105" s="155">
        <f t="shared" si="16"/>
        <v>203</v>
      </c>
      <c r="Q105" s="154">
        <f t="shared" si="16"/>
        <v>4262</v>
      </c>
      <c r="R105" s="153">
        <f t="shared" si="16"/>
        <v>4565</v>
      </c>
    </row>
    <row r="106" spans="2:18" s="49" customFormat="1" ht="17.100000000000001" customHeight="1">
      <c r="B106" s="111"/>
      <c r="C106" s="111"/>
      <c r="D106" s="172" t="s">
        <v>94</v>
      </c>
      <c r="E106" s="171"/>
      <c r="F106" s="171"/>
      <c r="G106" s="170"/>
      <c r="H106" s="169">
        <v>0</v>
      </c>
      <c r="I106" s="166">
        <v>0</v>
      </c>
      <c r="J106" s="168">
        <f>SUM(H106:I106)</f>
        <v>0</v>
      </c>
      <c r="K106" s="134">
        <v>0</v>
      </c>
      <c r="L106" s="167">
        <v>1297</v>
      </c>
      <c r="M106" s="167">
        <v>821</v>
      </c>
      <c r="N106" s="167">
        <v>522</v>
      </c>
      <c r="O106" s="167">
        <v>333</v>
      </c>
      <c r="P106" s="166">
        <v>140</v>
      </c>
      <c r="Q106" s="165">
        <f>SUM(K106:P106)</f>
        <v>3113</v>
      </c>
      <c r="R106" s="164">
        <f>SUM(J106,Q106)</f>
        <v>3113</v>
      </c>
    </row>
    <row r="107" spans="2:18" s="49" customFormat="1" ht="17.100000000000001" customHeight="1">
      <c r="B107" s="111"/>
      <c r="C107" s="111"/>
      <c r="D107" s="181" t="s">
        <v>93</v>
      </c>
      <c r="E107" s="180"/>
      <c r="F107" s="180"/>
      <c r="G107" s="179"/>
      <c r="H107" s="178">
        <v>121</v>
      </c>
      <c r="I107" s="175">
        <v>182</v>
      </c>
      <c r="J107" s="177">
        <f>SUM(H107:I107)</f>
        <v>303</v>
      </c>
      <c r="K107" s="128">
        <v>0</v>
      </c>
      <c r="L107" s="176">
        <v>445</v>
      </c>
      <c r="M107" s="176">
        <v>345</v>
      </c>
      <c r="N107" s="176">
        <v>187</v>
      </c>
      <c r="O107" s="176">
        <v>109</v>
      </c>
      <c r="P107" s="175">
        <v>63</v>
      </c>
      <c r="Q107" s="174">
        <f>SUM(K107:P107)</f>
        <v>1149</v>
      </c>
      <c r="R107" s="173">
        <f>SUM(J107,Q107)</f>
        <v>1452</v>
      </c>
    </row>
    <row r="108" spans="2:18" s="49" customFormat="1" ht="17.100000000000001" customHeight="1">
      <c r="B108" s="111"/>
      <c r="C108" s="162" t="s">
        <v>92</v>
      </c>
      <c r="D108" s="161"/>
      <c r="E108" s="161"/>
      <c r="F108" s="161"/>
      <c r="G108" s="160"/>
      <c r="H108" s="159">
        <f t="shared" ref="H108:R108" si="17">SUM(H109:H112)</f>
        <v>6</v>
      </c>
      <c r="I108" s="158">
        <f t="shared" si="17"/>
        <v>7</v>
      </c>
      <c r="J108" s="157">
        <f t="shared" si="17"/>
        <v>13</v>
      </c>
      <c r="K108" s="42">
        <f t="shared" si="17"/>
        <v>0</v>
      </c>
      <c r="L108" s="156">
        <f t="shared" si="17"/>
        <v>154</v>
      </c>
      <c r="M108" s="156">
        <f t="shared" si="17"/>
        <v>189</v>
      </c>
      <c r="N108" s="156">
        <f t="shared" si="17"/>
        <v>190</v>
      </c>
      <c r="O108" s="156">
        <f t="shared" si="17"/>
        <v>144</v>
      </c>
      <c r="P108" s="155">
        <f t="shared" si="17"/>
        <v>78</v>
      </c>
      <c r="Q108" s="154">
        <f t="shared" si="17"/>
        <v>755</v>
      </c>
      <c r="R108" s="153">
        <f t="shared" si="17"/>
        <v>768</v>
      </c>
    </row>
    <row r="109" spans="2:18" s="49" customFormat="1" ht="17.100000000000001" customHeight="1">
      <c r="B109" s="111"/>
      <c r="C109" s="111"/>
      <c r="D109" s="172" t="s">
        <v>91</v>
      </c>
      <c r="E109" s="171"/>
      <c r="F109" s="171"/>
      <c r="G109" s="170"/>
      <c r="H109" s="169">
        <v>6</v>
      </c>
      <c r="I109" s="166">
        <v>7</v>
      </c>
      <c r="J109" s="168">
        <f>SUM(H109:I109)</f>
        <v>13</v>
      </c>
      <c r="K109" s="134">
        <v>0</v>
      </c>
      <c r="L109" s="167">
        <v>143</v>
      </c>
      <c r="M109" s="167">
        <v>167</v>
      </c>
      <c r="N109" s="167">
        <v>171</v>
      </c>
      <c r="O109" s="167">
        <v>120</v>
      </c>
      <c r="P109" s="166">
        <v>60</v>
      </c>
      <c r="Q109" s="165">
        <f>SUM(K109:P109)</f>
        <v>661</v>
      </c>
      <c r="R109" s="164">
        <f>SUM(J109,Q109)</f>
        <v>674</v>
      </c>
    </row>
    <row r="110" spans="2:18" s="49" customFormat="1" ht="17.100000000000001" customHeight="1">
      <c r="B110" s="111"/>
      <c r="C110" s="111"/>
      <c r="D110" s="110" t="s">
        <v>90</v>
      </c>
      <c r="E110" s="109"/>
      <c r="F110" s="109"/>
      <c r="G110" s="108"/>
      <c r="H110" s="107">
        <v>0</v>
      </c>
      <c r="I110" s="104">
        <v>0</v>
      </c>
      <c r="J110" s="106">
        <f>SUM(H110:I110)</f>
        <v>0</v>
      </c>
      <c r="K110" s="101">
        <v>0</v>
      </c>
      <c r="L110" s="105">
        <v>11</v>
      </c>
      <c r="M110" s="105">
        <v>22</v>
      </c>
      <c r="N110" s="105">
        <v>19</v>
      </c>
      <c r="O110" s="105">
        <v>24</v>
      </c>
      <c r="P110" s="104">
        <v>18</v>
      </c>
      <c r="Q110" s="103">
        <f>SUM(K110:P110)</f>
        <v>94</v>
      </c>
      <c r="R110" s="102">
        <f>SUM(J110,Q110)</f>
        <v>94</v>
      </c>
    </row>
    <row r="111" spans="2:18" s="49" customFormat="1" ht="17.100000000000001" customHeight="1">
      <c r="B111" s="111"/>
      <c r="C111" s="163"/>
      <c r="D111" s="110" t="s">
        <v>89</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88</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87</v>
      </c>
      <c r="D113" s="161"/>
      <c r="E113" s="161"/>
      <c r="F113" s="161"/>
      <c r="G113" s="160"/>
      <c r="H113" s="159">
        <f t="shared" ref="H113:R113" si="18">SUM(H114:H116)</f>
        <v>767</v>
      </c>
      <c r="I113" s="158">
        <f t="shared" si="18"/>
        <v>1253</v>
      </c>
      <c r="J113" s="157">
        <f t="shared" si="18"/>
        <v>2020</v>
      </c>
      <c r="K113" s="42">
        <f t="shared" si="18"/>
        <v>0</v>
      </c>
      <c r="L113" s="156">
        <f t="shared" si="18"/>
        <v>1845</v>
      </c>
      <c r="M113" s="156">
        <f t="shared" si="18"/>
        <v>1666</v>
      </c>
      <c r="N113" s="156">
        <f t="shared" si="18"/>
        <v>1141</v>
      </c>
      <c r="O113" s="156">
        <f t="shared" si="18"/>
        <v>802</v>
      </c>
      <c r="P113" s="155">
        <f t="shared" si="18"/>
        <v>437</v>
      </c>
      <c r="Q113" s="154">
        <f t="shared" si="18"/>
        <v>5891</v>
      </c>
      <c r="R113" s="153">
        <f t="shared" si="18"/>
        <v>7911</v>
      </c>
    </row>
    <row r="114" spans="2:18" s="14" customFormat="1" ht="17.100000000000001" customHeight="1">
      <c r="B114" s="72"/>
      <c r="C114" s="72"/>
      <c r="D114" s="82" t="s">
        <v>86</v>
      </c>
      <c r="E114" s="81"/>
      <c r="F114" s="81"/>
      <c r="G114" s="80"/>
      <c r="H114" s="79">
        <v>734</v>
      </c>
      <c r="I114" s="75">
        <v>1207</v>
      </c>
      <c r="J114" s="78">
        <f>SUM(H114:I114)</f>
        <v>1941</v>
      </c>
      <c r="K114" s="134">
        <v>0</v>
      </c>
      <c r="L114" s="76">
        <v>1772</v>
      </c>
      <c r="M114" s="76">
        <v>1623</v>
      </c>
      <c r="N114" s="76">
        <v>1097</v>
      </c>
      <c r="O114" s="76">
        <v>777</v>
      </c>
      <c r="P114" s="75">
        <v>429</v>
      </c>
      <c r="Q114" s="74">
        <f>SUM(K114:P114)</f>
        <v>5698</v>
      </c>
      <c r="R114" s="73">
        <f>SUM(J114,Q114)</f>
        <v>7639</v>
      </c>
    </row>
    <row r="115" spans="2:18" s="14" customFormat="1" ht="17.100000000000001" customHeight="1">
      <c r="B115" s="72"/>
      <c r="C115" s="72"/>
      <c r="D115" s="70" t="s">
        <v>85</v>
      </c>
      <c r="E115" s="69"/>
      <c r="F115" s="69"/>
      <c r="G115" s="68"/>
      <c r="H115" s="67">
        <v>17</v>
      </c>
      <c r="I115" s="63">
        <v>19</v>
      </c>
      <c r="J115" s="66">
        <f>SUM(H115:I115)</f>
        <v>36</v>
      </c>
      <c r="K115" s="101">
        <v>0</v>
      </c>
      <c r="L115" s="64">
        <v>36</v>
      </c>
      <c r="M115" s="64">
        <v>27</v>
      </c>
      <c r="N115" s="64">
        <v>26</v>
      </c>
      <c r="O115" s="64">
        <v>15</v>
      </c>
      <c r="P115" s="63">
        <v>5</v>
      </c>
      <c r="Q115" s="62">
        <f>SUM(K115:P115)</f>
        <v>109</v>
      </c>
      <c r="R115" s="61">
        <f>SUM(J115,Q115)</f>
        <v>145</v>
      </c>
    </row>
    <row r="116" spans="2:18" s="14" customFormat="1" ht="17.100000000000001" customHeight="1">
      <c r="B116" s="72"/>
      <c r="C116" s="72"/>
      <c r="D116" s="133" t="s">
        <v>84</v>
      </c>
      <c r="E116" s="132"/>
      <c r="F116" s="132"/>
      <c r="G116" s="131"/>
      <c r="H116" s="130">
        <v>16</v>
      </c>
      <c r="I116" s="126">
        <v>27</v>
      </c>
      <c r="J116" s="129">
        <f>SUM(H116:I116)</f>
        <v>43</v>
      </c>
      <c r="K116" s="128">
        <v>0</v>
      </c>
      <c r="L116" s="127">
        <v>37</v>
      </c>
      <c r="M116" s="127">
        <v>16</v>
      </c>
      <c r="N116" s="127">
        <v>18</v>
      </c>
      <c r="O116" s="127">
        <v>10</v>
      </c>
      <c r="P116" s="126">
        <v>3</v>
      </c>
      <c r="Q116" s="125">
        <f>SUM(K116:P116)</f>
        <v>84</v>
      </c>
      <c r="R116" s="124">
        <f>SUM(J116,Q116)</f>
        <v>127</v>
      </c>
    </row>
    <row r="117" spans="2:18" s="14" customFormat="1" ht="17.100000000000001" customHeight="1">
      <c r="B117" s="72"/>
      <c r="C117" s="122" t="s">
        <v>83</v>
      </c>
      <c r="D117" s="121"/>
      <c r="E117" s="121"/>
      <c r="F117" s="121"/>
      <c r="G117" s="120"/>
      <c r="H117" s="45">
        <v>22</v>
      </c>
      <c r="I117" s="44">
        <v>19</v>
      </c>
      <c r="J117" s="43">
        <f>SUM(H117:I117)</f>
        <v>41</v>
      </c>
      <c r="K117" s="42">
        <v>0</v>
      </c>
      <c r="L117" s="41">
        <v>116</v>
      </c>
      <c r="M117" s="41">
        <v>109</v>
      </c>
      <c r="N117" s="41">
        <v>104</v>
      </c>
      <c r="O117" s="41">
        <v>95</v>
      </c>
      <c r="P117" s="40">
        <v>33</v>
      </c>
      <c r="Q117" s="39">
        <f>SUM(K117:P117)</f>
        <v>457</v>
      </c>
      <c r="R117" s="38">
        <f>SUM(J117,Q117)</f>
        <v>498</v>
      </c>
    </row>
    <row r="118" spans="2:18" s="14" customFormat="1" ht="17.100000000000001" customHeight="1">
      <c r="B118" s="123"/>
      <c r="C118" s="122" t="s">
        <v>82</v>
      </c>
      <c r="D118" s="121"/>
      <c r="E118" s="121"/>
      <c r="F118" s="121"/>
      <c r="G118" s="120"/>
      <c r="H118" s="45">
        <v>846</v>
      </c>
      <c r="I118" s="44">
        <v>1307</v>
      </c>
      <c r="J118" s="43">
        <f>SUM(H118:I118)</f>
        <v>2153</v>
      </c>
      <c r="K118" s="42">
        <v>0</v>
      </c>
      <c r="L118" s="41">
        <v>3449</v>
      </c>
      <c r="M118" s="41">
        <v>2154</v>
      </c>
      <c r="N118" s="41">
        <v>1260</v>
      </c>
      <c r="O118" s="41">
        <v>777</v>
      </c>
      <c r="P118" s="40">
        <v>388</v>
      </c>
      <c r="Q118" s="39">
        <f>SUM(K118:P118)</f>
        <v>8028</v>
      </c>
      <c r="R118" s="38">
        <f>SUM(J118,Q118)</f>
        <v>10181</v>
      </c>
    </row>
    <row r="119" spans="2:18" s="14" customFormat="1" ht="17.100000000000001" customHeight="1">
      <c r="B119" s="86" t="s">
        <v>81</v>
      </c>
      <c r="C119" s="85"/>
      <c r="D119" s="85"/>
      <c r="E119" s="85"/>
      <c r="F119" s="85"/>
      <c r="G119" s="84"/>
      <c r="H119" s="45">
        <f t="shared" ref="H119:R119" si="19">SUM(H120:H128)</f>
        <v>9</v>
      </c>
      <c r="I119" s="44">
        <f t="shared" si="19"/>
        <v>15</v>
      </c>
      <c r="J119" s="43">
        <f t="shared" si="19"/>
        <v>24</v>
      </c>
      <c r="K119" s="42">
        <f>SUM(K120:K128)</f>
        <v>0</v>
      </c>
      <c r="L119" s="41">
        <f>SUM(L120:L128)</f>
        <v>1524</v>
      </c>
      <c r="M119" s="41">
        <f>SUM(M120:M128)</f>
        <v>1078</v>
      </c>
      <c r="N119" s="41">
        <f t="shared" si="19"/>
        <v>873</v>
      </c>
      <c r="O119" s="41">
        <f t="shared" si="19"/>
        <v>571</v>
      </c>
      <c r="P119" s="40">
        <f t="shared" si="19"/>
        <v>321</v>
      </c>
      <c r="Q119" s="39">
        <f t="shared" si="19"/>
        <v>4367</v>
      </c>
      <c r="R119" s="38">
        <f t="shared" si="19"/>
        <v>4391</v>
      </c>
    </row>
    <row r="120" spans="2:18" s="14" customFormat="1" ht="17.100000000000001" customHeight="1">
      <c r="B120" s="72"/>
      <c r="C120" s="82" t="s">
        <v>107</v>
      </c>
      <c r="D120" s="81"/>
      <c r="E120" s="81"/>
      <c r="F120" s="81"/>
      <c r="G120" s="80"/>
      <c r="H120" s="79">
        <v>0</v>
      </c>
      <c r="I120" s="75">
        <v>0</v>
      </c>
      <c r="J120" s="78">
        <f>SUM(H120:I120)</f>
        <v>0</v>
      </c>
      <c r="K120" s="77"/>
      <c r="L120" s="76">
        <v>61</v>
      </c>
      <c r="M120" s="76">
        <v>42</v>
      </c>
      <c r="N120" s="76">
        <v>51</v>
      </c>
      <c r="O120" s="76">
        <v>44</v>
      </c>
      <c r="P120" s="75">
        <v>41</v>
      </c>
      <c r="Q120" s="74">
        <f t="shared" ref="Q120:Q128" si="20">SUM(K120:P120)</f>
        <v>239</v>
      </c>
      <c r="R120" s="73">
        <f t="shared" ref="R120:R128" si="21">SUM(J120,Q120)</f>
        <v>239</v>
      </c>
    </row>
    <row r="121" spans="2:18" s="14" customFormat="1" ht="17.100000000000001" customHeight="1">
      <c r="B121" s="72"/>
      <c r="C121" s="152" t="s">
        <v>79</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78</v>
      </c>
      <c r="D122" s="109"/>
      <c r="E122" s="109"/>
      <c r="F122" s="109"/>
      <c r="G122" s="108"/>
      <c r="H122" s="107">
        <v>0</v>
      </c>
      <c r="I122" s="104">
        <v>0</v>
      </c>
      <c r="J122" s="106">
        <f t="shared" si="22"/>
        <v>0</v>
      </c>
      <c r="K122" s="65"/>
      <c r="L122" s="105">
        <v>1013</v>
      </c>
      <c r="M122" s="105">
        <v>597</v>
      </c>
      <c r="N122" s="105">
        <v>380</v>
      </c>
      <c r="O122" s="105">
        <v>213</v>
      </c>
      <c r="P122" s="104">
        <v>91</v>
      </c>
      <c r="Q122" s="103">
        <f>SUM(K122:P122)</f>
        <v>2294</v>
      </c>
      <c r="R122" s="102">
        <f>SUM(J122,Q122)</f>
        <v>2294</v>
      </c>
    </row>
    <row r="123" spans="2:18" s="14" customFormat="1" ht="17.100000000000001" customHeight="1">
      <c r="B123" s="72"/>
      <c r="C123" s="70" t="s">
        <v>77</v>
      </c>
      <c r="D123" s="69"/>
      <c r="E123" s="69"/>
      <c r="F123" s="69"/>
      <c r="G123" s="68"/>
      <c r="H123" s="67">
        <v>0</v>
      </c>
      <c r="I123" s="63">
        <v>2</v>
      </c>
      <c r="J123" s="66">
        <f t="shared" si="22"/>
        <v>2</v>
      </c>
      <c r="K123" s="101">
        <v>0</v>
      </c>
      <c r="L123" s="64">
        <v>114</v>
      </c>
      <c r="M123" s="64">
        <v>77</v>
      </c>
      <c r="N123" s="64">
        <v>59</v>
      </c>
      <c r="O123" s="64">
        <v>48</v>
      </c>
      <c r="P123" s="63">
        <v>20</v>
      </c>
      <c r="Q123" s="62">
        <f t="shared" si="20"/>
        <v>318</v>
      </c>
      <c r="R123" s="61">
        <f t="shared" si="21"/>
        <v>320</v>
      </c>
    </row>
    <row r="124" spans="2:18" s="14" customFormat="1" ht="17.100000000000001" customHeight="1">
      <c r="B124" s="72"/>
      <c r="C124" s="70" t="s">
        <v>76</v>
      </c>
      <c r="D124" s="69"/>
      <c r="E124" s="69"/>
      <c r="F124" s="69"/>
      <c r="G124" s="68"/>
      <c r="H124" s="67">
        <v>9</v>
      </c>
      <c r="I124" s="63">
        <v>13</v>
      </c>
      <c r="J124" s="66">
        <f t="shared" si="22"/>
        <v>22</v>
      </c>
      <c r="K124" s="101">
        <v>0</v>
      </c>
      <c r="L124" s="64">
        <v>85</v>
      </c>
      <c r="M124" s="64">
        <v>77</v>
      </c>
      <c r="N124" s="64">
        <v>85</v>
      </c>
      <c r="O124" s="64">
        <v>72</v>
      </c>
      <c r="P124" s="63">
        <v>44</v>
      </c>
      <c r="Q124" s="62">
        <f t="shared" si="20"/>
        <v>363</v>
      </c>
      <c r="R124" s="61">
        <f t="shared" si="21"/>
        <v>385</v>
      </c>
    </row>
    <row r="125" spans="2:18" s="14" customFormat="1" ht="17.100000000000001" customHeight="1">
      <c r="B125" s="72"/>
      <c r="C125" s="70" t="s">
        <v>75</v>
      </c>
      <c r="D125" s="69"/>
      <c r="E125" s="69"/>
      <c r="F125" s="69"/>
      <c r="G125" s="68"/>
      <c r="H125" s="67">
        <v>0</v>
      </c>
      <c r="I125" s="63">
        <v>0</v>
      </c>
      <c r="J125" s="66">
        <f t="shared" si="22"/>
        <v>0</v>
      </c>
      <c r="K125" s="65"/>
      <c r="L125" s="64">
        <v>203</v>
      </c>
      <c r="M125" s="64">
        <v>220</v>
      </c>
      <c r="N125" s="64">
        <v>232</v>
      </c>
      <c r="O125" s="64">
        <v>117</v>
      </c>
      <c r="P125" s="63">
        <v>62</v>
      </c>
      <c r="Q125" s="62">
        <f t="shared" si="20"/>
        <v>834</v>
      </c>
      <c r="R125" s="61">
        <f t="shared" si="21"/>
        <v>834</v>
      </c>
    </row>
    <row r="126" spans="2:18" s="14" customFormat="1" ht="17.100000000000001" customHeight="1">
      <c r="B126" s="72"/>
      <c r="C126" s="100" t="s">
        <v>74</v>
      </c>
      <c r="D126" s="98"/>
      <c r="E126" s="98"/>
      <c r="F126" s="98"/>
      <c r="G126" s="97"/>
      <c r="H126" s="67">
        <v>0</v>
      </c>
      <c r="I126" s="63">
        <v>0</v>
      </c>
      <c r="J126" s="66">
        <f t="shared" si="22"/>
        <v>0</v>
      </c>
      <c r="K126" s="65"/>
      <c r="L126" s="64">
        <v>26</v>
      </c>
      <c r="M126" s="64">
        <v>37</v>
      </c>
      <c r="N126" s="64">
        <v>36</v>
      </c>
      <c r="O126" s="64">
        <v>24</v>
      </c>
      <c r="P126" s="63">
        <v>14</v>
      </c>
      <c r="Q126" s="62">
        <f t="shared" si="20"/>
        <v>137</v>
      </c>
      <c r="R126" s="61">
        <f t="shared" si="21"/>
        <v>137</v>
      </c>
    </row>
    <row r="127" spans="2:18" s="14" customFormat="1" ht="17.100000000000001" customHeight="1">
      <c r="B127" s="71"/>
      <c r="C127" s="99" t="s">
        <v>73</v>
      </c>
      <c r="D127" s="98"/>
      <c r="E127" s="98"/>
      <c r="F127" s="98"/>
      <c r="G127" s="97"/>
      <c r="H127" s="67">
        <v>0</v>
      </c>
      <c r="I127" s="63">
        <v>0</v>
      </c>
      <c r="J127" s="66">
        <f t="shared" si="22"/>
        <v>0</v>
      </c>
      <c r="K127" s="65"/>
      <c r="L127" s="64">
        <v>0</v>
      </c>
      <c r="M127" s="64">
        <v>0</v>
      </c>
      <c r="N127" s="64">
        <v>3</v>
      </c>
      <c r="O127" s="64">
        <v>23</v>
      </c>
      <c r="P127" s="63">
        <v>21</v>
      </c>
      <c r="Q127" s="62">
        <f>SUM(K127:P127)</f>
        <v>47</v>
      </c>
      <c r="R127" s="61">
        <f>SUM(J127,Q127)</f>
        <v>47</v>
      </c>
    </row>
    <row r="128" spans="2:18" s="14" customFormat="1" ht="17.100000000000001" customHeight="1">
      <c r="B128" s="96"/>
      <c r="C128" s="95" t="s">
        <v>72</v>
      </c>
      <c r="D128" s="94"/>
      <c r="E128" s="94"/>
      <c r="F128" s="94"/>
      <c r="G128" s="93"/>
      <c r="H128" s="92">
        <v>0</v>
      </c>
      <c r="I128" s="89">
        <v>0</v>
      </c>
      <c r="J128" s="91">
        <f t="shared" si="22"/>
        <v>0</v>
      </c>
      <c r="K128" s="54"/>
      <c r="L128" s="90">
        <v>22</v>
      </c>
      <c r="M128" s="90">
        <v>28</v>
      </c>
      <c r="N128" s="90">
        <v>27</v>
      </c>
      <c r="O128" s="90">
        <v>30</v>
      </c>
      <c r="P128" s="89">
        <v>28</v>
      </c>
      <c r="Q128" s="88">
        <f t="shared" si="20"/>
        <v>135</v>
      </c>
      <c r="R128" s="87">
        <f t="shared" si="21"/>
        <v>135</v>
      </c>
    </row>
    <row r="129" spans="1:18" s="14" customFormat="1" ht="17.100000000000001" customHeight="1">
      <c r="B129" s="86" t="s">
        <v>71</v>
      </c>
      <c r="C129" s="85"/>
      <c r="D129" s="85"/>
      <c r="E129" s="85"/>
      <c r="F129" s="85"/>
      <c r="G129" s="84"/>
      <c r="H129" s="45">
        <f>SUM(H130:H133)</f>
        <v>0</v>
      </c>
      <c r="I129" s="44">
        <f>SUM(I130:I133)</f>
        <v>0</v>
      </c>
      <c r="J129" s="43">
        <f>SUM(J130:J133)</f>
        <v>0</v>
      </c>
      <c r="K129" s="83"/>
      <c r="L129" s="41">
        <f t="shared" ref="L129:R129" si="23">SUM(L130:L133)</f>
        <v>59</v>
      </c>
      <c r="M129" s="41">
        <f t="shared" si="23"/>
        <v>65</v>
      </c>
      <c r="N129" s="41">
        <f t="shared" si="23"/>
        <v>322</v>
      </c>
      <c r="O129" s="41">
        <f t="shared" si="23"/>
        <v>1044</v>
      </c>
      <c r="P129" s="40">
        <f t="shared" si="23"/>
        <v>915</v>
      </c>
      <c r="Q129" s="39">
        <f t="shared" si="23"/>
        <v>2405</v>
      </c>
      <c r="R129" s="38">
        <f t="shared" si="23"/>
        <v>2405</v>
      </c>
    </row>
    <row r="130" spans="1:18" s="14" customFormat="1" ht="17.100000000000001" customHeight="1">
      <c r="B130" s="72"/>
      <c r="C130" s="82" t="s">
        <v>70</v>
      </c>
      <c r="D130" s="81"/>
      <c r="E130" s="81"/>
      <c r="F130" s="81"/>
      <c r="G130" s="80"/>
      <c r="H130" s="79">
        <v>0</v>
      </c>
      <c r="I130" s="75">
        <v>0</v>
      </c>
      <c r="J130" s="78">
        <f>SUM(H130:I130)</f>
        <v>0</v>
      </c>
      <c r="K130" s="77"/>
      <c r="L130" s="76">
        <v>0</v>
      </c>
      <c r="M130" s="76">
        <v>3</v>
      </c>
      <c r="N130" s="76">
        <v>170</v>
      </c>
      <c r="O130" s="76">
        <v>544</v>
      </c>
      <c r="P130" s="75">
        <v>432</v>
      </c>
      <c r="Q130" s="74">
        <f>SUM(K130:P130)</f>
        <v>1149</v>
      </c>
      <c r="R130" s="73">
        <f>SUM(J130,Q130)</f>
        <v>1149</v>
      </c>
    </row>
    <row r="131" spans="1:18" s="14" customFormat="1" ht="17.100000000000001" customHeight="1">
      <c r="B131" s="72"/>
      <c r="C131" s="70" t="s">
        <v>69</v>
      </c>
      <c r="D131" s="69"/>
      <c r="E131" s="69"/>
      <c r="F131" s="69"/>
      <c r="G131" s="68"/>
      <c r="H131" s="67">
        <v>0</v>
      </c>
      <c r="I131" s="63">
        <v>0</v>
      </c>
      <c r="J131" s="66">
        <f>SUM(H131:I131)</f>
        <v>0</v>
      </c>
      <c r="K131" s="65"/>
      <c r="L131" s="64">
        <v>58</v>
      </c>
      <c r="M131" s="64">
        <v>60</v>
      </c>
      <c r="N131" s="64">
        <v>113</v>
      </c>
      <c r="O131" s="64">
        <v>160</v>
      </c>
      <c r="P131" s="63">
        <v>72</v>
      </c>
      <c r="Q131" s="62">
        <f>SUM(K131:P131)</f>
        <v>463</v>
      </c>
      <c r="R131" s="61">
        <f>SUM(J131,Q131)</f>
        <v>463</v>
      </c>
    </row>
    <row r="132" spans="1:18" s="14" customFormat="1" ht="16.5" customHeight="1">
      <c r="B132" s="71"/>
      <c r="C132" s="70" t="s">
        <v>68</v>
      </c>
      <c r="D132" s="69"/>
      <c r="E132" s="69"/>
      <c r="F132" s="69"/>
      <c r="G132" s="68"/>
      <c r="H132" s="67">
        <v>0</v>
      </c>
      <c r="I132" s="63">
        <v>0</v>
      </c>
      <c r="J132" s="66">
        <f>SUM(H132:I132)</f>
        <v>0</v>
      </c>
      <c r="K132" s="65"/>
      <c r="L132" s="64">
        <v>0</v>
      </c>
      <c r="M132" s="64">
        <v>0</v>
      </c>
      <c r="N132" s="64">
        <v>4</v>
      </c>
      <c r="O132" s="64">
        <v>14</v>
      </c>
      <c r="P132" s="63">
        <v>16</v>
      </c>
      <c r="Q132" s="62">
        <f>SUM(K132:P132)</f>
        <v>34</v>
      </c>
      <c r="R132" s="61">
        <f>SUM(J132,Q132)</f>
        <v>34</v>
      </c>
    </row>
    <row r="133" spans="1:18" s="49" customFormat="1" ht="17.100000000000001" customHeight="1">
      <c r="B133" s="60"/>
      <c r="C133" s="59" t="s">
        <v>67</v>
      </c>
      <c r="D133" s="58"/>
      <c r="E133" s="58"/>
      <c r="F133" s="58"/>
      <c r="G133" s="57"/>
      <c r="H133" s="56">
        <v>0</v>
      </c>
      <c r="I133" s="52">
        <v>0</v>
      </c>
      <c r="J133" s="55">
        <f>SUM(H133:I133)</f>
        <v>0</v>
      </c>
      <c r="K133" s="54"/>
      <c r="L133" s="53">
        <v>1</v>
      </c>
      <c r="M133" s="53">
        <v>2</v>
      </c>
      <c r="N133" s="53">
        <v>35</v>
      </c>
      <c r="O133" s="53">
        <v>326</v>
      </c>
      <c r="P133" s="52">
        <v>395</v>
      </c>
      <c r="Q133" s="51">
        <f>SUM(K133:P133)</f>
        <v>759</v>
      </c>
      <c r="R133" s="50">
        <f>SUM(J133,Q133)</f>
        <v>759</v>
      </c>
    </row>
    <row r="134" spans="1:18" s="14" customFormat="1" ht="17.100000000000001" customHeight="1">
      <c r="B134" s="48" t="s">
        <v>66</v>
      </c>
      <c r="C134" s="47"/>
      <c r="D134" s="47"/>
      <c r="E134" s="47"/>
      <c r="F134" s="47"/>
      <c r="G134" s="46"/>
      <c r="H134" s="45">
        <f t="shared" ref="H134:R134" si="24">SUM(H98,H119,H129)</f>
        <v>1903</v>
      </c>
      <c r="I134" s="44">
        <f t="shared" si="24"/>
        <v>3008</v>
      </c>
      <c r="J134" s="43">
        <f t="shared" si="24"/>
        <v>4911</v>
      </c>
      <c r="K134" s="42">
        <f t="shared" si="24"/>
        <v>0</v>
      </c>
      <c r="L134" s="41">
        <f t="shared" si="24"/>
        <v>11508</v>
      </c>
      <c r="M134" s="41">
        <f t="shared" si="24"/>
        <v>8429</v>
      </c>
      <c r="N134" s="41">
        <f t="shared" si="24"/>
        <v>6118</v>
      </c>
      <c r="O134" s="41">
        <f t="shared" si="24"/>
        <v>4995</v>
      </c>
      <c r="P134" s="40">
        <f t="shared" si="24"/>
        <v>3179</v>
      </c>
      <c r="Q134" s="39">
        <f t="shared" si="24"/>
        <v>34229</v>
      </c>
      <c r="R134" s="38">
        <f t="shared" si="24"/>
        <v>39140</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106</v>
      </c>
      <c r="H136" s="25"/>
      <c r="I136" s="25"/>
      <c r="J136" s="25"/>
      <c r="K136" s="25"/>
    </row>
    <row r="137" spans="1:18" s="14" customFormat="1" ht="17.100000000000001" customHeight="1">
      <c r="B137" s="144"/>
      <c r="C137" s="144"/>
      <c r="D137" s="144"/>
      <c r="E137" s="144"/>
      <c r="F137" s="143"/>
      <c r="G137" s="143"/>
      <c r="H137" s="143"/>
      <c r="I137" s="782" t="s">
        <v>105</v>
      </c>
      <c r="J137" s="782"/>
      <c r="K137" s="782"/>
      <c r="L137" s="782"/>
      <c r="M137" s="782"/>
      <c r="N137" s="782"/>
      <c r="O137" s="782"/>
      <c r="P137" s="782"/>
      <c r="Q137" s="782"/>
      <c r="R137" s="782"/>
    </row>
    <row r="138" spans="1:18" s="14" customFormat="1" ht="17.100000000000001" customHeight="1">
      <c r="B138" s="783" t="str">
        <f>"令和" &amp; DBCS($A$2) &amp; "年（" &amp; DBCS($B$2) &amp; "年）" &amp; DBCS($C$2) &amp; "月"</f>
        <v>令和４年（２０２２年）７月</v>
      </c>
      <c r="C138" s="784"/>
      <c r="D138" s="784"/>
      <c r="E138" s="784"/>
      <c r="F138" s="784"/>
      <c r="G138" s="785"/>
      <c r="H138" s="789" t="s">
        <v>104</v>
      </c>
      <c r="I138" s="790"/>
      <c r="J138" s="790"/>
      <c r="K138" s="791" t="s">
        <v>103</v>
      </c>
      <c r="L138" s="792"/>
      <c r="M138" s="792"/>
      <c r="N138" s="792"/>
      <c r="O138" s="792"/>
      <c r="P138" s="792"/>
      <c r="Q138" s="793"/>
      <c r="R138" s="794" t="s">
        <v>56</v>
      </c>
    </row>
    <row r="139" spans="1:18" s="14" customFormat="1" ht="17.100000000000001" customHeight="1">
      <c r="B139" s="786"/>
      <c r="C139" s="787"/>
      <c r="D139" s="787"/>
      <c r="E139" s="787"/>
      <c r="F139" s="787"/>
      <c r="G139" s="788"/>
      <c r="H139" s="142" t="s">
        <v>65</v>
      </c>
      <c r="I139" s="141" t="s">
        <v>64</v>
      </c>
      <c r="J139" s="140" t="s">
        <v>57</v>
      </c>
      <c r="K139" s="139" t="s">
        <v>63</v>
      </c>
      <c r="L139" s="138" t="s">
        <v>62</v>
      </c>
      <c r="M139" s="138" t="s">
        <v>61</v>
      </c>
      <c r="N139" s="138" t="s">
        <v>60</v>
      </c>
      <c r="O139" s="138" t="s">
        <v>59</v>
      </c>
      <c r="P139" s="137" t="s">
        <v>58</v>
      </c>
      <c r="Q139" s="364" t="s">
        <v>57</v>
      </c>
      <c r="R139" s="795"/>
    </row>
    <row r="140" spans="1:18" s="14" customFormat="1" ht="17.100000000000001" customHeight="1">
      <c r="B140" s="86" t="s">
        <v>102</v>
      </c>
      <c r="C140" s="85"/>
      <c r="D140" s="85"/>
      <c r="E140" s="85"/>
      <c r="F140" s="85"/>
      <c r="G140" s="84"/>
      <c r="H140" s="370">
        <f t="shared" ref="H140:R140" si="25">SUM(H141,H147,H150,H155,H159:H160)</f>
        <v>15719717</v>
      </c>
      <c r="I140" s="371">
        <f t="shared" si="25"/>
        <v>32030044</v>
      </c>
      <c r="J140" s="372">
        <f t="shared" si="25"/>
        <v>47749761</v>
      </c>
      <c r="K140" s="373">
        <f t="shared" si="25"/>
        <v>0</v>
      </c>
      <c r="L140" s="374">
        <f t="shared" si="25"/>
        <v>250673747</v>
      </c>
      <c r="M140" s="374">
        <f t="shared" si="25"/>
        <v>222844876</v>
      </c>
      <c r="N140" s="374">
        <f t="shared" si="25"/>
        <v>189166365</v>
      </c>
      <c r="O140" s="374">
        <f t="shared" si="25"/>
        <v>148021466</v>
      </c>
      <c r="P140" s="375">
        <f t="shared" si="25"/>
        <v>85429621</v>
      </c>
      <c r="Q140" s="368">
        <f t="shared" si="25"/>
        <v>896136075</v>
      </c>
      <c r="R140" s="369">
        <f t="shared" si="25"/>
        <v>943885836</v>
      </c>
    </row>
    <row r="141" spans="1:18" s="14" customFormat="1" ht="17.100000000000001" customHeight="1">
      <c r="B141" s="72"/>
      <c r="C141" s="86" t="s">
        <v>101</v>
      </c>
      <c r="D141" s="85"/>
      <c r="E141" s="85"/>
      <c r="F141" s="85"/>
      <c r="G141" s="84"/>
      <c r="H141" s="370">
        <f t="shared" ref="H141:Q141" si="26">SUM(H142:H146)</f>
        <v>1724533</v>
      </c>
      <c r="I141" s="371">
        <f t="shared" si="26"/>
        <v>5256830</v>
      </c>
      <c r="J141" s="372">
        <f t="shared" si="26"/>
        <v>6981363</v>
      </c>
      <c r="K141" s="373">
        <f t="shared" si="26"/>
        <v>0</v>
      </c>
      <c r="L141" s="374">
        <f t="shared" si="26"/>
        <v>58264344</v>
      </c>
      <c r="M141" s="374">
        <f t="shared" si="26"/>
        <v>50835344</v>
      </c>
      <c r="N141" s="374">
        <f t="shared" si="26"/>
        <v>43527541</v>
      </c>
      <c r="O141" s="374">
        <f t="shared" si="26"/>
        <v>37145237</v>
      </c>
      <c r="P141" s="375">
        <f t="shared" si="26"/>
        <v>27220353</v>
      </c>
      <c r="Q141" s="368">
        <f t="shared" si="26"/>
        <v>216992819</v>
      </c>
      <c r="R141" s="369">
        <f t="shared" ref="R141:R146" si="27">SUM(J141,Q141)</f>
        <v>223974182</v>
      </c>
    </row>
    <row r="142" spans="1:18" s="14" customFormat="1" ht="17.100000000000001" customHeight="1">
      <c r="B142" s="72"/>
      <c r="C142" s="72"/>
      <c r="D142" s="82" t="s">
        <v>100</v>
      </c>
      <c r="E142" s="81"/>
      <c r="F142" s="81"/>
      <c r="G142" s="80"/>
      <c r="H142" s="376">
        <v>0</v>
      </c>
      <c r="I142" s="377">
        <v>0</v>
      </c>
      <c r="J142" s="378">
        <f>SUM(H142:I142)</f>
        <v>0</v>
      </c>
      <c r="K142" s="379">
        <v>0</v>
      </c>
      <c r="L142" s="380">
        <v>36639045</v>
      </c>
      <c r="M142" s="380">
        <v>30449766</v>
      </c>
      <c r="N142" s="380">
        <v>27512197</v>
      </c>
      <c r="O142" s="380">
        <v>24176936</v>
      </c>
      <c r="P142" s="377">
        <v>16961076</v>
      </c>
      <c r="Q142" s="378">
        <f>SUM(K142:P142)</f>
        <v>135739020</v>
      </c>
      <c r="R142" s="381">
        <f t="shared" si="27"/>
        <v>135739020</v>
      </c>
    </row>
    <row r="143" spans="1:18" s="14" customFormat="1" ht="17.100000000000001" customHeight="1">
      <c r="B143" s="72"/>
      <c r="C143" s="72"/>
      <c r="D143" s="70" t="s">
        <v>99</v>
      </c>
      <c r="E143" s="69"/>
      <c r="F143" s="69"/>
      <c r="G143" s="68"/>
      <c r="H143" s="382">
        <v>0</v>
      </c>
      <c r="I143" s="383">
        <v>0</v>
      </c>
      <c r="J143" s="384">
        <f>SUM(H143:I143)</f>
        <v>0</v>
      </c>
      <c r="K143" s="385">
        <v>0</v>
      </c>
      <c r="L143" s="386">
        <v>0</v>
      </c>
      <c r="M143" s="386">
        <v>97734</v>
      </c>
      <c r="N143" s="386">
        <v>88371</v>
      </c>
      <c r="O143" s="386">
        <v>766348</v>
      </c>
      <c r="P143" s="383">
        <v>734159</v>
      </c>
      <c r="Q143" s="384">
        <f>SUM(K143:P143)</f>
        <v>1686612</v>
      </c>
      <c r="R143" s="387">
        <f t="shared" si="27"/>
        <v>1686612</v>
      </c>
    </row>
    <row r="144" spans="1:18" s="14" customFormat="1" ht="17.100000000000001" customHeight="1">
      <c r="B144" s="72"/>
      <c r="C144" s="72"/>
      <c r="D144" s="70" t="s">
        <v>98</v>
      </c>
      <c r="E144" s="69"/>
      <c r="F144" s="69"/>
      <c r="G144" s="68"/>
      <c r="H144" s="382">
        <v>1050585</v>
      </c>
      <c r="I144" s="383">
        <v>3129177</v>
      </c>
      <c r="J144" s="384">
        <f>SUM(H144:I144)</f>
        <v>4179762</v>
      </c>
      <c r="K144" s="385">
        <v>0</v>
      </c>
      <c r="L144" s="386">
        <v>13576068</v>
      </c>
      <c r="M144" s="386">
        <v>12224935</v>
      </c>
      <c r="N144" s="386">
        <v>8654692</v>
      </c>
      <c r="O144" s="386">
        <v>6997560</v>
      </c>
      <c r="P144" s="383">
        <v>5824420</v>
      </c>
      <c r="Q144" s="384">
        <f>SUM(K144:P144)</f>
        <v>47277675</v>
      </c>
      <c r="R144" s="387">
        <f t="shared" si="27"/>
        <v>51457437</v>
      </c>
    </row>
    <row r="145" spans="2:18" s="14" customFormat="1" ht="17.100000000000001" customHeight="1">
      <c r="B145" s="72"/>
      <c r="C145" s="72"/>
      <c r="D145" s="70" t="s">
        <v>97</v>
      </c>
      <c r="E145" s="69"/>
      <c r="F145" s="69"/>
      <c r="G145" s="68"/>
      <c r="H145" s="382">
        <v>225399</v>
      </c>
      <c r="I145" s="383">
        <v>1576411</v>
      </c>
      <c r="J145" s="384">
        <f>SUM(H145:I145)</f>
        <v>1801810</v>
      </c>
      <c r="K145" s="385">
        <v>0</v>
      </c>
      <c r="L145" s="386">
        <v>3217906</v>
      </c>
      <c r="M145" s="386">
        <v>3583548</v>
      </c>
      <c r="N145" s="386">
        <v>2863230</v>
      </c>
      <c r="O145" s="386">
        <v>1893519</v>
      </c>
      <c r="P145" s="383">
        <v>1006329</v>
      </c>
      <c r="Q145" s="384">
        <f>SUM(K145:P145)</f>
        <v>12564532</v>
      </c>
      <c r="R145" s="387">
        <f t="shared" si="27"/>
        <v>14366342</v>
      </c>
    </row>
    <row r="146" spans="2:18" s="14" customFormat="1" ht="17.100000000000001" customHeight="1">
      <c r="B146" s="72"/>
      <c r="C146" s="72"/>
      <c r="D146" s="133" t="s">
        <v>96</v>
      </c>
      <c r="E146" s="132"/>
      <c r="F146" s="132"/>
      <c r="G146" s="131"/>
      <c r="H146" s="388">
        <v>448549</v>
      </c>
      <c r="I146" s="389">
        <v>551242</v>
      </c>
      <c r="J146" s="390">
        <f>SUM(H146:I146)</f>
        <v>999791</v>
      </c>
      <c r="K146" s="391">
        <v>0</v>
      </c>
      <c r="L146" s="392">
        <v>4831325</v>
      </c>
      <c r="M146" s="392">
        <v>4479361</v>
      </c>
      <c r="N146" s="392">
        <v>4409051</v>
      </c>
      <c r="O146" s="392">
        <v>3310874</v>
      </c>
      <c r="P146" s="389">
        <v>2694369</v>
      </c>
      <c r="Q146" s="390">
        <f>SUM(K146:P146)</f>
        <v>19724980</v>
      </c>
      <c r="R146" s="393">
        <f t="shared" si="27"/>
        <v>20724771</v>
      </c>
    </row>
    <row r="147" spans="2:18" s="14" customFormat="1" ht="17.100000000000001" customHeight="1">
      <c r="B147" s="72"/>
      <c r="C147" s="86" t="s">
        <v>95</v>
      </c>
      <c r="D147" s="85"/>
      <c r="E147" s="85"/>
      <c r="F147" s="85"/>
      <c r="G147" s="84"/>
      <c r="H147" s="370">
        <f t="shared" ref="H147:R147" si="28">SUM(H148:H149)</f>
        <v>2652527</v>
      </c>
      <c r="I147" s="371">
        <f t="shared" si="28"/>
        <v>7306489</v>
      </c>
      <c r="J147" s="372">
        <f t="shared" si="28"/>
        <v>9959016</v>
      </c>
      <c r="K147" s="373">
        <f t="shared" si="28"/>
        <v>0</v>
      </c>
      <c r="L147" s="374">
        <f t="shared" si="28"/>
        <v>104485501</v>
      </c>
      <c r="M147" s="374">
        <f t="shared" si="28"/>
        <v>91613945</v>
      </c>
      <c r="N147" s="374">
        <f t="shared" si="28"/>
        <v>70305555</v>
      </c>
      <c r="O147" s="374">
        <f t="shared" si="28"/>
        <v>51885305</v>
      </c>
      <c r="P147" s="375">
        <f t="shared" si="28"/>
        <v>26343724</v>
      </c>
      <c r="Q147" s="368">
        <f t="shared" si="28"/>
        <v>344634030</v>
      </c>
      <c r="R147" s="369">
        <f t="shared" si="28"/>
        <v>354593046</v>
      </c>
    </row>
    <row r="148" spans="2:18" s="14" customFormat="1" ht="17.100000000000001" customHeight="1">
      <c r="B148" s="72"/>
      <c r="C148" s="72"/>
      <c r="D148" s="82" t="s">
        <v>94</v>
      </c>
      <c r="E148" s="81"/>
      <c r="F148" s="81"/>
      <c r="G148" s="80"/>
      <c r="H148" s="376">
        <v>0</v>
      </c>
      <c r="I148" s="377">
        <v>0</v>
      </c>
      <c r="J148" s="394">
        <f>SUM(H148:I148)</f>
        <v>0</v>
      </c>
      <c r="K148" s="379">
        <v>0</v>
      </c>
      <c r="L148" s="380">
        <v>79507617</v>
      </c>
      <c r="M148" s="380">
        <v>67829804</v>
      </c>
      <c r="N148" s="380">
        <v>53608437</v>
      </c>
      <c r="O148" s="380">
        <v>39503984</v>
      </c>
      <c r="P148" s="377">
        <v>18453488</v>
      </c>
      <c r="Q148" s="378">
        <f>SUM(K148:P148)</f>
        <v>258903330</v>
      </c>
      <c r="R148" s="381">
        <f>SUM(J148,Q148)</f>
        <v>258903330</v>
      </c>
    </row>
    <row r="149" spans="2:18" s="14" customFormat="1" ht="17.100000000000001" customHeight="1">
      <c r="B149" s="72"/>
      <c r="C149" s="72"/>
      <c r="D149" s="133" t="s">
        <v>93</v>
      </c>
      <c r="E149" s="132"/>
      <c r="F149" s="132"/>
      <c r="G149" s="131"/>
      <c r="H149" s="388">
        <v>2652527</v>
      </c>
      <c r="I149" s="389">
        <v>7306489</v>
      </c>
      <c r="J149" s="395">
        <f>SUM(H149:I149)</f>
        <v>9959016</v>
      </c>
      <c r="K149" s="391">
        <v>0</v>
      </c>
      <c r="L149" s="392">
        <v>24977884</v>
      </c>
      <c r="M149" s="392">
        <v>23784141</v>
      </c>
      <c r="N149" s="392">
        <v>16697118</v>
      </c>
      <c r="O149" s="392">
        <v>12381321</v>
      </c>
      <c r="P149" s="389">
        <v>7890236</v>
      </c>
      <c r="Q149" s="390">
        <f>SUM(K149:P149)</f>
        <v>85730700</v>
      </c>
      <c r="R149" s="393">
        <f>SUM(J149,Q149)</f>
        <v>95689716</v>
      </c>
    </row>
    <row r="150" spans="2:18" s="14" customFormat="1" ht="17.100000000000001" customHeight="1">
      <c r="B150" s="72"/>
      <c r="C150" s="86" t="s">
        <v>92</v>
      </c>
      <c r="D150" s="85"/>
      <c r="E150" s="85"/>
      <c r="F150" s="85"/>
      <c r="G150" s="84"/>
      <c r="H150" s="370">
        <f>SUM(H151:H154)</f>
        <v>99718</v>
      </c>
      <c r="I150" s="371">
        <f t="shared" ref="I150:Q150" si="29">SUM(I151:I154)</f>
        <v>284498</v>
      </c>
      <c r="J150" s="372">
        <f>SUM(J151:J154)</f>
        <v>384216</v>
      </c>
      <c r="K150" s="373">
        <f t="shared" si="29"/>
        <v>0</v>
      </c>
      <c r="L150" s="374">
        <f t="shared" si="29"/>
        <v>7918497</v>
      </c>
      <c r="M150" s="374">
        <f>SUM(M151:M154)</f>
        <v>11167037</v>
      </c>
      <c r="N150" s="374">
        <f t="shared" si="29"/>
        <v>17367974</v>
      </c>
      <c r="O150" s="374">
        <f t="shared" si="29"/>
        <v>12378988</v>
      </c>
      <c r="P150" s="375">
        <f>SUM(P151:P154)</f>
        <v>8093320</v>
      </c>
      <c r="Q150" s="368">
        <f t="shared" si="29"/>
        <v>56925816</v>
      </c>
      <c r="R150" s="369">
        <f>SUM(R151:R154)</f>
        <v>57310032</v>
      </c>
    </row>
    <row r="151" spans="2:18" s="14" customFormat="1" ht="17.100000000000001" customHeight="1">
      <c r="B151" s="72"/>
      <c r="C151" s="72"/>
      <c r="D151" s="82" t="s">
        <v>91</v>
      </c>
      <c r="E151" s="81"/>
      <c r="F151" s="81"/>
      <c r="G151" s="80"/>
      <c r="H151" s="376">
        <v>99718</v>
      </c>
      <c r="I151" s="377">
        <v>284498</v>
      </c>
      <c r="J151" s="394">
        <f>SUM(H151:I151)</f>
        <v>384216</v>
      </c>
      <c r="K151" s="379">
        <v>0</v>
      </c>
      <c r="L151" s="380">
        <v>7216240</v>
      </c>
      <c r="M151" s="380">
        <v>9693024</v>
      </c>
      <c r="N151" s="380">
        <v>15229009</v>
      </c>
      <c r="O151" s="380">
        <v>10181103</v>
      </c>
      <c r="P151" s="377">
        <v>6064868</v>
      </c>
      <c r="Q151" s="378">
        <f>SUM(K151:P151)</f>
        <v>48384244</v>
      </c>
      <c r="R151" s="381">
        <f>SUM(J151,Q151)</f>
        <v>48768460</v>
      </c>
    </row>
    <row r="152" spans="2:18" s="14" customFormat="1" ht="17.100000000000001" customHeight="1">
      <c r="B152" s="72"/>
      <c r="C152" s="72"/>
      <c r="D152" s="70" t="s">
        <v>90</v>
      </c>
      <c r="E152" s="69"/>
      <c r="F152" s="69"/>
      <c r="G152" s="68"/>
      <c r="H152" s="382">
        <v>0</v>
      </c>
      <c r="I152" s="383">
        <v>0</v>
      </c>
      <c r="J152" s="396">
        <f>SUM(H152:I152)</f>
        <v>0</v>
      </c>
      <c r="K152" s="385">
        <v>0</v>
      </c>
      <c r="L152" s="386">
        <v>702257</v>
      </c>
      <c r="M152" s="386">
        <v>1474013</v>
      </c>
      <c r="N152" s="386">
        <v>2138965</v>
      </c>
      <c r="O152" s="386">
        <v>2197885</v>
      </c>
      <c r="P152" s="383">
        <v>2028452</v>
      </c>
      <c r="Q152" s="384">
        <f>SUM(K152:P152)</f>
        <v>8541572</v>
      </c>
      <c r="R152" s="387">
        <f>SUM(J152,Q152)</f>
        <v>8541572</v>
      </c>
    </row>
    <row r="153" spans="2:18" s="14" customFormat="1" ht="16.5" customHeight="1">
      <c r="B153" s="72"/>
      <c r="C153" s="71"/>
      <c r="D153" s="70" t="s">
        <v>89</v>
      </c>
      <c r="E153" s="69"/>
      <c r="F153" s="69"/>
      <c r="G153" s="68"/>
      <c r="H153" s="382">
        <v>0</v>
      </c>
      <c r="I153" s="383">
        <v>0</v>
      </c>
      <c r="J153" s="396">
        <f>SUM(H153:I153)</f>
        <v>0</v>
      </c>
      <c r="K153" s="385">
        <v>0</v>
      </c>
      <c r="L153" s="386">
        <v>0</v>
      </c>
      <c r="M153" s="386">
        <v>0</v>
      </c>
      <c r="N153" s="386">
        <v>0</v>
      </c>
      <c r="O153" s="386">
        <v>0</v>
      </c>
      <c r="P153" s="383">
        <v>0</v>
      </c>
      <c r="Q153" s="384">
        <f>SUM(K153:P153)</f>
        <v>0</v>
      </c>
      <c r="R153" s="387">
        <f>SUM(J153,Q153)</f>
        <v>0</v>
      </c>
    </row>
    <row r="154" spans="2:18" s="49" customFormat="1" ht="16.5" customHeight="1">
      <c r="B154" s="111"/>
      <c r="C154" s="136"/>
      <c r="D154" s="59" t="s">
        <v>88</v>
      </c>
      <c r="E154" s="58"/>
      <c r="F154" s="58"/>
      <c r="G154" s="57"/>
      <c r="H154" s="397">
        <v>0</v>
      </c>
      <c r="I154" s="398">
        <v>0</v>
      </c>
      <c r="J154" s="399">
        <f>SUM(H154:I154)</f>
        <v>0</v>
      </c>
      <c r="K154" s="400">
        <v>0</v>
      </c>
      <c r="L154" s="401">
        <v>0</v>
      </c>
      <c r="M154" s="401">
        <v>0</v>
      </c>
      <c r="N154" s="401">
        <v>0</v>
      </c>
      <c r="O154" s="401">
        <v>0</v>
      </c>
      <c r="P154" s="398">
        <v>0</v>
      </c>
      <c r="Q154" s="402">
        <f>SUM(K154:P154)</f>
        <v>0</v>
      </c>
      <c r="R154" s="403">
        <f>SUM(J154,Q154)</f>
        <v>0</v>
      </c>
    </row>
    <row r="155" spans="2:18" s="14" customFormat="1" ht="17.100000000000001" customHeight="1">
      <c r="B155" s="72"/>
      <c r="C155" s="86" t="s">
        <v>87</v>
      </c>
      <c r="D155" s="85"/>
      <c r="E155" s="85"/>
      <c r="F155" s="85"/>
      <c r="G155" s="84"/>
      <c r="H155" s="370">
        <f t="shared" ref="H155:R155" si="30">SUM(H156:H158)</f>
        <v>6115851</v>
      </c>
      <c r="I155" s="371">
        <f t="shared" si="30"/>
        <v>11478390</v>
      </c>
      <c r="J155" s="372">
        <f t="shared" si="30"/>
        <v>17594241</v>
      </c>
      <c r="K155" s="373">
        <f t="shared" si="30"/>
        <v>0</v>
      </c>
      <c r="L155" s="374">
        <f t="shared" si="30"/>
        <v>15979359</v>
      </c>
      <c r="M155" s="374">
        <f t="shared" si="30"/>
        <v>21900444</v>
      </c>
      <c r="N155" s="374">
        <f t="shared" si="30"/>
        <v>16944866</v>
      </c>
      <c r="O155" s="374">
        <f t="shared" si="30"/>
        <v>13936121</v>
      </c>
      <c r="P155" s="375">
        <f t="shared" si="30"/>
        <v>9713359</v>
      </c>
      <c r="Q155" s="368">
        <f t="shared" si="30"/>
        <v>78474149</v>
      </c>
      <c r="R155" s="369">
        <f t="shared" si="30"/>
        <v>96068390</v>
      </c>
    </row>
    <row r="156" spans="2:18" s="14" customFormat="1" ht="17.100000000000001" customHeight="1">
      <c r="B156" s="72"/>
      <c r="C156" s="72"/>
      <c r="D156" s="82" t="s">
        <v>86</v>
      </c>
      <c r="E156" s="81"/>
      <c r="F156" s="81"/>
      <c r="G156" s="80"/>
      <c r="H156" s="376">
        <v>4612785</v>
      </c>
      <c r="I156" s="377">
        <v>9359926</v>
      </c>
      <c r="J156" s="394">
        <f>SUM(H156:I156)</f>
        <v>13972711</v>
      </c>
      <c r="K156" s="379">
        <v>0</v>
      </c>
      <c r="L156" s="380">
        <v>13236730</v>
      </c>
      <c r="M156" s="380">
        <v>20140907</v>
      </c>
      <c r="N156" s="380">
        <v>15410590</v>
      </c>
      <c r="O156" s="380">
        <v>13017263</v>
      </c>
      <c r="P156" s="377">
        <v>9257716</v>
      </c>
      <c r="Q156" s="378">
        <f>SUM(K156:P156)</f>
        <v>71063206</v>
      </c>
      <c r="R156" s="381">
        <f>SUM(J156,Q156)</f>
        <v>85035917</v>
      </c>
    </row>
    <row r="157" spans="2:18" s="14" customFormat="1" ht="17.100000000000001" customHeight="1">
      <c r="B157" s="72"/>
      <c r="C157" s="72"/>
      <c r="D157" s="70" t="s">
        <v>85</v>
      </c>
      <c r="E157" s="69"/>
      <c r="F157" s="69"/>
      <c r="G157" s="68"/>
      <c r="H157" s="382">
        <v>328706</v>
      </c>
      <c r="I157" s="383">
        <v>446650</v>
      </c>
      <c r="J157" s="396">
        <f>SUM(H157:I157)</f>
        <v>775356</v>
      </c>
      <c r="K157" s="385">
        <v>0</v>
      </c>
      <c r="L157" s="386">
        <v>735457</v>
      </c>
      <c r="M157" s="386">
        <v>663721</v>
      </c>
      <c r="N157" s="386">
        <v>693593</v>
      </c>
      <c r="O157" s="386">
        <v>302232</v>
      </c>
      <c r="P157" s="383">
        <v>293877</v>
      </c>
      <c r="Q157" s="384">
        <f>SUM(K157:P157)</f>
        <v>2688880</v>
      </c>
      <c r="R157" s="387">
        <f>SUM(J157,Q157)</f>
        <v>3464236</v>
      </c>
    </row>
    <row r="158" spans="2:18" s="14" customFormat="1" ht="17.100000000000001" customHeight="1">
      <c r="B158" s="72"/>
      <c r="C158" s="72"/>
      <c r="D158" s="133" t="s">
        <v>84</v>
      </c>
      <c r="E158" s="132"/>
      <c r="F158" s="132"/>
      <c r="G158" s="131"/>
      <c r="H158" s="388">
        <v>1174360</v>
      </c>
      <c r="I158" s="389">
        <v>1671814</v>
      </c>
      <c r="J158" s="395">
        <f>SUM(H158:I158)</f>
        <v>2846174</v>
      </c>
      <c r="K158" s="391">
        <v>0</v>
      </c>
      <c r="L158" s="392">
        <v>2007172</v>
      </c>
      <c r="M158" s="392">
        <v>1095816</v>
      </c>
      <c r="N158" s="392">
        <v>840683</v>
      </c>
      <c r="O158" s="392">
        <v>616626</v>
      </c>
      <c r="P158" s="389">
        <v>161766</v>
      </c>
      <c r="Q158" s="390">
        <f>SUM(K158:P158)</f>
        <v>4722063</v>
      </c>
      <c r="R158" s="393">
        <f>SUM(J158,Q158)</f>
        <v>7568237</v>
      </c>
    </row>
    <row r="159" spans="2:18" s="14" customFormat="1" ht="17.100000000000001" customHeight="1">
      <c r="B159" s="72"/>
      <c r="C159" s="122" t="s">
        <v>83</v>
      </c>
      <c r="D159" s="121"/>
      <c r="E159" s="121"/>
      <c r="F159" s="121"/>
      <c r="G159" s="120"/>
      <c r="H159" s="370">
        <v>1289608</v>
      </c>
      <c r="I159" s="371">
        <v>1789871</v>
      </c>
      <c r="J159" s="372">
        <f>SUM(H159:I159)</f>
        <v>3079479</v>
      </c>
      <c r="K159" s="373">
        <v>0</v>
      </c>
      <c r="L159" s="374">
        <v>17901343</v>
      </c>
      <c r="M159" s="374">
        <v>18860675</v>
      </c>
      <c r="N159" s="374">
        <v>20279639</v>
      </c>
      <c r="O159" s="374">
        <v>19926431</v>
      </c>
      <c r="P159" s="375">
        <v>7719285</v>
      </c>
      <c r="Q159" s="368">
        <f>SUM(K159:P159)</f>
        <v>84687373</v>
      </c>
      <c r="R159" s="369">
        <f>SUM(J159,Q159)</f>
        <v>87766852</v>
      </c>
    </row>
    <row r="160" spans="2:18" s="14" customFormat="1" ht="17.100000000000001" customHeight="1">
      <c r="B160" s="123"/>
      <c r="C160" s="122" t="s">
        <v>82</v>
      </c>
      <c r="D160" s="121"/>
      <c r="E160" s="121"/>
      <c r="F160" s="121"/>
      <c r="G160" s="120"/>
      <c r="H160" s="370">
        <v>3837480</v>
      </c>
      <c r="I160" s="371">
        <v>5913966</v>
      </c>
      <c r="J160" s="372">
        <f>SUM(H160:I160)</f>
        <v>9751446</v>
      </c>
      <c r="K160" s="373">
        <v>0</v>
      </c>
      <c r="L160" s="374">
        <v>46124703</v>
      </c>
      <c r="M160" s="374">
        <v>28467431</v>
      </c>
      <c r="N160" s="374">
        <v>20740790</v>
      </c>
      <c r="O160" s="374">
        <v>12749384</v>
      </c>
      <c r="P160" s="375">
        <v>6339580</v>
      </c>
      <c r="Q160" s="368">
        <f>SUM(K160:P160)</f>
        <v>114421888</v>
      </c>
      <c r="R160" s="369">
        <f>SUM(J160,Q160)</f>
        <v>124173334</v>
      </c>
    </row>
    <row r="161" spans="2:18" s="14" customFormat="1" ht="17.100000000000001" customHeight="1">
      <c r="B161" s="86" t="s">
        <v>81</v>
      </c>
      <c r="C161" s="85"/>
      <c r="D161" s="85"/>
      <c r="E161" s="85"/>
      <c r="F161" s="85"/>
      <c r="G161" s="84"/>
      <c r="H161" s="370">
        <f t="shared" ref="H161:R161" si="31">SUM(H162:H170)</f>
        <v>430803</v>
      </c>
      <c r="I161" s="371">
        <f t="shared" si="31"/>
        <v>1132293</v>
      </c>
      <c r="J161" s="372">
        <f t="shared" si="31"/>
        <v>1563096</v>
      </c>
      <c r="K161" s="373">
        <f t="shared" si="31"/>
        <v>0</v>
      </c>
      <c r="L161" s="374">
        <f t="shared" si="31"/>
        <v>158261713</v>
      </c>
      <c r="M161" s="374">
        <f t="shared" si="31"/>
        <v>149596376</v>
      </c>
      <c r="N161" s="374">
        <f t="shared" si="31"/>
        <v>156870007</v>
      </c>
      <c r="O161" s="374">
        <f t="shared" si="31"/>
        <v>115082683</v>
      </c>
      <c r="P161" s="375">
        <f t="shared" si="31"/>
        <v>73568933</v>
      </c>
      <c r="Q161" s="368">
        <f>SUM(Q162:Q170)</f>
        <v>653379712</v>
      </c>
      <c r="R161" s="369">
        <f t="shared" si="31"/>
        <v>654942808</v>
      </c>
    </row>
    <row r="162" spans="2:18" s="14" customFormat="1" ht="17.100000000000001" customHeight="1">
      <c r="B162" s="72"/>
      <c r="C162" s="119" t="s">
        <v>80</v>
      </c>
      <c r="D162" s="118"/>
      <c r="E162" s="118"/>
      <c r="F162" s="118"/>
      <c r="G162" s="117"/>
      <c r="H162" s="376">
        <v>0</v>
      </c>
      <c r="I162" s="377">
        <v>0</v>
      </c>
      <c r="J162" s="394">
        <f t="shared" ref="J162:J170" si="32">SUM(H162:I162)</f>
        <v>0</v>
      </c>
      <c r="K162" s="404"/>
      <c r="L162" s="405">
        <v>3962770</v>
      </c>
      <c r="M162" s="405">
        <v>4663102</v>
      </c>
      <c r="N162" s="405">
        <v>8186380</v>
      </c>
      <c r="O162" s="405">
        <v>9172013</v>
      </c>
      <c r="P162" s="406">
        <v>9717808</v>
      </c>
      <c r="Q162" s="407">
        <f>SUM(K162:P162)</f>
        <v>35702073</v>
      </c>
      <c r="R162" s="408">
        <f>SUM(J162,Q162)</f>
        <v>35702073</v>
      </c>
    </row>
    <row r="163" spans="2:18" s="14" customFormat="1" ht="17.100000000000001" customHeight="1">
      <c r="B163" s="72"/>
      <c r="C163" s="70" t="s">
        <v>79</v>
      </c>
      <c r="D163" s="69"/>
      <c r="E163" s="69"/>
      <c r="F163" s="69"/>
      <c r="G163" s="68"/>
      <c r="H163" s="382">
        <v>0</v>
      </c>
      <c r="I163" s="383">
        <v>0</v>
      </c>
      <c r="J163" s="396">
        <f t="shared" si="32"/>
        <v>0</v>
      </c>
      <c r="K163" s="409"/>
      <c r="L163" s="386">
        <v>0</v>
      </c>
      <c r="M163" s="386">
        <v>0</v>
      </c>
      <c r="N163" s="386">
        <v>0</v>
      </c>
      <c r="O163" s="386">
        <v>0</v>
      </c>
      <c r="P163" s="383">
        <v>0</v>
      </c>
      <c r="Q163" s="384">
        <f t="shared" ref="Q163:Q170" si="33">SUM(K163:P163)</f>
        <v>0</v>
      </c>
      <c r="R163" s="387">
        <f t="shared" ref="R163:R170" si="34">SUM(J163,Q163)</f>
        <v>0</v>
      </c>
    </row>
    <row r="164" spans="2:18" s="49" customFormat="1" ht="17.100000000000001" customHeight="1">
      <c r="B164" s="111"/>
      <c r="C164" s="110" t="s">
        <v>78</v>
      </c>
      <c r="D164" s="109"/>
      <c r="E164" s="109"/>
      <c r="F164" s="109"/>
      <c r="G164" s="108"/>
      <c r="H164" s="410">
        <v>0</v>
      </c>
      <c r="I164" s="411">
        <v>0</v>
      </c>
      <c r="J164" s="412">
        <f>SUM(H164:I164)</f>
        <v>0</v>
      </c>
      <c r="K164" s="409"/>
      <c r="L164" s="413">
        <v>74742068</v>
      </c>
      <c r="M164" s="413">
        <v>52347144</v>
      </c>
      <c r="N164" s="413">
        <v>43540172</v>
      </c>
      <c r="O164" s="413">
        <v>27951406</v>
      </c>
      <c r="P164" s="411">
        <v>12886688</v>
      </c>
      <c r="Q164" s="414">
        <f>SUM(K164:P164)</f>
        <v>211467478</v>
      </c>
      <c r="R164" s="415">
        <f>SUM(J164,Q164)</f>
        <v>211467478</v>
      </c>
    </row>
    <row r="165" spans="2:18" s="14" customFormat="1" ht="17.100000000000001" customHeight="1">
      <c r="B165" s="72"/>
      <c r="C165" s="70" t="s">
        <v>77</v>
      </c>
      <c r="D165" s="69"/>
      <c r="E165" s="69"/>
      <c r="F165" s="69"/>
      <c r="G165" s="68"/>
      <c r="H165" s="382">
        <v>0</v>
      </c>
      <c r="I165" s="383">
        <v>125568</v>
      </c>
      <c r="J165" s="396">
        <f t="shared" si="32"/>
        <v>125568</v>
      </c>
      <c r="K165" s="385">
        <v>0</v>
      </c>
      <c r="L165" s="386">
        <v>11697841</v>
      </c>
      <c r="M165" s="386">
        <v>10795743</v>
      </c>
      <c r="N165" s="386">
        <v>10070897</v>
      </c>
      <c r="O165" s="386">
        <v>8634195</v>
      </c>
      <c r="P165" s="383">
        <v>4095211</v>
      </c>
      <c r="Q165" s="384">
        <f t="shared" si="33"/>
        <v>45293887</v>
      </c>
      <c r="R165" s="387">
        <f t="shared" si="34"/>
        <v>45419455</v>
      </c>
    </row>
    <row r="166" spans="2:18" s="14" customFormat="1" ht="17.100000000000001" customHeight="1">
      <c r="B166" s="72"/>
      <c r="C166" s="70" t="s">
        <v>76</v>
      </c>
      <c r="D166" s="69"/>
      <c r="E166" s="69"/>
      <c r="F166" s="69"/>
      <c r="G166" s="68"/>
      <c r="H166" s="382">
        <v>430803</v>
      </c>
      <c r="I166" s="383">
        <v>1006725</v>
      </c>
      <c r="J166" s="396">
        <f t="shared" si="32"/>
        <v>1437528</v>
      </c>
      <c r="K166" s="385">
        <v>0</v>
      </c>
      <c r="L166" s="386">
        <v>10625484</v>
      </c>
      <c r="M166" s="386">
        <v>13360705</v>
      </c>
      <c r="N166" s="386">
        <v>20166712</v>
      </c>
      <c r="O166" s="386">
        <v>18621619</v>
      </c>
      <c r="P166" s="383">
        <v>12342446</v>
      </c>
      <c r="Q166" s="384">
        <f t="shared" si="33"/>
        <v>75116966</v>
      </c>
      <c r="R166" s="387">
        <f t="shared" si="34"/>
        <v>76554494</v>
      </c>
    </row>
    <row r="167" spans="2:18" s="14" customFormat="1" ht="17.100000000000001" customHeight="1">
      <c r="B167" s="72"/>
      <c r="C167" s="70" t="s">
        <v>75</v>
      </c>
      <c r="D167" s="69"/>
      <c r="E167" s="69"/>
      <c r="F167" s="69"/>
      <c r="G167" s="68"/>
      <c r="H167" s="382">
        <v>0</v>
      </c>
      <c r="I167" s="383">
        <v>0</v>
      </c>
      <c r="J167" s="396">
        <f t="shared" si="32"/>
        <v>0</v>
      </c>
      <c r="K167" s="409"/>
      <c r="L167" s="386">
        <v>49638491</v>
      </c>
      <c r="M167" s="386">
        <v>56359947</v>
      </c>
      <c r="N167" s="386">
        <v>60091167</v>
      </c>
      <c r="O167" s="386">
        <v>29962956</v>
      </c>
      <c r="P167" s="383">
        <v>16001166</v>
      </c>
      <c r="Q167" s="384">
        <f t="shared" si="33"/>
        <v>212053727</v>
      </c>
      <c r="R167" s="387">
        <f t="shared" si="34"/>
        <v>212053727</v>
      </c>
    </row>
    <row r="168" spans="2:18" s="14" customFormat="1" ht="17.100000000000001" customHeight="1">
      <c r="B168" s="72"/>
      <c r="C168" s="100" t="s">
        <v>74</v>
      </c>
      <c r="D168" s="98"/>
      <c r="E168" s="98"/>
      <c r="F168" s="98"/>
      <c r="G168" s="97"/>
      <c r="H168" s="382">
        <v>0</v>
      </c>
      <c r="I168" s="383">
        <v>0</v>
      </c>
      <c r="J168" s="396">
        <f t="shared" si="32"/>
        <v>0</v>
      </c>
      <c r="K168" s="409"/>
      <c r="L168" s="386">
        <v>4465766</v>
      </c>
      <c r="M168" s="386">
        <v>6667201</v>
      </c>
      <c r="N168" s="386">
        <v>7016564</v>
      </c>
      <c r="O168" s="386">
        <v>5244831</v>
      </c>
      <c r="P168" s="383">
        <v>3092608</v>
      </c>
      <c r="Q168" s="384">
        <f t="shared" si="33"/>
        <v>26486970</v>
      </c>
      <c r="R168" s="387">
        <f t="shared" si="34"/>
        <v>26486970</v>
      </c>
    </row>
    <row r="169" spans="2:18" s="14" customFormat="1" ht="17.100000000000001" customHeight="1">
      <c r="B169" s="71"/>
      <c r="C169" s="99" t="s">
        <v>73</v>
      </c>
      <c r="D169" s="98"/>
      <c r="E169" s="98"/>
      <c r="F169" s="98"/>
      <c r="G169" s="97"/>
      <c r="H169" s="382">
        <v>0</v>
      </c>
      <c r="I169" s="383">
        <v>0</v>
      </c>
      <c r="J169" s="396">
        <f t="shared" si="32"/>
        <v>0</v>
      </c>
      <c r="K169" s="409"/>
      <c r="L169" s="386">
        <v>0</v>
      </c>
      <c r="M169" s="386">
        <v>0</v>
      </c>
      <c r="N169" s="386">
        <v>903204</v>
      </c>
      <c r="O169" s="386">
        <v>6927285</v>
      </c>
      <c r="P169" s="383">
        <v>6823269</v>
      </c>
      <c r="Q169" s="384">
        <f>SUM(K169:P169)</f>
        <v>14653758</v>
      </c>
      <c r="R169" s="387">
        <f>SUM(J169,Q169)</f>
        <v>14653758</v>
      </c>
    </row>
    <row r="170" spans="2:18" s="14" customFormat="1" ht="17.100000000000001" customHeight="1">
      <c r="B170" s="96"/>
      <c r="C170" s="95" t="s">
        <v>72</v>
      </c>
      <c r="D170" s="94"/>
      <c r="E170" s="94"/>
      <c r="F170" s="94"/>
      <c r="G170" s="93"/>
      <c r="H170" s="416">
        <v>0</v>
      </c>
      <c r="I170" s="417">
        <v>0</v>
      </c>
      <c r="J170" s="418">
        <f t="shared" si="32"/>
        <v>0</v>
      </c>
      <c r="K170" s="419"/>
      <c r="L170" s="420">
        <v>3129293</v>
      </c>
      <c r="M170" s="420">
        <v>5402534</v>
      </c>
      <c r="N170" s="420">
        <v>6894911</v>
      </c>
      <c r="O170" s="420">
        <v>8568378</v>
      </c>
      <c r="P170" s="417">
        <v>8609737</v>
      </c>
      <c r="Q170" s="421">
        <f t="shared" si="33"/>
        <v>32604853</v>
      </c>
      <c r="R170" s="422">
        <f t="shared" si="34"/>
        <v>32604853</v>
      </c>
    </row>
    <row r="171" spans="2:18" s="14" customFormat="1" ht="17.100000000000001" customHeight="1">
      <c r="B171" s="86" t="s">
        <v>71</v>
      </c>
      <c r="C171" s="85"/>
      <c r="D171" s="85"/>
      <c r="E171" s="85"/>
      <c r="F171" s="85"/>
      <c r="G171" s="84"/>
      <c r="H171" s="370">
        <f>SUM(H172:H175)</f>
        <v>0</v>
      </c>
      <c r="I171" s="371">
        <f>SUM(I172:I175)</f>
        <v>0</v>
      </c>
      <c r="J171" s="372">
        <f>SUM(J172:J175)</f>
        <v>0</v>
      </c>
      <c r="K171" s="423"/>
      <c r="L171" s="374">
        <f t="shared" ref="L171:R171" si="35">SUM(L172:L175)</f>
        <v>13755275</v>
      </c>
      <c r="M171" s="374">
        <f t="shared" si="35"/>
        <v>16757764</v>
      </c>
      <c r="N171" s="374">
        <f t="shared" si="35"/>
        <v>87430568</v>
      </c>
      <c r="O171" s="374">
        <f t="shared" si="35"/>
        <v>314411773</v>
      </c>
      <c r="P171" s="375">
        <f t="shared" si="35"/>
        <v>307376913</v>
      </c>
      <c r="Q171" s="368">
        <f t="shared" si="35"/>
        <v>739732293</v>
      </c>
      <c r="R171" s="369">
        <f t="shared" si="35"/>
        <v>739732293</v>
      </c>
    </row>
    <row r="172" spans="2:18" s="14" customFormat="1" ht="17.100000000000001" customHeight="1">
      <c r="B172" s="72"/>
      <c r="C172" s="82" t="s">
        <v>70</v>
      </c>
      <c r="D172" s="81"/>
      <c r="E172" s="81"/>
      <c r="F172" s="81"/>
      <c r="G172" s="80"/>
      <c r="H172" s="376">
        <v>0</v>
      </c>
      <c r="I172" s="377">
        <v>0</v>
      </c>
      <c r="J172" s="394">
        <f>SUM(H172:I172)</f>
        <v>0</v>
      </c>
      <c r="K172" s="424"/>
      <c r="L172" s="380">
        <v>0</v>
      </c>
      <c r="M172" s="380">
        <v>632457</v>
      </c>
      <c r="N172" s="380">
        <v>42747357</v>
      </c>
      <c r="O172" s="380">
        <v>141374119</v>
      </c>
      <c r="P172" s="377">
        <v>122397105</v>
      </c>
      <c r="Q172" s="378">
        <f>SUM(K172:P172)</f>
        <v>307151038</v>
      </c>
      <c r="R172" s="381">
        <f>SUM(J172,Q172)</f>
        <v>307151038</v>
      </c>
    </row>
    <row r="173" spans="2:18" s="14" customFormat="1" ht="17.100000000000001" customHeight="1">
      <c r="B173" s="72"/>
      <c r="C173" s="70" t="s">
        <v>69</v>
      </c>
      <c r="D173" s="69"/>
      <c r="E173" s="69"/>
      <c r="F173" s="69"/>
      <c r="G173" s="68"/>
      <c r="H173" s="382">
        <v>0</v>
      </c>
      <c r="I173" s="383">
        <v>0</v>
      </c>
      <c r="J173" s="396">
        <f>SUM(H173:I173)</f>
        <v>0</v>
      </c>
      <c r="K173" s="409"/>
      <c r="L173" s="386">
        <v>13494797</v>
      </c>
      <c r="M173" s="386">
        <v>15586868</v>
      </c>
      <c r="N173" s="386">
        <v>31895842</v>
      </c>
      <c r="O173" s="386">
        <v>48796755</v>
      </c>
      <c r="P173" s="383">
        <v>23574950</v>
      </c>
      <c r="Q173" s="384">
        <f>SUM(K173:P173)</f>
        <v>133349212</v>
      </c>
      <c r="R173" s="387">
        <f>SUM(J173,Q173)</f>
        <v>133349212</v>
      </c>
    </row>
    <row r="174" spans="2:18" s="14" customFormat="1" ht="17.100000000000001" customHeight="1">
      <c r="B174" s="71"/>
      <c r="C174" s="70" t="s">
        <v>68</v>
      </c>
      <c r="D174" s="69"/>
      <c r="E174" s="69"/>
      <c r="F174" s="69"/>
      <c r="G174" s="68"/>
      <c r="H174" s="382">
        <v>0</v>
      </c>
      <c r="I174" s="383">
        <v>0</v>
      </c>
      <c r="J174" s="396">
        <f>SUM(H174:I174)</f>
        <v>0</v>
      </c>
      <c r="K174" s="409"/>
      <c r="L174" s="386">
        <v>0</v>
      </c>
      <c r="M174" s="386">
        <v>0</v>
      </c>
      <c r="N174" s="386">
        <v>1233405</v>
      </c>
      <c r="O174" s="386">
        <v>4450301</v>
      </c>
      <c r="P174" s="383">
        <v>5500888</v>
      </c>
      <c r="Q174" s="384">
        <f>SUM(K174:P174)</f>
        <v>11184594</v>
      </c>
      <c r="R174" s="387">
        <f>SUM(J174,Q174)</f>
        <v>11184594</v>
      </c>
    </row>
    <row r="175" spans="2:18" s="49" customFormat="1" ht="17.100000000000001" customHeight="1">
      <c r="B175" s="60"/>
      <c r="C175" s="59" t="s">
        <v>67</v>
      </c>
      <c r="D175" s="58"/>
      <c r="E175" s="58"/>
      <c r="F175" s="58"/>
      <c r="G175" s="57"/>
      <c r="H175" s="397">
        <v>0</v>
      </c>
      <c r="I175" s="398">
        <v>0</v>
      </c>
      <c r="J175" s="399">
        <f>SUM(H175:I175)</f>
        <v>0</v>
      </c>
      <c r="K175" s="419"/>
      <c r="L175" s="401">
        <v>260478</v>
      </c>
      <c r="M175" s="401">
        <v>538439</v>
      </c>
      <c r="N175" s="401">
        <v>11553964</v>
      </c>
      <c r="O175" s="401">
        <v>119790598</v>
      </c>
      <c r="P175" s="398">
        <v>155903970</v>
      </c>
      <c r="Q175" s="402">
        <f>SUM(K175:P175)</f>
        <v>288047449</v>
      </c>
      <c r="R175" s="403">
        <f>SUM(J175,Q175)</f>
        <v>288047449</v>
      </c>
    </row>
    <row r="176" spans="2:18" s="14" customFormat="1" ht="17.100000000000001" customHeight="1">
      <c r="B176" s="48" t="s">
        <v>66</v>
      </c>
      <c r="C176" s="47"/>
      <c r="D176" s="47"/>
      <c r="E176" s="47"/>
      <c r="F176" s="47"/>
      <c r="G176" s="46"/>
      <c r="H176" s="370">
        <f t="shared" ref="H176:R176" si="36">SUM(H140,H161,H171)</f>
        <v>16150520</v>
      </c>
      <c r="I176" s="371">
        <f t="shared" si="36"/>
        <v>33162337</v>
      </c>
      <c r="J176" s="372">
        <f t="shared" si="36"/>
        <v>49312857</v>
      </c>
      <c r="K176" s="373">
        <f t="shared" si="36"/>
        <v>0</v>
      </c>
      <c r="L176" s="374">
        <f t="shared" si="36"/>
        <v>422690735</v>
      </c>
      <c r="M176" s="374">
        <f t="shared" si="36"/>
        <v>389199016</v>
      </c>
      <c r="N176" s="374">
        <f t="shared" si="36"/>
        <v>433466940</v>
      </c>
      <c r="O176" s="374">
        <f t="shared" si="36"/>
        <v>577515922</v>
      </c>
      <c r="P176" s="375">
        <f t="shared" si="36"/>
        <v>466375467</v>
      </c>
      <c r="Q176" s="368">
        <f t="shared" si="36"/>
        <v>2289248080</v>
      </c>
      <c r="R176" s="369">
        <f t="shared" si="36"/>
        <v>2338560937</v>
      </c>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8"/>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21" man="1"/>
    <brk id="93" max="16383" man="1"/>
    <brk id="13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75" zoomScaleNormal="55" zoomScaleSheetLayoutView="75" workbookViewId="0">
      <selection activeCell="M174" sqref="M174"/>
    </sheetView>
  </sheetViews>
  <sheetFormatPr defaultColWidth="7.6640625" defaultRowHeight="17.100000000000001" customHeight="1"/>
  <cols>
    <col min="1" max="2" width="2.6640625" style="1" customWidth="1"/>
    <col min="3" max="3" width="5.6640625" style="1" customWidth="1"/>
    <col min="4" max="4" width="7.6640625" style="1" customWidth="1"/>
    <col min="5" max="5" width="2.66406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2.66406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2.66406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2.66406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2.66406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2.66406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2.66406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2.66406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2.66406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2.66406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2.66406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2.66406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2.66406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2.66406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2.66406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2.66406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2.66406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2.66406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2.66406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2.66406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2.66406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2.66406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2.66406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2.66406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2.66406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2.66406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2.66406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2.66406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2.66406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2.66406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2.66406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2.66406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2.66406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2.66406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2.66406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2.66406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2.66406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2.66406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2.66406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2.66406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2.66406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2.66406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2.66406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2.66406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2.66406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2.66406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2.66406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2.66406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2.66406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2.66406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2.66406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2.66406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2.66406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2.66406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2.66406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2.66406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2.66406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2.66406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2.66406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2.66406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2.66406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2.66406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2.66406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2.66406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342" t="str">
        <f>"介護保険事業状況報告　令和" &amp; DBCS($A$2) &amp; "年（" &amp; DBCS($B$2) &amp; "年）" &amp; DBCS($C$2) &amp; "月※"</f>
        <v>介護保険事業状況報告　令和４年（２０２２年）８月※</v>
      </c>
      <c r="J1" s="853" t="s">
        <v>143</v>
      </c>
      <c r="K1" s="854"/>
      <c r="L1" s="854"/>
      <c r="M1" s="854"/>
      <c r="N1" s="854"/>
      <c r="O1" s="855"/>
      <c r="P1" s="863">
        <v>44883</v>
      </c>
      <c r="Q1" s="864"/>
      <c r="R1" s="336" t="s">
        <v>142</v>
      </c>
    </row>
    <row r="2" spans="1:18" ht="17.100000000000001" customHeight="1" thickTop="1">
      <c r="A2" s="312">
        <v>4</v>
      </c>
      <c r="B2" s="312">
        <v>2022</v>
      </c>
      <c r="C2" s="312">
        <v>8</v>
      </c>
      <c r="D2" s="312">
        <v>1</v>
      </c>
      <c r="E2" s="312">
        <v>31</v>
      </c>
      <c r="Q2" s="336"/>
    </row>
    <row r="3" spans="1:18" ht="17.100000000000001" customHeight="1">
      <c r="A3" s="4" t="s">
        <v>141</v>
      </c>
    </row>
    <row r="4" spans="1:18" ht="17.100000000000001" customHeight="1">
      <c r="B4" s="23"/>
      <c r="C4" s="23"/>
      <c r="D4" s="23"/>
      <c r="E4" s="143"/>
      <c r="F4" s="143"/>
      <c r="G4" s="143"/>
      <c r="H4" s="782" t="s">
        <v>130</v>
      </c>
      <c r="I4" s="782"/>
    </row>
    <row r="5" spans="1:18" ht="17.100000000000001" customHeight="1">
      <c r="B5" s="858" t="str">
        <f>"令和" &amp; DBCS($A$2) &amp; "年（" &amp; DBCS($B$2) &amp; "年）" &amp; DBCS($C$2) &amp; "月末日現在"</f>
        <v>令和４年（２０２２年）８月末日現在</v>
      </c>
      <c r="C5" s="859"/>
      <c r="D5" s="859"/>
      <c r="E5" s="859"/>
      <c r="F5" s="859"/>
      <c r="G5" s="860"/>
      <c r="H5" s="861" t="s">
        <v>140</v>
      </c>
      <c r="I5" s="862"/>
      <c r="L5" s="425" t="s">
        <v>130</v>
      </c>
      <c r="Q5" s="24" t="s">
        <v>139</v>
      </c>
    </row>
    <row r="6" spans="1:18" ht="17.100000000000001" customHeight="1">
      <c r="B6" s="3" t="s">
        <v>138</v>
      </c>
      <c r="C6" s="335"/>
      <c r="D6" s="335"/>
      <c r="E6" s="335"/>
      <c r="F6" s="335"/>
      <c r="G6" s="235"/>
      <c r="H6" s="334"/>
      <c r="I6" s="333">
        <v>45296</v>
      </c>
      <c r="K6" s="332" t="s">
        <v>137</v>
      </c>
      <c r="L6" s="331">
        <f>(I7+I8)-I6</f>
        <v>6634</v>
      </c>
      <c r="Q6" s="330">
        <f>R42</f>
        <v>20227</v>
      </c>
      <c r="R6" s="852">
        <f>Q6/Q7</f>
        <v>0.20804105897599406</v>
      </c>
    </row>
    <row r="7" spans="1:18" s="189" customFormat="1" ht="17.100000000000001" customHeight="1">
      <c r="B7" s="329" t="s">
        <v>136</v>
      </c>
      <c r="C7" s="328"/>
      <c r="D7" s="328"/>
      <c r="E7" s="328"/>
      <c r="F7" s="328"/>
      <c r="G7" s="327"/>
      <c r="H7" s="326"/>
      <c r="I7" s="325">
        <v>33373</v>
      </c>
      <c r="K7" s="189" t="s">
        <v>135</v>
      </c>
      <c r="Q7" s="324">
        <f>I9</f>
        <v>97226</v>
      </c>
      <c r="R7" s="852"/>
    </row>
    <row r="8" spans="1:18" s="189" customFormat="1" ht="17.100000000000001" customHeight="1">
      <c r="B8" s="323" t="s">
        <v>134</v>
      </c>
      <c r="C8" s="322"/>
      <c r="D8" s="322"/>
      <c r="E8" s="322"/>
      <c r="F8" s="322"/>
      <c r="G8" s="225"/>
      <c r="H8" s="321"/>
      <c r="I8" s="320">
        <v>18557</v>
      </c>
      <c r="K8" s="189" t="s">
        <v>133</v>
      </c>
      <c r="Q8" s="319"/>
      <c r="R8" s="318"/>
    </row>
    <row r="9" spans="1:18" ht="17.100000000000001" customHeight="1">
      <c r="B9" s="13" t="s">
        <v>132</v>
      </c>
      <c r="C9" s="12"/>
      <c r="D9" s="12"/>
      <c r="E9" s="12"/>
      <c r="F9" s="12"/>
      <c r="G9" s="317"/>
      <c r="H9" s="316"/>
      <c r="I9" s="315">
        <f>I6+I7+I8</f>
        <v>97226</v>
      </c>
    </row>
    <row r="11" spans="1:18" ht="17.100000000000001" customHeight="1">
      <c r="A11" s="4" t="s">
        <v>131</v>
      </c>
    </row>
    <row r="12" spans="1:18" ht="17.100000000000001" customHeight="1" thickBot="1">
      <c r="B12" s="5"/>
      <c r="C12" s="5"/>
      <c r="D12" s="5"/>
      <c r="E12" s="314"/>
      <c r="F12" s="314"/>
      <c r="G12" s="314"/>
      <c r="H12" s="314"/>
      <c r="I12" s="314"/>
      <c r="J12" s="314"/>
      <c r="K12" s="314"/>
      <c r="L12" s="314"/>
      <c r="M12" s="314"/>
      <c r="P12" s="314"/>
      <c r="Q12" s="842" t="s">
        <v>130</v>
      </c>
      <c r="R12" s="842"/>
    </row>
    <row r="13" spans="1:18" ht="17.100000000000001" customHeight="1">
      <c r="A13" s="313" t="s">
        <v>129</v>
      </c>
      <c r="B13" s="843" t="s">
        <v>128</v>
      </c>
      <c r="C13" s="846" t="str">
        <f>"令和" &amp; DBCS($A$2) &amp; "年（" &amp; DBCS($B$2) &amp; "年）" &amp; DBCS($C$2) &amp; "月末日現在"</f>
        <v>令和４年（２０２２年）８月末日現在</v>
      </c>
      <c r="D13" s="847"/>
      <c r="E13" s="847"/>
      <c r="F13" s="847"/>
      <c r="G13" s="848"/>
      <c r="H13" s="299" t="s">
        <v>65</v>
      </c>
      <c r="I13" s="298" t="s">
        <v>64</v>
      </c>
      <c r="J13" s="297" t="s">
        <v>57</v>
      </c>
      <c r="K13" s="296" t="s">
        <v>63</v>
      </c>
      <c r="L13" s="295" t="s">
        <v>62</v>
      </c>
      <c r="M13" s="295" t="s">
        <v>61</v>
      </c>
      <c r="N13" s="295" t="s">
        <v>60</v>
      </c>
      <c r="O13" s="295" t="s">
        <v>59</v>
      </c>
      <c r="P13" s="294" t="s">
        <v>58</v>
      </c>
      <c r="Q13" s="293" t="s">
        <v>57</v>
      </c>
      <c r="R13" s="292" t="s">
        <v>56</v>
      </c>
    </row>
    <row r="14" spans="1:18" ht="17.100000000000001" customHeight="1">
      <c r="A14" s="312">
        <v>875</v>
      </c>
      <c r="B14" s="844"/>
      <c r="C14" s="291" t="s">
        <v>111</v>
      </c>
      <c r="D14" s="47"/>
      <c r="E14" s="47"/>
      <c r="F14" s="47"/>
      <c r="G14" s="46"/>
      <c r="H14" s="263">
        <f>H15+H16+H17+H18+H19+H20</f>
        <v>823</v>
      </c>
      <c r="I14" s="264">
        <f>I15+I16+I17+I18+I19+I20</f>
        <v>673</v>
      </c>
      <c r="J14" s="290">
        <f t="shared" ref="J14:J22" si="0">SUM(H14:I14)</f>
        <v>1496</v>
      </c>
      <c r="K14" s="289" t="s">
        <v>207</v>
      </c>
      <c r="L14" s="33">
        <f>L15+L16+L17+L18+L19+L20</f>
        <v>1456</v>
      </c>
      <c r="M14" s="33">
        <f>M15+M16+M17+M18+M19+M20</f>
        <v>1017</v>
      </c>
      <c r="N14" s="33">
        <f>N15+N16+N17+N18+N19+N20</f>
        <v>730</v>
      </c>
      <c r="O14" s="33">
        <f>O15+O16+O17+O18+O19+O20</f>
        <v>698</v>
      </c>
      <c r="P14" s="33">
        <f>P15+P16+P17+P18+P19+P20</f>
        <v>457</v>
      </c>
      <c r="Q14" s="261">
        <f t="shared" ref="Q14:Q22" si="1">SUM(K14:P14)</f>
        <v>4358</v>
      </c>
      <c r="R14" s="287">
        <f t="shared" ref="R14:R22" si="2">SUM(J14,Q14)</f>
        <v>5854</v>
      </c>
    </row>
    <row r="15" spans="1:18" ht="17.100000000000001" customHeight="1">
      <c r="A15" s="312">
        <v>156</v>
      </c>
      <c r="B15" s="844"/>
      <c r="C15" s="82"/>
      <c r="D15" s="151" t="s">
        <v>126</v>
      </c>
      <c r="E15" s="151"/>
      <c r="F15" s="151"/>
      <c r="G15" s="151"/>
      <c r="H15" s="311">
        <v>60</v>
      </c>
      <c r="I15" s="308">
        <v>55</v>
      </c>
      <c r="J15" s="275">
        <f t="shared" si="0"/>
        <v>115</v>
      </c>
      <c r="K15" s="310" t="s">
        <v>207</v>
      </c>
      <c r="L15" s="309">
        <v>83</v>
      </c>
      <c r="M15" s="309">
        <v>46</v>
      </c>
      <c r="N15" s="309">
        <v>34</v>
      </c>
      <c r="O15" s="309">
        <v>37</v>
      </c>
      <c r="P15" s="308">
        <v>32</v>
      </c>
      <c r="Q15" s="275">
        <f t="shared" si="1"/>
        <v>232</v>
      </c>
      <c r="R15" s="281">
        <f t="shared" si="2"/>
        <v>347</v>
      </c>
    </row>
    <row r="16" spans="1:18" ht="17.100000000000001" customHeight="1">
      <c r="A16" s="312"/>
      <c r="B16" s="844"/>
      <c r="C16" s="152"/>
      <c r="D16" s="69" t="s">
        <v>125</v>
      </c>
      <c r="E16" s="69"/>
      <c r="F16" s="69"/>
      <c r="G16" s="69"/>
      <c r="H16" s="311">
        <v>117</v>
      </c>
      <c r="I16" s="308">
        <v>109</v>
      </c>
      <c r="J16" s="275">
        <f t="shared" si="0"/>
        <v>226</v>
      </c>
      <c r="K16" s="310" t="s">
        <v>207</v>
      </c>
      <c r="L16" s="309">
        <v>163</v>
      </c>
      <c r="M16" s="309">
        <v>143</v>
      </c>
      <c r="N16" s="309">
        <v>92</v>
      </c>
      <c r="O16" s="309">
        <v>79</v>
      </c>
      <c r="P16" s="308">
        <v>67</v>
      </c>
      <c r="Q16" s="275">
        <f t="shared" si="1"/>
        <v>544</v>
      </c>
      <c r="R16" s="274">
        <f t="shared" si="2"/>
        <v>770</v>
      </c>
    </row>
    <row r="17" spans="1:18" ht="17.100000000000001" customHeight="1">
      <c r="A17" s="312"/>
      <c r="B17" s="844"/>
      <c r="C17" s="152"/>
      <c r="D17" s="69" t="s">
        <v>124</v>
      </c>
      <c r="E17" s="69"/>
      <c r="F17" s="69"/>
      <c r="G17" s="69"/>
      <c r="H17" s="311">
        <v>137</v>
      </c>
      <c r="I17" s="308">
        <v>113</v>
      </c>
      <c r="J17" s="275">
        <f t="shared" si="0"/>
        <v>250</v>
      </c>
      <c r="K17" s="310" t="s">
        <v>208</v>
      </c>
      <c r="L17" s="309">
        <v>246</v>
      </c>
      <c r="M17" s="309">
        <v>207</v>
      </c>
      <c r="N17" s="309">
        <v>109</v>
      </c>
      <c r="O17" s="309">
        <v>122</v>
      </c>
      <c r="P17" s="308">
        <v>77</v>
      </c>
      <c r="Q17" s="275">
        <f t="shared" si="1"/>
        <v>761</v>
      </c>
      <c r="R17" s="274">
        <f t="shared" si="2"/>
        <v>1011</v>
      </c>
    </row>
    <row r="18" spans="1:18" ht="17.100000000000001" customHeight="1">
      <c r="A18" s="312"/>
      <c r="B18" s="844"/>
      <c r="C18" s="152"/>
      <c r="D18" s="69" t="s">
        <v>123</v>
      </c>
      <c r="E18" s="69"/>
      <c r="F18" s="69"/>
      <c r="G18" s="69"/>
      <c r="H18" s="311">
        <v>188</v>
      </c>
      <c r="I18" s="308">
        <v>147</v>
      </c>
      <c r="J18" s="275">
        <f t="shared" si="0"/>
        <v>335</v>
      </c>
      <c r="K18" s="310" t="s">
        <v>144</v>
      </c>
      <c r="L18" s="309">
        <v>322</v>
      </c>
      <c r="M18" s="309">
        <v>215</v>
      </c>
      <c r="N18" s="309">
        <v>159</v>
      </c>
      <c r="O18" s="309">
        <v>153</v>
      </c>
      <c r="P18" s="308">
        <v>109</v>
      </c>
      <c r="Q18" s="275">
        <f t="shared" si="1"/>
        <v>958</v>
      </c>
      <c r="R18" s="274">
        <f t="shared" si="2"/>
        <v>1293</v>
      </c>
    </row>
    <row r="19" spans="1:18" ht="17.100000000000001" customHeight="1">
      <c r="A19" s="312"/>
      <c r="B19" s="844"/>
      <c r="C19" s="152"/>
      <c r="D19" s="69" t="s">
        <v>122</v>
      </c>
      <c r="E19" s="69"/>
      <c r="F19" s="69"/>
      <c r="G19" s="69"/>
      <c r="H19" s="311">
        <v>209</v>
      </c>
      <c r="I19" s="308">
        <v>142</v>
      </c>
      <c r="J19" s="275">
        <f t="shared" si="0"/>
        <v>351</v>
      </c>
      <c r="K19" s="310" t="s">
        <v>209</v>
      </c>
      <c r="L19" s="309">
        <v>341</v>
      </c>
      <c r="M19" s="309">
        <v>232</v>
      </c>
      <c r="N19" s="309">
        <v>189</v>
      </c>
      <c r="O19" s="309">
        <v>160</v>
      </c>
      <c r="P19" s="308">
        <v>84</v>
      </c>
      <c r="Q19" s="275">
        <f t="shared" si="1"/>
        <v>1006</v>
      </c>
      <c r="R19" s="274">
        <f t="shared" si="2"/>
        <v>1357</v>
      </c>
    </row>
    <row r="20" spans="1:18" ht="17.100000000000001" customHeight="1">
      <c r="A20" s="312">
        <v>719</v>
      </c>
      <c r="B20" s="844"/>
      <c r="C20" s="133"/>
      <c r="D20" s="132" t="s">
        <v>121</v>
      </c>
      <c r="E20" s="132"/>
      <c r="F20" s="132"/>
      <c r="G20" s="132"/>
      <c r="H20" s="273">
        <v>112</v>
      </c>
      <c r="I20" s="305">
        <v>107</v>
      </c>
      <c r="J20" s="271">
        <f t="shared" si="0"/>
        <v>219</v>
      </c>
      <c r="K20" s="307" t="s">
        <v>144</v>
      </c>
      <c r="L20" s="306">
        <v>301</v>
      </c>
      <c r="M20" s="306">
        <v>174</v>
      </c>
      <c r="N20" s="306">
        <v>147</v>
      </c>
      <c r="O20" s="306">
        <v>147</v>
      </c>
      <c r="P20" s="305">
        <v>88</v>
      </c>
      <c r="Q20" s="275">
        <f t="shared" si="1"/>
        <v>857</v>
      </c>
      <c r="R20" s="266">
        <f t="shared" si="2"/>
        <v>1076</v>
      </c>
    </row>
    <row r="21" spans="1:18" ht="17.100000000000001" customHeight="1">
      <c r="A21" s="312">
        <v>25</v>
      </c>
      <c r="B21" s="844"/>
      <c r="C21" s="265" t="s">
        <v>110</v>
      </c>
      <c r="D21" s="265"/>
      <c r="E21" s="265"/>
      <c r="F21" s="265"/>
      <c r="G21" s="265"/>
      <c r="H21" s="263">
        <v>15</v>
      </c>
      <c r="I21" s="304">
        <v>25</v>
      </c>
      <c r="J21" s="290">
        <f t="shared" si="0"/>
        <v>40</v>
      </c>
      <c r="K21" s="289" t="s">
        <v>144</v>
      </c>
      <c r="L21" s="33">
        <v>45</v>
      </c>
      <c r="M21" s="33">
        <v>25</v>
      </c>
      <c r="N21" s="33">
        <v>16</v>
      </c>
      <c r="O21" s="33">
        <v>12</v>
      </c>
      <c r="P21" s="32">
        <v>24</v>
      </c>
      <c r="Q21" s="303">
        <f t="shared" si="1"/>
        <v>122</v>
      </c>
      <c r="R21" s="302">
        <f t="shared" si="2"/>
        <v>162</v>
      </c>
    </row>
    <row r="22" spans="1:18" ht="17.100000000000001" customHeight="1" thickBot="1">
      <c r="A22" s="312">
        <v>900</v>
      </c>
      <c r="B22" s="845"/>
      <c r="C22" s="839" t="s">
        <v>120</v>
      </c>
      <c r="D22" s="840"/>
      <c r="E22" s="840"/>
      <c r="F22" s="840"/>
      <c r="G22" s="841"/>
      <c r="H22" s="259">
        <f>H14+H21</f>
        <v>838</v>
      </c>
      <c r="I22" s="256">
        <f>I14+I21</f>
        <v>698</v>
      </c>
      <c r="J22" s="255">
        <f t="shared" si="0"/>
        <v>1536</v>
      </c>
      <c r="K22" s="258" t="s">
        <v>144</v>
      </c>
      <c r="L22" s="257">
        <f>L14+L21</f>
        <v>1501</v>
      </c>
      <c r="M22" s="257">
        <f>M14+M21</f>
        <v>1042</v>
      </c>
      <c r="N22" s="257">
        <f>N14+N21</f>
        <v>746</v>
      </c>
      <c r="O22" s="257">
        <f>O14+O21</f>
        <v>710</v>
      </c>
      <c r="P22" s="256">
        <f>P14+P21</f>
        <v>481</v>
      </c>
      <c r="Q22" s="255">
        <f t="shared" si="1"/>
        <v>4480</v>
      </c>
      <c r="R22" s="254">
        <f t="shared" si="2"/>
        <v>6016</v>
      </c>
    </row>
    <row r="23" spans="1:18" ht="17.100000000000001" customHeight="1">
      <c r="B23" s="849" t="s">
        <v>127</v>
      </c>
      <c r="C23" s="301"/>
      <c r="D23" s="301"/>
      <c r="E23" s="301"/>
      <c r="F23" s="301"/>
      <c r="G23" s="300"/>
      <c r="H23" s="299" t="s">
        <v>65</v>
      </c>
      <c r="I23" s="298" t="s">
        <v>64</v>
      </c>
      <c r="J23" s="297" t="s">
        <v>57</v>
      </c>
      <c r="K23" s="296" t="s">
        <v>63</v>
      </c>
      <c r="L23" s="295" t="s">
        <v>62</v>
      </c>
      <c r="M23" s="295" t="s">
        <v>61</v>
      </c>
      <c r="N23" s="295" t="s">
        <v>60</v>
      </c>
      <c r="O23" s="295" t="s">
        <v>59</v>
      </c>
      <c r="P23" s="294" t="s">
        <v>58</v>
      </c>
      <c r="Q23" s="293" t="s">
        <v>57</v>
      </c>
      <c r="R23" s="292" t="s">
        <v>56</v>
      </c>
    </row>
    <row r="24" spans="1:18" ht="17.100000000000001" customHeight="1">
      <c r="B24" s="850"/>
      <c r="C24" s="291" t="s">
        <v>111</v>
      </c>
      <c r="D24" s="47"/>
      <c r="E24" s="47"/>
      <c r="F24" s="47"/>
      <c r="G24" s="46"/>
      <c r="H24" s="263">
        <f>H25+H26+H27+H28+H29+H30</f>
        <v>1978</v>
      </c>
      <c r="I24" s="264">
        <f>I25+I26+I27+I28+I29+I30</f>
        <v>1796</v>
      </c>
      <c r="J24" s="290">
        <f t="shared" ref="J24:J32" si="3">SUM(H24:I24)</f>
        <v>3774</v>
      </c>
      <c r="K24" s="289" t="s">
        <v>207</v>
      </c>
      <c r="L24" s="33">
        <f>L25+L26+L27+L28+L29+L30</f>
        <v>3305</v>
      </c>
      <c r="M24" s="33">
        <f>M25+M26+M27+M28+M29+M30</f>
        <v>1955</v>
      </c>
      <c r="N24" s="33">
        <f>N25+N26+N27+N28+N29+N30</f>
        <v>1650</v>
      </c>
      <c r="O24" s="33">
        <f>O25+O26+O27+O28+O29+O30</f>
        <v>1960</v>
      </c>
      <c r="P24" s="33">
        <f>P25+P26+P27+P28+P29+P30</f>
        <v>1421</v>
      </c>
      <c r="Q24" s="261">
        <f t="shared" ref="Q24:Q32" si="4">SUM(K24:P24)</f>
        <v>10291</v>
      </c>
      <c r="R24" s="287">
        <f t="shared" ref="R24:R32" si="5">SUM(J24,Q24)</f>
        <v>14065</v>
      </c>
    </row>
    <row r="25" spans="1:18" ht="17.100000000000001" customHeight="1">
      <c r="B25" s="850"/>
      <c r="C25" s="81"/>
      <c r="D25" s="151" t="s">
        <v>126</v>
      </c>
      <c r="E25" s="151"/>
      <c r="F25" s="151"/>
      <c r="G25" s="151"/>
      <c r="H25" s="311">
        <v>59</v>
      </c>
      <c r="I25" s="308">
        <v>46</v>
      </c>
      <c r="J25" s="275">
        <f t="shared" si="3"/>
        <v>105</v>
      </c>
      <c r="K25" s="310" t="s">
        <v>210</v>
      </c>
      <c r="L25" s="309">
        <v>58</v>
      </c>
      <c r="M25" s="309">
        <v>42</v>
      </c>
      <c r="N25" s="309">
        <v>32</v>
      </c>
      <c r="O25" s="309">
        <v>26</v>
      </c>
      <c r="P25" s="308">
        <v>26</v>
      </c>
      <c r="Q25" s="275">
        <f t="shared" si="4"/>
        <v>184</v>
      </c>
      <c r="R25" s="281">
        <f t="shared" si="5"/>
        <v>289</v>
      </c>
    </row>
    <row r="26" spans="1:18" ht="17.100000000000001" customHeight="1">
      <c r="B26" s="850"/>
      <c r="C26" s="151"/>
      <c r="D26" s="69" t="s">
        <v>125</v>
      </c>
      <c r="E26" s="69"/>
      <c r="F26" s="69"/>
      <c r="G26" s="69"/>
      <c r="H26" s="311">
        <v>154</v>
      </c>
      <c r="I26" s="308">
        <v>147</v>
      </c>
      <c r="J26" s="275">
        <f t="shared" si="3"/>
        <v>301</v>
      </c>
      <c r="K26" s="310" t="s">
        <v>211</v>
      </c>
      <c r="L26" s="309">
        <v>164</v>
      </c>
      <c r="M26" s="309">
        <v>111</v>
      </c>
      <c r="N26" s="309">
        <v>79</v>
      </c>
      <c r="O26" s="309">
        <v>95</v>
      </c>
      <c r="P26" s="308">
        <v>66</v>
      </c>
      <c r="Q26" s="275">
        <f t="shared" si="4"/>
        <v>515</v>
      </c>
      <c r="R26" s="274">
        <f t="shared" si="5"/>
        <v>816</v>
      </c>
    </row>
    <row r="27" spans="1:18" ht="17.100000000000001" customHeight="1">
      <c r="B27" s="850"/>
      <c r="C27" s="151"/>
      <c r="D27" s="69" t="s">
        <v>124</v>
      </c>
      <c r="E27" s="69"/>
      <c r="F27" s="69"/>
      <c r="G27" s="69"/>
      <c r="H27" s="311">
        <v>283</v>
      </c>
      <c r="I27" s="308">
        <v>251</v>
      </c>
      <c r="J27" s="275">
        <f t="shared" si="3"/>
        <v>534</v>
      </c>
      <c r="K27" s="310" t="s">
        <v>144</v>
      </c>
      <c r="L27" s="309">
        <v>357</v>
      </c>
      <c r="M27" s="309">
        <v>182</v>
      </c>
      <c r="N27" s="309">
        <v>152</v>
      </c>
      <c r="O27" s="309">
        <v>154</v>
      </c>
      <c r="P27" s="308">
        <v>125</v>
      </c>
      <c r="Q27" s="275">
        <f t="shared" si="4"/>
        <v>970</v>
      </c>
      <c r="R27" s="274">
        <f t="shared" si="5"/>
        <v>1504</v>
      </c>
    </row>
    <row r="28" spans="1:18" ht="17.100000000000001" customHeight="1">
      <c r="B28" s="850"/>
      <c r="C28" s="151"/>
      <c r="D28" s="69" t="s">
        <v>123</v>
      </c>
      <c r="E28" s="69"/>
      <c r="F28" s="69"/>
      <c r="G28" s="69"/>
      <c r="H28" s="311">
        <v>526</v>
      </c>
      <c r="I28" s="308">
        <v>385</v>
      </c>
      <c r="J28" s="275">
        <f t="shared" si="3"/>
        <v>911</v>
      </c>
      <c r="K28" s="310" t="s">
        <v>144</v>
      </c>
      <c r="L28" s="309">
        <v>659</v>
      </c>
      <c r="M28" s="309">
        <v>335</v>
      </c>
      <c r="N28" s="309">
        <v>250</v>
      </c>
      <c r="O28" s="309">
        <v>279</v>
      </c>
      <c r="P28" s="308">
        <v>192</v>
      </c>
      <c r="Q28" s="275">
        <f t="shared" si="4"/>
        <v>1715</v>
      </c>
      <c r="R28" s="274">
        <f t="shared" si="5"/>
        <v>2626</v>
      </c>
    </row>
    <row r="29" spans="1:18" ht="17.100000000000001" customHeight="1">
      <c r="B29" s="850"/>
      <c r="C29" s="151"/>
      <c r="D29" s="69" t="s">
        <v>122</v>
      </c>
      <c r="E29" s="69"/>
      <c r="F29" s="69"/>
      <c r="G29" s="69"/>
      <c r="H29" s="311">
        <v>576</v>
      </c>
      <c r="I29" s="308">
        <v>502</v>
      </c>
      <c r="J29" s="275">
        <f t="shared" si="3"/>
        <v>1078</v>
      </c>
      <c r="K29" s="310" t="s">
        <v>144</v>
      </c>
      <c r="L29" s="309">
        <v>996</v>
      </c>
      <c r="M29" s="309">
        <v>529</v>
      </c>
      <c r="N29" s="309">
        <v>443</v>
      </c>
      <c r="O29" s="309">
        <v>433</v>
      </c>
      <c r="P29" s="308">
        <v>360</v>
      </c>
      <c r="Q29" s="275">
        <f t="shared" si="4"/>
        <v>2761</v>
      </c>
      <c r="R29" s="274">
        <f t="shared" si="5"/>
        <v>3839</v>
      </c>
    </row>
    <row r="30" spans="1:18" ht="17.100000000000001" customHeight="1">
      <c r="B30" s="850"/>
      <c r="C30" s="132"/>
      <c r="D30" s="132" t="s">
        <v>121</v>
      </c>
      <c r="E30" s="132"/>
      <c r="F30" s="132"/>
      <c r="G30" s="132"/>
      <c r="H30" s="273">
        <v>380</v>
      </c>
      <c r="I30" s="305">
        <v>465</v>
      </c>
      <c r="J30" s="271">
        <f t="shared" si="3"/>
        <v>845</v>
      </c>
      <c r="K30" s="307" t="s">
        <v>144</v>
      </c>
      <c r="L30" s="306">
        <v>1071</v>
      </c>
      <c r="M30" s="306">
        <v>756</v>
      </c>
      <c r="N30" s="306">
        <v>694</v>
      </c>
      <c r="O30" s="306">
        <v>973</v>
      </c>
      <c r="P30" s="305">
        <v>652</v>
      </c>
      <c r="Q30" s="271">
        <f t="shared" si="4"/>
        <v>4146</v>
      </c>
      <c r="R30" s="266">
        <f t="shared" si="5"/>
        <v>4991</v>
      </c>
    </row>
    <row r="31" spans="1:18" ht="17.100000000000001" customHeight="1">
      <c r="B31" s="850"/>
      <c r="C31" s="265" t="s">
        <v>110</v>
      </c>
      <c r="D31" s="265"/>
      <c r="E31" s="265"/>
      <c r="F31" s="265"/>
      <c r="G31" s="265"/>
      <c r="H31" s="263">
        <v>17</v>
      </c>
      <c r="I31" s="304">
        <v>29</v>
      </c>
      <c r="J31" s="290">
        <f t="shared" si="3"/>
        <v>46</v>
      </c>
      <c r="K31" s="289" t="s">
        <v>207</v>
      </c>
      <c r="L31" s="33">
        <v>30</v>
      </c>
      <c r="M31" s="33">
        <v>22</v>
      </c>
      <c r="N31" s="33">
        <v>13</v>
      </c>
      <c r="O31" s="33">
        <v>17</v>
      </c>
      <c r="P31" s="32">
        <v>18</v>
      </c>
      <c r="Q31" s="303">
        <f t="shared" si="4"/>
        <v>100</v>
      </c>
      <c r="R31" s="302">
        <f t="shared" si="5"/>
        <v>146</v>
      </c>
    </row>
    <row r="32" spans="1:18" ht="17.100000000000001" customHeight="1" thickBot="1">
      <c r="B32" s="851"/>
      <c r="C32" s="839" t="s">
        <v>120</v>
      </c>
      <c r="D32" s="840"/>
      <c r="E32" s="840"/>
      <c r="F32" s="840"/>
      <c r="G32" s="841"/>
      <c r="H32" s="259">
        <f>H24+H31</f>
        <v>1995</v>
      </c>
      <c r="I32" s="256">
        <f>I24+I31</f>
        <v>1825</v>
      </c>
      <c r="J32" s="255">
        <f t="shared" si="3"/>
        <v>3820</v>
      </c>
      <c r="K32" s="258" t="s">
        <v>212</v>
      </c>
      <c r="L32" s="257">
        <f>L24+L31</f>
        <v>3335</v>
      </c>
      <c r="M32" s="257">
        <f>M24+M31</f>
        <v>1977</v>
      </c>
      <c r="N32" s="257">
        <f>N24+N31</f>
        <v>1663</v>
      </c>
      <c r="O32" s="257">
        <f>O24+O31</f>
        <v>1977</v>
      </c>
      <c r="P32" s="256">
        <f>P24+P31</f>
        <v>1439</v>
      </c>
      <c r="Q32" s="255">
        <f t="shared" si="4"/>
        <v>10391</v>
      </c>
      <c r="R32" s="254">
        <f t="shared" si="5"/>
        <v>14211</v>
      </c>
    </row>
    <row r="33" spans="1:18" ht="17.100000000000001" customHeight="1">
      <c r="B33" s="836" t="s">
        <v>57</v>
      </c>
      <c r="C33" s="301"/>
      <c r="D33" s="301"/>
      <c r="E33" s="301"/>
      <c r="F33" s="301"/>
      <c r="G33" s="300"/>
      <c r="H33" s="299" t="s">
        <v>65</v>
      </c>
      <c r="I33" s="298" t="s">
        <v>64</v>
      </c>
      <c r="J33" s="297" t="s">
        <v>57</v>
      </c>
      <c r="K33" s="296" t="s">
        <v>63</v>
      </c>
      <c r="L33" s="295" t="s">
        <v>62</v>
      </c>
      <c r="M33" s="295" t="s">
        <v>61</v>
      </c>
      <c r="N33" s="295" t="s">
        <v>60</v>
      </c>
      <c r="O33" s="295" t="s">
        <v>59</v>
      </c>
      <c r="P33" s="294" t="s">
        <v>58</v>
      </c>
      <c r="Q33" s="293" t="s">
        <v>57</v>
      </c>
      <c r="R33" s="292" t="s">
        <v>56</v>
      </c>
    </row>
    <row r="34" spans="1:18" ht="17.100000000000001" customHeight="1">
      <c r="B34" s="837"/>
      <c r="C34" s="291" t="s">
        <v>111</v>
      </c>
      <c r="D34" s="47"/>
      <c r="E34" s="47"/>
      <c r="F34" s="47"/>
      <c r="G34" s="46"/>
      <c r="H34" s="263">
        <f t="shared" ref="H34:I41" si="6">H14+H24</f>
        <v>2801</v>
      </c>
      <c r="I34" s="264">
        <f t="shared" si="6"/>
        <v>2469</v>
      </c>
      <c r="J34" s="290">
        <f>SUM(H34:I34)</f>
        <v>5270</v>
      </c>
      <c r="K34" s="289" t="s">
        <v>208</v>
      </c>
      <c r="L34" s="288">
        <f>L14+L24</f>
        <v>4761</v>
      </c>
      <c r="M34" s="288">
        <f>M14+M24</f>
        <v>2972</v>
      </c>
      <c r="N34" s="288">
        <f>N14+N24</f>
        <v>2380</v>
      </c>
      <c r="O34" s="288">
        <f>O14+O24</f>
        <v>2658</v>
      </c>
      <c r="P34" s="288">
        <f>P14+P24</f>
        <v>1878</v>
      </c>
      <c r="Q34" s="261">
        <f t="shared" ref="Q34:Q42" si="7">SUM(K34:P34)</f>
        <v>14649</v>
      </c>
      <c r="R34" s="287">
        <f t="shared" ref="R34:R42" si="8">SUM(J34,Q34)</f>
        <v>19919</v>
      </c>
    </row>
    <row r="35" spans="1:18" ht="17.100000000000001" customHeight="1">
      <c r="B35" s="837"/>
      <c r="C35" s="82"/>
      <c r="D35" s="151" t="s">
        <v>126</v>
      </c>
      <c r="E35" s="151"/>
      <c r="F35" s="151"/>
      <c r="G35" s="151"/>
      <c r="H35" s="286">
        <f t="shared" si="6"/>
        <v>119</v>
      </c>
      <c r="I35" s="285">
        <f t="shared" si="6"/>
        <v>101</v>
      </c>
      <c r="J35" s="275">
        <f>SUM(H35:I35)</f>
        <v>220</v>
      </c>
      <c r="K35" s="284" t="s">
        <v>213</v>
      </c>
      <c r="L35" s="283">
        <f t="shared" ref="L35:P41" si="9">L15+L25</f>
        <v>141</v>
      </c>
      <c r="M35" s="283">
        <f t="shared" si="9"/>
        <v>88</v>
      </c>
      <c r="N35" s="283">
        <f t="shared" si="9"/>
        <v>66</v>
      </c>
      <c r="O35" s="283">
        <f t="shared" si="9"/>
        <v>63</v>
      </c>
      <c r="P35" s="282">
        <f>P15+P25</f>
        <v>58</v>
      </c>
      <c r="Q35" s="275">
        <f>SUM(K35:P35)</f>
        <v>416</v>
      </c>
      <c r="R35" s="281">
        <f>SUM(J35,Q35)</f>
        <v>636</v>
      </c>
    </row>
    <row r="36" spans="1:18" ht="17.100000000000001" customHeight="1">
      <c r="B36" s="837"/>
      <c r="C36" s="152"/>
      <c r="D36" s="69" t="s">
        <v>125</v>
      </c>
      <c r="E36" s="69"/>
      <c r="F36" s="69"/>
      <c r="G36" s="69"/>
      <c r="H36" s="280">
        <f t="shared" si="6"/>
        <v>271</v>
      </c>
      <c r="I36" s="279">
        <f t="shared" si="6"/>
        <v>256</v>
      </c>
      <c r="J36" s="275">
        <f t="shared" ref="J36:J42" si="10">SUM(H36:I36)</f>
        <v>527</v>
      </c>
      <c r="K36" s="278" t="s">
        <v>208</v>
      </c>
      <c r="L36" s="277">
        <f t="shared" si="9"/>
        <v>327</v>
      </c>
      <c r="M36" s="277">
        <f t="shared" si="9"/>
        <v>254</v>
      </c>
      <c r="N36" s="277">
        <f t="shared" si="9"/>
        <v>171</v>
      </c>
      <c r="O36" s="277">
        <f t="shared" si="9"/>
        <v>174</v>
      </c>
      <c r="P36" s="276">
        <f t="shared" si="9"/>
        <v>133</v>
      </c>
      <c r="Q36" s="275">
        <f t="shared" si="7"/>
        <v>1059</v>
      </c>
      <c r="R36" s="274">
        <f t="shared" si="8"/>
        <v>1586</v>
      </c>
    </row>
    <row r="37" spans="1:18" ht="17.100000000000001" customHeight="1">
      <c r="B37" s="837"/>
      <c r="C37" s="152"/>
      <c r="D37" s="69" t="s">
        <v>124</v>
      </c>
      <c r="E37" s="69"/>
      <c r="F37" s="69"/>
      <c r="G37" s="69"/>
      <c r="H37" s="280">
        <f t="shared" si="6"/>
        <v>420</v>
      </c>
      <c r="I37" s="279">
        <f t="shared" si="6"/>
        <v>364</v>
      </c>
      <c r="J37" s="275">
        <f t="shared" si="10"/>
        <v>784</v>
      </c>
      <c r="K37" s="278" t="s">
        <v>208</v>
      </c>
      <c r="L37" s="277">
        <f t="shared" si="9"/>
        <v>603</v>
      </c>
      <c r="M37" s="277">
        <f t="shared" si="9"/>
        <v>389</v>
      </c>
      <c r="N37" s="277">
        <f t="shared" si="9"/>
        <v>261</v>
      </c>
      <c r="O37" s="277">
        <f t="shared" si="9"/>
        <v>276</v>
      </c>
      <c r="P37" s="276">
        <f t="shared" si="9"/>
        <v>202</v>
      </c>
      <c r="Q37" s="275">
        <f t="shared" si="7"/>
        <v>1731</v>
      </c>
      <c r="R37" s="274">
        <f>SUM(J37,Q37)</f>
        <v>2515</v>
      </c>
    </row>
    <row r="38" spans="1:18" ht="17.100000000000001" customHeight="1">
      <c r="B38" s="837"/>
      <c r="C38" s="152"/>
      <c r="D38" s="69" t="s">
        <v>123</v>
      </c>
      <c r="E38" s="69"/>
      <c r="F38" s="69"/>
      <c r="G38" s="69"/>
      <c r="H38" s="280">
        <f t="shared" si="6"/>
        <v>714</v>
      </c>
      <c r="I38" s="279">
        <f t="shared" si="6"/>
        <v>532</v>
      </c>
      <c r="J38" s="275">
        <f t="shared" si="10"/>
        <v>1246</v>
      </c>
      <c r="K38" s="278" t="s">
        <v>208</v>
      </c>
      <c r="L38" s="277">
        <f t="shared" si="9"/>
        <v>981</v>
      </c>
      <c r="M38" s="277">
        <f t="shared" si="9"/>
        <v>550</v>
      </c>
      <c r="N38" s="277">
        <f t="shared" si="9"/>
        <v>409</v>
      </c>
      <c r="O38" s="277">
        <f t="shared" si="9"/>
        <v>432</v>
      </c>
      <c r="P38" s="276">
        <f t="shared" si="9"/>
        <v>301</v>
      </c>
      <c r="Q38" s="275">
        <f t="shared" si="7"/>
        <v>2673</v>
      </c>
      <c r="R38" s="274">
        <f t="shared" si="8"/>
        <v>3919</v>
      </c>
    </row>
    <row r="39" spans="1:18" ht="17.100000000000001" customHeight="1">
      <c r="B39" s="837"/>
      <c r="C39" s="152"/>
      <c r="D39" s="69" t="s">
        <v>122</v>
      </c>
      <c r="E39" s="69"/>
      <c r="F39" s="69"/>
      <c r="G39" s="69"/>
      <c r="H39" s="280">
        <f t="shared" si="6"/>
        <v>785</v>
      </c>
      <c r="I39" s="279">
        <f t="shared" si="6"/>
        <v>644</v>
      </c>
      <c r="J39" s="275">
        <f t="shared" si="10"/>
        <v>1429</v>
      </c>
      <c r="K39" s="278" t="s">
        <v>209</v>
      </c>
      <c r="L39" s="277">
        <f t="shared" si="9"/>
        <v>1337</v>
      </c>
      <c r="M39" s="277">
        <f t="shared" si="9"/>
        <v>761</v>
      </c>
      <c r="N39" s="277">
        <f t="shared" si="9"/>
        <v>632</v>
      </c>
      <c r="O39" s="277">
        <f t="shared" si="9"/>
        <v>593</v>
      </c>
      <c r="P39" s="276">
        <f t="shared" si="9"/>
        <v>444</v>
      </c>
      <c r="Q39" s="275">
        <f t="shared" si="7"/>
        <v>3767</v>
      </c>
      <c r="R39" s="274">
        <f t="shared" si="8"/>
        <v>5196</v>
      </c>
    </row>
    <row r="40" spans="1:18" ht="17.100000000000001" customHeight="1">
      <c r="B40" s="837"/>
      <c r="C40" s="133"/>
      <c r="D40" s="132" t="s">
        <v>121</v>
      </c>
      <c r="E40" s="132"/>
      <c r="F40" s="132"/>
      <c r="G40" s="132"/>
      <c r="H40" s="273">
        <f t="shared" si="6"/>
        <v>492</v>
      </c>
      <c r="I40" s="272">
        <f t="shared" si="6"/>
        <v>572</v>
      </c>
      <c r="J40" s="271">
        <f t="shared" si="10"/>
        <v>1064</v>
      </c>
      <c r="K40" s="270" t="s">
        <v>208</v>
      </c>
      <c r="L40" s="269">
        <f t="shared" si="9"/>
        <v>1372</v>
      </c>
      <c r="M40" s="269">
        <f t="shared" si="9"/>
        <v>930</v>
      </c>
      <c r="N40" s="269">
        <f t="shared" si="9"/>
        <v>841</v>
      </c>
      <c r="O40" s="269">
        <f t="shared" si="9"/>
        <v>1120</v>
      </c>
      <c r="P40" s="268">
        <f t="shared" si="9"/>
        <v>740</v>
      </c>
      <c r="Q40" s="267">
        <f t="shared" si="7"/>
        <v>5003</v>
      </c>
      <c r="R40" s="266">
        <f t="shared" si="8"/>
        <v>6067</v>
      </c>
    </row>
    <row r="41" spans="1:18" ht="17.100000000000001" customHeight="1">
      <c r="B41" s="837"/>
      <c r="C41" s="265" t="s">
        <v>110</v>
      </c>
      <c r="D41" s="265"/>
      <c r="E41" s="265"/>
      <c r="F41" s="265"/>
      <c r="G41" s="265"/>
      <c r="H41" s="263">
        <f t="shared" si="6"/>
        <v>32</v>
      </c>
      <c r="I41" s="264">
        <f t="shared" si="6"/>
        <v>54</v>
      </c>
      <c r="J41" s="263">
        <f>SUM(H41:I41)</f>
        <v>86</v>
      </c>
      <c r="K41" s="262" t="s">
        <v>144</v>
      </c>
      <c r="L41" s="35">
        <f>L21+L31</f>
        <v>75</v>
      </c>
      <c r="M41" s="35">
        <f t="shared" si="9"/>
        <v>47</v>
      </c>
      <c r="N41" s="35">
        <f t="shared" si="9"/>
        <v>29</v>
      </c>
      <c r="O41" s="35">
        <f t="shared" si="9"/>
        <v>29</v>
      </c>
      <c r="P41" s="34">
        <f t="shared" si="9"/>
        <v>42</v>
      </c>
      <c r="Q41" s="261">
        <f t="shared" si="7"/>
        <v>222</v>
      </c>
      <c r="R41" s="260">
        <f t="shared" si="8"/>
        <v>308</v>
      </c>
    </row>
    <row r="42" spans="1:18" ht="17.100000000000001" customHeight="1" thickBot="1">
      <c r="B42" s="838"/>
      <c r="C42" s="839" t="s">
        <v>120</v>
      </c>
      <c r="D42" s="840"/>
      <c r="E42" s="840"/>
      <c r="F42" s="840"/>
      <c r="G42" s="841"/>
      <c r="H42" s="259">
        <f>H34+H41</f>
        <v>2833</v>
      </c>
      <c r="I42" s="256">
        <f>I34+I41</f>
        <v>2523</v>
      </c>
      <c r="J42" s="255">
        <f t="shared" si="10"/>
        <v>5356</v>
      </c>
      <c r="K42" s="258" t="s">
        <v>208</v>
      </c>
      <c r="L42" s="257">
        <f>L34+L41</f>
        <v>4836</v>
      </c>
      <c r="M42" s="257">
        <f>M34+M41</f>
        <v>3019</v>
      </c>
      <c r="N42" s="257">
        <f>N34+N41</f>
        <v>2409</v>
      </c>
      <c r="O42" s="257">
        <f>O34+O41</f>
        <v>2687</v>
      </c>
      <c r="P42" s="256">
        <f>P34+P41</f>
        <v>1920</v>
      </c>
      <c r="Q42" s="255">
        <f t="shared" si="7"/>
        <v>14871</v>
      </c>
      <c r="R42" s="254">
        <f t="shared" si="8"/>
        <v>20227</v>
      </c>
    </row>
    <row r="45" spans="1:18" ht="17.100000000000001" customHeight="1">
      <c r="A45" s="4" t="s">
        <v>119</v>
      </c>
    </row>
    <row r="46" spans="1:18" ht="17.100000000000001" customHeight="1">
      <c r="B46" s="23"/>
      <c r="C46" s="23"/>
      <c r="D46" s="23"/>
      <c r="E46" s="143"/>
      <c r="F46" s="143"/>
      <c r="G46" s="143"/>
      <c r="H46" s="143"/>
      <c r="I46" s="143"/>
      <c r="J46" s="143"/>
      <c r="K46" s="782" t="s">
        <v>112</v>
      </c>
      <c r="L46" s="782"/>
      <c r="M46" s="782"/>
      <c r="N46" s="782"/>
      <c r="O46" s="782"/>
      <c r="P46" s="782"/>
      <c r="Q46" s="782"/>
      <c r="R46" s="782"/>
    </row>
    <row r="47" spans="1:18" ht="17.100000000000001" customHeight="1">
      <c r="B47" s="783" t="str">
        <f>"令和" &amp; DBCS($A$2) &amp; "年（" &amp; DBCS($B$2) &amp; "年）" &amp; DBCS($C$2) &amp; "月"</f>
        <v>令和４年（２０２２年）８月</v>
      </c>
      <c r="C47" s="784"/>
      <c r="D47" s="784"/>
      <c r="E47" s="784"/>
      <c r="F47" s="784"/>
      <c r="G47" s="785"/>
      <c r="H47" s="789" t="s">
        <v>104</v>
      </c>
      <c r="I47" s="790"/>
      <c r="J47" s="790"/>
      <c r="K47" s="791" t="s">
        <v>103</v>
      </c>
      <c r="L47" s="792"/>
      <c r="M47" s="792"/>
      <c r="N47" s="792"/>
      <c r="O47" s="792"/>
      <c r="P47" s="792"/>
      <c r="Q47" s="793"/>
      <c r="R47" s="794" t="s">
        <v>56</v>
      </c>
    </row>
    <row r="48" spans="1:18" ht="17.100000000000001" customHeight="1">
      <c r="B48" s="786"/>
      <c r="C48" s="787"/>
      <c r="D48" s="787"/>
      <c r="E48" s="787"/>
      <c r="F48" s="787"/>
      <c r="G48" s="788"/>
      <c r="H48" s="142" t="s">
        <v>65</v>
      </c>
      <c r="I48" s="141" t="s">
        <v>64</v>
      </c>
      <c r="J48" s="140" t="s">
        <v>57</v>
      </c>
      <c r="K48" s="139" t="s">
        <v>63</v>
      </c>
      <c r="L48" s="138" t="s">
        <v>62</v>
      </c>
      <c r="M48" s="138" t="s">
        <v>61</v>
      </c>
      <c r="N48" s="138" t="s">
        <v>60</v>
      </c>
      <c r="O48" s="138" t="s">
        <v>59</v>
      </c>
      <c r="P48" s="137" t="s">
        <v>58</v>
      </c>
      <c r="Q48" s="426" t="s">
        <v>57</v>
      </c>
      <c r="R48" s="795"/>
    </row>
    <row r="49" spans="1:18" ht="17.100000000000001" customHeight="1">
      <c r="B49" s="3" t="s">
        <v>111</v>
      </c>
      <c r="C49" s="235"/>
      <c r="D49" s="235"/>
      <c r="E49" s="235"/>
      <c r="F49" s="235"/>
      <c r="G49" s="235"/>
      <c r="H49" s="22">
        <v>896</v>
      </c>
      <c r="I49" s="21">
        <v>1301</v>
      </c>
      <c r="J49" s="20">
        <f>SUM(H49:I49)</f>
        <v>2197</v>
      </c>
      <c r="K49" s="19">
        <v>0</v>
      </c>
      <c r="L49" s="31">
        <v>3691</v>
      </c>
      <c r="M49" s="31">
        <v>2414</v>
      </c>
      <c r="N49" s="31">
        <v>1558</v>
      </c>
      <c r="O49" s="31">
        <v>998</v>
      </c>
      <c r="P49" s="30">
        <v>512</v>
      </c>
      <c r="Q49" s="253">
        <f>SUM(K49:P49)</f>
        <v>9173</v>
      </c>
      <c r="R49" s="252">
        <f>SUM(J49,Q49)</f>
        <v>11370</v>
      </c>
    </row>
    <row r="50" spans="1:18" ht="17.100000000000001" customHeight="1">
      <c r="B50" s="2" t="s">
        <v>110</v>
      </c>
      <c r="C50" s="29"/>
      <c r="D50" s="29"/>
      <c r="E50" s="29"/>
      <c r="F50" s="29"/>
      <c r="G50" s="29"/>
      <c r="H50" s="18">
        <v>15</v>
      </c>
      <c r="I50" s="17">
        <v>30</v>
      </c>
      <c r="J50" s="16">
        <f>SUM(H50:I50)</f>
        <v>45</v>
      </c>
      <c r="K50" s="15">
        <v>0</v>
      </c>
      <c r="L50" s="28">
        <v>53</v>
      </c>
      <c r="M50" s="28">
        <v>43</v>
      </c>
      <c r="N50" s="28">
        <v>23</v>
      </c>
      <c r="O50" s="28">
        <v>11</v>
      </c>
      <c r="P50" s="27">
        <v>19</v>
      </c>
      <c r="Q50" s="251">
        <f>SUM(K50:P50)</f>
        <v>149</v>
      </c>
      <c r="R50" s="250">
        <f>SUM(J50,Q50)</f>
        <v>194</v>
      </c>
    </row>
    <row r="51" spans="1:18" ht="17.100000000000001" customHeight="1">
      <c r="B51" s="13" t="s">
        <v>55</v>
      </c>
      <c r="C51" s="12"/>
      <c r="D51" s="12"/>
      <c r="E51" s="12"/>
      <c r="F51" s="12"/>
      <c r="G51" s="12"/>
      <c r="H51" s="11">
        <f t="shared" ref="H51:P51" si="11">H49+H50</f>
        <v>911</v>
      </c>
      <c r="I51" s="8">
        <f t="shared" si="11"/>
        <v>1331</v>
      </c>
      <c r="J51" s="7">
        <f t="shared" si="11"/>
        <v>2242</v>
      </c>
      <c r="K51" s="10">
        <f t="shared" si="11"/>
        <v>0</v>
      </c>
      <c r="L51" s="9">
        <f t="shared" si="11"/>
        <v>3744</v>
      </c>
      <c r="M51" s="9">
        <f t="shared" si="11"/>
        <v>2457</v>
      </c>
      <c r="N51" s="9">
        <f t="shared" si="11"/>
        <v>1581</v>
      </c>
      <c r="O51" s="9">
        <f t="shared" si="11"/>
        <v>1009</v>
      </c>
      <c r="P51" s="8">
        <f t="shared" si="11"/>
        <v>531</v>
      </c>
      <c r="Q51" s="7">
        <f>SUM(K51:P51)</f>
        <v>9322</v>
      </c>
      <c r="R51" s="6">
        <f>SUM(J51,Q51)</f>
        <v>11564</v>
      </c>
    </row>
    <row r="53" spans="1:18" ht="17.100000000000001" customHeight="1">
      <c r="A53" s="4" t="s">
        <v>118</v>
      </c>
    </row>
    <row r="54" spans="1:18" ht="17.100000000000001" customHeight="1">
      <c r="B54" s="23"/>
      <c r="C54" s="23"/>
      <c r="D54" s="23"/>
      <c r="E54" s="143"/>
      <c r="F54" s="143"/>
      <c r="G54" s="143"/>
      <c r="H54" s="143"/>
      <c r="I54" s="143"/>
      <c r="J54" s="143"/>
      <c r="K54" s="782" t="s">
        <v>112</v>
      </c>
      <c r="L54" s="782"/>
      <c r="M54" s="782"/>
      <c r="N54" s="782"/>
      <c r="O54" s="782"/>
      <c r="P54" s="782"/>
      <c r="Q54" s="782"/>
      <c r="R54" s="782"/>
    </row>
    <row r="55" spans="1:18" ht="17.100000000000001" customHeight="1">
      <c r="B55" s="783" t="str">
        <f>"令和" &amp; DBCS($A$2) &amp; "年（" &amp; DBCS($B$2) &amp; "年）" &amp; DBCS($C$2) &amp; "月"</f>
        <v>令和４年（２０２２年）８月</v>
      </c>
      <c r="C55" s="784"/>
      <c r="D55" s="784"/>
      <c r="E55" s="784"/>
      <c r="F55" s="784"/>
      <c r="G55" s="785"/>
      <c r="H55" s="789" t="s">
        <v>104</v>
      </c>
      <c r="I55" s="790"/>
      <c r="J55" s="790"/>
      <c r="K55" s="791" t="s">
        <v>103</v>
      </c>
      <c r="L55" s="792"/>
      <c r="M55" s="792"/>
      <c r="N55" s="792"/>
      <c r="O55" s="792"/>
      <c r="P55" s="792"/>
      <c r="Q55" s="793"/>
      <c r="R55" s="785" t="s">
        <v>56</v>
      </c>
    </row>
    <row r="56" spans="1:18" ht="17.100000000000001" customHeight="1">
      <c r="B56" s="786"/>
      <c r="C56" s="787"/>
      <c r="D56" s="787"/>
      <c r="E56" s="787"/>
      <c r="F56" s="787"/>
      <c r="G56" s="788"/>
      <c r="H56" s="142" t="s">
        <v>65</v>
      </c>
      <c r="I56" s="141" t="s">
        <v>64</v>
      </c>
      <c r="J56" s="140" t="s">
        <v>57</v>
      </c>
      <c r="K56" s="139" t="s">
        <v>63</v>
      </c>
      <c r="L56" s="138" t="s">
        <v>62</v>
      </c>
      <c r="M56" s="138" t="s">
        <v>61</v>
      </c>
      <c r="N56" s="138" t="s">
        <v>60</v>
      </c>
      <c r="O56" s="138" t="s">
        <v>59</v>
      </c>
      <c r="P56" s="137" t="s">
        <v>58</v>
      </c>
      <c r="Q56" s="248" t="s">
        <v>57</v>
      </c>
      <c r="R56" s="788"/>
    </row>
    <row r="57" spans="1:18" ht="17.100000000000001" customHeight="1">
      <c r="B57" s="3" t="s">
        <v>111</v>
      </c>
      <c r="C57" s="235"/>
      <c r="D57" s="235"/>
      <c r="E57" s="235"/>
      <c r="F57" s="235"/>
      <c r="G57" s="235"/>
      <c r="H57" s="22">
        <v>7</v>
      </c>
      <c r="I57" s="21">
        <v>15</v>
      </c>
      <c r="J57" s="20">
        <f>SUM(H57:I57)</f>
        <v>22</v>
      </c>
      <c r="K57" s="19">
        <v>0</v>
      </c>
      <c r="L57" s="31">
        <v>1423</v>
      </c>
      <c r="M57" s="31">
        <v>1010</v>
      </c>
      <c r="N57" s="31">
        <v>796</v>
      </c>
      <c r="O57" s="31">
        <v>524</v>
      </c>
      <c r="P57" s="30">
        <v>277</v>
      </c>
      <c r="Q57" s="233">
        <f>SUM(K57:P57)</f>
        <v>4030</v>
      </c>
      <c r="R57" s="232">
        <f>SUM(J57,Q57)</f>
        <v>4052</v>
      </c>
    </row>
    <row r="58" spans="1:18" ht="17.100000000000001" customHeight="1">
      <c r="B58" s="2" t="s">
        <v>110</v>
      </c>
      <c r="C58" s="29"/>
      <c r="D58" s="29"/>
      <c r="E58" s="29"/>
      <c r="F58" s="29"/>
      <c r="G58" s="29"/>
      <c r="H58" s="18">
        <v>0</v>
      </c>
      <c r="I58" s="17">
        <v>0</v>
      </c>
      <c r="J58" s="16">
        <f>SUM(H58:I58)</f>
        <v>0</v>
      </c>
      <c r="K58" s="15">
        <v>0</v>
      </c>
      <c r="L58" s="28">
        <v>5</v>
      </c>
      <c r="M58" s="28">
        <v>10</v>
      </c>
      <c r="N58" s="28">
        <v>6</v>
      </c>
      <c r="O58" s="28">
        <v>4</v>
      </c>
      <c r="P58" s="27">
        <v>8</v>
      </c>
      <c r="Q58" s="230">
        <f>SUM(K58:P58)</f>
        <v>33</v>
      </c>
      <c r="R58" s="229">
        <f>SUM(J58,Q58)</f>
        <v>33</v>
      </c>
    </row>
    <row r="59" spans="1:18" ht="17.100000000000001" customHeight="1">
      <c r="B59" s="13" t="s">
        <v>55</v>
      </c>
      <c r="C59" s="12"/>
      <c r="D59" s="12"/>
      <c r="E59" s="12"/>
      <c r="F59" s="12"/>
      <c r="G59" s="12"/>
      <c r="H59" s="11">
        <f>H57+H58</f>
        <v>7</v>
      </c>
      <c r="I59" s="8">
        <f>I57+I58</f>
        <v>15</v>
      </c>
      <c r="J59" s="7">
        <f>SUM(H59:I59)</f>
        <v>22</v>
      </c>
      <c r="K59" s="10">
        <f t="shared" ref="K59:P59" si="12">K57+K58</f>
        <v>0</v>
      </c>
      <c r="L59" s="9">
        <f t="shared" si="12"/>
        <v>1428</v>
      </c>
      <c r="M59" s="9">
        <f t="shared" si="12"/>
        <v>1020</v>
      </c>
      <c r="N59" s="9">
        <f t="shared" si="12"/>
        <v>802</v>
      </c>
      <c r="O59" s="9">
        <f t="shared" si="12"/>
        <v>528</v>
      </c>
      <c r="P59" s="8">
        <f t="shared" si="12"/>
        <v>285</v>
      </c>
      <c r="Q59" s="227">
        <f>SUM(K59:P59)</f>
        <v>4063</v>
      </c>
      <c r="R59" s="226">
        <f>SUM(J59,Q59)</f>
        <v>4085</v>
      </c>
    </row>
    <row r="61" spans="1:18" ht="17.100000000000001" customHeight="1">
      <c r="A61" s="4" t="s">
        <v>117</v>
      </c>
    </row>
    <row r="62" spans="1:18" ht="17.100000000000001" customHeight="1">
      <c r="A62" s="4" t="s">
        <v>116</v>
      </c>
    </row>
    <row r="63" spans="1:18" ht="17.100000000000001" customHeight="1">
      <c r="B63" s="23"/>
      <c r="C63" s="23"/>
      <c r="D63" s="23"/>
      <c r="E63" s="143"/>
      <c r="F63" s="143"/>
      <c r="G63" s="143"/>
      <c r="H63" s="143"/>
      <c r="I63" s="143"/>
      <c r="J63" s="782" t="s">
        <v>112</v>
      </c>
      <c r="K63" s="782"/>
      <c r="L63" s="782"/>
      <c r="M63" s="782"/>
      <c r="N63" s="782"/>
      <c r="O63" s="782"/>
      <c r="P63" s="782"/>
      <c r="Q63" s="782"/>
    </row>
    <row r="64" spans="1:18" ht="17.100000000000001" customHeight="1">
      <c r="B64" s="783" t="str">
        <f>"令和" &amp; DBCS($A$2) &amp; "年（" &amp; DBCS($B$2) &amp; "年）" &amp; DBCS($C$2) &amp; "月"</f>
        <v>令和４年（２０２２年）８月</v>
      </c>
      <c r="C64" s="784"/>
      <c r="D64" s="784"/>
      <c r="E64" s="784"/>
      <c r="F64" s="784"/>
      <c r="G64" s="785"/>
      <c r="H64" s="789" t="s">
        <v>104</v>
      </c>
      <c r="I64" s="790"/>
      <c r="J64" s="790"/>
      <c r="K64" s="791" t="s">
        <v>103</v>
      </c>
      <c r="L64" s="792"/>
      <c r="M64" s="792"/>
      <c r="N64" s="792"/>
      <c r="O64" s="792"/>
      <c r="P64" s="793"/>
      <c r="Q64" s="785" t="s">
        <v>56</v>
      </c>
    </row>
    <row r="65" spans="1:17" ht="17.100000000000001" customHeight="1">
      <c r="B65" s="786"/>
      <c r="C65" s="787"/>
      <c r="D65" s="787"/>
      <c r="E65" s="787"/>
      <c r="F65" s="787"/>
      <c r="G65" s="788"/>
      <c r="H65" s="142" t="s">
        <v>65</v>
      </c>
      <c r="I65" s="141" t="s">
        <v>64</v>
      </c>
      <c r="J65" s="140" t="s">
        <v>57</v>
      </c>
      <c r="K65" s="249" t="s">
        <v>62</v>
      </c>
      <c r="L65" s="138" t="s">
        <v>61</v>
      </c>
      <c r="M65" s="138" t="s">
        <v>60</v>
      </c>
      <c r="N65" s="138" t="s">
        <v>59</v>
      </c>
      <c r="O65" s="137" t="s">
        <v>58</v>
      </c>
      <c r="P65" s="248" t="s">
        <v>57</v>
      </c>
      <c r="Q65" s="788"/>
    </row>
    <row r="66" spans="1:17" ht="17.100000000000001" customHeight="1">
      <c r="B66" s="3" t="s">
        <v>111</v>
      </c>
      <c r="C66" s="235"/>
      <c r="D66" s="235"/>
      <c r="E66" s="235"/>
      <c r="F66" s="235"/>
      <c r="G66" s="235"/>
      <c r="H66" s="22">
        <v>0</v>
      </c>
      <c r="I66" s="21">
        <v>0</v>
      </c>
      <c r="J66" s="20">
        <f>SUM(H66:I66)</f>
        <v>0</v>
      </c>
      <c r="K66" s="234">
        <v>0</v>
      </c>
      <c r="L66" s="31">
        <v>3</v>
      </c>
      <c r="M66" s="31">
        <v>176</v>
      </c>
      <c r="N66" s="31">
        <v>547</v>
      </c>
      <c r="O66" s="30">
        <v>425</v>
      </c>
      <c r="P66" s="233">
        <f>SUM(K66:O66)</f>
        <v>1151</v>
      </c>
      <c r="Q66" s="232">
        <f>SUM(J66,P66)</f>
        <v>1151</v>
      </c>
    </row>
    <row r="67" spans="1:17" ht="17.100000000000001" customHeight="1">
      <c r="B67" s="2" t="s">
        <v>110</v>
      </c>
      <c r="C67" s="29"/>
      <c r="D67" s="29"/>
      <c r="E67" s="29"/>
      <c r="F67" s="29"/>
      <c r="G67" s="29"/>
      <c r="H67" s="18">
        <v>0</v>
      </c>
      <c r="I67" s="17">
        <v>0</v>
      </c>
      <c r="J67" s="16">
        <f>SUM(H67:I67)</f>
        <v>0</v>
      </c>
      <c r="K67" s="231">
        <v>0</v>
      </c>
      <c r="L67" s="28">
        <v>0</v>
      </c>
      <c r="M67" s="28">
        <v>0</v>
      </c>
      <c r="N67" s="28">
        <v>1</v>
      </c>
      <c r="O67" s="27">
        <v>4</v>
      </c>
      <c r="P67" s="230">
        <f>SUM(K67:O67)</f>
        <v>5</v>
      </c>
      <c r="Q67" s="229">
        <f>SUM(J67,P67)</f>
        <v>5</v>
      </c>
    </row>
    <row r="68" spans="1:17" ht="17.100000000000001" customHeight="1">
      <c r="B68" s="13" t="s">
        <v>55</v>
      </c>
      <c r="C68" s="12"/>
      <c r="D68" s="12"/>
      <c r="E68" s="12"/>
      <c r="F68" s="12"/>
      <c r="G68" s="12"/>
      <c r="H68" s="11">
        <f>H66+H67</f>
        <v>0</v>
      </c>
      <c r="I68" s="8">
        <f>I66+I67</f>
        <v>0</v>
      </c>
      <c r="J68" s="7">
        <f>SUM(H68:I68)</f>
        <v>0</v>
      </c>
      <c r="K68" s="228">
        <f>K66+K67</f>
        <v>0</v>
      </c>
      <c r="L68" s="9">
        <f>L66+L67</f>
        <v>3</v>
      </c>
      <c r="M68" s="9">
        <f>M66+M67</f>
        <v>176</v>
      </c>
      <c r="N68" s="9">
        <f>N66+N67</f>
        <v>548</v>
      </c>
      <c r="O68" s="8">
        <f>O66+O67</f>
        <v>429</v>
      </c>
      <c r="P68" s="227">
        <f>SUM(K68:O68)</f>
        <v>1156</v>
      </c>
      <c r="Q68" s="226">
        <f>SUM(J68,P68)</f>
        <v>1156</v>
      </c>
    </row>
    <row r="70" spans="1:17" ht="17.100000000000001" customHeight="1">
      <c r="A70" s="4" t="s">
        <v>115</v>
      </c>
    </row>
    <row r="71" spans="1:17" ht="17.100000000000001" customHeight="1">
      <c r="B71" s="23"/>
      <c r="C71" s="23"/>
      <c r="D71" s="23"/>
      <c r="E71" s="143"/>
      <c r="F71" s="143"/>
      <c r="G71" s="143"/>
      <c r="H71" s="143"/>
      <c r="I71" s="143"/>
      <c r="J71" s="782" t="s">
        <v>112</v>
      </c>
      <c r="K71" s="782"/>
      <c r="L71" s="782"/>
      <c r="M71" s="782"/>
      <c r="N71" s="782"/>
      <c r="O71" s="782"/>
      <c r="P71" s="782"/>
      <c r="Q71" s="782"/>
    </row>
    <row r="72" spans="1:17" ht="17.100000000000001" customHeight="1">
      <c r="B72" s="783" t="str">
        <f>"令和" &amp; DBCS($A$2) &amp; "年（" &amp; DBCS($B$2) &amp; "年）" &amp; DBCS($C$2) &amp; "月"</f>
        <v>令和４年（２０２２年）８月</v>
      </c>
      <c r="C72" s="784"/>
      <c r="D72" s="784"/>
      <c r="E72" s="784"/>
      <c r="F72" s="784"/>
      <c r="G72" s="785"/>
      <c r="H72" s="830" t="s">
        <v>104</v>
      </c>
      <c r="I72" s="831"/>
      <c r="J72" s="831"/>
      <c r="K72" s="832" t="s">
        <v>103</v>
      </c>
      <c r="L72" s="831"/>
      <c r="M72" s="831"/>
      <c r="N72" s="831"/>
      <c r="O72" s="831"/>
      <c r="P72" s="833"/>
      <c r="Q72" s="834" t="s">
        <v>56</v>
      </c>
    </row>
    <row r="73" spans="1:17" ht="17.100000000000001" customHeight="1">
      <c r="B73" s="786"/>
      <c r="C73" s="787"/>
      <c r="D73" s="787"/>
      <c r="E73" s="787"/>
      <c r="F73" s="787"/>
      <c r="G73" s="788"/>
      <c r="H73" s="247" t="s">
        <v>65</v>
      </c>
      <c r="I73" s="246" t="s">
        <v>64</v>
      </c>
      <c r="J73" s="245" t="s">
        <v>57</v>
      </c>
      <c r="K73" s="244" t="s">
        <v>62</v>
      </c>
      <c r="L73" s="243" t="s">
        <v>61</v>
      </c>
      <c r="M73" s="243" t="s">
        <v>60</v>
      </c>
      <c r="N73" s="243" t="s">
        <v>59</v>
      </c>
      <c r="O73" s="242" t="s">
        <v>58</v>
      </c>
      <c r="P73" s="241" t="s">
        <v>57</v>
      </c>
      <c r="Q73" s="835"/>
    </row>
    <row r="74" spans="1:17" ht="17.100000000000001" customHeight="1">
      <c r="B74" s="3" t="s">
        <v>111</v>
      </c>
      <c r="C74" s="235"/>
      <c r="D74" s="235"/>
      <c r="E74" s="235"/>
      <c r="F74" s="235"/>
      <c r="G74" s="235"/>
      <c r="H74" s="22">
        <v>0</v>
      </c>
      <c r="I74" s="21">
        <v>0</v>
      </c>
      <c r="J74" s="20">
        <f>SUM(H74:I74)</f>
        <v>0</v>
      </c>
      <c r="K74" s="234">
        <v>56</v>
      </c>
      <c r="L74" s="31">
        <v>61</v>
      </c>
      <c r="M74" s="31">
        <v>122</v>
      </c>
      <c r="N74" s="31">
        <v>162</v>
      </c>
      <c r="O74" s="30">
        <v>72</v>
      </c>
      <c r="P74" s="233">
        <f>SUM(K74:O74)</f>
        <v>473</v>
      </c>
      <c r="Q74" s="232">
        <f>SUM(J74,P74)</f>
        <v>473</v>
      </c>
    </row>
    <row r="75" spans="1:17" ht="17.100000000000001" customHeight="1">
      <c r="B75" s="2" t="s">
        <v>110</v>
      </c>
      <c r="C75" s="29"/>
      <c r="D75" s="29"/>
      <c r="E75" s="29"/>
      <c r="F75" s="29"/>
      <c r="G75" s="29"/>
      <c r="H75" s="18">
        <v>0</v>
      </c>
      <c r="I75" s="17">
        <v>0</v>
      </c>
      <c r="J75" s="16">
        <f>SUM(H75:I75)</f>
        <v>0</v>
      </c>
      <c r="K75" s="231">
        <v>0</v>
      </c>
      <c r="L75" s="28">
        <v>0</v>
      </c>
      <c r="M75" s="28">
        <v>0</v>
      </c>
      <c r="N75" s="28">
        <v>0</v>
      </c>
      <c r="O75" s="27">
        <v>1</v>
      </c>
      <c r="P75" s="230">
        <f>SUM(K75:O75)</f>
        <v>1</v>
      </c>
      <c r="Q75" s="229">
        <f>SUM(J75,P75)</f>
        <v>1</v>
      </c>
    </row>
    <row r="76" spans="1:17" ht="17.100000000000001" customHeight="1">
      <c r="B76" s="13" t="s">
        <v>55</v>
      </c>
      <c r="C76" s="12"/>
      <c r="D76" s="12"/>
      <c r="E76" s="12"/>
      <c r="F76" s="12"/>
      <c r="G76" s="12"/>
      <c r="H76" s="11">
        <f>H74+H75</f>
        <v>0</v>
      </c>
      <c r="I76" s="8">
        <f>I74+I75</f>
        <v>0</v>
      </c>
      <c r="J76" s="7">
        <f>SUM(H76:I76)</f>
        <v>0</v>
      </c>
      <c r="K76" s="228">
        <f>K74+K75</f>
        <v>56</v>
      </c>
      <c r="L76" s="9">
        <f>L74+L75</f>
        <v>61</v>
      </c>
      <c r="M76" s="9">
        <f>M74+M75</f>
        <v>122</v>
      </c>
      <c r="N76" s="9">
        <f>N74+N75</f>
        <v>162</v>
      </c>
      <c r="O76" s="8">
        <f>O74+O75</f>
        <v>73</v>
      </c>
      <c r="P76" s="227">
        <f>SUM(K76:O76)</f>
        <v>474</v>
      </c>
      <c r="Q76" s="226">
        <f>SUM(J76,P76)</f>
        <v>474</v>
      </c>
    </row>
    <row r="78" spans="1:17" ht="17.100000000000001" customHeight="1">
      <c r="A78" s="4" t="s">
        <v>114</v>
      </c>
    </row>
    <row r="79" spans="1:17" ht="17.100000000000001" customHeight="1">
      <c r="B79" s="23"/>
      <c r="C79" s="23"/>
      <c r="D79" s="23"/>
      <c r="E79" s="143"/>
      <c r="F79" s="143"/>
      <c r="G79" s="143"/>
      <c r="H79" s="143"/>
      <c r="I79" s="143"/>
      <c r="J79" s="782" t="s">
        <v>112</v>
      </c>
      <c r="K79" s="782"/>
      <c r="L79" s="782"/>
      <c r="M79" s="782"/>
      <c r="N79" s="782"/>
      <c r="O79" s="782"/>
      <c r="P79" s="782"/>
      <c r="Q79" s="782"/>
    </row>
    <row r="80" spans="1:17" ht="17.100000000000001" customHeight="1">
      <c r="B80" s="809" t="str">
        <f>"令和" &amp; DBCS($A$2) &amp; "年（" &amp; DBCS($B$2) &amp; "年）" &amp; DBCS($C$2) &amp; "月"</f>
        <v>令和４年（２０２２年）８月</v>
      </c>
      <c r="C80" s="810"/>
      <c r="D80" s="810"/>
      <c r="E80" s="810"/>
      <c r="F80" s="810"/>
      <c r="G80" s="811"/>
      <c r="H80" s="815" t="s">
        <v>104</v>
      </c>
      <c r="I80" s="816"/>
      <c r="J80" s="816"/>
      <c r="K80" s="817" t="s">
        <v>103</v>
      </c>
      <c r="L80" s="816"/>
      <c r="M80" s="816"/>
      <c r="N80" s="816"/>
      <c r="O80" s="816"/>
      <c r="P80" s="818"/>
      <c r="Q80" s="811" t="s">
        <v>56</v>
      </c>
    </row>
    <row r="81" spans="1:18" ht="17.100000000000001" customHeight="1">
      <c r="B81" s="812"/>
      <c r="C81" s="813"/>
      <c r="D81" s="813"/>
      <c r="E81" s="813"/>
      <c r="F81" s="813"/>
      <c r="G81" s="814"/>
      <c r="H81" s="240" t="s">
        <v>65</v>
      </c>
      <c r="I81" s="237" t="s">
        <v>64</v>
      </c>
      <c r="J81" s="428" t="s">
        <v>57</v>
      </c>
      <c r="K81" s="239" t="s">
        <v>62</v>
      </c>
      <c r="L81" s="238" t="s">
        <v>61</v>
      </c>
      <c r="M81" s="238" t="s">
        <v>60</v>
      </c>
      <c r="N81" s="238" t="s">
        <v>59</v>
      </c>
      <c r="O81" s="237" t="s">
        <v>58</v>
      </c>
      <c r="P81" s="236" t="s">
        <v>57</v>
      </c>
      <c r="Q81" s="814"/>
    </row>
    <row r="82" spans="1:18" ht="17.100000000000001" customHeight="1">
      <c r="B82" s="3" t="s">
        <v>111</v>
      </c>
      <c r="C82" s="235"/>
      <c r="D82" s="235"/>
      <c r="E82" s="235"/>
      <c r="F82" s="235"/>
      <c r="G82" s="235"/>
      <c r="H82" s="22">
        <v>0</v>
      </c>
      <c r="I82" s="21">
        <v>0</v>
      </c>
      <c r="J82" s="20">
        <f>SUM(H82:I82)</f>
        <v>0</v>
      </c>
      <c r="K82" s="234">
        <v>0</v>
      </c>
      <c r="L82" s="31">
        <v>0</v>
      </c>
      <c r="M82" s="31">
        <v>3</v>
      </c>
      <c r="N82" s="31">
        <v>14</v>
      </c>
      <c r="O82" s="30">
        <v>16</v>
      </c>
      <c r="P82" s="233">
        <f>SUM(K82:O82)</f>
        <v>33</v>
      </c>
      <c r="Q82" s="232">
        <f>SUM(J82,P82)</f>
        <v>33</v>
      </c>
    </row>
    <row r="83" spans="1:18" ht="17.100000000000001" customHeight="1">
      <c r="B83" s="2" t="s">
        <v>110</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55</v>
      </c>
      <c r="C84" s="12"/>
      <c r="D84" s="12"/>
      <c r="E84" s="12"/>
      <c r="F84" s="12"/>
      <c r="G84" s="12"/>
      <c r="H84" s="11">
        <f>H82+H83</f>
        <v>0</v>
      </c>
      <c r="I84" s="8">
        <f>I82+I83</f>
        <v>0</v>
      </c>
      <c r="J84" s="7">
        <f>SUM(H84:I84)</f>
        <v>0</v>
      </c>
      <c r="K84" s="228">
        <f>K82+K83</f>
        <v>0</v>
      </c>
      <c r="L84" s="9">
        <f>L82+L83</f>
        <v>0</v>
      </c>
      <c r="M84" s="9">
        <f>M82+M83</f>
        <v>3</v>
      </c>
      <c r="N84" s="9">
        <f>N82+N83</f>
        <v>14</v>
      </c>
      <c r="O84" s="8">
        <f>O82+O83</f>
        <v>16</v>
      </c>
      <c r="P84" s="227">
        <f>SUM(K84:O84)</f>
        <v>33</v>
      </c>
      <c r="Q84" s="226">
        <f>SUM(J84,P84)</f>
        <v>33</v>
      </c>
    </row>
    <row r="86" spans="1:18" s="189" customFormat="1" ht="17.100000000000001" customHeight="1">
      <c r="A86" s="4" t="s">
        <v>113</v>
      </c>
    </row>
    <row r="87" spans="1:18" s="189" customFormat="1" ht="17.100000000000001" customHeight="1">
      <c r="B87" s="225"/>
      <c r="C87" s="225"/>
      <c r="D87" s="225"/>
      <c r="E87" s="187"/>
      <c r="F87" s="187"/>
      <c r="G87" s="187"/>
      <c r="H87" s="187"/>
      <c r="I87" s="187"/>
      <c r="J87" s="819" t="s">
        <v>112</v>
      </c>
      <c r="K87" s="819"/>
      <c r="L87" s="819"/>
      <c r="M87" s="819"/>
      <c r="N87" s="819"/>
      <c r="O87" s="819"/>
      <c r="P87" s="819"/>
      <c r="Q87" s="819"/>
    </row>
    <row r="88" spans="1:18" s="189" customFormat="1" ht="17.100000000000001" customHeight="1">
      <c r="B88" s="820" t="str">
        <f>"令和" &amp; DBCS($A$2) &amp; "年（" &amp; DBCS($B$2) &amp; "年）" &amp; DBCS($C$2) &amp; "月"</f>
        <v>令和４年（２０２２年）８月</v>
      </c>
      <c r="C88" s="821"/>
      <c r="D88" s="821"/>
      <c r="E88" s="821"/>
      <c r="F88" s="821"/>
      <c r="G88" s="822"/>
      <c r="H88" s="826" t="s">
        <v>104</v>
      </c>
      <c r="I88" s="827"/>
      <c r="J88" s="827"/>
      <c r="K88" s="828" t="s">
        <v>103</v>
      </c>
      <c r="L88" s="827"/>
      <c r="M88" s="827"/>
      <c r="N88" s="827"/>
      <c r="O88" s="827"/>
      <c r="P88" s="829"/>
      <c r="Q88" s="822" t="s">
        <v>56</v>
      </c>
    </row>
    <row r="89" spans="1:18" s="189" customFormat="1" ht="17.100000000000001" customHeight="1">
      <c r="B89" s="823"/>
      <c r="C89" s="824"/>
      <c r="D89" s="824"/>
      <c r="E89" s="824"/>
      <c r="F89" s="824"/>
      <c r="G89" s="825"/>
      <c r="H89" s="224" t="s">
        <v>65</v>
      </c>
      <c r="I89" s="221" t="s">
        <v>64</v>
      </c>
      <c r="J89" s="429" t="s">
        <v>57</v>
      </c>
      <c r="K89" s="223" t="s">
        <v>62</v>
      </c>
      <c r="L89" s="222" t="s">
        <v>61</v>
      </c>
      <c r="M89" s="222" t="s">
        <v>60</v>
      </c>
      <c r="N89" s="222" t="s">
        <v>59</v>
      </c>
      <c r="O89" s="221" t="s">
        <v>58</v>
      </c>
      <c r="P89" s="220" t="s">
        <v>57</v>
      </c>
      <c r="Q89" s="825"/>
    </row>
    <row r="90" spans="1:18" s="189" customFormat="1" ht="17.100000000000001" customHeight="1">
      <c r="B90" s="219" t="s">
        <v>111</v>
      </c>
      <c r="C90" s="218"/>
      <c r="D90" s="218"/>
      <c r="E90" s="218"/>
      <c r="F90" s="218"/>
      <c r="G90" s="218"/>
      <c r="H90" s="217">
        <v>0</v>
      </c>
      <c r="I90" s="216">
        <v>0</v>
      </c>
      <c r="J90" s="215">
        <f>SUM(H90:I90)</f>
        <v>0</v>
      </c>
      <c r="K90" s="214">
        <v>1</v>
      </c>
      <c r="L90" s="213">
        <v>3</v>
      </c>
      <c r="M90" s="213">
        <v>34</v>
      </c>
      <c r="N90" s="213">
        <v>312</v>
      </c>
      <c r="O90" s="212">
        <v>383</v>
      </c>
      <c r="P90" s="211">
        <f>SUM(K90:O90)</f>
        <v>733</v>
      </c>
      <c r="Q90" s="210">
        <f>SUM(J90,P90)</f>
        <v>733</v>
      </c>
    </row>
    <row r="91" spans="1:18" s="189" customFormat="1" ht="17.100000000000001" customHeight="1">
      <c r="B91" s="209" t="s">
        <v>110</v>
      </c>
      <c r="C91" s="208"/>
      <c r="D91" s="208"/>
      <c r="E91" s="208"/>
      <c r="F91" s="208"/>
      <c r="G91" s="208"/>
      <c r="H91" s="207">
        <v>0</v>
      </c>
      <c r="I91" s="206">
        <v>0</v>
      </c>
      <c r="J91" s="205">
        <f>SUM(H91:I91)</f>
        <v>0</v>
      </c>
      <c r="K91" s="204">
        <v>0</v>
      </c>
      <c r="L91" s="203">
        <v>0</v>
      </c>
      <c r="M91" s="203">
        <v>0</v>
      </c>
      <c r="N91" s="203">
        <v>1</v>
      </c>
      <c r="O91" s="202">
        <v>5</v>
      </c>
      <c r="P91" s="201">
        <f>SUM(K91:O91)</f>
        <v>6</v>
      </c>
      <c r="Q91" s="200">
        <f>SUM(J91,P91)</f>
        <v>6</v>
      </c>
    </row>
    <row r="92" spans="1:18" s="189" customFormat="1" ht="17.100000000000001" customHeight="1">
      <c r="B92" s="199" t="s">
        <v>55</v>
      </c>
      <c r="C92" s="198"/>
      <c r="D92" s="198"/>
      <c r="E92" s="198"/>
      <c r="F92" s="198"/>
      <c r="G92" s="198"/>
      <c r="H92" s="197">
        <f>H90+H91</f>
        <v>0</v>
      </c>
      <c r="I92" s="193">
        <f>I90+I91</f>
        <v>0</v>
      </c>
      <c r="J92" s="196">
        <f>SUM(H92:I92)</f>
        <v>0</v>
      </c>
      <c r="K92" s="195">
        <f>K90+K91</f>
        <v>1</v>
      </c>
      <c r="L92" s="194">
        <f>L90+L91</f>
        <v>3</v>
      </c>
      <c r="M92" s="194">
        <f>M90+M91</f>
        <v>34</v>
      </c>
      <c r="N92" s="194">
        <f>N90+N91</f>
        <v>313</v>
      </c>
      <c r="O92" s="193">
        <f>O90+O91</f>
        <v>388</v>
      </c>
      <c r="P92" s="192">
        <f>SUM(K92:O92)</f>
        <v>739</v>
      </c>
      <c r="Q92" s="191">
        <f>SUM(J92,P92)</f>
        <v>739</v>
      </c>
    </row>
    <row r="93" spans="1:18" s="189" customFormat="1" ht="17.100000000000001" customHeight="1"/>
    <row r="94" spans="1:18" s="49" customFormat="1" ht="17.100000000000001" customHeight="1">
      <c r="A94" s="26" t="s">
        <v>109</v>
      </c>
      <c r="J94" s="190"/>
      <c r="K94" s="190"/>
    </row>
    <row r="95" spans="1:18" s="49" customFormat="1" ht="17.100000000000001" customHeight="1">
      <c r="B95" s="189"/>
      <c r="C95" s="188"/>
      <c r="D95" s="188"/>
      <c r="E95" s="188"/>
      <c r="F95" s="187"/>
      <c r="G95" s="187"/>
      <c r="H95" s="187"/>
      <c r="I95" s="819" t="s">
        <v>108</v>
      </c>
      <c r="J95" s="819"/>
      <c r="K95" s="819"/>
      <c r="L95" s="819"/>
      <c r="M95" s="819"/>
      <c r="N95" s="819"/>
      <c r="O95" s="819"/>
      <c r="P95" s="819"/>
      <c r="Q95" s="819"/>
      <c r="R95" s="819"/>
    </row>
    <row r="96" spans="1:18" s="49" customFormat="1" ht="17.100000000000001" customHeight="1">
      <c r="B96" s="796" t="str">
        <f>"令和" &amp; DBCS($A$2) &amp; "年（" &amp; DBCS($B$2) &amp; "年）" &amp; DBCS($C$2) &amp; "月"</f>
        <v>令和４年（２０２２年）８月</v>
      </c>
      <c r="C96" s="797"/>
      <c r="D96" s="797"/>
      <c r="E96" s="797"/>
      <c r="F96" s="797"/>
      <c r="G96" s="798"/>
      <c r="H96" s="802" t="s">
        <v>104</v>
      </c>
      <c r="I96" s="803"/>
      <c r="J96" s="803"/>
      <c r="K96" s="804" t="s">
        <v>103</v>
      </c>
      <c r="L96" s="805"/>
      <c r="M96" s="805"/>
      <c r="N96" s="805"/>
      <c r="O96" s="805"/>
      <c r="P96" s="805"/>
      <c r="Q96" s="806"/>
      <c r="R96" s="807" t="s">
        <v>56</v>
      </c>
    </row>
    <row r="97" spans="2:18" s="49" customFormat="1" ht="17.100000000000001" customHeight="1">
      <c r="B97" s="799"/>
      <c r="C97" s="800"/>
      <c r="D97" s="800"/>
      <c r="E97" s="800"/>
      <c r="F97" s="800"/>
      <c r="G97" s="801"/>
      <c r="H97" s="186" t="s">
        <v>65</v>
      </c>
      <c r="I97" s="185" t="s">
        <v>64</v>
      </c>
      <c r="J97" s="184" t="s">
        <v>57</v>
      </c>
      <c r="K97" s="139" t="s">
        <v>63</v>
      </c>
      <c r="L97" s="183" t="s">
        <v>62</v>
      </c>
      <c r="M97" s="183" t="s">
        <v>61</v>
      </c>
      <c r="N97" s="183" t="s">
        <v>60</v>
      </c>
      <c r="O97" s="183" t="s">
        <v>59</v>
      </c>
      <c r="P97" s="182" t="s">
        <v>58</v>
      </c>
      <c r="Q97" s="427" t="s">
        <v>57</v>
      </c>
      <c r="R97" s="808"/>
    </row>
    <row r="98" spans="2:18" s="49" customFormat="1" ht="17.100000000000001" customHeight="1">
      <c r="B98" s="162" t="s">
        <v>102</v>
      </c>
      <c r="C98" s="161"/>
      <c r="D98" s="161"/>
      <c r="E98" s="161"/>
      <c r="F98" s="161"/>
      <c r="G98" s="160"/>
      <c r="H98" s="159">
        <f t="shared" ref="H98:R98" si="13">SUM(H99,H105,H108,H113,H117:H118)</f>
        <v>1901</v>
      </c>
      <c r="I98" s="158">
        <f t="shared" si="13"/>
        <v>2945</v>
      </c>
      <c r="J98" s="157">
        <f t="shared" si="13"/>
        <v>4846</v>
      </c>
      <c r="K98" s="42">
        <f t="shared" si="13"/>
        <v>0</v>
      </c>
      <c r="L98" s="156">
        <f t="shared" si="13"/>
        <v>9894</v>
      </c>
      <c r="M98" s="156">
        <f t="shared" si="13"/>
        <v>7415</v>
      </c>
      <c r="N98" s="156">
        <f t="shared" si="13"/>
        <v>4958</v>
      </c>
      <c r="O98" s="156">
        <f t="shared" si="13"/>
        <v>3408</v>
      </c>
      <c r="P98" s="155">
        <f t="shared" si="13"/>
        <v>1989</v>
      </c>
      <c r="Q98" s="154">
        <f t="shared" si="13"/>
        <v>27664</v>
      </c>
      <c r="R98" s="153">
        <f t="shared" si="13"/>
        <v>32510</v>
      </c>
    </row>
    <row r="99" spans="2:18" s="49" customFormat="1" ht="17.100000000000001" customHeight="1">
      <c r="B99" s="111"/>
      <c r="C99" s="162" t="s">
        <v>101</v>
      </c>
      <c r="D99" s="161"/>
      <c r="E99" s="161"/>
      <c r="F99" s="161"/>
      <c r="G99" s="160"/>
      <c r="H99" s="159">
        <f t="shared" ref="H99:Q99" si="14">SUM(H100:H104)</f>
        <v>140</v>
      </c>
      <c r="I99" s="158">
        <f t="shared" si="14"/>
        <v>230</v>
      </c>
      <c r="J99" s="157">
        <f t="shared" si="14"/>
        <v>370</v>
      </c>
      <c r="K99" s="42">
        <f t="shared" si="14"/>
        <v>0</v>
      </c>
      <c r="L99" s="156">
        <f t="shared" si="14"/>
        <v>2653</v>
      </c>
      <c r="M99" s="156">
        <f t="shared" si="14"/>
        <v>2051</v>
      </c>
      <c r="N99" s="156">
        <f t="shared" si="14"/>
        <v>1554</v>
      </c>
      <c r="O99" s="156">
        <f t="shared" si="14"/>
        <v>1176</v>
      </c>
      <c r="P99" s="155">
        <f t="shared" si="14"/>
        <v>835</v>
      </c>
      <c r="Q99" s="154">
        <f t="shared" si="14"/>
        <v>8269</v>
      </c>
      <c r="R99" s="153">
        <f t="shared" ref="R99:R104" si="15">SUM(J99,Q99)</f>
        <v>8639</v>
      </c>
    </row>
    <row r="100" spans="2:18" s="49" customFormat="1" ht="17.100000000000001" customHeight="1">
      <c r="B100" s="111"/>
      <c r="C100" s="111"/>
      <c r="D100" s="172" t="s">
        <v>100</v>
      </c>
      <c r="E100" s="171"/>
      <c r="F100" s="171"/>
      <c r="G100" s="170"/>
      <c r="H100" s="169">
        <v>0</v>
      </c>
      <c r="I100" s="166">
        <v>0</v>
      </c>
      <c r="J100" s="165">
        <f>SUM(H100:I100)</f>
        <v>0</v>
      </c>
      <c r="K100" s="134">
        <v>0</v>
      </c>
      <c r="L100" s="167">
        <v>1375</v>
      </c>
      <c r="M100" s="167">
        <v>885</v>
      </c>
      <c r="N100" s="167">
        <v>483</v>
      </c>
      <c r="O100" s="167">
        <v>321</v>
      </c>
      <c r="P100" s="166">
        <v>200</v>
      </c>
      <c r="Q100" s="165">
        <f>SUM(K100:P100)</f>
        <v>3264</v>
      </c>
      <c r="R100" s="164">
        <f t="shared" si="15"/>
        <v>3264</v>
      </c>
    </row>
    <row r="101" spans="2:18" s="49" customFormat="1" ht="17.100000000000001" customHeight="1">
      <c r="B101" s="111"/>
      <c r="C101" s="111"/>
      <c r="D101" s="110" t="s">
        <v>99</v>
      </c>
      <c r="E101" s="109"/>
      <c r="F101" s="109"/>
      <c r="G101" s="108"/>
      <c r="H101" s="107">
        <v>0</v>
      </c>
      <c r="I101" s="104">
        <v>0</v>
      </c>
      <c r="J101" s="103">
        <f>SUM(H101:I101)</f>
        <v>0</v>
      </c>
      <c r="K101" s="101">
        <v>0</v>
      </c>
      <c r="L101" s="105">
        <v>0</v>
      </c>
      <c r="M101" s="105">
        <v>3</v>
      </c>
      <c r="N101" s="105">
        <v>3</v>
      </c>
      <c r="O101" s="105">
        <v>15</v>
      </c>
      <c r="P101" s="104">
        <v>20</v>
      </c>
      <c r="Q101" s="103">
        <f>SUM(K101:P101)</f>
        <v>41</v>
      </c>
      <c r="R101" s="102">
        <f t="shared" si="15"/>
        <v>41</v>
      </c>
    </row>
    <row r="102" spans="2:18" s="49" customFormat="1" ht="17.100000000000001" customHeight="1">
      <c r="B102" s="111"/>
      <c r="C102" s="111"/>
      <c r="D102" s="110" t="s">
        <v>98</v>
      </c>
      <c r="E102" s="109"/>
      <c r="F102" s="109"/>
      <c r="G102" s="108"/>
      <c r="H102" s="107">
        <v>52</v>
      </c>
      <c r="I102" s="104">
        <v>97</v>
      </c>
      <c r="J102" s="103">
        <f>SUM(H102:I102)</f>
        <v>149</v>
      </c>
      <c r="K102" s="101">
        <v>0</v>
      </c>
      <c r="L102" s="105">
        <v>366</v>
      </c>
      <c r="M102" s="105">
        <v>316</v>
      </c>
      <c r="N102" s="105">
        <v>224</v>
      </c>
      <c r="O102" s="105">
        <v>164</v>
      </c>
      <c r="P102" s="104">
        <v>125</v>
      </c>
      <c r="Q102" s="103">
        <f>SUM(K102:P102)</f>
        <v>1195</v>
      </c>
      <c r="R102" s="102">
        <f t="shared" si="15"/>
        <v>1344</v>
      </c>
    </row>
    <row r="103" spans="2:18" s="49" customFormat="1" ht="17.100000000000001" customHeight="1">
      <c r="B103" s="111"/>
      <c r="C103" s="111"/>
      <c r="D103" s="110" t="s">
        <v>97</v>
      </c>
      <c r="E103" s="109"/>
      <c r="F103" s="109"/>
      <c r="G103" s="108"/>
      <c r="H103" s="107">
        <v>10</v>
      </c>
      <c r="I103" s="104">
        <v>42</v>
      </c>
      <c r="J103" s="103">
        <f>SUM(H103:I103)</f>
        <v>52</v>
      </c>
      <c r="K103" s="101">
        <v>0</v>
      </c>
      <c r="L103" s="105">
        <v>99</v>
      </c>
      <c r="M103" s="105">
        <v>89</v>
      </c>
      <c r="N103" s="105">
        <v>83</v>
      </c>
      <c r="O103" s="105">
        <v>48</v>
      </c>
      <c r="P103" s="104">
        <v>28</v>
      </c>
      <c r="Q103" s="103">
        <f>SUM(K103:P103)</f>
        <v>347</v>
      </c>
      <c r="R103" s="102">
        <f t="shared" si="15"/>
        <v>399</v>
      </c>
    </row>
    <row r="104" spans="2:18" s="49" customFormat="1" ht="17.100000000000001" customHeight="1">
      <c r="B104" s="111"/>
      <c r="C104" s="111"/>
      <c r="D104" s="181" t="s">
        <v>96</v>
      </c>
      <c r="E104" s="180"/>
      <c r="F104" s="180"/>
      <c r="G104" s="179"/>
      <c r="H104" s="178">
        <v>78</v>
      </c>
      <c r="I104" s="175">
        <v>91</v>
      </c>
      <c r="J104" s="174">
        <f>SUM(H104:I104)</f>
        <v>169</v>
      </c>
      <c r="K104" s="128">
        <v>0</v>
      </c>
      <c r="L104" s="176">
        <v>813</v>
      </c>
      <c r="M104" s="176">
        <v>758</v>
      </c>
      <c r="N104" s="176">
        <v>761</v>
      </c>
      <c r="O104" s="176">
        <v>628</v>
      </c>
      <c r="P104" s="175">
        <v>462</v>
      </c>
      <c r="Q104" s="174">
        <f>SUM(K104:P104)</f>
        <v>3422</v>
      </c>
      <c r="R104" s="173">
        <f t="shared" si="15"/>
        <v>3591</v>
      </c>
    </row>
    <row r="105" spans="2:18" s="49" customFormat="1" ht="17.100000000000001" customHeight="1">
      <c r="B105" s="111"/>
      <c r="C105" s="162" t="s">
        <v>95</v>
      </c>
      <c r="D105" s="161"/>
      <c r="E105" s="161"/>
      <c r="F105" s="161"/>
      <c r="G105" s="160"/>
      <c r="H105" s="159">
        <f t="shared" ref="H105:R105" si="16">SUM(H106:H107)</f>
        <v>123</v>
      </c>
      <c r="I105" s="158">
        <f t="shared" si="16"/>
        <v>176</v>
      </c>
      <c r="J105" s="157">
        <f t="shared" si="16"/>
        <v>299</v>
      </c>
      <c r="K105" s="42">
        <f t="shared" si="16"/>
        <v>0</v>
      </c>
      <c r="L105" s="156">
        <f t="shared" si="16"/>
        <v>1730</v>
      </c>
      <c r="M105" s="156">
        <f t="shared" si="16"/>
        <v>1195</v>
      </c>
      <c r="N105" s="156">
        <f t="shared" si="16"/>
        <v>716</v>
      </c>
      <c r="O105" s="156">
        <f t="shared" si="16"/>
        <v>430</v>
      </c>
      <c r="P105" s="155">
        <f t="shared" si="16"/>
        <v>214</v>
      </c>
      <c r="Q105" s="154">
        <f t="shared" si="16"/>
        <v>4285</v>
      </c>
      <c r="R105" s="153">
        <f t="shared" si="16"/>
        <v>4584</v>
      </c>
    </row>
    <row r="106" spans="2:18" s="49" customFormat="1" ht="17.100000000000001" customHeight="1">
      <c r="B106" s="111"/>
      <c r="C106" s="111"/>
      <c r="D106" s="172" t="s">
        <v>94</v>
      </c>
      <c r="E106" s="171"/>
      <c r="F106" s="171"/>
      <c r="G106" s="170"/>
      <c r="H106" s="169">
        <v>1</v>
      </c>
      <c r="I106" s="166">
        <v>0</v>
      </c>
      <c r="J106" s="168">
        <f>SUM(H106:I106)</f>
        <v>1</v>
      </c>
      <c r="K106" s="134">
        <v>0</v>
      </c>
      <c r="L106" s="167">
        <v>1275</v>
      </c>
      <c r="M106" s="167">
        <v>846</v>
      </c>
      <c r="N106" s="167">
        <v>533</v>
      </c>
      <c r="O106" s="167">
        <v>329</v>
      </c>
      <c r="P106" s="166">
        <v>145</v>
      </c>
      <c r="Q106" s="165">
        <f>SUM(K106:P106)</f>
        <v>3128</v>
      </c>
      <c r="R106" s="164">
        <f>SUM(J106,Q106)</f>
        <v>3129</v>
      </c>
    </row>
    <row r="107" spans="2:18" s="49" customFormat="1" ht="17.100000000000001" customHeight="1">
      <c r="B107" s="111"/>
      <c r="C107" s="111"/>
      <c r="D107" s="181" t="s">
        <v>93</v>
      </c>
      <c r="E107" s="180"/>
      <c r="F107" s="180"/>
      <c r="G107" s="179"/>
      <c r="H107" s="178">
        <v>122</v>
      </c>
      <c r="I107" s="175">
        <v>176</v>
      </c>
      <c r="J107" s="177">
        <f>SUM(H107:I107)</f>
        <v>298</v>
      </c>
      <c r="K107" s="128">
        <v>0</v>
      </c>
      <c r="L107" s="176">
        <v>455</v>
      </c>
      <c r="M107" s="176">
        <v>349</v>
      </c>
      <c r="N107" s="176">
        <v>183</v>
      </c>
      <c r="O107" s="176">
        <v>101</v>
      </c>
      <c r="P107" s="175">
        <v>69</v>
      </c>
      <c r="Q107" s="174">
        <f>SUM(K107:P107)</f>
        <v>1157</v>
      </c>
      <c r="R107" s="173">
        <f>SUM(J107,Q107)</f>
        <v>1455</v>
      </c>
    </row>
    <row r="108" spans="2:18" s="49" customFormat="1" ht="17.100000000000001" customHeight="1">
      <c r="B108" s="111"/>
      <c r="C108" s="162" t="s">
        <v>92</v>
      </c>
      <c r="D108" s="161"/>
      <c r="E108" s="161"/>
      <c r="F108" s="161"/>
      <c r="G108" s="160"/>
      <c r="H108" s="159">
        <f t="shared" ref="H108:R108" si="17">SUM(H109:H112)</f>
        <v>3</v>
      </c>
      <c r="I108" s="158">
        <f t="shared" si="17"/>
        <v>6</v>
      </c>
      <c r="J108" s="157">
        <f t="shared" si="17"/>
        <v>9</v>
      </c>
      <c r="K108" s="42">
        <f t="shared" si="17"/>
        <v>0</v>
      </c>
      <c r="L108" s="156">
        <f t="shared" si="17"/>
        <v>152</v>
      </c>
      <c r="M108" s="156">
        <f t="shared" si="17"/>
        <v>189</v>
      </c>
      <c r="N108" s="156">
        <f t="shared" si="17"/>
        <v>178</v>
      </c>
      <c r="O108" s="156">
        <f t="shared" si="17"/>
        <v>141</v>
      </c>
      <c r="P108" s="155">
        <f t="shared" si="17"/>
        <v>82</v>
      </c>
      <c r="Q108" s="154">
        <f t="shared" si="17"/>
        <v>742</v>
      </c>
      <c r="R108" s="153">
        <f t="shared" si="17"/>
        <v>751</v>
      </c>
    </row>
    <row r="109" spans="2:18" s="49" customFormat="1" ht="17.100000000000001" customHeight="1">
      <c r="B109" s="111"/>
      <c r="C109" s="111"/>
      <c r="D109" s="172" t="s">
        <v>91</v>
      </c>
      <c r="E109" s="171"/>
      <c r="F109" s="171"/>
      <c r="G109" s="170"/>
      <c r="H109" s="169">
        <v>3</v>
      </c>
      <c r="I109" s="166">
        <v>6</v>
      </c>
      <c r="J109" s="168">
        <f>SUM(H109:I109)</f>
        <v>9</v>
      </c>
      <c r="K109" s="134">
        <v>0</v>
      </c>
      <c r="L109" s="167">
        <v>140</v>
      </c>
      <c r="M109" s="167">
        <v>168</v>
      </c>
      <c r="N109" s="167">
        <v>162</v>
      </c>
      <c r="O109" s="167">
        <v>117</v>
      </c>
      <c r="P109" s="166">
        <v>65</v>
      </c>
      <c r="Q109" s="165">
        <f>SUM(K109:P109)</f>
        <v>652</v>
      </c>
      <c r="R109" s="164">
        <f>SUM(J109,Q109)</f>
        <v>661</v>
      </c>
    </row>
    <row r="110" spans="2:18" s="49" customFormat="1" ht="17.100000000000001" customHeight="1">
      <c r="B110" s="111"/>
      <c r="C110" s="111"/>
      <c r="D110" s="110" t="s">
        <v>90</v>
      </c>
      <c r="E110" s="109"/>
      <c r="F110" s="109"/>
      <c r="G110" s="108"/>
      <c r="H110" s="107">
        <v>0</v>
      </c>
      <c r="I110" s="104">
        <v>0</v>
      </c>
      <c r="J110" s="106">
        <f>SUM(H110:I110)</f>
        <v>0</v>
      </c>
      <c r="K110" s="101">
        <v>0</v>
      </c>
      <c r="L110" s="105">
        <v>12</v>
      </c>
      <c r="M110" s="105">
        <v>21</v>
      </c>
      <c r="N110" s="105">
        <v>16</v>
      </c>
      <c r="O110" s="105">
        <v>24</v>
      </c>
      <c r="P110" s="104">
        <v>17</v>
      </c>
      <c r="Q110" s="103">
        <f>SUM(K110:P110)</f>
        <v>90</v>
      </c>
      <c r="R110" s="102">
        <f>SUM(J110,Q110)</f>
        <v>90</v>
      </c>
    </row>
    <row r="111" spans="2:18" s="49" customFormat="1" ht="17.100000000000001" customHeight="1">
      <c r="B111" s="111"/>
      <c r="C111" s="163"/>
      <c r="D111" s="110" t="s">
        <v>89</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88</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87</v>
      </c>
      <c r="D113" s="161"/>
      <c r="E113" s="161"/>
      <c r="F113" s="161"/>
      <c r="G113" s="160"/>
      <c r="H113" s="159">
        <f t="shared" ref="H113:R113" si="18">SUM(H114:H116)</f>
        <v>763</v>
      </c>
      <c r="I113" s="158">
        <f t="shared" si="18"/>
        <v>1220</v>
      </c>
      <c r="J113" s="157">
        <f t="shared" si="18"/>
        <v>1983</v>
      </c>
      <c r="K113" s="42">
        <f t="shared" si="18"/>
        <v>0</v>
      </c>
      <c r="L113" s="156">
        <f t="shared" si="18"/>
        <v>1790</v>
      </c>
      <c r="M113" s="156">
        <f t="shared" si="18"/>
        <v>1669</v>
      </c>
      <c r="N113" s="156">
        <f t="shared" si="18"/>
        <v>1134</v>
      </c>
      <c r="O113" s="156">
        <f t="shared" si="18"/>
        <v>777</v>
      </c>
      <c r="P113" s="155">
        <f t="shared" si="18"/>
        <v>428</v>
      </c>
      <c r="Q113" s="154">
        <f t="shared" si="18"/>
        <v>5798</v>
      </c>
      <c r="R113" s="153">
        <f t="shared" si="18"/>
        <v>7781</v>
      </c>
    </row>
    <row r="114" spans="2:18" s="14" customFormat="1" ht="17.100000000000001" customHeight="1">
      <c r="B114" s="72"/>
      <c r="C114" s="72"/>
      <c r="D114" s="82" t="s">
        <v>86</v>
      </c>
      <c r="E114" s="81"/>
      <c r="F114" s="81"/>
      <c r="G114" s="80"/>
      <c r="H114" s="79">
        <v>734</v>
      </c>
      <c r="I114" s="75">
        <v>1180</v>
      </c>
      <c r="J114" s="78">
        <f>SUM(H114:I114)</f>
        <v>1914</v>
      </c>
      <c r="K114" s="134">
        <v>0</v>
      </c>
      <c r="L114" s="76">
        <v>1738</v>
      </c>
      <c r="M114" s="76">
        <v>1625</v>
      </c>
      <c r="N114" s="76">
        <v>1103</v>
      </c>
      <c r="O114" s="76">
        <v>759</v>
      </c>
      <c r="P114" s="75">
        <v>424</v>
      </c>
      <c r="Q114" s="74">
        <f>SUM(K114:P114)</f>
        <v>5649</v>
      </c>
      <c r="R114" s="73">
        <f>SUM(J114,Q114)</f>
        <v>7563</v>
      </c>
    </row>
    <row r="115" spans="2:18" s="14" customFormat="1" ht="17.100000000000001" customHeight="1">
      <c r="B115" s="72"/>
      <c r="C115" s="72"/>
      <c r="D115" s="70" t="s">
        <v>85</v>
      </c>
      <c r="E115" s="69"/>
      <c r="F115" s="69"/>
      <c r="G115" s="68"/>
      <c r="H115" s="67">
        <v>10</v>
      </c>
      <c r="I115" s="63">
        <v>19</v>
      </c>
      <c r="J115" s="66">
        <f>SUM(H115:I115)</f>
        <v>29</v>
      </c>
      <c r="K115" s="101">
        <v>0</v>
      </c>
      <c r="L115" s="64">
        <v>24</v>
      </c>
      <c r="M115" s="64">
        <v>24</v>
      </c>
      <c r="N115" s="64">
        <v>18</v>
      </c>
      <c r="O115" s="64">
        <v>12</v>
      </c>
      <c r="P115" s="63">
        <v>4</v>
      </c>
      <c r="Q115" s="62">
        <f>SUM(K115:P115)</f>
        <v>82</v>
      </c>
      <c r="R115" s="61">
        <f>SUM(J115,Q115)</f>
        <v>111</v>
      </c>
    </row>
    <row r="116" spans="2:18" s="14" customFormat="1" ht="17.100000000000001" customHeight="1">
      <c r="B116" s="72"/>
      <c r="C116" s="72"/>
      <c r="D116" s="133" t="s">
        <v>84</v>
      </c>
      <c r="E116" s="132"/>
      <c r="F116" s="132"/>
      <c r="G116" s="131"/>
      <c r="H116" s="130">
        <v>19</v>
      </c>
      <c r="I116" s="126">
        <v>21</v>
      </c>
      <c r="J116" s="129">
        <f>SUM(H116:I116)</f>
        <v>40</v>
      </c>
      <c r="K116" s="128">
        <v>0</v>
      </c>
      <c r="L116" s="127">
        <v>28</v>
      </c>
      <c r="M116" s="127">
        <v>20</v>
      </c>
      <c r="N116" s="127">
        <v>13</v>
      </c>
      <c r="O116" s="127">
        <v>6</v>
      </c>
      <c r="P116" s="126">
        <v>0</v>
      </c>
      <c r="Q116" s="125">
        <f>SUM(K116:P116)</f>
        <v>67</v>
      </c>
      <c r="R116" s="124">
        <f>SUM(J116,Q116)</f>
        <v>107</v>
      </c>
    </row>
    <row r="117" spans="2:18" s="14" customFormat="1" ht="17.100000000000001" customHeight="1">
      <c r="B117" s="72"/>
      <c r="C117" s="122" t="s">
        <v>83</v>
      </c>
      <c r="D117" s="121"/>
      <c r="E117" s="121"/>
      <c r="F117" s="121"/>
      <c r="G117" s="120"/>
      <c r="H117" s="45">
        <v>21</v>
      </c>
      <c r="I117" s="44">
        <v>20</v>
      </c>
      <c r="J117" s="43">
        <f>SUM(H117:I117)</f>
        <v>41</v>
      </c>
      <c r="K117" s="42">
        <v>0</v>
      </c>
      <c r="L117" s="41">
        <v>115</v>
      </c>
      <c r="M117" s="41">
        <v>114</v>
      </c>
      <c r="N117" s="41">
        <v>109</v>
      </c>
      <c r="O117" s="41">
        <v>95</v>
      </c>
      <c r="P117" s="40">
        <v>36</v>
      </c>
      <c r="Q117" s="39">
        <f>SUM(K117:P117)</f>
        <v>469</v>
      </c>
      <c r="R117" s="38">
        <f>SUM(J117,Q117)</f>
        <v>510</v>
      </c>
    </row>
    <row r="118" spans="2:18" s="14" customFormat="1" ht="17.100000000000001" customHeight="1">
      <c r="B118" s="123"/>
      <c r="C118" s="122" t="s">
        <v>82</v>
      </c>
      <c r="D118" s="121"/>
      <c r="E118" s="121"/>
      <c r="F118" s="121"/>
      <c r="G118" s="120"/>
      <c r="H118" s="45">
        <v>851</v>
      </c>
      <c r="I118" s="44">
        <v>1293</v>
      </c>
      <c r="J118" s="43">
        <f>SUM(H118:I118)</f>
        <v>2144</v>
      </c>
      <c r="K118" s="42">
        <v>0</v>
      </c>
      <c r="L118" s="41">
        <v>3454</v>
      </c>
      <c r="M118" s="41">
        <v>2197</v>
      </c>
      <c r="N118" s="41">
        <v>1267</v>
      </c>
      <c r="O118" s="41">
        <v>789</v>
      </c>
      <c r="P118" s="40">
        <v>394</v>
      </c>
      <c r="Q118" s="39">
        <f>SUM(K118:P118)</f>
        <v>8101</v>
      </c>
      <c r="R118" s="38">
        <f>SUM(J118,Q118)</f>
        <v>10245</v>
      </c>
    </row>
    <row r="119" spans="2:18" s="14" customFormat="1" ht="17.100000000000001" customHeight="1">
      <c r="B119" s="86" t="s">
        <v>81</v>
      </c>
      <c r="C119" s="85"/>
      <c r="D119" s="85"/>
      <c r="E119" s="85"/>
      <c r="F119" s="85"/>
      <c r="G119" s="84"/>
      <c r="H119" s="45">
        <f t="shared" ref="H119:R119" si="19">SUM(H120:H128)</f>
        <v>7</v>
      </c>
      <c r="I119" s="44">
        <f t="shared" si="19"/>
        <v>15</v>
      </c>
      <c r="J119" s="43">
        <f t="shared" si="19"/>
        <v>22</v>
      </c>
      <c r="K119" s="42">
        <f>SUM(K120:K128)</f>
        <v>0</v>
      </c>
      <c r="L119" s="41">
        <f>SUM(L120:L128)</f>
        <v>1497</v>
      </c>
      <c r="M119" s="41">
        <f>SUM(M120:M128)</f>
        <v>1098</v>
      </c>
      <c r="N119" s="41">
        <f t="shared" si="19"/>
        <v>858</v>
      </c>
      <c r="O119" s="41">
        <f t="shared" si="19"/>
        <v>570</v>
      </c>
      <c r="P119" s="40">
        <f t="shared" si="19"/>
        <v>317</v>
      </c>
      <c r="Q119" s="39">
        <f t="shared" si="19"/>
        <v>4340</v>
      </c>
      <c r="R119" s="38">
        <f t="shared" si="19"/>
        <v>4362</v>
      </c>
    </row>
    <row r="120" spans="2:18" s="14" customFormat="1" ht="17.100000000000001" customHeight="1">
      <c r="B120" s="72"/>
      <c r="C120" s="82" t="s">
        <v>107</v>
      </c>
      <c r="D120" s="81"/>
      <c r="E120" s="81"/>
      <c r="F120" s="81"/>
      <c r="G120" s="80"/>
      <c r="H120" s="79">
        <v>0</v>
      </c>
      <c r="I120" s="75">
        <v>0</v>
      </c>
      <c r="J120" s="78">
        <f>SUM(H120:I120)</f>
        <v>0</v>
      </c>
      <c r="K120" s="77"/>
      <c r="L120" s="76">
        <v>61</v>
      </c>
      <c r="M120" s="76">
        <v>42</v>
      </c>
      <c r="N120" s="76">
        <v>59</v>
      </c>
      <c r="O120" s="76">
        <v>48</v>
      </c>
      <c r="P120" s="75">
        <v>38</v>
      </c>
      <c r="Q120" s="74">
        <f t="shared" ref="Q120:Q128" si="20">SUM(K120:P120)</f>
        <v>248</v>
      </c>
      <c r="R120" s="73">
        <f t="shared" ref="R120:R128" si="21">SUM(J120,Q120)</f>
        <v>248</v>
      </c>
    </row>
    <row r="121" spans="2:18" s="14" customFormat="1" ht="17.100000000000001" customHeight="1">
      <c r="B121" s="72"/>
      <c r="C121" s="152" t="s">
        <v>79</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78</v>
      </c>
      <c r="D122" s="109"/>
      <c r="E122" s="109"/>
      <c r="F122" s="109"/>
      <c r="G122" s="108"/>
      <c r="H122" s="107">
        <v>0</v>
      </c>
      <c r="I122" s="104">
        <v>0</v>
      </c>
      <c r="J122" s="106">
        <f t="shared" si="22"/>
        <v>0</v>
      </c>
      <c r="K122" s="65"/>
      <c r="L122" s="105">
        <v>988</v>
      </c>
      <c r="M122" s="105">
        <v>616</v>
      </c>
      <c r="N122" s="105">
        <v>366</v>
      </c>
      <c r="O122" s="105">
        <v>223</v>
      </c>
      <c r="P122" s="104">
        <v>90</v>
      </c>
      <c r="Q122" s="103">
        <f>SUM(K122:P122)</f>
        <v>2283</v>
      </c>
      <c r="R122" s="102">
        <f>SUM(J122,Q122)</f>
        <v>2283</v>
      </c>
    </row>
    <row r="123" spans="2:18" s="14" customFormat="1" ht="17.100000000000001" customHeight="1">
      <c r="B123" s="72"/>
      <c r="C123" s="70" t="s">
        <v>77</v>
      </c>
      <c r="D123" s="69"/>
      <c r="E123" s="69"/>
      <c r="F123" s="69"/>
      <c r="G123" s="68"/>
      <c r="H123" s="67">
        <v>0</v>
      </c>
      <c r="I123" s="63">
        <v>2</v>
      </c>
      <c r="J123" s="66">
        <f t="shared" si="22"/>
        <v>2</v>
      </c>
      <c r="K123" s="101">
        <v>0</v>
      </c>
      <c r="L123" s="64">
        <v>119</v>
      </c>
      <c r="M123" s="64">
        <v>75</v>
      </c>
      <c r="N123" s="64">
        <v>58</v>
      </c>
      <c r="O123" s="64">
        <v>43</v>
      </c>
      <c r="P123" s="63">
        <v>21</v>
      </c>
      <c r="Q123" s="62">
        <f t="shared" si="20"/>
        <v>316</v>
      </c>
      <c r="R123" s="61">
        <f t="shared" si="21"/>
        <v>318</v>
      </c>
    </row>
    <row r="124" spans="2:18" s="14" customFormat="1" ht="17.100000000000001" customHeight="1">
      <c r="B124" s="72"/>
      <c r="C124" s="70" t="s">
        <v>76</v>
      </c>
      <c r="D124" s="69"/>
      <c r="E124" s="69"/>
      <c r="F124" s="69"/>
      <c r="G124" s="68"/>
      <c r="H124" s="67">
        <v>7</v>
      </c>
      <c r="I124" s="63">
        <v>13</v>
      </c>
      <c r="J124" s="66">
        <f t="shared" si="22"/>
        <v>20</v>
      </c>
      <c r="K124" s="101">
        <v>0</v>
      </c>
      <c r="L124" s="64">
        <v>84</v>
      </c>
      <c r="M124" s="64">
        <v>81</v>
      </c>
      <c r="N124" s="64">
        <v>79</v>
      </c>
      <c r="O124" s="64">
        <v>70</v>
      </c>
      <c r="P124" s="63">
        <v>42</v>
      </c>
      <c r="Q124" s="62">
        <f t="shared" si="20"/>
        <v>356</v>
      </c>
      <c r="R124" s="61">
        <f t="shared" si="21"/>
        <v>376</v>
      </c>
    </row>
    <row r="125" spans="2:18" s="14" customFormat="1" ht="17.100000000000001" customHeight="1">
      <c r="B125" s="72"/>
      <c r="C125" s="70" t="s">
        <v>75</v>
      </c>
      <c r="D125" s="69"/>
      <c r="E125" s="69"/>
      <c r="F125" s="69"/>
      <c r="G125" s="68"/>
      <c r="H125" s="67">
        <v>0</v>
      </c>
      <c r="I125" s="63">
        <v>0</v>
      </c>
      <c r="J125" s="66">
        <f t="shared" si="22"/>
        <v>0</v>
      </c>
      <c r="K125" s="65"/>
      <c r="L125" s="64">
        <v>199</v>
      </c>
      <c r="M125" s="64">
        <v>220</v>
      </c>
      <c r="N125" s="64">
        <v>233</v>
      </c>
      <c r="O125" s="64">
        <v>109</v>
      </c>
      <c r="P125" s="63">
        <v>60</v>
      </c>
      <c r="Q125" s="62">
        <f t="shared" si="20"/>
        <v>821</v>
      </c>
      <c r="R125" s="61">
        <f t="shared" si="21"/>
        <v>821</v>
      </c>
    </row>
    <row r="126" spans="2:18" s="14" customFormat="1" ht="17.100000000000001" customHeight="1">
      <c r="B126" s="72"/>
      <c r="C126" s="100" t="s">
        <v>74</v>
      </c>
      <c r="D126" s="98"/>
      <c r="E126" s="98"/>
      <c r="F126" s="98"/>
      <c r="G126" s="97"/>
      <c r="H126" s="67">
        <v>0</v>
      </c>
      <c r="I126" s="63">
        <v>0</v>
      </c>
      <c r="J126" s="66">
        <f t="shared" si="22"/>
        <v>0</v>
      </c>
      <c r="K126" s="65"/>
      <c r="L126" s="64">
        <v>24</v>
      </c>
      <c r="M126" s="64">
        <v>38</v>
      </c>
      <c r="N126" s="64">
        <v>34</v>
      </c>
      <c r="O126" s="64">
        <v>26</v>
      </c>
      <c r="P126" s="63">
        <v>15</v>
      </c>
      <c r="Q126" s="62">
        <f t="shared" si="20"/>
        <v>137</v>
      </c>
      <c r="R126" s="61">
        <f t="shared" si="21"/>
        <v>137</v>
      </c>
    </row>
    <row r="127" spans="2:18" s="14" customFormat="1" ht="17.100000000000001" customHeight="1">
      <c r="B127" s="71"/>
      <c r="C127" s="99" t="s">
        <v>73</v>
      </c>
      <c r="D127" s="98"/>
      <c r="E127" s="98"/>
      <c r="F127" s="98"/>
      <c r="G127" s="97"/>
      <c r="H127" s="67">
        <v>0</v>
      </c>
      <c r="I127" s="63">
        <v>0</v>
      </c>
      <c r="J127" s="66">
        <f t="shared" si="22"/>
        <v>0</v>
      </c>
      <c r="K127" s="65"/>
      <c r="L127" s="64">
        <v>0</v>
      </c>
      <c r="M127" s="64">
        <v>0</v>
      </c>
      <c r="N127" s="64">
        <v>3</v>
      </c>
      <c r="O127" s="64">
        <v>25</v>
      </c>
      <c r="P127" s="63">
        <v>24</v>
      </c>
      <c r="Q127" s="62">
        <f>SUM(K127:P127)</f>
        <v>52</v>
      </c>
      <c r="R127" s="61">
        <f>SUM(J127,Q127)</f>
        <v>52</v>
      </c>
    </row>
    <row r="128" spans="2:18" s="14" customFormat="1" ht="17.100000000000001" customHeight="1">
      <c r="B128" s="96"/>
      <c r="C128" s="95" t="s">
        <v>72</v>
      </c>
      <c r="D128" s="94"/>
      <c r="E128" s="94"/>
      <c r="F128" s="94"/>
      <c r="G128" s="93"/>
      <c r="H128" s="92">
        <v>0</v>
      </c>
      <c r="I128" s="89">
        <v>0</v>
      </c>
      <c r="J128" s="91">
        <f t="shared" si="22"/>
        <v>0</v>
      </c>
      <c r="K128" s="54"/>
      <c r="L128" s="90">
        <v>22</v>
      </c>
      <c r="M128" s="90">
        <v>26</v>
      </c>
      <c r="N128" s="90">
        <v>26</v>
      </c>
      <c r="O128" s="90">
        <v>26</v>
      </c>
      <c r="P128" s="89">
        <v>27</v>
      </c>
      <c r="Q128" s="88">
        <f t="shared" si="20"/>
        <v>127</v>
      </c>
      <c r="R128" s="87">
        <f t="shared" si="21"/>
        <v>127</v>
      </c>
    </row>
    <row r="129" spans="1:18" s="14" customFormat="1" ht="17.100000000000001" customHeight="1">
      <c r="B129" s="86" t="s">
        <v>71</v>
      </c>
      <c r="C129" s="85"/>
      <c r="D129" s="85"/>
      <c r="E129" s="85"/>
      <c r="F129" s="85"/>
      <c r="G129" s="84"/>
      <c r="H129" s="45">
        <f>SUM(H130:H133)</f>
        <v>0</v>
      </c>
      <c r="I129" s="44">
        <f>SUM(I130:I133)</f>
        <v>0</v>
      </c>
      <c r="J129" s="43">
        <f>SUM(J130:J133)</f>
        <v>0</v>
      </c>
      <c r="K129" s="83"/>
      <c r="L129" s="41">
        <f t="shared" ref="L129:R129" si="23">SUM(L130:L133)</f>
        <v>58</v>
      </c>
      <c r="M129" s="41">
        <f t="shared" si="23"/>
        <v>67</v>
      </c>
      <c r="N129" s="41">
        <f t="shared" si="23"/>
        <v>336</v>
      </c>
      <c r="O129" s="41">
        <f t="shared" si="23"/>
        <v>1055</v>
      </c>
      <c r="P129" s="40">
        <f t="shared" si="23"/>
        <v>915</v>
      </c>
      <c r="Q129" s="39">
        <f t="shared" si="23"/>
        <v>2431</v>
      </c>
      <c r="R129" s="38">
        <f t="shared" si="23"/>
        <v>2431</v>
      </c>
    </row>
    <row r="130" spans="1:18" s="14" customFormat="1" ht="17.100000000000001" customHeight="1">
      <c r="B130" s="72"/>
      <c r="C130" s="82" t="s">
        <v>70</v>
      </c>
      <c r="D130" s="81"/>
      <c r="E130" s="81"/>
      <c r="F130" s="81"/>
      <c r="G130" s="80"/>
      <c r="H130" s="79">
        <v>0</v>
      </c>
      <c r="I130" s="75">
        <v>0</v>
      </c>
      <c r="J130" s="78">
        <f>SUM(H130:I130)</f>
        <v>0</v>
      </c>
      <c r="K130" s="77"/>
      <c r="L130" s="76">
        <v>0</v>
      </c>
      <c r="M130" s="76">
        <v>3</v>
      </c>
      <c r="N130" s="76">
        <v>175</v>
      </c>
      <c r="O130" s="76">
        <v>549</v>
      </c>
      <c r="P130" s="75">
        <v>431</v>
      </c>
      <c r="Q130" s="74">
        <f>SUM(K130:P130)</f>
        <v>1158</v>
      </c>
      <c r="R130" s="73">
        <f>SUM(J130,Q130)</f>
        <v>1158</v>
      </c>
    </row>
    <row r="131" spans="1:18" s="14" customFormat="1" ht="17.100000000000001" customHeight="1">
      <c r="B131" s="72"/>
      <c r="C131" s="70" t="s">
        <v>69</v>
      </c>
      <c r="D131" s="69"/>
      <c r="E131" s="69"/>
      <c r="F131" s="69"/>
      <c r="G131" s="68"/>
      <c r="H131" s="67">
        <v>0</v>
      </c>
      <c r="I131" s="63">
        <v>0</v>
      </c>
      <c r="J131" s="66">
        <f>SUM(H131:I131)</f>
        <v>0</v>
      </c>
      <c r="K131" s="65"/>
      <c r="L131" s="64">
        <v>57</v>
      </c>
      <c r="M131" s="64">
        <v>61</v>
      </c>
      <c r="N131" s="64">
        <v>122</v>
      </c>
      <c r="O131" s="64">
        <v>171</v>
      </c>
      <c r="P131" s="63">
        <v>74</v>
      </c>
      <c r="Q131" s="62">
        <f>SUM(K131:P131)</f>
        <v>485</v>
      </c>
      <c r="R131" s="61">
        <f>SUM(J131,Q131)</f>
        <v>485</v>
      </c>
    </row>
    <row r="132" spans="1:18" s="14" customFormat="1" ht="16.5" customHeight="1">
      <c r="B132" s="71"/>
      <c r="C132" s="70" t="s">
        <v>68</v>
      </c>
      <c r="D132" s="69"/>
      <c r="E132" s="69"/>
      <c r="F132" s="69"/>
      <c r="G132" s="68"/>
      <c r="H132" s="67">
        <v>0</v>
      </c>
      <c r="I132" s="63">
        <v>0</v>
      </c>
      <c r="J132" s="66">
        <f>SUM(H132:I132)</f>
        <v>0</v>
      </c>
      <c r="K132" s="65"/>
      <c r="L132" s="64">
        <v>0</v>
      </c>
      <c r="M132" s="64">
        <v>0</v>
      </c>
      <c r="N132" s="64">
        <v>3</v>
      </c>
      <c r="O132" s="64">
        <v>14</v>
      </c>
      <c r="P132" s="63">
        <v>16</v>
      </c>
      <c r="Q132" s="62">
        <f>SUM(K132:P132)</f>
        <v>33</v>
      </c>
      <c r="R132" s="61">
        <f>SUM(J132,Q132)</f>
        <v>33</v>
      </c>
    </row>
    <row r="133" spans="1:18" s="49" customFormat="1" ht="17.100000000000001" customHeight="1">
      <c r="B133" s="60"/>
      <c r="C133" s="59" t="s">
        <v>67</v>
      </c>
      <c r="D133" s="58"/>
      <c r="E133" s="58"/>
      <c r="F133" s="58"/>
      <c r="G133" s="57"/>
      <c r="H133" s="56">
        <v>0</v>
      </c>
      <c r="I133" s="52">
        <v>0</v>
      </c>
      <c r="J133" s="55">
        <f>SUM(H133:I133)</f>
        <v>0</v>
      </c>
      <c r="K133" s="54"/>
      <c r="L133" s="53">
        <v>1</v>
      </c>
      <c r="M133" s="53">
        <v>3</v>
      </c>
      <c r="N133" s="53">
        <v>36</v>
      </c>
      <c r="O133" s="53">
        <v>321</v>
      </c>
      <c r="P133" s="52">
        <v>394</v>
      </c>
      <c r="Q133" s="51">
        <f>SUM(K133:P133)</f>
        <v>755</v>
      </c>
      <c r="R133" s="50">
        <f>SUM(J133,Q133)</f>
        <v>755</v>
      </c>
    </row>
    <row r="134" spans="1:18" s="14" customFormat="1" ht="17.100000000000001" customHeight="1">
      <c r="B134" s="48" t="s">
        <v>66</v>
      </c>
      <c r="C134" s="47"/>
      <c r="D134" s="47"/>
      <c r="E134" s="47"/>
      <c r="F134" s="47"/>
      <c r="G134" s="46"/>
      <c r="H134" s="45">
        <f t="shared" ref="H134:R134" si="24">SUM(H98,H119,H129)</f>
        <v>1908</v>
      </c>
      <c r="I134" s="44">
        <f t="shared" si="24"/>
        <v>2960</v>
      </c>
      <c r="J134" s="43">
        <f t="shared" si="24"/>
        <v>4868</v>
      </c>
      <c r="K134" s="42">
        <f t="shared" si="24"/>
        <v>0</v>
      </c>
      <c r="L134" s="41">
        <f t="shared" si="24"/>
        <v>11449</v>
      </c>
      <c r="M134" s="41">
        <f t="shared" si="24"/>
        <v>8580</v>
      </c>
      <c r="N134" s="41">
        <f t="shared" si="24"/>
        <v>6152</v>
      </c>
      <c r="O134" s="41">
        <f t="shared" si="24"/>
        <v>5033</v>
      </c>
      <c r="P134" s="40">
        <f t="shared" si="24"/>
        <v>3221</v>
      </c>
      <c r="Q134" s="39">
        <f t="shared" si="24"/>
        <v>34435</v>
      </c>
      <c r="R134" s="38">
        <f t="shared" si="24"/>
        <v>39303</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106</v>
      </c>
      <c r="H136" s="25"/>
      <c r="I136" s="25"/>
      <c r="J136" s="25"/>
      <c r="K136" s="25"/>
    </row>
    <row r="137" spans="1:18" s="14" customFormat="1" ht="17.100000000000001" customHeight="1">
      <c r="B137" s="144"/>
      <c r="C137" s="144"/>
      <c r="D137" s="144"/>
      <c r="E137" s="144"/>
      <c r="F137" s="143"/>
      <c r="G137" s="143"/>
      <c r="H137" s="143"/>
      <c r="I137" s="782" t="s">
        <v>105</v>
      </c>
      <c r="J137" s="782"/>
      <c r="K137" s="782"/>
      <c r="L137" s="782"/>
      <c r="M137" s="782"/>
      <c r="N137" s="782"/>
      <c r="O137" s="782"/>
      <c r="P137" s="782"/>
      <c r="Q137" s="782"/>
      <c r="R137" s="782"/>
    </row>
    <row r="138" spans="1:18" s="14" customFormat="1" ht="17.100000000000001" customHeight="1">
      <c r="B138" s="783" t="str">
        <f>"令和" &amp; DBCS($A$2) &amp; "年（" &amp; DBCS($B$2) &amp; "年）" &amp; DBCS($C$2) &amp; "月"</f>
        <v>令和４年（２０２２年）８月</v>
      </c>
      <c r="C138" s="784"/>
      <c r="D138" s="784"/>
      <c r="E138" s="784"/>
      <c r="F138" s="784"/>
      <c r="G138" s="785"/>
      <c r="H138" s="789" t="s">
        <v>104</v>
      </c>
      <c r="I138" s="790"/>
      <c r="J138" s="790"/>
      <c r="K138" s="791" t="s">
        <v>103</v>
      </c>
      <c r="L138" s="792"/>
      <c r="M138" s="792"/>
      <c r="N138" s="792"/>
      <c r="O138" s="792"/>
      <c r="P138" s="792"/>
      <c r="Q138" s="793"/>
      <c r="R138" s="794" t="s">
        <v>56</v>
      </c>
    </row>
    <row r="139" spans="1:18" s="14" customFormat="1" ht="17.100000000000001" customHeight="1">
      <c r="B139" s="786"/>
      <c r="C139" s="787"/>
      <c r="D139" s="787"/>
      <c r="E139" s="787"/>
      <c r="F139" s="787"/>
      <c r="G139" s="788"/>
      <c r="H139" s="142" t="s">
        <v>65</v>
      </c>
      <c r="I139" s="141" t="s">
        <v>64</v>
      </c>
      <c r="J139" s="140" t="s">
        <v>57</v>
      </c>
      <c r="K139" s="139" t="s">
        <v>63</v>
      </c>
      <c r="L139" s="138" t="s">
        <v>62</v>
      </c>
      <c r="M139" s="138" t="s">
        <v>61</v>
      </c>
      <c r="N139" s="138" t="s">
        <v>60</v>
      </c>
      <c r="O139" s="138" t="s">
        <v>59</v>
      </c>
      <c r="P139" s="137" t="s">
        <v>58</v>
      </c>
      <c r="Q139" s="426" t="s">
        <v>57</v>
      </c>
      <c r="R139" s="795"/>
    </row>
    <row r="140" spans="1:18" s="14" customFormat="1" ht="17.100000000000001" customHeight="1">
      <c r="B140" s="86" t="s">
        <v>102</v>
      </c>
      <c r="C140" s="85"/>
      <c r="D140" s="85"/>
      <c r="E140" s="85"/>
      <c r="F140" s="85"/>
      <c r="G140" s="84"/>
      <c r="H140" s="45">
        <f t="shared" ref="H140:R140" si="25">SUM(H141,H147,H150,H155,H159:H160)</f>
        <v>15831693</v>
      </c>
      <c r="I140" s="44">
        <f t="shared" si="25"/>
        <v>30817449</v>
      </c>
      <c r="J140" s="43">
        <f t="shared" si="25"/>
        <v>46649142</v>
      </c>
      <c r="K140" s="42">
        <f t="shared" si="25"/>
        <v>0</v>
      </c>
      <c r="L140" s="41">
        <f t="shared" si="25"/>
        <v>252603723</v>
      </c>
      <c r="M140" s="41">
        <f t="shared" si="25"/>
        <v>228215881</v>
      </c>
      <c r="N140" s="41">
        <f t="shared" si="25"/>
        <v>190588915</v>
      </c>
      <c r="O140" s="41">
        <f t="shared" si="25"/>
        <v>145981845</v>
      </c>
      <c r="P140" s="40">
        <f t="shared" si="25"/>
        <v>88193764</v>
      </c>
      <c r="Q140" s="39">
        <f t="shared" si="25"/>
        <v>905584128</v>
      </c>
      <c r="R140" s="38">
        <f t="shared" si="25"/>
        <v>952233270</v>
      </c>
    </row>
    <row r="141" spans="1:18" s="14" customFormat="1" ht="17.100000000000001" customHeight="1">
      <c r="B141" s="72"/>
      <c r="C141" s="86" t="s">
        <v>101</v>
      </c>
      <c r="D141" s="85"/>
      <c r="E141" s="85"/>
      <c r="F141" s="85"/>
      <c r="G141" s="84"/>
      <c r="H141" s="45">
        <f t="shared" ref="H141:Q141" si="26">SUM(H142:H146)</f>
        <v>2029392</v>
      </c>
      <c r="I141" s="44">
        <f t="shared" si="26"/>
        <v>5493988</v>
      </c>
      <c r="J141" s="43">
        <f t="shared" si="26"/>
        <v>7523380</v>
      </c>
      <c r="K141" s="42">
        <f t="shared" si="26"/>
        <v>0</v>
      </c>
      <c r="L141" s="41">
        <f t="shared" si="26"/>
        <v>58570327</v>
      </c>
      <c r="M141" s="41">
        <f t="shared" si="26"/>
        <v>51517357</v>
      </c>
      <c r="N141" s="41">
        <f t="shared" si="26"/>
        <v>44518205</v>
      </c>
      <c r="O141" s="41">
        <f t="shared" si="26"/>
        <v>37865608</v>
      </c>
      <c r="P141" s="40">
        <f t="shared" si="26"/>
        <v>28441522</v>
      </c>
      <c r="Q141" s="39">
        <f t="shared" si="26"/>
        <v>220913019</v>
      </c>
      <c r="R141" s="38">
        <f t="shared" ref="R141:R146" si="27">SUM(J141,Q141)</f>
        <v>228436399</v>
      </c>
    </row>
    <row r="142" spans="1:18" s="14" customFormat="1" ht="17.100000000000001" customHeight="1">
      <c r="B142" s="72"/>
      <c r="C142" s="72"/>
      <c r="D142" s="82" t="s">
        <v>100</v>
      </c>
      <c r="E142" s="81"/>
      <c r="F142" s="81"/>
      <c r="G142" s="80"/>
      <c r="H142" s="79">
        <v>0</v>
      </c>
      <c r="I142" s="75">
        <v>0</v>
      </c>
      <c r="J142" s="74">
        <f>SUM(H142:I142)</f>
        <v>0</v>
      </c>
      <c r="K142" s="134">
        <v>0</v>
      </c>
      <c r="L142" s="76">
        <v>35624874</v>
      </c>
      <c r="M142" s="76">
        <v>30069835</v>
      </c>
      <c r="N142" s="76">
        <v>27060292</v>
      </c>
      <c r="O142" s="76">
        <v>24052475</v>
      </c>
      <c r="P142" s="75">
        <v>17754907</v>
      </c>
      <c r="Q142" s="74">
        <f>SUM(K142:P142)</f>
        <v>134562383</v>
      </c>
      <c r="R142" s="73">
        <f t="shared" si="27"/>
        <v>134562383</v>
      </c>
    </row>
    <row r="143" spans="1:18" s="14" customFormat="1" ht="17.100000000000001" customHeight="1">
      <c r="B143" s="72"/>
      <c r="C143" s="72"/>
      <c r="D143" s="70" t="s">
        <v>99</v>
      </c>
      <c r="E143" s="69"/>
      <c r="F143" s="69"/>
      <c r="G143" s="68"/>
      <c r="H143" s="67">
        <v>0</v>
      </c>
      <c r="I143" s="63">
        <v>0</v>
      </c>
      <c r="J143" s="62">
        <f>SUM(H143:I143)</f>
        <v>0</v>
      </c>
      <c r="K143" s="101">
        <v>0</v>
      </c>
      <c r="L143" s="64">
        <v>0</v>
      </c>
      <c r="M143" s="64">
        <v>98985</v>
      </c>
      <c r="N143" s="64">
        <v>49623</v>
      </c>
      <c r="O143" s="64">
        <v>952017</v>
      </c>
      <c r="P143" s="63">
        <v>848670</v>
      </c>
      <c r="Q143" s="62">
        <f>SUM(K143:P143)</f>
        <v>1949295</v>
      </c>
      <c r="R143" s="61">
        <f t="shared" si="27"/>
        <v>1949295</v>
      </c>
    </row>
    <row r="144" spans="1:18" s="14" customFormat="1" ht="17.100000000000001" customHeight="1">
      <c r="B144" s="72"/>
      <c r="C144" s="72"/>
      <c r="D144" s="70" t="s">
        <v>98</v>
      </c>
      <c r="E144" s="69"/>
      <c r="F144" s="69"/>
      <c r="G144" s="68"/>
      <c r="H144" s="67">
        <v>1259695</v>
      </c>
      <c r="I144" s="63">
        <v>3434814</v>
      </c>
      <c r="J144" s="62">
        <f>SUM(H144:I144)</f>
        <v>4694509</v>
      </c>
      <c r="K144" s="101">
        <v>0</v>
      </c>
      <c r="L144" s="64">
        <v>13971901</v>
      </c>
      <c r="M144" s="64">
        <v>13081697</v>
      </c>
      <c r="N144" s="64">
        <v>9498581</v>
      </c>
      <c r="O144" s="64">
        <v>7238406</v>
      </c>
      <c r="P144" s="63">
        <v>5870266</v>
      </c>
      <c r="Q144" s="62">
        <f>SUM(K144:P144)</f>
        <v>49660851</v>
      </c>
      <c r="R144" s="61">
        <f t="shared" si="27"/>
        <v>54355360</v>
      </c>
    </row>
    <row r="145" spans="2:18" s="14" customFormat="1" ht="17.100000000000001" customHeight="1">
      <c r="B145" s="72"/>
      <c r="C145" s="72"/>
      <c r="D145" s="70" t="s">
        <v>97</v>
      </c>
      <c r="E145" s="69"/>
      <c r="F145" s="69"/>
      <c r="G145" s="68"/>
      <c r="H145" s="67">
        <v>275933</v>
      </c>
      <c r="I145" s="63">
        <v>1485085</v>
      </c>
      <c r="J145" s="62">
        <f>SUM(H145:I145)</f>
        <v>1761018</v>
      </c>
      <c r="K145" s="101">
        <v>0</v>
      </c>
      <c r="L145" s="64">
        <v>3785294</v>
      </c>
      <c r="M145" s="64">
        <v>3489983</v>
      </c>
      <c r="N145" s="64">
        <v>3306497</v>
      </c>
      <c r="O145" s="64">
        <v>1908080</v>
      </c>
      <c r="P145" s="63">
        <v>1116302</v>
      </c>
      <c r="Q145" s="62">
        <f>SUM(K145:P145)</f>
        <v>13606156</v>
      </c>
      <c r="R145" s="61">
        <f t="shared" si="27"/>
        <v>15367174</v>
      </c>
    </row>
    <row r="146" spans="2:18" s="14" customFormat="1" ht="17.100000000000001" customHeight="1">
      <c r="B146" s="72"/>
      <c r="C146" s="72"/>
      <c r="D146" s="133" t="s">
        <v>96</v>
      </c>
      <c r="E146" s="132"/>
      <c r="F146" s="132"/>
      <c r="G146" s="131"/>
      <c r="H146" s="130">
        <v>493764</v>
      </c>
      <c r="I146" s="126">
        <v>574089</v>
      </c>
      <c r="J146" s="125">
        <f>SUM(H146:I146)</f>
        <v>1067853</v>
      </c>
      <c r="K146" s="128">
        <v>0</v>
      </c>
      <c r="L146" s="127">
        <v>5188258</v>
      </c>
      <c r="M146" s="127">
        <v>4776857</v>
      </c>
      <c r="N146" s="127">
        <v>4603212</v>
      </c>
      <c r="O146" s="127">
        <v>3714630</v>
      </c>
      <c r="P146" s="126">
        <v>2851377</v>
      </c>
      <c r="Q146" s="125">
        <f>SUM(K146:P146)</f>
        <v>21134334</v>
      </c>
      <c r="R146" s="124">
        <f t="shared" si="27"/>
        <v>22202187</v>
      </c>
    </row>
    <row r="147" spans="2:18" s="14" customFormat="1" ht="17.100000000000001" customHeight="1">
      <c r="B147" s="72"/>
      <c r="C147" s="86" t="s">
        <v>95</v>
      </c>
      <c r="D147" s="85"/>
      <c r="E147" s="85"/>
      <c r="F147" s="85"/>
      <c r="G147" s="84"/>
      <c r="H147" s="45">
        <f t="shared" ref="H147:R147" si="28">SUM(H148:H149)</f>
        <v>2683752</v>
      </c>
      <c r="I147" s="44">
        <f t="shared" si="28"/>
        <v>7118251</v>
      </c>
      <c r="J147" s="43">
        <f t="shared" si="28"/>
        <v>9802003</v>
      </c>
      <c r="K147" s="42">
        <f t="shared" si="28"/>
        <v>0</v>
      </c>
      <c r="L147" s="41">
        <f t="shared" si="28"/>
        <v>106371919</v>
      </c>
      <c r="M147" s="41">
        <f t="shared" si="28"/>
        <v>95234558</v>
      </c>
      <c r="N147" s="41">
        <f t="shared" si="28"/>
        <v>71876839</v>
      </c>
      <c r="O147" s="41">
        <f t="shared" si="28"/>
        <v>49465849</v>
      </c>
      <c r="P147" s="40">
        <f t="shared" si="28"/>
        <v>28291838</v>
      </c>
      <c r="Q147" s="39">
        <f t="shared" si="28"/>
        <v>351241003</v>
      </c>
      <c r="R147" s="38">
        <f t="shared" si="28"/>
        <v>361043006</v>
      </c>
    </row>
    <row r="148" spans="2:18" s="14" customFormat="1" ht="17.100000000000001" customHeight="1">
      <c r="B148" s="72"/>
      <c r="C148" s="72"/>
      <c r="D148" s="82" t="s">
        <v>94</v>
      </c>
      <c r="E148" s="81"/>
      <c r="F148" s="81"/>
      <c r="G148" s="80"/>
      <c r="H148" s="79">
        <v>6813</v>
      </c>
      <c r="I148" s="75">
        <v>0</v>
      </c>
      <c r="J148" s="78">
        <f>SUM(H148:I148)</f>
        <v>6813</v>
      </c>
      <c r="K148" s="134">
        <v>0</v>
      </c>
      <c r="L148" s="76">
        <v>79367284</v>
      </c>
      <c r="M148" s="76">
        <v>69353962</v>
      </c>
      <c r="N148" s="76">
        <v>55017832</v>
      </c>
      <c r="O148" s="76">
        <v>37974649</v>
      </c>
      <c r="P148" s="75">
        <v>18968213</v>
      </c>
      <c r="Q148" s="74">
        <f>SUM(K148:P148)</f>
        <v>260681940</v>
      </c>
      <c r="R148" s="73">
        <f>SUM(J148,Q148)</f>
        <v>260688753</v>
      </c>
    </row>
    <row r="149" spans="2:18" s="14" customFormat="1" ht="17.100000000000001" customHeight="1">
      <c r="B149" s="72"/>
      <c r="C149" s="72"/>
      <c r="D149" s="133" t="s">
        <v>93</v>
      </c>
      <c r="E149" s="132"/>
      <c r="F149" s="132"/>
      <c r="G149" s="131"/>
      <c r="H149" s="130">
        <v>2676939</v>
      </c>
      <c r="I149" s="126">
        <v>7118251</v>
      </c>
      <c r="J149" s="129">
        <f>SUM(H149:I149)</f>
        <v>9795190</v>
      </c>
      <c r="K149" s="128">
        <v>0</v>
      </c>
      <c r="L149" s="127">
        <v>27004635</v>
      </c>
      <c r="M149" s="127">
        <v>25880596</v>
      </c>
      <c r="N149" s="127">
        <v>16859007</v>
      </c>
      <c r="O149" s="127">
        <v>11491200</v>
      </c>
      <c r="P149" s="126">
        <v>9323625</v>
      </c>
      <c r="Q149" s="125">
        <f>SUM(K149:P149)</f>
        <v>90559063</v>
      </c>
      <c r="R149" s="124">
        <f>SUM(J149,Q149)</f>
        <v>100354253</v>
      </c>
    </row>
    <row r="150" spans="2:18" s="14" customFormat="1" ht="17.100000000000001" customHeight="1">
      <c r="B150" s="72"/>
      <c r="C150" s="86" t="s">
        <v>92</v>
      </c>
      <c r="D150" s="85"/>
      <c r="E150" s="85"/>
      <c r="F150" s="85"/>
      <c r="G150" s="84"/>
      <c r="H150" s="45">
        <f>SUM(H151:H154)</f>
        <v>44161</v>
      </c>
      <c r="I150" s="44">
        <f t="shared" ref="I150:Q150" si="29">SUM(I151:I154)</f>
        <v>102581</v>
      </c>
      <c r="J150" s="43">
        <f>SUM(J151:J154)</f>
        <v>146742</v>
      </c>
      <c r="K150" s="42">
        <f t="shared" si="29"/>
        <v>0</v>
      </c>
      <c r="L150" s="41">
        <f t="shared" si="29"/>
        <v>7284657</v>
      </c>
      <c r="M150" s="41">
        <f>SUM(M151:M154)</f>
        <v>10419594</v>
      </c>
      <c r="N150" s="41">
        <f t="shared" si="29"/>
        <v>14943707</v>
      </c>
      <c r="O150" s="41">
        <f t="shared" si="29"/>
        <v>12932713</v>
      </c>
      <c r="P150" s="40">
        <f>SUM(P151:P154)</f>
        <v>7851847</v>
      </c>
      <c r="Q150" s="39">
        <f t="shared" si="29"/>
        <v>53432518</v>
      </c>
      <c r="R150" s="38">
        <f>SUM(R151:R154)</f>
        <v>53579260</v>
      </c>
    </row>
    <row r="151" spans="2:18" s="14" customFormat="1" ht="17.100000000000001" customHeight="1">
      <c r="B151" s="72"/>
      <c r="C151" s="72"/>
      <c r="D151" s="82" t="s">
        <v>91</v>
      </c>
      <c r="E151" s="81"/>
      <c r="F151" s="81"/>
      <c r="G151" s="80"/>
      <c r="H151" s="79">
        <v>44161</v>
      </c>
      <c r="I151" s="75">
        <v>102581</v>
      </c>
      <c r="J151" s="78">
        <f>SUM(H151:I151)</f>
        <v>146742</v>
      </c>
      <c r="K151" s="134">
        <v>0</v>
      </c>
      <c r="L151" s="76">
        <v>6586257</v>
      </c>
      <c r="M151" s="76">
        <v>9258180</v>
      </c>
      <c r="N151" s="76">
        <v>13566900</v>
      </c>
      <c r="O151" s="76">
        <v>10655086</v>
      </c>
      <c r="P151" s="75">
        <v>6026181</v>
      </c>
      <c r="Q151" s="74">
        <f>SUM(K151:P151)</f>
        <v>46092604</v>
      </c>
      <c r="R151" s="73">
        <f>SUM(J151,Q151)</f>
        <v>46239346</v>
      </c>
    </row>
    <row r="152" spans="2:18" s="14" customFormat="1" ht="17.100000000000001" customHeight="1">
      <c r="B152" s="72"/>
      <c r="C152" s="72"/>
      <c r="D152" s="70" t="s">
        <v>90</v>
      </c>
      <c r="E152" s="69"/>
      <c r="F152" s="69"/>
      <c r="G152" s="68"/>
      <c r="H152" s="67">
        <v>0</v>
      </c>
      <c r="I152" s="63">
        <v>0</v>
      </c>
      <c r="J152" s="66">
        <f>SUM(H152:I152)</f>
        <v>0</v>
      </c>
      <c r="K152" s="101">
        <v>0</v>
      </c>
      <c r="L152" s="64">
        <v>698400</v>
      </c>
      <c r="M152" s="64">
        <v>1161414</v>
      </c>
      <c r="N152" s="64">
        <v>1376807</v>
      </c>
      <c r="O152" s="64">
        <v>2277627</v>
      </c>
      <c r="P152" s="63">
        <v>1825666</v>
      </c>
      <c r="Q152" s="62">
        <f>SUM(K152:P152)</f>
        <v>7339914</v>
      </c>
      <c r="R152" s="61">
        <f>SUM(J152,Q152)</f>
        <v>7339914</v>
      </c>
    </row>
    <row r="153" spans="2:18" s="14" customFormat="1" ht="16.5" customHeight="1">
      <c r="B153" s="72"/>
      <c r="C153" s="71"/>
      <c r="D153" s="70" t="s">
        <v>89</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c r="B154" s="111"/>
      <c r="C154" s="136"/>
      <c r="D154" s="59" t="s">
        <v>88</v>
      </c>
      <c r="E154" s="58"/>
      <c r="F154" s="58"/>
      <c r="G154" s="57"/>
      <c r="H154" s="56">
        <v>0</v>
      </c>
      <c r="I154" s="52">
        <v>0</v>
      </c>
      <c r="J154" s="55">
        <f>SUM(H154:I154)</f>
        <v>0</v>
      </c>
      <c r="K154" s="135">
        <v>0</v>
      </c>
      <c r="L154" s="53">
        <v>0</v>
      </c>
      <c r="M154" s="53">
        <v>0</v>
      </c>
      <c r="N154" s="53">
        <v>0</v>
      </c>
      <c r="O154" s="53">
        <v>0</v>
      </c>
      <c r="P154" s="52">
        <v>0</v>
      </c>
      <c r="Q154" s="51">
        <f>SUM(K154:P154)</f>
        <v>0</v>
      </c>
      <c r="R154" s="50">
        <f>SUM(J154,Q154)</f>
        <v>0</v>
      </c>
    </row>
    <row r="155" spans="2:18" s="14" customFormat="1" ht="17.100000000000001" customHeight="1">
      <c r="B155" s="72"/>
      <c r="C155" s="86" t="s">
        <v>87</v>
      </c>
      <c r="D155" s="85"/>
      <c r="E155" s="85"/>
      <c r="F155" s="85"/>
      <c r="G155" s="84"/>
      <c r="H155" s="45">
        <f t="shared" ref="H155:R155" si="30">SUM(H156:H158)</f>
        <v>5966262</v>
      </c>
      <c r="I155" s="44">
        <f t="shared" si="30"/>
        <v>10512865</v>
      </c>
      <c r="J155" s="43">
        <f t="shared" si="30"/>
        <v>16479127</v>
      </c>
      <c r="K155" s="42">
        <f t="shared" si="30"/>
        <v>0</v>
      </c>
      <c r="L155" s="41">
        <f t="shared" si="30"/>
        <v>15507921</v>
      </c>
      <c r="M155" s="41">
        <f t="shared" si="30"/>
        <v>22127103</v>
      </c>
      <c r="N155" s="41">
        <f t="shared" si="30"/>
        <v>17188467</v>
      </c>
      <c r="O155" s="41">
        <f t="shared" si="30"/>
        <v>13059827</v>
      </c>
      <c r="P155" s="40">
        <f t="shared" si="30"/>
        <v>9371809</v>
      </c>
      <c r="Q155" s="39">
        <f t="shared" si="30"/>
        <v>77255127</v>
      </c>
      <c r="R155" s="38">
        <f t="shared" si="30"/>
        <v>93734254</v>
      </c>
    </row>
    <row r="156" spans="2:18" s="14" customFormat="1" ht="17.100000000000001" customHeight="1">
      <c r="B156" s="72"/>
      <c r="C156" s="72"/>
      <c r="D156" s="82" t="s">
        <v>86</v>
      </c>
      <c r="E156" s="81"/>
      <c r="F156" s="81"/>
      <c r="G156" s="80"/>
      <c r="H156" s="79">
        <v>4513323</v>
      </c>
      <c r="I156" s="75">
        <v>9062826</v>
      </c>
      <c r="J156" s="78">
        <f>SUM(H156:I156)</f>
        <v>13576149</v>
      </c>
      <c r="K156" s="134">
        <v>0</v>
      </c>
      <c r="L156" s="76">
        <v>13046864</v>
      </c>
      <c r="M156" s="76">
        <v>20179382</v>
      </c>
      <c r="N156" s="76">
        <v>15315998</v>
      </c>
      <c r="O156" s="76">
        <v>12519888</v>
      </c>
      <c r="P156" s="75">
        <v>9236571</v>
      </c>
      <c r="Q156" s="74">
        <f>SUM(K156:P156)</f>
        <v>70298703</v>
      </c>
      <c r="R156" s="73">
        <f>SUM(J156,Q156)</f>
        <v>83874852</v>
      </c>
    </row>
    <row r="157" spans="2:18" s="14" customFormat="1" ht="17.100000000000001" customHeight="1">
      <c r="B157" s="72"/>
      <c r="C157" s="72"/>
      <c r="D157" s="70" t="s">
        <v>85</v>
      </c>
      <c r="E157" s="69"/>
      <c r="F157" s="69"/>
      <c r="G157" s="68"/>
      <c r="H157" s="67">
        <v>255570</v>
      </c>
      <c r="I157" s="63">
        <v>406825</v>
      </c>
      <c r="J157" s="66">
        <f>SUM(H157:I157)</f>
        <v>662395</v>
      </c>
      <c r="K157" s="101">
        <v>0</v>
      </c>
      <c r="L157" s="64">
        <v>626852</v>
      </c>
      <c r="M157" s="64">
        <v>612274</v>
      </c>
      <c r="N157" s="64">
        <v>673126</v>
      </c>
      <c r="O157" s="64">
        <v>267086</v>
      </c>
      <c r="P157" s="63">
        <v>135238</v>
      </c>
      <c r="Q157" s="62">
        <f>SUM(K157:P157)</f>
        <v>2314576</v>
      </c>
      <c r="R157" s="61">
        <f>SUM(J157,Q157)</f>
        <v>2976971</v>
      </c>
    </row>
    <row r="158" spans="2:18" s="14" customFormat="1" ht="17.100000000000001" customHeight="1">
      <c r="B158" s="72"/>
      <c r="C158" s="72"/>
      <c r="D158" s="133" t="s">
        <v>84</v>
      </c>
      <c r="E158" s="132"/>
      <c r="F158" s="132"/>
      <c r="G158" s="131"/>
      <c r="H158" s="130">
        <v>1197369</v>
      </c>
      <c r="I158" s="126">
        <v>1043214</v>
      </c>
      <c r="J158" s="129">
        <f>SUM(H158:I158)</f>
        <v>2240583</v>
      </c>
      <c r="K158" s="128">
        <v>0</v>
      </c>
      <c r="L158" s="127">
        <v>1834205</v>
      </c>
      <c r="M158" s="127">
        <v>1335447</v>
      </c>
      <c r="N158" s="127">
        <v>1199343</v>
      </c>
      <c r="O158" s="127">
        <v>272853</v>
      </c>
      <c r="P158" s="126">
        <v>0</v>
      </c>
      <c r="Q158" s="125">
        <f>SUM(K158:P158)</f>
        <v>4641848</v>
      </c>
      <c r="R158" s="124">
        <f>SUM(J158,Q158)</f>
        <v>6882431</v>
      </c>
    </row>
    <row r="159" spans="2:18" s="14" customFormat="1" ht="17.100000000000001" customHeight="1">
      <c r="B159" s="72"/>
      <c r="C159" s="122" t="s">
        <v>83</v>
      </c>
      <c r="D159" s="121"/>
      <c r="E159" s="121"/>
      <c r="F159" s="121"/>
      <c r="G159" s="120"/>
      <c r="H159" s="45">
        <v>1221746</v>
      </c>
      <c r="I159" s="44">
        <v>1827118</v>
      </c>
      <c r="J159" s="43">
        <f>SUM(H159:I159)</f>
        <v>3048864</v>
      </c>
      <c r="K159" s="42">
        <v>0</v>
      </c>
      <c r="L159" s="41">
        <v>17795815</v>
      </c>
      <c r="M159" s="41">
        <v>19691998</v>
      </c>
      <c r="N159" s="41">
        <v>20852495</v>
      </c>
      <c r="O159" s="41">
        <v>19520924</v>
      </c>
      <c r="P159" s="40">
        <v>7765748</v>
      </c>
      <c r="Q159" s="39">
        <f>SUM(K159:P159)</f>
        <v>85626980</v>
      </c>
      <c r="R159" s="38">
        <f>SUM(J159,Q159)</f>
        <v>88675844</v>
      </c>
    </row>
    <row r="160" spans="2:18" s="14" customFormat="1" ht="17.100000000000001" customHeight="1">
      <c r="B160" s="123"/>
      <c r="C160" s="122" t="s">
        <v>82</v>
      </c>
      <c r="D160" s="121"/>
      <c r="E160" s="121"/>
      <c r="F160" s="121"/>
      <c r="G160" s="120"/>
      <c r="H160" s="45">
        <v>3886380</v>
      </c>
      <c r="I160" s="44">
        <v>5762646</v>
      </c>
      <c r="J160" s="43">
        <f>SUM(H160:I160)</f>
        <v>9649026</v>
      </c>
      <c r="K160" s="42">
        <v>0</v>
      </c>
      <c r="L160" s="41">
        <v>47073084</v>
      </c>
      <c r="M160" s="41">
        <v>29225271</v>
      </c>
      <c r="N160" s="41">
        <v>21209202</v>
      </c>
      <c r="O160" s="41">
        <v>13136924</v>
      </c>
      <c r="P160" s="40">
        <v>6471000</v>
      </c>
      <c r="Q160" s="39">
        <f>SUM(K160:P160)</f>
        <v>117115481</v>
      </c>
      <c r="R160" s="38">
        <f>SUM(J160,Q160)</f>
        <v>126764507</v>
      </c>
    </row>
    <row r="161" spans="2:18" s="14" customFormat="1" ht="17.100000000000001" customHeight="1">
      <c r="B161" s="86" t="s">
        <v>81</v>
      </c>
      <c r="C161" s="85"/>
      <c r="D161" s="85"/>
      <c r="E161" s="85"/>
      <c r="F161" s="85"/>
      <c r="G161" s="84"/>
      <c r="H161" s="45">
        <f t="shared" ref="H161:R161" si="31">SUM(H162:H170)</f>
        <v>348309</v>
      </c>
      <c r="I161" s="44">
        <f t="shared" si="31"/>
        <v>1382724</v>
      </c>
      <c r="J161" s="43">
        <f t="shared" si="31"/>
        <v>1731033</v>
      </c>
      <c r="K161" s="42">
        <f t="shared" si="31"/>
        <v>0</v>
      </c>
      <c r="L161" s="41">
        <f t="shared" si="31"/>
        <v>154888974</v>
      </c>
      <c r="M161" s="41">
        <f t="shared" si="31"/>
        <v>150508422</v>
      </c>
      <c r="N161" s="41">
        <f t="shared" si="31"/>
        <v>153790175</v>
      </c>
      <c r="O161" s="41">
        <f t="shared" si="31"/>
        <v>111621207</v>
      </c>
      <c r="P161" s="40">
        <f t="shared" si="31"/>
        <v>73067472</v>
      </c>
      <c r="Q161" s="39">
        <f>SUM(Q162:Q170)</f>
        <v>643876250</v>
      </c>
      <c r="R161" s="38">
        <f t="shared" si="31"/>
        <v>645607283</v>
      </c>
    </row>
    <row r="162" spans="2:18" s="14" customFormat="1" ht="17.100000000000001" customHeight="1">
      <c r="B162" s="72"/>
      <c r="C162" s="119" t="s">
        <v>80</v>
      </c>
      <c r="D162" s="118"/>
      <c r="E162" s="118"/>
      <c r="F162" s="118"/>
      <c r="G162" s="117"/>
      <c r="H162" s="79">
        <v>0</v>
      </c>
      <c r="I162" s="75">
        <v>0</v>
      </c>
      <c r="J162" s="78">
        <f t="shared" ref="J162:J170" si="32">SUM(H162:I162)</f>
        <v>0</v>
      </c>
      <c r="K162" s="116"/>
      <c r="L162" s="115">
        <v>4152297</v>
      </c>
      <c r="M162" s="115">
        <v>4274717</v>
      </c>
      <c r="N162" s="115">
        <v>9477645</v>
      </c>
      <c r="O162" s="115">
        <v>9235793</v>
      </c>
      <c r="P162" s="114">
        <v>9459591</v>
      </c>
      <c r="Q162" s="113">
        <f>SUM(K162:P162)</f>
        <v>36600043</v>
      </c>
      <c r="R162" s="112">
        <f>SUM(J162,Q162)</f>
        <v>36600043</v>
      </c>
    </row>
    <row r="163" spans="2:18" s="14" customFormat="1" ht="17.100000000000001" customHeight="1">
      <c r="B163" s="72"/>
      <c r="C163" s="70" t="s">
        <v>79</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c r="B164" s="111"/>
      <c r="C164" s="110" t="s">
        <v>78</v>
      </c>
      <c r="D164" s="109"/>
      <c r="E164" s="109"/>
      <c r="F164" s="109"/>
      <c r="G164" s="108"/>
      <c r="H164" s="107">
        <v>0</v>
      </c>
      <c r="I164" s="104">
        <v>0</v>
      </c>
      <c r="J164" s="106">
        <f>SUM(H164:I164)</f>
        <v>0</v>
      </c>
      <c r="K164" s="65"/>
      <c r="L164" s="105">
        <v>73950197</v>
      </c>
      <c r="M164" s="105">
        <v>55763556</v>
      </c>
      <c r="N164" s="105">
        <v>42757309</v>
      </c>
      <c r="O164" s="105">
        <v>28524056</v>
      </c>
      <c r="P164" s="104">
        <v>12328690</v>
      </c>
      <c r="Q164" s="103">
        <f>SUM(K164:P164)</f>
        <v>213323808</v>
      </c>
      <c r="R164" s="102">
        <f>SUM(J164,Q164)</f>
        <v>213323808</v>
      </c>
    </row>
    <row r="165" spans="2:18" s="14" customFormat="1" ht="17.100000000000001" customHeight="1">
      <c r="B165" s="72"/>
      <c r="C165" s="70" t="s">
        <v>77</v>
      </c>
      <c r="D165" s="69"/>
      <c r="E165" s="69"/>
      <c r="F165" s="69"/>
      <c r="G165" s="68"/>
      <c r="H165" s="67">
        <v>0</v>
      </c>
      <c r="I165" s="63">
        <v>141264</v>
      </c>
      <c r="J165" s="66">
        <f t="shared" si="32"/>
        <v>141264</v>
      </c>
      <c r="K165" s="101">
        <v>0</v>
      </c>
      <c r="L165" s="64">
        <v>12127025</v>
      </c>
      <c r="M165" s="64">
        <v>10883150</v>
      </c>
      <c r="N165" s="64">
        <v>9916173</v>
      </c>
      <c r="O165" s="64">
        <v>7768404</v>
      </c>
      <c r="P165" s="63">
        <v>4005529</v>
      </c>
      <c r="Q165" s="62">
        <f t="shared" si="33"/>
        <v>44700281</v>
      </c>
      <c r="R165" s="61">
        <f t="shared" si="34"/>
        <v>44841545</v>
      </c>
    </row>
    <row r="166" spans="2:18" s="14" customFormat="1" ht="17.100000000000001" customHeight="1">
      <c r="B166" s="72"/>
      <c r="C166" s="70" t="s">
        <v>76</v>
      </c>
      <c r="D166" s="69"/>
      <c r="E166" s="69"/>
      <c r="F166" s="69"/>
      <c r="G166" s="68"/>
      <c r="H166" s="67">
        <v>348309</v>
      </c>
      <c r="I166" s="63">
        <v>1241460</v>
      </c>
      <c r="J166" s="66">
        <f t="shared" si="32"/>
        <v>1589769</v>
      </c>
      <c r="K166" s="101">
        <v>0</v>
      </c>
      <c r="L166" s="64">
        <v>10697538</v>
      </c>
      <c r="M166" s="64">
        <v>13436597</v>
      </c>
      <c r="N166" s="64">
        <v>18632814</v>
      </c>
      <c r="O166" s="64">
        <v>17893023</v>
      </c>
      <c r="P166" s="63">
        <v>12192620</v>
      </c>
      <c r="Q166" s="62">
        <f t="shared" si="33"/>
        <v>72852592</v>
      </c>
      <c r="R166" s="61">
        <f t="shared" si="34"/>
        <v>74442361</v>
      </c>
    </row>
    <row r="167" spans="2:18" s="14" customFormat="1" ht="17.100000000000001" customHeight="1">
      <c r="B167" s="72"/>
      <c r="C167" s="70" t="s">
        <v>75</v>
      </c>
      <c r="D167" s="69"/>
      <c r="E167" s="69"/>
      <c r="F167" s="69"/>
      <c r="G167" s="68"/>
      <c r="H167" s="67">
        <v>0</v>
      </c>
      <c r="I167" s="63">
        <v>0</v>
      </c>
      <c r="J167" s="66">
        <f t="shared" si="32"/>
        <v>0</v>
      </c>
      <c r="K167" s="65"/>
      <c r="L167" s="64">
        <v>47280929</v>
      </c>
      <c r="M167" s="64">
        <v>54565842</v>
      </c>
      <c r="N167" s="64">
        <v>58940301</v>
      </c>
      <c r="O167" s="64">
        <v>27788008</v>
      </c>
      <c r="P167" s="63">
        <v>16059288</v>
      </c>
      <c r="Q167" s="62">
        <f t="shared" si="33"/>
        <v>204634368</v>
      </c>
      <c r="R167" s="61">
        <f t="shared" si="34"/>
        <v>204634368</v>
      </c>
    </row>
    <row r="168" spans="2:18" s="14" customFormat="1" ht="17.100000000000001" customHeight="1">
      <c r="B168" s="72"/>
      <c r="C168" s="100" t="s">
        <v>74</v>
      </c>
      <c r="D168" s="98"/>
      <c r="E168" s="98"/>
      <c r="F168" s="98"/>
      <c r="G168" s="97"/>
      <c r="H168" s="67">
        <v>0</v>
      </c>
      <c r="I168" s="63">
        <v>0</v>
      </c>
      <c r="J168" s="66">
        <f t="shared" si="32"/>
        <v>0</v>
      </c>
      <c r="K168" s="65"/>
      <c r="L168" s="64">
        <v>3728041</v>
      </c>
      <c r="M168" s="64">
        <v>6702046</v>
      </c>
      <c r="N168" s="64">
        <v>6567954</v>
      </c>
      <c r="O168" s="64">
        <v>5600240</v>
      </c>
      <c r="P168" s="63">
        <v>3372001</v>
      </c>
      <c r="Q168" s="62">
        <f t="shared" si="33"/>
        <v>25970282</v>
      </c>
      <c r="R168" s="61">
        <f t="shared" si="34"/>
        <v>25970282</v>
      </c>
    </row>
    <row r="169" spans="2:18" s="14" customFormat="1" ht="17.100000000000001" customHeight="1">
      <c r="B169" s="71"/>
      <c r="C169" s="99" t="s">
        <v>73</v>
      </c>
      <c r="D169" s="98"/>
      <c r="E169" s="98"/>
      <c r="F169" s="98"/>
      <c r="G169" s="97"/>
      <c r="H169" s="67">
        <v>0</v>
      </c>
      <c r="I169" s="63">
        <v>0</v>
      </c>
      <c r="J169" s="66">
        <f t="shared" si="32"/>
        <v>0</v>
      </c>
      <c r="K169" s="65"/>
      <c r="L169" s="64">
        <v>0</v>
      </c>
      <c r="M169" s="64">
        <v>0</v>
      </c>
      <c r="N169" s="64">
        <v>874530</v>
      </c>
      <c r="O169" s="64">
        <v>7172061</v>
      </c>
      <c r="P169" s="63">
        <v>7549716</v>
      </c>
      <c r="Q169" s="62">
        <f>SUM(K169:P169)</f>
        <v>15596307</v>
      </c>
      <c r="R169" s="61">
        <f>SUM(J169,Q169)</f>
        <v>15596307</v>
      </c>
    </row>
    <row r="170" spans="2:18" s="14" customFormat="1" ht="17.100000000000001" customHeight="1">
      <c r="B170" s="96"/>
      <c r="C170" s="95" t="s">
        <v>72</v>
      </c>
      <c r="D170" s="94"/>
      <c r="E170" s="94"/>
      <c r="F170" s="94"/>
      <c r="G170" s="93"/>
      <c r="H170" s="92">
        <v>0</v>
      </c>
      <c r="I170" s="89">
        <v>0</v>
      </c>
      <c r="J170" s="91">
        <f t="shared" si="32"/>
        <v>0</v>
      </c>
      <c r="K170" s="54"/>
      <c r="L170" s="90">
        <v>2952947</v>
      </c>
      <c r="M170" s="90">
        <v>4882514</v>
      </c>
      <c r="N170" s="90">
        <v>6623449</v>
      </c>
      <c r="O170" s="90">
        <v>7639622</v>
      </c>
      <c r="P170" s="89">
        <v>8100037</v>
      </c>
      <c r="Q170" s="88">
        <f t="shared" si="33"/>
        <v>30198569</v>
      </c>
      <c r="R170" s="87">
        <f t="shared" si="34"/>
        <v>30198569</v>
      </c>
    </row>
    <row r="171" spans="2:18" s="14" customFormat="1" ht="17.100000000000001" customHeight="1">
      <c r="B171" s="86" t="s">
        <v>71</v>
      </c>
      <c r="C171" s="85"/>
      <c r="D171" s="85"/>
      <c r="E171" s="85"/>
      <c r="F171" s="85"/>
      <c r="G171" s="84"/>
      <c r="H171" s="45">
        <f>SUM(H172:H175)</f>
        <v>0</v>
      </c>
      <c r="I171" s="44">
        <f>SUM(I172:I175)</f>
        <v>0</v>
      </c>
      <c r="J171" s="43">
        <f>SUM(J172:J175)</f>
        <v>0</v>
      </c>
      <c r="K171" s="83"/>
      <c r="L171" s="41">
        <f t="shared" ref="L171:R171" si="35">SUM(L172:L175)</f>
        <v>12566051</v>
      </c>
      <c r="M171" s="41">
        <f t="shared" si="35"/>
        <v>15797286</v>
      </c>
      <c r="N171" s="41">
        <f t="shared" si="35"/>
        <v>87667130</v>
      </c>
      <c r="O171" s="41">
        <f t="shared" si="35"/>
        <v>310972918</v>
      </c>
      <c r="P171" s="40">
        <f t="shared" si="35"/>
        <v>297869291</v>
      </c>
      <c r="Q171" s="39">
        <f t="shared" si="35"/>
        <v>724872676</v>
      </c>
      <c r="R171" s="38">
        <f t="shared" si="35"/>
        <v>724872676</v>
      </c>
    </row>
    <row r="172" spans="2:18" s="14" customFormat="1" ht="17.100000000000001" customHeight="1">
      <c r="B172" s="72"/>
      <c r="C172" s="82" t="s">
        <v>70</v>
      </c>
      <c r="D172" s="81"/>
      <c r="E172" s="81"/>
      <c r="F172" s="81"/>
      <c r="G172" s="80"/>
      <c r="H172" s="79">
        <v>0</v>
      </c>
      <c r="I172" s="75">
        <v>0</v>
      </c>
      <c r="J172" s="78">
        <f>SUM(H172:I172)</f>
        <v>0</v>
      </c>
      <c r="K172" s="77"/>
      <c r="L172" s="76">
        <v>0</v>
      </c>
      <c r="M172" s="76">
        <v>612099</v>
      </c>
      <c r="N172" s="76">
        <v>42202721</v>
      </c>
      <c r="O172" s="76">
        <v>138778581</v>
      </c>
      <c r="P172" s="75">
        <v>117357386</v>
      </c>
      <c r="Q172" s="74">
        <f>SUM(K172:P172)</f>
        <v>298950787</v>
      </c>
      <c r="R172" s="73">
        <f>SUM(J172,Q172)</f>
        <v>298950787</v>
      </c>
    </row>
    <row r="173" spans="2:18" s="14" customFormat="1" ht="17.100000000000001" customHeight="1">
      <c r="B173" s="72"/>
      <c r="C173" s="70" t="s">
        <v>69</v>
      </c>
      <c r="D173" s="69"/>
      <c r="E173" s="69"/>
      <c r="F173" s="69"/>
      <c r="G173" s="68"/>
      <c r="H173" s="67">
        <v>0</v>
      </c>
      <c r="I173" s="63">
        <v>0</v>
      </c>
      <c r="J173" s="66">
        <f>SUM(H173:I173)</f>
        <v>0</v>
      </c>
      <c r="K173" s="65"/>
      <c r="L173" s="64">
        <v>12316661</v>
      </c>
      <c r="M173" s="64">
        <v>14614758</v>
      </c>
      <c r="N173" s="64">
        <v>33029131</v>
      </c>
      <c r="O173" s="64">
        <v>50162578</v>
      </c>
      <c r="P173" s="63">
        <v>23260209</v>
      </c>
      <c r="Q173" s="62">
        <f>SUM(K173:P173)</f>
        <v>133383337</v>
      </c>
      <c r="R173" s="61">
        <f>SUM(J173,Q173)</f>
        <v>133383337</v>
      </c>
    </row>
    <row r="174" spans="2:18" s="14" customFormat="1" ht="17.100000000000001" customHeight="1">
      <c r="B174" s="71"/>
      <c r="C174" s="70" t="s">
        <v>68</v>
      </c>
      <c r="D174" s="69"/>
      <c r="E174" s="69"/>
      <c r="F174" s="69"/>
      <c r="G174" s="68"/>
      <c r="H174" s="67">
        <v>0</v>
      </c>
      <c r="I174" s="63">
        <v>0</v>
      </c>
      <c r="J174" s="66">
        <f>SUM(H174:I174)</f>
        <v>0</v>
      </c>
      <c r="K174" s="65"/>
      <c r="L174" s="64">
        <v>0</v>
      </c>
      <c r="M174" s="64">
        <v>0</v>
      </c>
      <c r="N174" s="64">
        <v>905463</v>
      </c>
      <c r="O174" s="64">
        <v>4470674</v>
      </c>
      <c r="P174" s="63">
        <v>5204103</v>
      </c>
      <c r="Q174" s="62">
        <f>SUM(K174:P174)</f>
        <v>10580240</v>
      </c>
      <c r="R174" s="61">
        <f>SUM(J174,Q174)</f>
        <v>10580240</v>
      </c>
    </row>
    <row r="175" spans="2:18" s="49" customFormat="1" ht="17.100000000000001" customHeight="1">
      <c r="B175" s="60"/>
      <c r="C175" s="59" t="s">
        <v>67</v>
      </c>
      <c r="D175" s="58"/>
      <c r="E175" s="58"/>
      <c r="F175" s="58"/>
      <c r="G175" s="57"/>
      <c r="H175" s="56">
        <v>0</v>
      </c>
      <c r="I175" s="52">
        <v>0</v>
      </c>
      <c r="J175" s="55">
        <f>SUM(H175:I175)</f>
        <v>0</v>
      </c>
      <c r="K175" s="54"/>
      <c r="L175" s="53">
        <v>249390</v>
      </c>
      <c r="M175" s="53">
        <v>570429</v>
      </c>
      <c r="N175" s="53">
        <v>11529815</v>
      </c>
      <c r="O175" s="53">
        <v>117561085</v>
      </c>
      <c r="P175" s="52">
        <v>152047593</v>
      </c>
      <c r="Q175" s="51">
        <f>SUM(K175:P175)</f>
        <v>281958312</v>
      </c>
      <c r="R175" s="50">
        <f>SUM(J175,Q175)</f>
        <v>281958312</v>
      </c>
    </row>
    <row r="176" spans="2:18" s="14" customFormat="1" ht="17.100000000000001" customHeight="1">
      <c r="B176" s="48" t="s">
        <v>66</v>
      </c>
      <c r="C176" s="47"/>
      <c r="D176" s="47"/>
      <c r="E176" s="47"/>
      <c r="F176" s="47"/>
      <c r="G176" s="46"/>
      <c r="H176" s="45">
        <f t="shared" ref="H176:R176" si="36">SUM(H140,H161,H171)</f>
        <v>16180002</v>
      </c>
      <c r="I176" s="44">
        <f t="shared" si="36"/>
        <v>32200173</v>
      </c>
      <c r="J176" s="43">
        <f t="shared" si="36"/>
        <v>48380175</v>
      </c>
      <c r="K176" s="42">
        <f t="shared" si="36"/>
        <v>0</v>
      </c>
      <c r="L176" s="41">
        <f t="shared" si="36"/>
        <v>420058748</v>
      </c>
      <c r="M176" s="41">
        <f t="shared" si="36"/>
        <v>394521589</v>
      </c>
      <c r="N176" s="41">
        <f t="shared" si="36"/>
        <v>432046220</v>
      </c>
      <c r="O176" s="41">
        <f t="shared" si="36"/>
        <v>568575970</v>
      </c>
      <c r="P176" s="40">
        <f t="shared" si="36"/>
        <v>459130527</v>
      </c>
      <c r="Q176" s="39">
        <f t="shared" si="36"/>
        <v>2274333054</v>
      </c>
      <c r="R176" s="38">
        <f t="shared" si="36"/>
        <v>2322713229</v>
      </c>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8"/>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21" man="1"/>
    <brk id="93" max="16383" man="1"/>
    <brk id="13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68" zoomScaleNormal="55" zoomScaleSheetLayoutView="68" workbookViewId="0">
      <selection activeCell="H57" sqref="H57:I58"/>
    </sheetView>
  </sheetViews>
  <sheetFormatPr defaultColWidth="7.6640625" defaultRowHeight="17.100000000000001" customHeight="1"/>
  <cols>
    <col min="1" max="2" width="2.6640625" style="1" customWidth="1"/>
    <col min="3" max="3" width="5.6640625" style="1" customWidth="1"/>
    <col min="4" max="4" width="7.6640625" style="1" customWidth="1"/>
    <col min="5" max="5" width="2.66406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2.66406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2.66406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2.66406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2.66406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2.66406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2.66406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2.66406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2.66406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2.66406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2.66406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2.66406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2.66406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2.66406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2.66406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2.66406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2.66406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2.66406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2.66406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2.66406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2.66406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2.66406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2.66406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2.66406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2.66406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2.66406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2.66406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2.66406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2.66406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2.66406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2.66406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2.66406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2.66406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2.66406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2.66406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2.66406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2.66406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2.66406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2.66406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2.66406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2.66406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2.66406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2.66406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2.66406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2.66406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2.66406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2.66406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2.66406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2.66406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2.66406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2.66406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2.66406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2.66406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2.66406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2.66406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2.66406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2.66406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2.66406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2.66406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2.66406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2.66406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2.66406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2.66406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2.66406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342" t="str">
        <f>"介護保険事業状況報告　令和" &amp; DBCS($A$2) &amp; "年（" &amp; DBCS($B$2) &amp; "年）" &amp; DBCS($C$2) &amp; "月※"</f>
        <v>介護保険事業状況報告　令和４年（２０２２年）９月※</v>
      </c>
      <c r="J1" s="853" t="s">
        <v>143</v>
      </c>
      <c r="K1" s="854"/>
      <c r="L1" s="854"/>
      <c r="M1" s="854"/>
      <c r="N1" s="854"/>
      <c r="O1" s="855"/>
      <c r="P1" s="863">
        <v>44890</v>
      </c>
      <c r="Q1" s="864"/>
      <c r="R1" s="336" t="s">
        <v>142</v>
      </c>
    </row>
    <row r="2" spans="1:18" ht="17.100000000000001" customHeight="1" thickTop="1">
      <c r="A2" s="312">
        <v>4</v>
      </c>
      <c r="B2" s="312">
        <v>2022</v>
      </c>
      <c r="C2" s="312">
        <v>9</v>
      </c>
      <c r="D2" s="312">
        <v>1</v>
      </c>
      <c r="E2" s="312">
        <v>30</v>
      </c>
      <c r="Q2" s="336"/>
    </row>
    <row r="3" spans="1:18" ht="17.100000000000001" customHeight="1">
      <c r="A3" s="4" t="s">
        <v>141</v>
      </c>
    </row>
    <row r="4" spans="1:18" ht="17.100000000000001" customHeight="1">
      <c r="B4" s="23"/>
      <c r="C4" s="23"/>
      <c r="D4" s="23"/>
      <c r="E4" s="143"/>
      <c r="F4" s="143"/>
      <c r="G4" s="143"/>
      <c r="H4" s="782" t="s">
        <v>130</v>
      </c>
      <c r="I4" s="782"/>
    </row>
    <row r="5" spans="1:18" ht="17.100000000000001" customHeight="1">
      <c r="B5" s="858" t="str">
        <f>"令和" &amp; DBCS($A$2) &amp; "年（" &amp; DBCS($B$2) &amp; "年）" &amp; DBCS($C$2) &amp; "月末日現在"</f>
        <v>令和４年（２０２２年）９月末日現在</v>
      </c>
      <c r="C5" s="859"/>
      <c r="D5" s="859"/>
      <c r="E5" s="859"/>
      <c r="F5" s="859"/>
      <c r="G5" s="860"/>
      <c r="H5" s="861" t="s">
        <v>140</v>
      </c>
      <c r="I5" s="862"/>
      <c r="L5" s="430" t="s">
        <v>130</v>
      </c>
      <c r="Q5" s="24" t="s">
        <v>139</v>
      </c>
    </row>
    <row r="6" spans="1:18" ht="17.100000000000001" customHeight="1">
      <c r="B6" s="3" t="s">
        <v>138</v>
      </c>
      <c r="C6" s="335"/>
      <c r="D6" s="335"/>
      <c r="E6" s="335"/>
      <c r="F6" s="335"/>
      <c r="G6" s="235"/>
      <c r="H6" s="334"/>
      <c r="I6" s="333">
        <v>45075</v>
      </c>
      <c r="K6" s="332" t="s">
        <v>137</v>
      </c>
      <c r="L6" s="331">
        <f>(I7+I8)-I6</f>
        <v>7052</v>
      </c>
      <c r="Q6" s="330">
        <f>R42</f>
        <v>20184</v>
      </c>
      <c r="R6" s="852">
        <f>Q6/Q7</f>
        <v>0.20765004835291456</v>
      </c>
    </row>
    <row r="7" spans="1:18" s="189" customFormat="1" ht="17.100000000000001" customHeight="1">
      <c r="B7" s="329" t="s">
        <v>136</v>
      </c>
      <c r="C7" s="328"/>
      <c r="D7" s="328"/>
      <c r="E7" s="328"/>
      <c r="F7" s="328"/>
      <c r="G7" s="327"/>
      <c r="H7" s="326"/>
      <c r="I7" s="325">
        <v>33576</v>
      </c>
      <c r="K7" s="189" t="s">
        <v>135</v>
      </c>
      <c r="Q7" s="324">
        <f>I9</f>
        <v>97202</v>
      </c>
      <c r="R7" s="852"/>
    </row>
    <row r="8" spans="1:18" s="189" customFormat="1" ht="17.100000000000001" customHeight="1">
      <c r="B8" s="323" t="s">
        <v>134</v>
      </c>
      <c r="C8" s="322"/>
      <c r="D8" s="322"/>
      <c r="E8" s="322"/>
      <c r="F8" s="322"/>
      <c r="G8" s="225"/>
      <c r="H8" s="321"/>
      <c r="I8" s="320">
        <v>18551</v>
      </c>
      <c r="K8" s="189" t="s">
        <v>133</v>
      </c>
      <c r="Q8" s="319"/>
      <c r="R8" s="318"/>
    </row>
    <row r="9" spans="1:18" ht="17.100000000000001" customHeight="1">
      <c r="B9" s="13" t="s">
        <v>132</v>
      </c>
      <c r="C9" s="12"/>
      <c r="D9" s="12"/>
      <c r="E9" s="12"/>
      <c r="F9" s="12"/>
      <c r="G9" s="317"/>
      <c r="H9" s="316"/>
      <c r="I9" s="315">
        <f>I6+I7+I8</f>
        <v>97202</v>
      </c>
    </row>
    <row r="11" spans="1:18" ht="17.100000000000001" customHeight="1">
      <c r="A11" s="4" t="s">
        <v>131</v>
      </c>
    </row>
    <row r="12" spans="1:18" ht="17.100000000000001" customHeight="1" thickBot="1">
      <c r="B12" s="5"/>
      <c r="C12" s="5"/>
      <c r="D12" s="5"/>
      <c r="E12" s="314"/>
      <c r="F12" s="314"/>
      <c r="G12" s="314"/>
      <c r="H12" s="314"/>
      <c r="I12" s="314"/>
      <c r="J12" s="314"/>
      <c r="K12" s="314"/>
      <c r="L12" s="314"/>
      <c r="M12" s="314"/>
      <c r="P12" s="314"/>
      <c r="Q12" s="842" t="s">
        <v>130</v>
      </c>
      <c r="R12" s="842"/>
    </row>
    <row r="13" spans="1:18" ht="17.100000000000001" customHeight="1">
      <c r="A13" s="313" t="s">
        <v>129</v>
      </c>
      <c r="B13" s="843" t="s">
        <v>128</v>
      </c>
      <c r="C13" s="846" t="str">
        <f>"令和" &amp; DBCS($A$2) &amp; "年（" &amp; DBCS($B$2) &amp; "年）" &amp; DBCS($C$2) &amp; "月末日現在"</f>
        <v>令和４年（２０２２年）９月末日現在</v>
      </c>
      <c r="D13" s="847"/>
      <c r="E13" s="847"/>
      <c r="F13" s="847"/>
      <c r="G13" s="848"/>
      <c r="H13" s="299" t="s">
        <v>65</v>
      </c>
      <c r="I13" s="298" t="s">
        <v>64</v>
      </c>
      <c r="J13" s="297" t="s">
        <v>57</v>
      </c>
      <c r="K13" s="296" t="s">
        <v>63</v>
      </c>
      <c r="L13" s="295" t="s">
        <v>62</v>
      </c>
      <c r="M13" s="295" t="s">
        <v>61</v>
      </c>
      <c r="N13" s="295" t="s">
        <v>60</v>
      </c>
      <c r="O13" s="295" t="s">
        <v>59</v>
      </c>
      <c r="P13" s="294" t="s">
        <v>58</v>
      </c>
      <c r="Q13" s="293" t="s">
        <v>57</v>
      </c>
      <c r="R13" s="292" t="s">
        <v>56</v>
      </c>
    </row>
    <row r="14" spans="1:18" ht="17.100000000000001" customHeight="1">
      <c r="A14" s="312">
        <v>875</v>
      </c>
      <c r="B14" s="844"/>
      <c r="C14" s="291" t="s">
        <v>111</v>
      </c>
      <c r="D14" s="47"/>
      <c r="E14" s="47"/>
      <c r="F14" s="47"/>
      <c r="G14" s="46"/>
      <c r="H14" s="263">
        <f>H15+H16+H17+H18+H19+H20</f>
        <v>823</v>
      </c>
      <c r="I14" s="264">
        <f>I15+I16+I17+I18+I19+I20</f>
        <v>669</v>
      </c>
      <c r="J14" s="290">
        <f t="shared" ref="J14:J22" si="0">SUM(H14:I14)</f>
        <v>1492</v>
      </c>
      <c r="K14" s="289" t="s">
        <v>214</v>
      </c>
      <c r="L14" s="33">
        <f>L15+L16+L17+L18+L19+L20</f>
        <v>1477</v>
      </c>
      <c r="M14" s="33">
        <f>M15+M16+M17+M18+M19+M20</f>
        <v>1015</v>
      </c>
      <c r="N14" s="33">
        <f>N15+N16+N17+N18+N19+N20</f>
        <v>718</v>
      </c>
      <c r="O14" s="33">
        <f>O15+O16+O17+O18+O19+O20</f>
        <v>697</v>
      </c>
      <c r="P14" s="33">
        <f>P15+P16+P17+P18+P19+P20</f>
        <v>450</v>
      </c>
      <c r="Q14" s="261">
        <f t="shared" ref="Q14:Q22" si="1">SUM(K14:P14)</f>
        <v>4357</v>
      </c>
      <c r="R14" s="287">
        <f t="shared" ref="R14:R22" si="2">SUM(J14,Q14)</f>
        <v>5849</v>
      </c>
    </row>
    <row r="15" spans="1:18" ht="17.100000000000001" customHeight="1">
      <c r="A15" s="312">
        <v>156</v>
      </c>
      <c r="B15" s="844"/>
      <c r="C15" s="82"/>
      <c r="D15" s="151" t="s">
        <v>126</v>
      </c>
      <c r="E15" s="151"/>
      <c r="F15" s="151"/>
      <c r="G15" s="151"/>
      <c r="H15" s="311">
        <v>57</v>
      </c>
      <c r="I15" s="308">
        <v>58</v>
      </c>
      <c r="J15" s="275">
        <f t="shared" si="0"/>
        <v>115</v>
      </c>
      <c r="K15" s="310" t="s">
        <v>214</v>
      </c>
      <c r="L15" s="309">
        <v>80</v>
      </c>
      <c r="M15" s="309">
        <v>45</v>
      </c>
      <c r="N15" s="309">
        <v>34</v>
      </c>
      <c r="O15" s="309">
        <v>36</v>
      </c>
      <c r="P15" s="308">
        <v>32</v>
      </c>
      <c r="Q15" s="275">
        <f t="shared" si="1"/>
        <v>227</v>
      </c>
      <c r="R15" s="281">
        <f t="shared" si="2"/>
        <v>342</v>
      </c>
    </row>
    <row r="16" spans="1:18" ht="17.100000000000001" customHeight="1">
      <c r="A16" s="312"/>
      <c r="B16" s="844"/>
      <c r="C16" s="152"/>
      <c r="D16" s="69" t="s">
        <v>125</v>
      </c>
      <c r="E16" s="69"/>
      <c r="F16" s="69"/>
      <c r="G16" s="69"/>
      <c r="H16" s="311">
        <v>115</v>
      </c>
      <c r="I16" s="308">
        <v>106</v>
      </c>
      <c r="J16" s="275">
        <f t="shared" si="0"/>
        <v>221</v>
      </c>
      <c r="K16" s="310" t="s">
        <v>215</v>
      </c>
      <c r="L16" s="309">
        <v>158</v>
      </c>
      <c r="M16" s="309">
        <v>142</v>
      </c>
      <c r="N16" s="309">
        <v>87</v>
      </c>
      <c r="O16" s="309">
        <v>80</v>
      </c>
      <c r="P16" s="308">
        <v>61</v>
      </c>
      <c r="Q16" s="275">
        <f t="shared" si="1"/>
        <v>528</v>
      </c>
      <c r="R16" s="274">
        <f t="shared" si="2"/>
        <v>749</v>
      </c>
    </row>
    <row r="17" spans="1:18" ht="17.100000000000001" customHeight="1">
      <c r="A17" s="312"/>
      <c r="B17" s="844"/>
      <c r="C17" s="152"/>
      <c r="D17" s="69" t="s">
        <v>124</v>
      </c>
      <c r="E17" s="69"/>
      <c r="F17" s="69"/>
      <c r="G17" s="69"/>
      <c r="H17" s="311">
        <v>144</v>
      </c>
      <c r="I17" s="308">
        <v>110</v>
      </c>
      <c r="J17" s="275">
        <f t="shared" si="0"/>
        <v>254</v>
      </c>
      <c r="K17" s="310" t="s">
        <v>146</v>
      </c>
      <c r="L17" s="309">
        <v>255</v>
      </c>
      <c r="M17" s="309">
        <v>209</v>
      </c>
      <c r="N17" s="309">
        <v>112</v>
      </c>
      <c r="O17" s="309">
        <v>124</v>
      </c>
      <c r="P17" s="308">
        <v>76</v>
      </c>
      <c r="Q17" s="275">
        <f t="shared" si="1"/>
        <v>776</v>
      </c>
      <c r="R17" s="274">
        <f t="shared" si="2"/>
        <v>1030</v>
      </c>
    </row>
    <row r="18" spans="1:18" ht="17.100000000000001" customHeight="1">
      <c r="A18" s="312"/>
      <c r="B18" s="844"/>
      <c r="C18" s="152"/>
      <c r="D18" s="69" t="s">
        <v>123</v>
      </c>
      <c r="E18" s="69"/>
      <c r="F18" s="69"/>
      <c r="G18" s="69"/>
      <c r="H18" s="311">
        <v>188</v>
      </c>
      <c r="I18" s="308">
        <v>144</v>
      </c>
      <c r="J18" s="275">
        <f t="shared" si="0"/>
        <v>332</v>
      </c>
      <c r="K18" s="310" t="s">
        <v>216</v>
      </c>
      <c r="L18" s="309">
        <v>335</v>
      </c>
      <c r="M18" s="309">
        <v>209</v>
      </c>
      <c r="N18" s="309">
        <v>156</v>
      </c>
      <c r="O18" s="309">
        <v>154</v>
      </c>
      <c r="P18" s="308">
        <v>111</v>
      </c>
      <c r="Q18" s="275">
        <f t="shared" si="1"/>
        <v>965</v>
      </c>
      <c r="R18" s="274">
        <f t="shared" si="2"/>
        <v>1297</v>
      </c>
    </row>
    <row r="19" spans="1:18" ht="17.100000000000001" customHeight="1">
      <c r="A19" s="312"/>
      <c r="B19" s="844"/>
      <c r="C19" s="152"/>
      <c r="D19" s="69" t="s">
        <v>122</v>
      </c>
      <c r="E19" s="69"/>
      <c r="F19" s="69"/>
      <c r="G19" s="69"/>
      <c r="H19" s="311">
        <v>204</v>
      </c>
      <c r="I19" s="308">
        <v>140</v>
      </c>
      <c r="J19" s="275">
        <f t="shared" si="0"/>
        <v>344</v>
      </c>
      <c r="K19" s="310" t="s">
        <v>146</v>
      </c>
      <c r="L19" s="309">
        <v>344</v>
      </c>
      <c r="M19" s="309">
        <v>229</v>
      </c>
      <c r="N19" s="309">
        <v>182</v>
      </c>
      <c r="O19" s="309">
        <v>156</v>
      </c>
      <c r="P19" s="308">
        <v>90</v>
      </c>
      <c r="Q19" s="275">
        <f t="shared" si="1"/>
        <v>1001</v>
      </c>
      <c r="R19" s="274">
        <f t="shared" si="2"/>
        <v>1345</v>
      </c>
    </row>
    <row r="20" spans="1:18" ht="17.100000000000001" customHeight="1">
      <c r="A20" s="312">
        <v>719</v>
      </c>
      <c r="B20" s="844"/>
      <c r="C20" s="133"/>
      <c r="D20" s="132" t="s">
        <v>121</v>
      </c>
      <c r="E20" s="132"/>
      <c r="F20" s="132"/>
      <c r="G20" s="132"/>
      <c r="H20" s="273">
        <v>115</v>
      </c>
      <c r="I20" s="305">
        <v>111</v>
      </c>
      <c r="J20" s="271">
        <f t="shared" si="0"/>
        <v>226</v>
      </c>
      <c r="K20" s="307" t="s">
        <v>146</v>
      </c>
      <c r="L20" s="306">
        <v>305</v>
      </c>
      <c r="M20" s="306">
        <v>181</v>
      </c>
      <c r="N20" s="306">
        <v>147</v>
      </c>
      <c r="O20" s="306">
        <v>147</v>
      </c>
      <c r="P20" s="305">
        <v>80</v>
      </c>
      <c r="Q20" s="275">
        <f t="shared" si="1"/>
        <v>860</v>
      </c>
      <c r="R20" s="266">
        <f t="shared" si="2"/>
        <v>1086</v>
      </c>
    </row>
    <row r="21" spans="1:18" ht="17.100000000000001" customHeight="1">
      <c r="A21" s="312">
        <v>25</v>
      </c>
      <c r="B21" s="844"/>
      <c r="C21" s="265" t="s">
        <v>110</v>
      </c>
      <c r="D21" s="265"/>
      <c r="E21" s="265"/>
      <c r="F21" s="265"/>
      <c r="G21" s="265"/>
      <c r="H21" s="263">
        <v>16</v>
      </c>
      <c r="I21" s="304">
        <v>28</v>
      </c>
      <c r="J21" s="290">
        <f t="shared" si="0"/>
        <v>44</v>
      </c>
      <c r="K21" s="289" t="s">
        <v>214</v>
      </c>
      <c r="L21" s="33">
        <v>41</v>
      </c>
      <c r="M21" s="33">
        <v>25</v>
      </c>
      <c r="N21" s="33">
        <v>16</v>
      </c>
      <c r="O21" s="33">
        <v>10</v>
      </c>
      <c r="P21" s="32">
        <v>24</v>
      </c>
      <c r="Q21" s="303">
        <f t="shared" si="1"/>
        <v>116</v>
      </c>
      <c r="R21" s="302">
        <f t="shared" si="2"/>
        <v>160</v>
      </c>
    </row>
    <row r="22" spans="1:18" ht="17.100000000000001" customHeight="1" thickBot="1">
      <c r="A22" s="312">
        <v>900</v>
      </c>
      <c r="B22" s="845"/>
      <c r="C22" s="839" t="s">
        <v>120</v>
      </c>
      <c r="D22" s="840"/>
      <c r="E22" s="840"/>
      <c r="F22" s="840"/>
      <c r="G22" s="841"/>
      <c r="H22" s="259">
        <f>H14+H21</f>
        <v>839</v>
      </c>
      <c r="I22" s="256">
        <f>I14+I21</f>
        <v>697</v>
      </c>
      <c r="J22" s="255">
        <f t="shared" si="0"/>
        <v>1536</v>
      </c>
      <c r="K22" s="258" t="s">
        <v>146</v>
      </c>
      <c r="L22" s="257">
        <f>L14+L21</f>
        <v>1518</v>
      </c>
      <c r="M22" s="257">
        <f>M14+M21</f>
        <v>1040</v>
      </c>
      <c r="N22" s="257">
        <f>N14+N21</f>
        <v>734</v>
      </c>
      <c r="O22" s="257">
        <f>O14+O21</f>
        <v>707</v>
      </c>
      <c r="P22" s="256">
        <f>P14+P21</f>
        <v>474</v>
      </c>
      <c r="Q22" s="255">
        <f t="shared" si="1"/>
        <v>4473</v>
      </c>
      <c r="R22" s="254">
        <f t="shared" si="2"/>
        <v>6009</v>
      </c>
    </row>
    <row r="23" spans="1:18" ht="17.100000000000001" customHeight="1">
      <c r="B23" s="849" t="s">
        <v>127</v>
      </c>
      <c r="C23" s="301"/>
      <c r="D23" s="301"/>
      <c r="E23" s="301"/>
      <c r="F23" s="301"/>
      <c r="G23" s="300"/>
      <c r="H23" s="299" t="s">
        <v>65</v>
      </c>
      <c r="I23" s="298" t="s">
        <v>64</v>
      </c>
      <c r="J23" s="297" t="s">
        <v>57</v>
      </c>
      <c r="K23" s="296" t="s">
        <v>63</v>
      </c>
      <c r="L23" s="295" t="s">
        <v>62</v>
      </c>
      <c r="M23" s="295" t="s">
        <v>61</v>
      </c>
      <c r="N23" s="295" t="s">
        <v>60</v>
      </c>
      <c r="O23" s="295" t="s">
        <v>59</v>
      </c>
      <c r="P23" s="294" t="s">
        <v>58</v>
      </c>
      <c r="Q23" s="293" t="s">
        <v>57</v>
      </c>
      <c r="R23" s="292" t="s">
        <v>56</v>
      </c>
    </row>
    <row r="24" spans="1:18" ht="17.100000000000001" customHeight="1">
      <c r="B24" s="850"/>
      <c r="C24" s="291" t="s">
        <v>111</v>
      </c>
      <c r="D24" s="47"/>
      <c r="E24" s="47"/>
      <c r="F24" s="47"/>
      <c r="G24" s="46"/>
      <c r="H24" s="263">
        <f>H25+H26+H27+H28+H29+H30</f>
        <v>1960</v>
      </c>
      <c r="I24" s="264">
        <f>I25+I26+I27+I28+I29+I30</f>
        <v>1778</v>
      </c>
      <c r="J24" s="290">
        <f t="shared" ref="J24:J32" si="3">SUM(H24:I24)</f>
        <v>3738</v>
      </c>
      <c r="K24" s="289" t="s">
        <v>217</v>
      </c>
      <c r="L24" s="33">
        <f>L25+L26+L27+L28+L29+L30</f>
        <v>3296</v>
      </c>
      <c r="M24" s="33">
        <f>M25+M26+M27+M28+M29+M30</f>
        <v>1983</v>
      </c>
      <c r="N24" s="33">
        <f>N25+N26+N27+N28+N29+N30</f>
        <v>1639</v>
      </c>
      <c r="O24" s="33">
        <f>O25+O26+O27+O28+O29+O30</f>
        <v>1938</v>
      </c>
      <c r="P24" s="33">
        <f>P25+P26+P27+P28+P29+P30</f>
        <v>1433</v>
      </c>
      <c r="Q24" s="261">
        <f t="shared" ref="Q24:Q32" si="4">SUM(K24:P24)</f>
        <v>10289</v>
      </c>
      <c r="R24" s="287">
        <f t="shared" ref="R24:R32" si="5">SUM(J24,Q24)</f>
        <v>14027</v>
      </c>
    </row>
    <row r="25" spans="1:18" ht="17.100000000000001" customHeight="1">
      <c r="B25" s="850"/>
      <c r="C25" s="81"/>
      <c r="D25" s="151" t="s">
        <v>126</v>
      </c>
      <c r="E25" s="151"/>
      <c r="F25" s="151"/>
      <c r="G25" s="151"/>
      <c r="H25" s="311">
        <v>53</v>
      </c>
      <c r="I25" s="308">
        <v>43</v>
      </c>
      <c r="J25" s="275">
        <f t="shared" si="3"/>
        <v>96</v>
      </c>
      <c r="K25" s="310" t="s">
        <v>214</v>
      </c>
      <c r="L25" s="309">
        <v>60</v>
      </c>
      <c r="M25" s="309">
        <v>45</v>
      </c>
      <c r="N25" s="309">
        <v>32</v>
      </c>
      <c r="O25" s="309">
        <v>26</v>
      </c>
      <c r="P25" s="308">
        <v>26</v>
      </c>
      <c r="Q25" s="275">
        <f t="shared" si="4"/>
        <v>189</v>
      </c>
      <c r="R25" s="281">
        <f t="shared" si="5"/>
        <v>285</v>
      </c>
    </row>
    <row r="26" spans="1:18" ht="17.100000000000001" customHeight="1">
      <c r="B26" s="850"/>
      <c r="C26" s="151"/>
      <c r="D26" s="69" t="s">
        <v>125</v>
      </c>
      <c r="E26" s="69"/>
      <c r="F26" s="69"/>
      <c r="G26" s="69"/>
      <c r="H26" s="311">
        <v>153</v>
      </c>
      <c r="I26" s="308">
        <v>142</v>
      </c>
      <c r="J26" s="275">
        <f t="shared" si="3"/>
        <v>295</v>
      </c>
      <c r="K26" s="310" t="s">
        <v>214</v>
      </c>
      <c r="L26" s="309">
        <v>165</v>
      </c>
      <c r="M26" s="309">
        <v>112</v>
      </c>
      <c r="N26" s="309">
        <v>78</v>
      </c>
      <c r="O26" s="309">
        <v>92</v>
      </c>
      <c r="P26" s="308">
        <v>67</v>
      </c>
      <c r="Q26" s="275">
        <f t="shared" si="4"/>
        <v>514</v>
      </c>
      <c r="R26" s="274">
        <f t="shared" si="5"/>
        <v>809</v>
      </c>
    </row>
    <row r="27" spans="1:18" ht="17.100000000000001" customHeight="1">
      <c r="B27" s="850"/>
      <c r="C27" s="151"/>
      <c r="D27" s="69" t="s">
        <v>124</v>
      </c>
      <c r="E27" s="69"/>
      <c r="F27" s="69"/>
      <c r="G27" s="69"/>
      <c r="H27" s="311">
        <v>277</v>
      </c>
      <c r="I27" s="308">
        <v>252</v>
      </c>
      <c r="J27" s="275">
        <f t="shared" si="3"/>
        <v>529</v>
      </c>
      <c r="K27" s="310" t="s">
        <v>217</v>
      </c>
      <c r="L27" s="309">
        <v>349</v>
      </c>
      <c r="M27" s="309">
        <v>179</v>
      </c>
      <c r="N27" s="309">
        <v>148</v>
      </c>
      <c r="O27" s="309">
        <v>151</v>
      </c>
      <c r="P27" s="308">
        <v>139</v>
      </c>
      <c r="Q27" s="275">
        <f t="shared" si="4"/>
        <v>966</v>
      </c>
      <c r="R27" s="274">
        <f t="shared" si="5"/>
        <v>1495</v>
      </c>
    </row>
    <row r="28" spans="1:18" ht="17.100000000000001" customHeight="1">
      <c r="B28" s="850"/>
      <c r="C28" s="151"/>
      <c r="D28" s="69" t="s">
        <v>123</v>
      </c>
      <c r="E28" s="69"/>
      <c r="F28" s="69"/>
      <c r="G28" s="69"/>
      <c r="H28" s="311">
        <v>529</v>
      </c>
      <c r="I28" s="308">
        <v>384</v>
      </c>
      <c r="J28" s="275">
        <f t="shared" si="3"/>
        <v>913</v>
      </c>
      <c r="K28" s="310" t="s">
        <v>217</v>
      </c>
      <c r="L28" s="309">
        <v>662</v>
      </c>
      <c r="M28" s="309">
        <v>347</v>
      </c>
      <c r="N28" s="309">
        <v>249</v>
      </c>
      <c r="O28" s="309">
        <v>274</v>
      </c>
      <c r="P28" s="308">
        <v>195</v>
      </c>
      <c r="Q28" s="275">
        <f t="shared" si="4"/>
        <v>1727</v>
      </c>
      <c r="R28" s="274">
        <f t="shared" si="5"/>
        <v>2640</v>
      </c>
    </row>
    <row r="29" spans="1:18" ht="17.100000000000001" customHeight="1">
      <c r="B29" s="850"/>
      <c r="C29" s="151"/>
      <c r="D29" s="69" t="s">
        <v>122</v>
      </c>
      <c r="E29" s="69"/>
      <c r="F29" s="69"/>
      <c r="G29" s="69"/>
      <c r="H29" s="311">
        <v>563</v>
      </c>
      <c r="I29" s="308">
        <v>496</v>
      </c>
      <c r="J29" s="275">
        <f t="shared" si="3"/>
        <v>1059</v>
      </c>
      <c r="K29" s="310" t="s">
        <v>218</v>
      </c>
      <c r="L29" s="309">
        <v>991</v>
      </c>
      <c r="M29" s="309">
        <v>540</v>
      </c>
      <c r="N29" s="309">
        <v>435</v>
      </c>
      <c r="O29" s="309">
        <v>423</v>
      </c>
      <c r="P29" s="308">
        <v>360</v>
      </c>
      <c r="Q29" s="275">
        <f t="shared" si="4"/>
        <v>2749</v>
      </c>
      <c r="R29" s="274">
        <f t="shared" si="5"/>
        <v>3808</v>
      </c>
    </row>
    <row r="30" spans="1:18" ht="17.100000000000001" customHeight="1">
      <c r="B30" s="850"/>
      <c r="C30" s="132"/>
      <c r="D30" s="132" t="s">
        <v>121</v>
      </c>
      <c r="E30" s="132"/>
      <c r="F30" s="132"/>
      <c r="G30" s="132"/>
      <c r="H30" s="273">
        <v>385</v>
      </c>
      <c r="I30" s="305">
        <v>461</v>
      </c>
      <c r="J30" s="271">
        <f t="shared" si="3"/>
        <v>846</v>
      </c>
      <c r="K30" s="307" t="s">
        <v>218</v>
      </c>
      <c r="L30" s="306">
        <v>1069</v>
      </c>
      <c r="M30" s="306">
        <v>760</v>
      </c>
      <c r="N30" s="306">
        <v>697</v>
      </c>
      <c r="O30" s="306">
        <v>972</v>
      </c>
      <c r="P30" s="305">
        <v>646</v>
      </c>
      <c r="Q30" s="271">
        <f t="shared" si="4"/>
        <v>4144</v>
      </c>
      <c r="R30" s="266">
        <f t="shared" si="5"/>
        <v>4990</v>
      </c>
    </row>
    <row r="31" spans="1:18" ht="17.100000000000001" customHeight="1">
      <c r="B31" s="850"/>
      <c r="C31" s="265" t="s">
        <v>110</v>
      </c>
      <c r="D31" s="265"/>
      <c r="E31" s="265"/>
      <c r="F31" s="265"/>
      <c r="G31" s="265"/>
      <c r="H31" s="263">
        <v>16</v>
      </c>
      <c r="I31" s="304">
        <v>30</v>
      </c>
      <c r="J31" s="290">
        <f t="shared" si="3"/>
        <v>46</v>
      </c>
      <c r="K31" s="289" t="s">
        <v>217</v>
      </c>
      <c r="L31" s="33">
        <v>29</v>
      </c>
      <c r="M31" s="33">
        <v>21</v>
      </c>
      <c r="N31" s="33">
        <v>15</v>
      </c>
      <c r="O31" s="33">
        <v>18</v>
      </c>
      <c r="P31" s="32">
        <v>19</v>
      </c>
      <c r="Q31" s="303">
        <f t="shared" si="4"/>
        <v>102</v>
      </c>
      <c r="R31" s="302">
        <f t="shared" si="5"/>
        <v>148</v>
      </c>
    </row>
    <row r="32" spans="1:18" ht="17.100000000000001" customHeight="1" thickBot="1">
      <c r="B32" s="851"/>
      <c r="C32" s="839" t="s">
        <v>120</v>
      </c>
      <c r="D32" s="840"/>
      <c r="E32" s="840"/>
      <c r="F32" s="840"/>
      <c r="G32" s="841"/>
      <c r="H32" s="259">
        <f>H24+H31</f>
        <v>1976</v>
      </c>
      <c r="I32" s="256">
        <f>I24+I31</f>
        <v>1808</v>
      </c>
      <c r="J32" s="255">
        <f t="shared" si="3"/>
        <v>3784</v>
      </c>
      <c r="K32" s="258" t="s">
        <v>214</v>
      </c>
      <c r="L32" s="257">
        <f>L24+L31</f>
        <v>3325</v>
      </c>
      <c r="M32" s="257">
        <f>M24+M31</f>
        <v>2004</v>
      </c>
      <c r="N32" s="257">
        <f>N24+N31</f>
        <v>1654</v>
      </c>
      <c r="O32" s="257">
        <f>O24+O31</f>
        <v>1956</v>
      </c>
      <c r="P32" s="256">
        <f>P24+P31</f>
        <v>1452</v>
      </c>
      <c r="Q32" s="255">
        <f t="shared" si="4"/>
        <v>10391</v>
      </c>
      <c r="R32" s="254">
        <f t="shared" si="5"/>
        <v>14175</v>
      </c>
    </row>
    <row r="33" spans="1:18" ht="17.100000000000001" customHeight="1">
      <c r="B33" s="836" t="s">
        <v>57</v>
      </c>
      <c r="C33" s="301"/>
      <c r="D33" s="301"/>
      <c r="E33" s="301"/>
      <c r="F33" s="301"/>
      <c r="G33" s="300"/>
      <c r="H33" s="299" t="s">
        <v>65</v>
      </c>
      <c r="I33" s="298" t="s">
        <v>64</v>
      </c>
      <c r="J33" s="297" t="s">
        <v>57</v>
      </c>
      <c r="K33" s="296" t="s">
        <v>63</v>
      </c>
      <c r="L33" s="295" t="s">
        <v>62</v>
      </c>
      <c r="M33" s="295" t="s">
        <v>61</v>
      </c>
      <c r="N33" s="295" t="s">
        <v>60</v>
      </c>
      <c r="O33" s="295" t="s">
        <v>59</v>
      </c>
      <c r="P33" s="294" t="s">
        <v>58</v>
      </c>
      <c r="Q33" s="293" t="s">
        <v>57</v>
      </c>
      <c r="R33" s="292" t="s">
        <v>56</v>
      </c>
    </row>
    <row r="34" spans="1:18" ht="17.100000000000001" customHeight="1">
      <c r="B34" s="837"/>
      <c r="C34" s="291" t="s">
        <v>111</v>
      </c>
      <c r="D34" s="47"/>
      <c r="E34" s="47"/>
      <c r="F34" s="47"/>
      <c r="G34" s="46"/>
      <c r="H34" s="263">
        <f t="shared" ref="H34:I41" si="6">H14+H24</f>
        <v>2783</v>
      </c>
      <c r="I34" s="264">
        <f t="shared" si="6"/>
        <v>2447</v>
      </c>
      <c r="J34" s="290">
        <f>SUM(H34:I34)</f>
        <v>5230</v>
      </c>
      <c r="K34" s="289" t="s">
        <v>217</v>
      </c>
      <c r="L34" s="288">
        <f>L14+L24</f>
        <v>4773</v>
      </c>
      <c r="M34" s="288">
        <f>M14+M24</f>
        <v>2998</v>
      </c>
      <c r="N34" s="288">
        <f>N14+N24</f>
        <v>2357</v>
      </c>
      <c r="O34" s="288">
        <f>O14+O24</f>
        <v>2635</v>
      </c>
      <c r="P34" s="288">
        <f>P14+P24</f>
        <v>1883</v>
      </c>
      <c r="Q34" s="261">
        <f t="shared" ref="Q34:Q42" si="7">SUM(K34:P34)</f>
        <v>14646</v>
      </c>
      <c r="R34" s="287">
        <f t="shared" ref="R34:R42" si="8">SUM(J34,Q34)</f>
        <v>19876</v>
      </c>
    </row>
    <row r="35" spans="1:18" ht="17.100000000000001" customHeight="1">
      <c r="B35" s="837"/>
      <c r="C35" s="82"/>
      <c r="D35" s="151" t="s">
        <v>126</v>
      </c>
      <c r="E35" s="151"/>
      <c r="F35" s="151"/>
      <c r="G35" s="151"/>
      <c r="H35" s="286">
        <f t="shared" si="6"/>
        <v>110</v>
      </c>
      <c r="I35" s="285">
        <f t="shared" si="6"/>
        <v>101</v>
      </c>
      <c r="J35" s="275">
        <f>SUM(H35:I35)</f>
        <v>211</v>
      </c>
      <c r="K35" s="284" t="s">
        <v>217</v>
      </c>
      <c r="L35" s="283">
        <f t="shared" ref="L35:P41" si="9">L15+L25</f>
        <v>140</v>
      </c>
      <c r="M35" s="283">
        <f t="shared" si="9"/>
        <v>90</v>
      </c>
      <c r="N35" s="283">
        <f t="shared" si="9"/>
        <v>66</v>
      </c>
      <c r="O35" s="283">
        <f t="shared" si="9"/>
        <v>62</v>
      </c>
      <c r="P35" s="282">
        <f>P15+P25</f>
        <v>58</v>
      </c>
      <c r="Q35" s="275">
        <f>SUM(K35:P35)</f>
        <v>416</v>
      </c>
      <c r="R35" s="281">
        <f>SUM(J35,Q35)</f>
        <v>627</v>
      </c>
    </row>
    <row r="36" spans="1:18" ht="17.100000000000001" customHeight="1">
      <c r="B36" s="837"/>
      <c r="C36" s="152"/>
      <c r="D36" s="69" t="s">
        <v>125</v>
      </c>
      <c r="E36" s="69"/>
      <c r="F36" s="69"/>
      <c r="G36" s="69"/>
      <c r="H36" s="280">
        <f t="shared" si="6"/>
        <v>268</v>
      </c>
      <c r="I36" s="279">
        <f t="shared" si="6"/>
        <v>248</v>
      </c>
      <c r="J36" s="275">
        <f t="shared" ref="J36:J42" si="10">SUM(H36:I36)</f>
        <v>516</v>
      </c>
      <c r="K36" s="278" t="s">
        <v>217</v>
      </c>
      <c r="L36" s="277">
        <f t="shared" si="9"/>
        <v>323</v>
      </c>
      <c r="M36" s="277">
        <f t="shared" si="9"/>
        <v>254</v>
      </c>
      <c r="N36" s="277">
        <f t="shared" si="9"/>
        <v>165</v>
      </c>
      <c r="O36" s="277">
        <f t="shared" si="9"/>
        <v>172</v>
      </c>
      <c r="P36" s="276">
        <f t="shared" si="9"/>
        <v>128</v>
      </c>
      <c r="Q36" s="275">
        <f t="shared" si="7"/>
        <v>1042</v>
      </c>
      <c r="R36" s="274">
        <f t="shared" si="8"/>
        <v>1558</v>
      </c>
    </row>
    <row r="37" spans="1:18" ht="17.100000000000001" customHeight="1">
      <c r="B37" s="837"/>
      <c r="C37" s="152"/>
      <c r="D37" s="69" t="s">
        <v>124</v>
      </c>
      <c r="E37" s="69"/>
      <c r="F37" s="69"/>
      <c r="G37" s="69"/>
      <c r="H37" s="280">
        <f t="shared" si="6"/>
        <v>421</v>
      </c>
      <c r="I37" s="279">
        <f t="shared" si="6"/>
        <v>362</v>
      </c>
      <c r="J37" s="275">
        <f t="shared" si="10"/>
        <v>783</v>
      </c>
      <c r="K37" s="278" t="s">
        <v>217</v>
      </c>
      <c r="L37" s="277">
        <f t="shared" si="9"/>
        <v>604</v>
      </c>
      <c r="M37" s="277">
        <f t="shared" si="9"/>
        <v>388</v>
      </c>
      <c r="N37" s="277">
        <f t="shared" si="9"/>
        <v>260</v>
      </c>
      <c r="O37" s="277">
        <f t="shared" si="9"/>
        <v>275</v>
      </c>
      <c r="P37" s="276">
        <f t="shared" si="9"/>
        <v>215</v>
      </c>
      <c r="Q37" s="275">
        <f t="shared" si="7"/>
        <v>1742</v>
      </c>
      <c r="R37" s="274">
        <f>SUM(J37,Q37)</f>
        <v>2525</v>
      </c>
    </row>
    <row r="38" spans="1:18" ht="17.100000000000001" customHeight="1">
      <c r="B38" s="837"/>
      <c r="C38" s="152"/>
      <c r="D38" s="69" t="s">
        <v>123</v>
      </c>
      <c r="E38" s="69"/>
      <c r="F38" s="69"/>
      <c r="G38" s="69"/>
      <c r="H38" s="280">
        <f t="shared" si="6"/>
        <v>717</v>
      </c>
      <c r="I38" s="279">
        <f t="shared" si="6"/>
        <v>528</v>
      </c>
      <c r="J38" s="275">
        <f t="shared" si="10"/>
        <v>1245</v>
      </c>
      <c r="K38" s="278" t="s">
        <v>217</v>
      </c>
      <c r="L38" s="277">
        <f t="shared" si="9"/>
        <v>997</v>
      </c>
      <c r="M38" s="277">
        <f t="shared" si="9"/>
        <v>556</v>
      </c>
      <c r="N38" s="277">
        <f t="shared" si="9"/>
        <v>405</v>
      </c>
      <c r="O38" s="277">
        <f t="shared" si="9"/>
        <v>428</v>
      </c>
      <c r="P38" s="276">
        <f t="shared" si="9"/>
        <v>306</v>
      </c>
      <c r="Q38" s="275">
        <f t="shared" si="7"/>
        <v>2692</v>
      </c>
      <c r="R38" s="274">
        <f t="shared" si="8"/>
        <v>3937</v>
      </c>
    </row>
    <row r="39" spans="1:18" ht="17.100000000000001" customHeight="1">
      <c r="B39" s="837"/>
      <c r="C39" s="152"/>
      <c r="D39" s="69" t="s">
        <v>122</v>
      </c>
      <c r="E39" s="69"/>
      <c r="F39" s="69"/>
      <c r="G39" s="69"/>
      <c r="H39" s="280">
        <f t="shared" si="6"/>
        <v>767</v>
      </c>
      <c r="I39" s="279">
        <f t="shared" si="6"/>
        <v>636</v>
      </c>
      <c r="J39" s="275">
        <f t="shared" si="10"/>
        <v>1403</v>
      </c>
      <c r="K39" s="278" t="s">
        <v>217</v>
      </c>
      <c r="L39" s="277">
        <f t="shared" si="9"/>
        <v>1335</v>
      </c>
      <c r="M39" s="277">
        <f t="shared" si="9"/>
        <v>769</v>
      </c>
      <c r="N39" s="277">
        <f t="shared" si="9"/>
        <v>617</v>
      </c>
      <c r="O39" s="277">
        <f t="shared" si="9"/>
        <v>579</v>
      </c>
      <c r="P39" s="276">
        <f t="shared" si="9"/>
        <v>450</v>
      </c>
      <c r="Q39" s="275">
        <f t="shared" si="7"/>
        <v>3750</v>
      </c>
      <c r="R39" s="274">
        <f t="shared" si="8"/>
        <v>5153</v>
      </c>
    </row>
    <row r="40" spans="1:18" ht="17.100000000000001" customHeight="1">
      <c r="B40" s="837"/>
      <c r="C40" s="133"/>
      <c r="D40" s="132" t="s">
        <v>121</v>
      </c>
      <c r="E40" s="132"/>
      <c r="F40" s="132"/>
      <c r="G40" s="132"/>
      <c r="H40" s="273">
        <f t="shared" si="6"/>
        <v>500</v>
      </c>
      <c r="I40" s="272">
        <f t="shared" si="6"/>
        <v>572</v>
      </c>
      <c r="J40" s="271">
        <f t="shared" si="10"/>
        <v>1072</v>
      </c>
      <c r="K40" s="270" t="s">
        <v>217</v>
      </c>
      <c r="L40" s="269">
        <f t="shared" si="9"/>
        <v>1374</v>
      </c>
      <c r="M40" s="269">
        <f t="shared" si="9"/>
        <v>941</v>
      </c>
      <c r="N40" s="269">
        <f t="shared" si="9"/>
        <v>844</v>
      </c>
      <c r="O40" s="269">
        <f t="shared" si="9"/>
        <v>1119</v>
      </c>
      <c r="P40" s="268">
        <f t="shared" si="9"/>
        <v>726</v>
      </c>
      <c r="Q40" s="267">
        <f t="shared" si="7"/>
        <v>5004</v>
      </c>
      <c r="R40" s="266">
        <f t="shared" si="8"/>
        <v>6076</v>
      </c>
    </row>
    <row r="41" spans="1:18" ht="17.100000000000001" customHeight="1">
      <c r="B41" s="837"/>
      <c r="C41" s="265" t="s">
        <v>110</v>
      </c>
      <c r="D41" s="265"/>
      <c r="E41" s="265"/>
      <c r="F41" s="265"/>
      <c r="G41" s="265"/>
      <c r="H41" s="263">
        <f t="shared" si="6"/>
        <v>32</v>
      </c>
      <c r="I41" s="264">
        <f t="shared" si="6"/>
        <v>58</v>
      </c>
      <c r="J41" s="263">
        <f>SUM(H41:I41)</f>
        <v>90</v>
      </c>
      <c r="K41" s="262" t="s">
        <v>214</v>
      </c>
      <c r="L41" s="35">
        <f>L21+L31</f>
        <v>70</v>
      </c>
      <c r="M41" s="35">
        <f t="shared" si="9"/>
        <v>46</v>
      </c>
      <c r="N41" s="35">
        <f t="shared" si="9"/>
        <v>31</v>
      </c>
      <c r="O41" s="35">
        <f t="shared" si="9"/>
        <v>28</v>
      </c>
      <c r="P41" s="34">
        <f t="shared" si="9"/>
        <v>43</v>
      </c>
      <c r="Q41" s="261">
        <f t="shared" si="7"/>
        <v>218</v>
      </c>
      <c r="R41" s="260">
        <f t="shared" si="8"/>
        <v>308</v>
      </c>
    </row>
    <row r="42" spans="1:18" ht="17.100000000000001" customHeight="1" thickBot="1">
      <c r="B42" s="838"/>
      <c r="C42" s="839" t="s">
        <v>120</v>
      </c>
      <c r="D42" s="840"/>
      <c r="E42" s="840"/>
      <c r="F42" s="840"/>
      <c r="G42" s="841"/>
      <c r="H42" s="259">
        <f>H34+H41</f>
        <v>2815</v>
      </c>
      <c r="I42" s="256">
        <f>I34+I41</f>
        <v>2505</v>
      </c>
      <c r="J42" s="255">
        <f t="shared" si="10"/>
        <v>5320</v>
      </c>
      <c r="K42" s="258" t="s">
        <v>217</v>
      </c>
      <c r="L42" s="257">
        <f>L34+L41</f>
        <v>4843</v>
      </c>
      <c r="M42" s="257">
        <f>M34+M41</f>
        <v>3044</v>
      </c>
      <c r="N42" s="257">
        <f>N34+N41</f>
        <v>2388</v>
      </c>
      <c r="O42" s="257">
        <f>O34+O41</f>
        <v>2663</v>
      </c>
      <c r="P42" s="256">
        <f>P34+P41</f>
        <v>1926</v>
      </c>
      <c r="Q42" s="255">
        <f t="shared" si="7"/>
        <v>14864</v>
      </c>
      <c r="R42" s="254">
        <f t="shared" si="8"/>
        <v>20184</v>
      </c>
    </row>
    <row r="45" spans="1:18" ht="17.100000000000001" customHeight="1">
      <c r="A45" s="4" t="s">
        <v>119</v>
      </c>
    </row>
    <row r="46" spans="1:18" ht="17.100000000000001" customHeight="1">
      <c r="B46" s="23"/>
      <c r="C46" s="23"/>
      <c r="D46" s="23"/>
      <c r="E46" s="143"/>
      <c r="F46" s="143"/>
      <c r="G46" s="143"/>
      <c r="H46" s="143"/>
      <c r="I46" s="143"/>
      <c r="J46" s="143"/>
      <c r="K46" s="782" t="s">
        <v>112</v>
      </c>
      <c r="L46" s="782"/>
      <c r="M46" s="782"/>
      <c r="N46" s="782"/>
      <c r="O46" s="782"/>
      <c r="P46" s="782"/>
      <c r="Q46" s="782"/>
      <c r="R46" s="782"/>
    </row>
    <row r="47" spans="1:18" ht="17.100000000000001" customHeight="1">
      <c r="B47" s="783" t="str">
        <f>"令和" &amp; DBCS($A$2) &amp; "年（" &amp; DBCS($B$2) &amp; "年）" &amp; DBCS($C$2) &amp; "月"</f>
        <v>令和４年（２０２２年）９月</v>
      </c>
      <c r="C47" s="784"/>
      <c r="D47" s="784"/>
      <c r="E47" s="784"/>
      <c r="F47" s="784"/>
      <c r="G47" s="785"/>
      <c r="H47" s="789" t="s">
        <v>104</v>
      </c>
      <c r="I47" s="790"/>
      <c r="J47" s="790"/>
      <c r="K47" s="791" t="s">
        <v>103</v>
      </c>
      <c r="L47" s="792"/>
      <c r="M47" s="792"/>
      <c r="N47" s="792"/>
      <c r="O47" s="792"/>
      <c r="P47" s="792"/>
      <c r="Q47" s="793"/>
      <c r="R47" s="794" t="s">
        <v>56</v>
      </c>
    </row>
    <row r="48" spans="1:18" ht="17.100000000000001" customHeight="1">
      <c r="B48" s="786"/>
      <c r="C48" s="787"/>
      <c r="D48" s="787"/>
      <c r="E48" s="787"/>
      <c r="F48" s="787"/>
      <c r="G48" s="788"/>
      <c r="H48" s="142" t="s">
        <v>65</v>
      </c>
      <c r="I48" s="141" t="s">
        <v>64</v>
      </c>
      <c r="J48" s="140" t="s">
        <v>57</v>
      </c>
      <c r="K48" s="139" t="s">
        <v>63</v>
      </c>
      <c r="L48" s="138" t="s">
        <v>62</v>
      </c>
      <c r="M48" s="138" t="s">
        <v>61</v>
      </c>
      <c r="N48" s="138" t="s">
        <v>60</v>
      </c>
      <c r="O48" s="138" t="s">
        <v>59</v>
      </c>
      <c r="P48" s="137" t="s">
        <v>58</v>
      </c>
      <c r="Q48" s="431" t="s">
        <v>57</v>
      </c>
      <c r="R48" s="795"/>
    </row>
    <row r="49" spans="1:18" ht="17.100000000000001" customHeight="1">
      <c r="B49" s="3" t="s">
        <v>111</v>
      </c>
      <c r="C49" s="235"/>
      <c r="D49" s="235"/>
      <c r="E49" s="235"/>
      <c r="F49" s="235"/>
      <c r="G49" s="235"/>
      <c r="H49" s="22">
        <v>885</v>
      </c>
      <c r="I49" s="21">
        <v>1311</v>
      </c>
      <c r="J49" s="20">
        <f>SUM(H49:I49)</f>
        <v>2196</v>
      </c>
      <c r="K49" s="19">
        <v>0</v>
      </c>
      <c r="L49" s="31">
        <v>3670</v>
      </c>
      <c r="M49" s="31">
        <v>2417</v>
      </c>
      <c r="N49" s="31">
        <v>1547</v>
      </c>
      <c r="O49" s="31">
        <v>1000</v>
      </c>
      <c r="P49" s="30">
        <v>485</v>
      </c>
      <c r="Q49" s="253">
        <f>SUM(K49:P49)</f>
        <v>9119</v>
      </c>
      <c r="R49" s="252">
        <f>SUM(J49,Q49)</f>
        <v>11315</v>
      </c>
    </row>
    <row r="50" spans="1:18" ht="17.100000000000001" customHeight="1">
      <c r="B50" s="2" t="s">
        <v>110</v>
      </c>
      <c r="C50" s="29"/>
      <c r="D50" s="29"/>
      <c r="E50" s="29"/>
      <c r="F50" s="29"/>
      <c r="G50" s="29"/>
      <c r="H50" s="18">
        <v>14</v>
      </c>
      <c r="I50" s="17">
        <v>32</v>
      </c>
      <c r="J50" s="16">
        <f>SUM(H50:I50)</f>
        <v>46</v>
      </c>
      <c r="K50" s="15">
        <v>0</v>
      </c>
      <c r="L50" s="28">
        <v>50</v>
      </c>
      <c r="M50" s="28">
        <v>42</v>
      </c>
      <c r="N50" s="28">
        <v>21</v>
      </c>
      <c r="O50" s="28">
        <v>13</v>
      </c>
      <c r="P50" s="27">
        <v>20</v>
      </c>
      <c r="Q50" s="251">
        <f>SUM(K50:P50)</f>
        <v>146</v>
      </c>
      <c r="R50" s="250">
        <f>SUM(J50,Q50)</f>
        <v>192</v>
      </c>
    </row>
    <row r="51" spans="1:18" ht="17.100000000000001" customHeight="1">
      <c r="B51" s="13" t="s">
        <v>55</v>
      </c>
      <c r="C51" s="12"/>
      <c r="D51" s="12"/>
      <c r="E51" s="12"/>
      <c r="F51" s="12"/>
      <c r="G51" s="12"/>
      <c r="H51" s="11">
        <f t="shared" ref="H51:P51" si="11">H49+H50</f>
        <v>899</v>
      </c>
      <c r="I51" s="8">
        <f t="shared" si="11"/>
        <v>1343</v>
      </c>
      <c r="J51" s="7">
        <f t="shared" si="11"/>
        <v>2242</v>
      </c>
      <c r="K51" s="10">
        <f t="shared" si="11"/>
        <v>0</v>
      </c>
      <c r="L51" s="9">
        <f t="shared" si="11"/>
        <v>3720</v>
      </c>
      <c r="M51" s="9">
        <f t="shared" si="11"/>
        <v>2459</v>
      </c>
      <c r="N51" s="9">
        <f t="shared" si="11"/>
        <v>1568</v>
      </c>
      <c r="O51" s="9">
        <f t="shared" si="11"/>
        <v>1013</v>
      </c>
      <c r="P51" s="8">
        <f t="shared" si="11"/>
        <v>505</v>
      </c>
      <c r="Q51" s="7">
        <f>SUM(K51:P51)</f>
        <v>9265</v>
      </c>
      <c r="R51" s="6">
        <f>SUM(J51,Q51)</f>
        <v>11507</v>
      </c>
    </row>
    <row r="53" spans="1:18" ht="17.100000000000001" customHeight="1">
      <c r="A53" s="4" t="s">
        <v>118</v>
      </c>
    </row>
    <row r="54" spans="1:18" ht="17.100000000000001" customHeight="1">
      <c r="B54" s="23"/>
      <c r="C54" s="23"/>
      <c r="D54" s="23"/>
      <c r="E54" s="143"/>
      <c r="F54" s="143"/>
      <c r="G54" s="143"/>
      <c r="H54" s="143"/>
      <c r="I54" s="143"/>
      <c r="J54" s="143"/>
      <c r="K54" s="782" t="s">
        <v>112</v>
      </c>
      <c r="L54" s="782"/>
      <c r="M54" s="782"/>
      <c r="N54" s="782"/>
      <c r="O54" s="782"/>
      <c r="P54" s="782"/>
      <c r="Q54" s="782"/>
      <c r="R54" s="782"/>
    </row>
    <row r="55" spans="1:18" ht="17.100000000000001" customHeight="1">
      <c r="B55" s="783" t="str">
        <f>"令和" &amp; DBCS($A$2) &amp; "年（" &amp; DBCS($B$2) &amp; "年）" &amp; DBCS($C$2) &amp; "月"</f>
        <v>令和４年（２０２２年）９月</v>
      </c>
      <c r="C55" s="784"/>
      <c r="D55" s="784"/>
      <c r="E55" s="784"/>
      <c r="F55" s="784"/>
      <c r="G55" s="785"/>
      <c r="H55" s="789" t="s">
        <v>104</v>
      </c>
      <c r="I55" s="790"/>
      <c r="J55" s="790"/>
      <c r="K55" s="791" t="s">
        <v>103</v>
      </c>
      <c r="L55" s="792"/>
      <c r="M55" s="792"/>
      <c r="N55" s="792"/>
      <c r="O55" s="792"/>
      <c r="P55" s="792"/>
      <c r="Q55" s="793"/>
      <c r="R55" s="785" t="s">
        <v>56</v>
      </c>
    </row>
    <row r="56" spans="1:18" ht="17.100000000000001" customHeight="1">
      <c r="B56" s="786"/>
      <c r="C56" s="787"/>
      <c r="D56" s="787"/>
      <c r="E56" s="787"/>
      <c r="F56" s="787"/>
      <c r="G56" s="788"/>
      <c r="H56" s="142" t="s">
        <v>65</v>
      </c>
      <c r="I56" s="141" t="s">
        <v>64</v>
      </c>
      <c r="J56" s="140" t="s">
        <v>57</v>
      </c>
      <c r="K56" s="139" t="s">
        <v>63</v>
      </c>
      <c r="L56" s="138" t="s">
        <v>62</v>
      </c>
      <c r="M56" s="138" t="s">
        <v>61</v>
      </c>
      <c r="N56" s="138" t="s">
        <v>60</v>
      </c>
      <c r="O56" s="138" t="s">
        <v>59</v>
      </c>
      <c r="P56" s="137" t="s">
        <v>58</v>
      </c>
      <c r="Q56" s="248" t="s">
        <v>57</v>
      </c>
      <c r="R56" s="788"/>
    </row>
    <row r="57" spans="1:18" ht="17.100000000000001" customHeight="1">
      <c r="B57" s="3" t="s">
        <v>111</v>
      </c>
      <c r="C57" s="235"/>
      <c r="D57" s="235"/>
      <c r="E57" s="235"/>
      <c r="F57" s="235"/>
      <c r="G57" s="235"/>
      <c r="H57" s="22">
        <v>7</v>
      </c>
      <c r="I57" s="21">
        <v>16</v>
      </c>
      <c r="J57" s="20">
        <f>SUM(H57:I57)</f>
        <v>23</v>
      </c>
      <c r="K57" s="19">
        <v>0</v>
      </c>
      <c r="L57" s="31">
        <v>1437</v>
      </c>
      <c r="M57" s="31">
        <v>1011</v>
      </c>
      <c r="N57" s="31">
        <v>795</v>
      </c>
      <c r="O57" s="31">
        <v>517</v>
      </c>
      <c r="P57" s="30">
        <v>269</v>
      </c>
      <c r="Q57" s="233">
        <f>SUM(K57:P57)</f>
        <v>4029</v>
      </c>
      <c r="R57" s="232">
        <f>SUM(J57,Q57)</f>
        <v>4052</v>
      </c>
    </row>
    <row r="58" spans="1:18" ht="17.100000000000001" customHeight="1">
      <c r="B58" s="2" t="s">
        <v>110</v>
      </c>
      <c r="C58" s="29"/>
      <c r="D58" s="29"/>
      <c r="E58" s="29"/>
      <c r="F58" s="29"/>
      <c r="G58" s="29"/>
      <c r="H58" s="18">
        <v>0</v>
      </c>
      <c r="I58" s="17">
        <v>0</v>
      </c>
      <c r="J58" s="16">
        <f>SUM(H58:I58)</f>
        <v>0</v>
      </c>
      <c r="K58" s="15">
        <v>0</v>
      </c>
      <c r="L58" s="28">
        <v>6</v>
      </c>
      <c r="M58" s="28">
        <v>10</v>
      </c>
      <c r="N58" s="28">
        <v>5</v>
      </c>
      <c r="O58" s="28">
        <v>4</v>
      </c>
      <c r="P58" s="27">
        <v>7</v>
      </c>
      <c r="Q58" s="230">
        <f>SUM(K58:P58)</f>
        <v>32</v>
      </c>
      <c r="R58" s="229">
        <f>SUM(J58,Q58)</f>
        <v>32</v>
      </c>
    </row>
    <row r="59" spans="1:18" ht="17.100000000000001" customHeight="1">
      <c r="B59" s="13" t="s">
        <v>55</v>
      </c>
      <c r="C59" s="12"/>
      <c r="D59" s="12"/>
      <c r="E59" s="12"/>
      <c r="F59" s="12"/>
      <c r="G59" s="12"/>
      <c r="H59" s="11">
        <f>H57+H58</f>
        <v>7</v>
      </c>
      <c r="I59" s="8">
        <f>I57+I58</f>
        <v>16</v>
      </c>
      <c r="J59" s="7">
        <f>SUM(H59:I59)</f>
        <v>23</v>
      </c>
      <c r="K59" s="10">
        <f t="shared" ref="K59:P59" si="12">K57+K58</f>
        <v>0</v>
      </c>
      <c r="L59" s="9">
        <f t="shared" si="12"/>
        <v>1443</v>
      </c>
      <c r="M59" s="9">
        <f t="shared" si="12"/>
        <v>1021</v>
      </c>
      <c r="N59" s="9">
        <f t="shared" si="12"/>
        <v>800</v>
      </c>
      <c r="O59" s="9">
        <f t="shared" si="12"/>
        <v>521</v>
      </c>
      <c r="P59" s="8">
        <f t="shared" si="12"/>
        <v>276</v>
      </c>
      <c r="Q59" s="227">
        <f>SUM(K59:P59)</f>
        <v>4061</v>
      </c>
      <c r="R59" s="226">
        <f>SUM(J59,Q59)</f>
        <v>4084</v>
      </c>
    </row>
    <row r="61" spans="1:18" ht="17.100000000000001" customHeight="1">
      <c r="A61" s="4" t="s">
        <v>117</v>
      </c>
    </row>
    <row r="62" spans="1:18" ht="17.100000000000001" customHeight="1">
      <c r="A62" s="4" t="s">
        <v>116</v>
      </c>
    </row>
    <row r="63" spans="1:18" ht="17.100000000000001" customHeight="1">
      <c r="B63" s="23"/>
      <c r="C63" s="23"/>
      <c r="D63" s="23"/>
      <c r="E63" s="143"/>
      <c r="F63" s="143"/>
      <c r="G63" s="143"/>
      <c r="H63" s="143"/>
      <c r="I63" s="143"/>
      <c r="J63" s="782" t="s">
        <v>112</v>
      </c>
      <c r="K63" s="782"/>
      <c r="L63" s="782"/>
      <c r="M63" s="782"/>
      <c r="N63" s="782"/>
      <c r="O63" s="782"/>
      <c r="P63" s="782"/>
      <c r="Q63" s="782"/>
    </row>
    <row r="64" spans="1:18" ht="17.100000000000001" customHeight="1">
      <c r="B64" s="783" t="str">
        <f>"令和" &amp; DBCS($A$2) &amp; "年（" &amp; DBCS($B$2) &amp; "年）" &amp; DBCS($C$2) &amp; "月"</f>
        <v>令和４年（２０２２年）９月</v>
      </c>
      <c r="C64" s="784"/>
      <c r="D64" s="784"/>
      <c r="E64" s="784"/>
      <c r="F64" s="784"/>
      <c r="G64" s="785"/>
      <c r="H64" s="789" t="s">
        <v>104</v>
      </c>
      <c r="I64" s="790"/>
      <c r="J64" s="790"/>
      <c r="K64" s="791" t="s">
        <v>103</v>
      </c>
      <c r="L64" s="792"/>
      <c r="M64" s="792"/>
      <c r="N64" s="792"/>
      <c r="O64" s="792"/>
      <c r="P64" s="793"/>
      <c r="Q64" s="785" t="s">
        <v>56</v>
      </c>
    </row>
    <row r="65" spans="1:17" ht="17.100000000000001" customHeight="1">
      <c r="B65" s="786"/>
      <c r="C65" s="787"/>
      <c r="D65" s="787"/>
      <c r="E65" s="787"/>
      <c r="F65" s="787"/>
      <c r="G65" s="788"/>
      <c r="H65" s="142" t="s">
        <v>65</v>
      </c>
      <c r="I65" s="141" t="s">
        <v>64</v>
      </c>
      <c r="J65" s="140" t="s">
        <v>57</v>
      </c>
      <c r="K65" s="249" t="s">
        <v>62</v>
      </c>
      <c r="L65" s="138" t="s">
        <v>61</v>
      </c>
      <c r="M65" s="138" t="s">
        <v>60</v>
      </c>
      <c r="N65" s="138" t="s">
        <v>59</v>
      </c>
      <c r="O65" s="137" t="s">
        <v>58</v>
      </c>
      <c r="P65" s="248" t="s">
        <v>57</v>
      </c>
      <c r="Q65" s="788"/>
    </row>
    <row r="66" spans="1:17" ht="17.100000000000001" customHeight="1">
      <c r="B66" s="3" t="s">
        <v>111</v>
      </c>
      <c r="C66" s="235"/>
      <c r="D66" s="235"/>
      <c r="E66" s="235"/>
      <c r="F66" s="235"/>
      <c r="G66" s="235"/>
      <c r="H66" s="22">
        <v>0</v>
      </c>
      <c r="I66" s="21">
        <v>0</v>
      </c>
      <c r="J66" s="20">
        <f>SUM(H66:I66)</f>
        <v>0</v>
      </c>
      <c r="K66" s="234">
        <v>0</v>
      </c>
      <c r="L66" s="31">
        <v>3</v>
      </c>
      <c r="M66" s="31">
        <v>177</v>
      </c>
      <c r="N66" s="31">
        <v>552</v>
      </c>
      <c r="O66" s="30">
        <v>413</v>
      </c>
      <c r="P66" s="233">
        <f>SUM(K66:O66)</f>
        <v>1145</v>
      </c>
      <c r="Q66" s="232">
        <f>SUM(J66,P66)</f>
        <v>1145</v>
      </c>
    </row>
    <row r="67" spans="1:17" ht="17.100000000000001" customHeight="1">
      <c r="B67" s="2" t="s">
        <v>110</v>
      </c>
      <c r="C67" s="29"/>
      <c r="D67" s="29"/>
      <c r="E67" s="29"/>
      <c r="F67" s="29"/>
      <c r="G67" s="29"/>
      <c r="H67" s="18">
        <v>0</v>
      </c>
      <c r="I67" s="17">
        <v>0</v>
      </c>
      <c r="J67" s="16">
        <f>SUM(H67:I67)</f>
        <v>0</v>
      </c>
      <c r="K67" s="231">
        <v>0</v>
      </c>
      <c r="L67" s="28">
        <v>0</v>
      </c>
      <c r="M67" s="28">
        <v>0</v>
      </c>
      <c r="N67" s="28">
        <v>1</v>
      </c>
      <c r="O67" s="27">
        <v>4</v>
      </c>
      <c r="P67" s="230">
        <f>SUM(K67:O67)</f>
        <v>5</v>
      </c>
      <c r="Q67" s="229">
        <f>SUM(J67,P67)</f>
        <v>5</v>
      </c>
    </row>
    <row r="68" spans="1:17" ht="17.100000000000001" customHeight="1">
      <c r="B68" s="13" t="s">
        <v>55</v>
      </c>
      <c r="C68" s="12"/>
      <c r="D68" s="12"/>
      <c r="E68" s="12"/>
      <c r="F68" s="12"/>
      <c r="G68" s="12"/>
      <c r="H68" s="11">
        <f>H66+H67</f>
        <v>0</v>
      </c>
      <c r="I68" s="8">
        <f>I66+I67</f>
        <v>0</v>
      </c>
      <c r="J68" s="7">
        <f>SUM(H68:I68)</f>
        <v>0</v>
      </c>
      <c r="K68" s="228">
        <f>K66+K67</f>
        <v>0</v>
      </c>
      <c r="L68" s="9">
        <f>L66+L67</f>
        <v>3</v>
      </c>
      <c r="M68" s="9">
        <f>M66+M67</f>
        <v>177</v>
      </c>
      <c r="N68" s="9">
        <f>N66+N67</f>
        <v>553</v>
      </c>
      <c r="O68" s="8">
        <f>O66+O67</f>
        <v>417</v>
      </c>
      <c r="P68" s="227">
        <f>SUM(K68:O68)</f>
        <v>1150</v>
      </c>
      <c r="Q68" s="226">
        <f>SUM(J68,P68)</f>
        <v>1150</v>
      </c>
    </row>
    <row r="70" spans="1:17" ht="17.100000000000001" customHeight="1">
      <c r="A70" s="4" t="s">
        <v>115</v>
      </c>
    </row>
    <row r="71" spans="1:17" ht="17.100000000000001" customHeight="1">
      <c r="B71" s="23"/>
      <c r="C71" s="23"/>
      <c r="D71" s="23"/>
      <c r="E71" s="143"/>
      <c r="F71" s="143"/>
      <c r="G71" s="143"/>
      <c r="H71" s="143"/>
      <c r="I71" s="143"/>
      <c r="J71" s="782" t="s">
        <v>112</v>
      </c>
      <c r="K71" s="782"/>
      <c r="L71" s="782"/>
      <c r="M71" s="782"/>
      <c r="N71" s="782"/>
      <c r="O71" s="782"/>
      <c r="P71" s="782"/>
      <c r="Q71" s="782"/>
    </row>
    <row r="72" spans="1:17" ht="17.100000000000001" customHeight="1">
      <c r="B72" s="783" t="str">
        <f>"令和" &amp; DBCS($A$2) &amp; "年（" &amp; DBCS($B$2) &amp; "年）" &amp; DBCS($C$2) &amp; "月"</f>
        <v>令和４年（２０２２年）９月</v>
      </c>
      <c r="C72" s="784"/>
      <c r="D72" s="784"/>
      <c r="E72" s="784"/>
      <c r="F72" s="784"/>
      <c r="G72" s="785"/>
      <c r="H72" s="830" t="s">
        <v>104</v>
      </c>
      <c r="I72" s="831"/>
      <c r="J72" s="831"/>
      <c r="K72" s="832" t="s">
        <v>103</v>
      </c>
      <c r="L72" s="831"/>
      <c r="M72" s="831"/>
      <c r="N72" s="831"/>
      <c r="O72" s="831"/>
      <c r="P72" s="833"/>
      <c r="Q72" s="834" t="s">
        <v>56</v>
      </c>
    </row>
    <row r="73" spans="1:17" ht="17.100000000000001" customHeight="1">
      <c r="B73" s="786"/>
      <c r="C73" s="787"/>
      <c r="D73" s="787"/>
      <c r="E73" s="787"/>
      <c r="F73" s="787"/>
      <c r="G73" s="788"/>
      <c r="H73" s="247" t="s">
        <v>65</v>
      </c>
      <c r="I73" s="246" t="s">
        <v>64</v>
      </c>
      <c r="J73" s="245" t="s">
        <v>57</v>
      </c>
      <c r="K73" s="244" t="s">
        <v>62</v>
      </c>
      <c r="L73" s="243" t="s">
        <v>61</v>
      </c>
      <c r="M73" s="243" t="s">
        <v>60</v>
      </c>
      <c r="N73" s="243" t="s">
        <v>59</v>
      </c>
      <c r="O73" s="242" t="s">
        <v>58</v>
      </c>
      <c r="P73" s="241" t="s">
        <v>57</v>
      </c>
      <c r="Q73" s="835"/>
    </row>
    <row r="74" spans="1:17" ht="17.100000000000001" customHeight="1">
      <c r="B74" s="3" t="s">
        <v>111</v>
      </c>
      <c r="C74" s="235"/>
      <c r="D74" s="235"/>
      <c r="E74" s="235"/>
      <c r="F74" s="235"/>
      <c r="G74" s="235"/>
      <c r="H74" s="22">
        <v>0</v>
      </c>
      <c r="I74" s="21">
        <v>0</v>
      </c>
      <c r="J74" s="20">
        <f>SUM(H74:I74)</f>
        <v>0</v>
      </c>
      <c r="K74" s="234">
        <v>50</v>
      </c>
      <c r="L74" s="31">
        <v>52</v>
      </c>
      <c r="M74" s="31">
        <v>114</v>
      </c>
      <c r="N74" s="31">
        <v>156</v>
      </c>
      <c r="O74" s="30">
        <v>73</v>
      </c>
      <c r="P74" s="233">
        <f>SUM(K74:O74)</f>
        <v>445</v>
      </c>
      <c r="Q74" s="232">
        <f>SUM(J74,P74)</f>
        <v>445</v>
      </c>
    </row>
    <row r="75" spans="1:17" ht="17.100000000000001" customHeight="1">
      <c r="B75" s="2" t="s">
        <v>110</v>
      </c>
      <c r="C75" s="29"/>
      <c r="D75" s="29"/>
      <c r="E75" s="29"/>
      <c r="F75" s="29"/>
      <c r="G75" s="29"/>
      <c r="H75" s="18">
        <v>0</v>
      </c>
      <c r="I75" s="17">
        <v>0</v>
      </c>
      <c r="J75" s="16">
        <f>SUM(H75:I75)</f>
        <v>0</v>
      </c>
      <c r="K75" s="231">
        <v>0</v>
      </c>
      <c r="L75" s="28">
        <v>0</v>
      </c>
      <c r="M75" s="28">
        <v>0</v>
      </c>
      <c r="N75" s="28">
        <v>1</v>
      </c>
      <c r="O75" s="27">
        <v>1</v>
      </c>
      <c r="P75" s="230">
        <f>SUM(K75:O75)</f>
        <v>2</v>
      </c>
      <c r="Q75" s="229">
        <f>SUM(J75,P75)</f>
        <v>2</v>
      </c>
    </row>
    <row r="76" spans="1:17" ht="17.100000000000001" customHeight="1">
      <c r="B76" s="13" t="s">
        <v>55</v>
      </c>
      <c r="C76" s="12"/>
      <c r="D76" s="12"/>
      <c r="E76" s="12"/>
      <c r="F76" s="12"/>
      <c r="G76" s="12"/>
      <c r="H76" s="11">
        <f>H74+H75</f>
        <v>0</v>
      </c>
      <c r="I76" s="8">
        <f>I74+I75</f>
        <v>0</v>
      </c>
      <c r="J76" s="7">
        <f>SUM(H76:I76)</f>
        <v>0</v>
      </c>
      <c r="K76" s="228">
        <f>K74+K75</f>
        <v>50</v>
      </c>
      <c r="L76" s="9">
        <f>L74+L75</f>
        <v>52</v>
      </c>
      <c r="M76" s="9">
        <f>M74+M75</f>
        <v>114</v>
      </c>
      <c r="N76" s="9">
        <f>N74+N75</f>
        <v>157</v>
      </c>
      <c r="O76" s="8">
        <f>O74+O75</f>
        <v>74</v>
      </c>
      <c r="P76" s="227">
        <f>SUM(K76:O76)</f>
        <v>447</v>
      </c>
      <c r="Q76" s="226">
        <f>SUM(J76,P76)</f>
        <v>447</v>
      </c>
    </row>
    <row r="78" spans="1:17" ht="17.100000000000001" customHeight="1">
      <c r="A78" s="4" t="s">
        <v>114</v>
      </c>
    </row>
    <row r="79" spans="1:17" ht="17.100000000000001" customHeight="1">
      <c r="B79" s="23"/>
      <c r="C79" s="23"/>
      <c r="D79" s="23"/>
      <c r="E79" s="143"/>
      <c r="F79" s="143"/>
      <c r="G79" s="143"/>
      <c r="H79" s="143"/>
      <c r="I79" s="143"/>
      <c r="J79" s="782" t="s">
        <v>112</v>
      </c>
      <c r="K79" s="782"/>
      <c r="L79" s="782"/>
      <c r="M79" s="782"/>
      <c r="N79" s="782"/>
      <c r="O79" s="782"/>
      <c r="P79" s="782"/>
      <c r="Q79" s="782"/>
    </row>
    <row r="80" spans="1:17" ht="17.100000000000001" customHeight="1">
      <c r="B80" s="809" t="str">
        <f>"令和" &amp; DBCS($A$2) &amp; "年（" &amp; DBCS($B$2) &amp; "年）" &amp; DBCS($C$2) &amp; "月"</f>
        <v>令和４年（２０２２年）９月</v>
      </c>
      <c r="C80" s="810"/>
      <c r="D80" s="810"/>
      <c r="E80" s="810"/>
      <c r="F80" s="810"/>
      <c r="G80" s="811"/>
      <c r="H80" s="815" t="s">
        <v>104</v>
      </c>
      <c r="I80" s="816"/>
      <c r="J80" s="816"/>
      <c r="K80" s="817" t="s">
        <v>103</v>
      </c>
      <c r="L80" s="816"/>
      <c r="M80" s="816"/>
      <c r="N80" s="816"/>
      <c r="O80" s="816"/>
      <c r="P80" s="818"/>
      <c r="Q80" s="811" t="s">
        <v>56</v>
      </c>
    </row>
    <row r="81" spans="1:18" ht="17.100000000000001" customHeight="1">
      <c r="B81" s="812"/>
      <c r="C81" s="813"/>
      <c r="D81" s="813"/>
      <c r="E81" s="813"/>
      <c r="F81" s="813"/>
      <c r="G81" s="814"/>
      <c r="H81" s="240" t="s">
        <v>65</v>
      </c>
      <c r="I81" s="237" t="s">
        <v>64</v>
      </c>
      <c r="J81" s="433" t="s">
        <v>57</v>
      </c>
      <c r="K81" s="239" t="s">
        <v>62</v>
      </c>
      <c r="L81" s="238" t="s">
        <v>61</v>
      </c>
      <c r="M81" s="238" t="s">
        <v>60</v>
      </c>
      <c r="N81" s="238" t="s">
        <v>59</v>
      </c>
      <c r="O81" s="237" t="s">
        <v>58</v>
      </c>
      <c r="P81" s="236" t="s">
        <v>57</v>
      </c>
      <c r="Q81" s="814"/>
    </row>
    <row r="82" spans="1:18" ht="17.100000000000001" customHeight="1">
      <c r="B82" s="3" t="s">
        <v>111</v>
      </c>
      <c r="C82" s="235"/>
      <c r="D82" s="235"/>
      <c r="E82" s="235"/>
      <c r="F82" s="235"/>
      <c r="G82" s="235"/>
      <c r="H82" s="22">
        <v>0</v>
      </c>
      <c r="I82" s="21">
        <v>0</v>
      </c>
      <c r="J82" s="20">
        <f>SUM(H82:I82)</f>
        <v>0</v>
      </c>
      <c r="K82" s="234">
        <v>0</v>
      </c>
      <c r="L82" s="31">
        <v>0</v>
      </c>
      <c r="M82" s="31">
        <v>3</v>
      </c>
      <c r="N82" s="31">
        <v>14</v>
      </c>
      <c r="O82" s="30">
        <v>15</v>
      </c>
      <c r="P82" s="233">
        <f>SUM(K82:O82)</f>
        <v>32</v>
      </c>
      <c r="Q82" s="232">
        <f>SUM(J82,P82)</f>
        <v>32</v>
      </c>
    </row>
    <row r="83" spans="1:18" ht="17.100000000000001" customHeight="1">
      <c r="B83" s="2" t="s">
        <v>110</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55</v>
      </c>
      <c r="C84" s="12"/>
      <c r="D84" s="12"/>
      <c r="E84" s="12"/>
      <c r="F84" s="12"/>
      <c r="G84" s="12"/>
      <c r="H84" s="11">
        <f>H82+H83</f>
        <v>0</v>
      </c>
      <c r="I84" s="8">
        <f>I82+I83</f>
        <v>0</v>
      </c>
      <c r="J84" s="7">
        <f>SUM(H84:I84)</f>
        <v>0</v>
      </c>
      <c r="K84" s="228">
        <f>K82+K83</f>
        <v>0</v>
      </c>
      <c r="L84" s="9">
        <f>L82+L83</f>
        <v>0</v>
      </c>
      <c r="M84" s="9">
        <f>M82+M83</f>
        <v>3</v>
      </c>
      <c r="N84" s="9">
        <f>N82+N83</f>
        <v>14</v>
      </c>
      <c r="O84" s="8">
        <f>O82+O83</f>
        <v>15</v>
      </c>
      <c r="P84" s="227">
        <f>SUM(K84:O84)</f>
        <v>32</v>
      </c>
      <c r="Q84" s="226">
        <f>SUM(J84,P84)</f>
        <v>32</v>
      </c>
    </row>
    <row r="86" spans="1:18" s="189" customFormat="1" ht="17.100000000000001" customHeight="1">
      <c r="A86" s="4" t="s">
        <v>113</v>
      </c>
    </row>
    <row r="87" spans="1:18" s="189" customFormat="1" ht="17.100000000000001" customHeight="1">
      <c r="B87" s="225"/>
      <c r="C87" s="225"/>
      <c r="D87" s="225"/>
      <c r="E87" s="187"/>
      <c r="F87" s="187"/>
      <c r="G87" s="187"/>
      <c r="H87" s="187"/>
      <c r="I87" s="187"/>
      <c r="J87" s="819" t="s">
        <v>112</v>
      </c>
      <c r="K87" s="819"/>
      <c r="L87" s="819"/>
      <c r="M87" s="819"/>
      <c r="N87" s="819"/>
      <c r="O87" s="819"/>
      <c r="P87" s="819"/>
      <c r="Q87" s="819"/>
    </row>
    <row r="88" spans="1:18" s="189" customFormat="1" ht="17.100000000000001" customHeight="1">
      <c r="B88" s="820" t="str">
        <f>"令和" &amp; DBCS($A$2) &amp; "年（" &amp; DBCS($B$2) &amp; "年）" &amp; DBCS($C$2) &amp; "月"</f>
        <v>令和４年（２０２２年）９月</v>
      </c>
      <c r="C88" s="821"/>
      <c r="D88" s="821"/>
      <c r="E88" s="821"/>
      <c r="F88" s="821"/>
      <c r="G88" s="822"/>
      <c r="H88" s="826" t="s">
        <v>104</v>
      </c>
      <c r="I88" s="827"/>
      <c r="J88" s="827"/>
      <c r="K88" s="828" t="s">
        <v>103</v>
      </c>
      <c r="L88" s="827"/>
      <c r="M88" s="827"/>
      <c r="N88" s="827"/>
      <c r="O88" s="827"/>
      <c r="P88" s="829"/>
      <c r="Q88" s="822" t="s">
        <v>56</v>
      </c>
    </row>
    <row r="89" spans="1:18" s="189" customFormat="1" ht="17.100000000000001" customHeight="1">
      <c r="B89" s="823"/>
      <c r="C89" s="824"/>
      <c r="D89" s="824"/>
      <c r="E89" s="824"/>
      <c r="F89" s="824"/>
      <c r="G89" s="825"/>
      <c r="H89" s="224" t="s">
        <v>65</v>
      </c>
      <c r="I89" s="221" t="s">
        <v>64</v>
      </c>
      <c r="J89" s="434" t="s">
        <v>57</v>
      </c>
      <c r="K89" s="223" t="s">
        <v>62</v>
      </c>
      <c r="L89" s="222" t="s">
        <v>61</v>
      </c>
      <c r="M89" s="222" t="s">
        <v>60</v>
      </c>
      <c r="N89" s="222" t="s">
        <v>59</v>
      </c>
      <c r="O89" s="221" t="s">
        <v>58</v>
      </c>
      <c r="P89" s="220" t="s">
        <v>57</v>
      </c>
      <c r="Q89" s="825"/>
    </row>
    <row r="90" spans="1:18" s="189" customFormat="1" ht="17.100000000000001" customHeight="1">
      <c r="B90" s="219" t="s">
        <v>111</v>
      </c>
      <c r="C90" s="218"/>
      <c r="D90" s="218"/>
      <c r="E90" s="218"/>
      <c r="F90" s="218"/>
      <c r="G90" s="218"/>
      <c r="H90" s="217">
        <v>0</v>
      </c>
      <c r="I90" s="216">
        <v>0</v>
      </c>
      <c r="J90" s="215">
        <f>SUM(H90:I90)</f>
        <v>0</v>
      </c>
      <c r="K90" s="214">
        <v>0</v>
      </c>
      <c r="L90" s="213">
        <v>3</v>
      </c>
      <c r="M90" s="213">
        <v>33</v>
      </c>
      <c r="N90" s="213">
        <v>318</v>
      </c>
      <c r="O90" s="212">
        <v>394</v>
      </c>
      <c r="P90" s="211">
        <f>SUM(K90:O90)</f>
        <v>748</v>
      </c>
      <c r="Q90" s="210">
        <f>SUM(J90,P90)</f>
        <v>748</v>
      </c>
    </row>
    <row r="91" spans="1:18" s="189" customFormat="1" ht="17.100000000000001" customHeight="1">
      <c r="B91" s="209" t="s">
        <v>110</v>
      </c>
      <c r="C91" s="208"/>
      <c r="D91" s="208"/>
      <c r="E91" s="208"/>
      <c r="F91" s="208"/>
      <c r="G91" s="208"/>
      <c r="H91" s="207">
        <v>0</v>
      </c>
      <c r="I91" s="206">
        <v>0</v>
      </c>
      <c r="J91" s="205">
        <f>SUM(H91:I91)</f>
        <v>0</v>
      </c>
      <c r="K91" s="204">
        <v>0</v>
      </c>
      <c r="L91" s="203">
        <v>0</v>
      </c>
      <c r="M91" s="203">
        <v>0</v>
      </c>
      <c r="N91" s="203">
        <v>0</v>
      </c>
      <c r="O91" s="202">
        <v>5</v>
      </c>
      <c r="P91" s="201">
        <f>SUM(K91:O91)</f>
        <v>5</v>
      </c>
      <c r="Q91" s="200">
        <f>SUM(J91,P91)</f>
        <v>5</v>
      </c>
    </row>
    <row r="92" spans="1:18" s="189" customFormat="1" ht="17.100000000000001" customHeight="1">
      <c r="B92" s="199" t="s">
        <v>55</v>
      </c>
      <c r="C92" s="198"/>
      <c r="D92" s="198"/>
      <c r="E92" s="198"/>
      <c r="F92" s="198"/>
      <c r="G92" s="198"/>
      <c r="H92" s="197">
        <f>H90+H91</f>
        <v>0</v>
      </c>
      <c r="I92" s="193">
        <f>I90+I91</f>
        <v>0</v>
      </c>
      <c r="J92" s="196">
        <f>SUM(H92:I92)</f>
        <v>0</v>
      </c>
      <c r="K92" s="195">
        <f>K90+K91</f>
        <v>0</v>
      </c>
      <c r="L92" s="194">
        <f>L90+L91</f>
        <v>3</v>
      </c>
      <c r="M92" s="194">
        <f>M90+M91</f>
        <v>33</v>
      </c>
      <c r="N92" s="194">
        <f>N90+N91</f>
        <v>318</v>
      </c>
      <c r="O92" s="193">
        <f>O90+O91</f>
        <v>399</v>
      </c>
      <c r="P92" s="192">
        <f>SUM(K92:O92)</f>
        <v>753</v>
      </c>
      <c r="Q92" s="191">
        <f>SUM(J92,P92)</f>
        <v>753</v>
      </c>
    </row>
    <row r="93" spans="1:18" s="189" customFormat="1" ht="17.100000000000001" customHeight="1"/>
    <row r="94" spans="1:18" s="49" customFormat="1" ht="17.100000000000001" customHeight="1">
      <c r="A94" s="26" t="s">
        <v>109</v>
      </c>
      <c r="J94" s="190"/>
      <c r="K94" s="190"/>
    </row>
    <row r="95" spans="1:18" s="49" customFormat="1" ht="17.100000000000001" customHeight="1">
      <c r="B95" s="189"/>
      <c r="C95" s="188"/>
      <c r="D95" s="188"/>
      <c r="E95" s="188"/>
      <c r="F95" s="187"/>
      <c r="G95" s="187"/>
      <c r="H95" s="187"/>
      <c r="I95" s="819" t="s">
        <v>108</v>
      </c>
      <c r="J95" s="819"/>
      <c r="K95" s="819"/>
      <c r="L95" s="819"/>
      <c r="M95" s="819"/>
      <c r="N95" s="819"/>
      <c r="O95" s="819"/>
      <c r="P95" s="819"/>
      <c r="Q95" s="819"/>
      <c r="R95" s="819"/>
    </row>
    <row r="96" spans="1:18" s="49" customFormat="1" ht="17.100000000000001" customHeight="1">
      <c r="B96" s="796" t="str">
        <f>"令和" &amp; DBCS($A$2) &amp; "年（" &amp; DBCS($B$2) &amp; "年）" &amp; DBCS($C$2) &amp; "月"</f>
        <v>令和４年（２０２２年）９月</v>
      </c>
      <c r="C96" s="797"/>
      <c r="D96" s="797"/>
      <c r="E96" s="797"/>
      <c r="F96" s="797"/>
      <c r="G96" s="798"/>
      <c r="H96" s="802" t="s">
        <v>104</v>
      </c>
      <c r="I96" s="803"/>
      <c r="J96" s="803"/>
      <c r="K96" s="804" t="s">
        <v>103</v>
      </c>
      <c r="L96" s="805"/>
      <c r="M96" s="805"/>
      <c r="N96" s="805"/>
      <c r="O96" s="805"/>
      <c r="P96" s="805"/>
      <c r="Q96" s="806"/>
      <c r="R96" s="807" t="s">
        <v>56</v>
      </c>
    </row>
    <row r="97" spans="2:18" s="49" customFormat="1" ht="17.100000000000001" customHeight="1">
      <c r="B97" s="799"/>
      <c r="C97" s="800"/>
      <c r="D97" s="800"/>
      <c r="E97" s="800"/>
      <c r="F97" s="800"/>
      <c r="G97" s="801"/>
      <c r="H97" s="186" t="s">
        <v>65</v>
      </c>
      <c r="I97" s="185" t="s">
        <v>64</v>
      </c>
      <c r="J97" s="184" t="s">
        <v>57</v>
      </c>
      <c r="K97" s="139" t="s">
        <v>63</v>
      </c>
      <c r="L97" s="183" t="s">
        <v>62</v>
      </c>
      <c r="M97" s="183" t="s">
        <v>61</v>
      </c>
      <c r="N97" s="183" t="s">
        <v>60</v>
      </c>
      <c r="O97" s="183" t="s">
        <v>59</v>
      </c>
      <c r="P97" s="182" t="s">
        <v>58</v>
      </c>
      <c r="Q97" s="432" t="s">
        <v>57</v>
      </c>
      <c r="R97" s="808"/>
    </row>
    <row r="98" spans="2:18" s="49" customFormat="1" ht="17.100000000000001" customHeight="1">
      <c r="B98" s="162" t="s">
        <v>102</v>
      </c>
      <c r="C98" s="161"/>
      <c r="D98" s="161"/>
      <c r="E98" s="161"/>
      <c r="F98" s="161"/>
      <c r="G98" s="160"/>
      <c r="H98" s="159">
        <f t="shared" ref="H98:R98" si="13">SUM(H99,H105,H108,H113,H117:H118)</f>
        <v>1911</v>
      </c>
      <c r="I98" s="158">
        <f t="shared" si="13"/>
        <v>3013</v>
      </c>
      <c r="J98" s="157">
        <f t="shared" si="13"/>
        <v>4924</v>
      </c>
      <c r="K98" s="42">
        <f t="shared" si="13"/>
        <v>0</v>
      </c>
      <c r="L98" s="156">
        <f t="shared" si="13"/>
        <v>9952</v>
      </c>
      <c r="M98" s="156">
        <f t="shared" si="13"/>
        <v>7311</v>
      </c>
      <c r="N98" s="156">
        <f t="shared" si="13"/>
        <v>4898</v>
      </c>
      <c r="O98" s="156">
        <f t="shared" si="13"/>
        <v>3439</v>
      </c>
      <c r="P98" s="155">
        <f t="shared" si="13"/>
        <v>1856</v>
      </c>
      <c r="Q98" s="154">
        <f t="shared" si="13"/>
        <v>27456</v>
      </c>
      <c r="R98" s="153">
        <f t="shared" si="13"/>
        <v>32380</v>
      </c>
    </row>
    <row r="99" spans="2:18" s="49" customFormat="1" ht="17.100000000000001" customHeight="1">
      <c r="B99" s="111"/>
      <c r="C99" s="162" t="s">
        <v>101</v>
      </c>
      <c r="D99" s="161"/>
      <c r="E99" s="161"/>
      <c r="F99" s="161"/>
      <c r="G99" s="160"/>
      <c r="H99" s="159">
        <f t="shared" ref="H99:Q99" si="14">SUM(H100:H104)</f>
        <v>140</v>
      </c>
      <c r="I99" s="158">
        <f t="shared" si="14"/>
        <v>222</v>
      </c>
      <c r="J99" s="157">
        <f t="shared" si="14"/>
        <v>362</v>
      </c>
      <c r="K99" s="42">
        <f t="shared" si="14"/>
        <v>0</v>
      </c>
      <c r="L99" s="156">
        <f t="shared" si="14"/>
        <v>2625</v>
      </c>
      <c r="M99" s="156">
        <f t="shared" si="14"/>
        <v>1950</v>
      </c>
      <c r="N99" s="156">
        <f t="shared" si="14"/>
        <v>1511</v>
      </c>
      <c r="O99" s="156">
        <f t="shared" si="14"/>
        <v>1152</v>
      </c>
      <c r="P99" s="155">
        <f t="shared" si="14"/>
        <v>793</v>
      </c>
      <c r="Q99" s="154">
        <f t="shared" si="14"/>
        <v>8031</v>
      </c>
      <c r="R99" s="153">
        <f t="shared" ref="R99:R104" si="15">SUM(J99,Q99)</f>
        <v>8393</v>
      </c>
    </row>
    <row r="100" spans="2:18" s="49" customFormat="1" ht="17.100000000000001" customHeight="1">
      <c r="B100" s="111"/>
      <c r="C100" s="111"/>
      <c r="D100" s="172" t="s">
        <v>100</v>
      </c>
      <c r="E100" s="171"/>
      <c r="F100" s="171"/>
      <c r="G100" s="170"/>
      <c r="H100" s="169">
        <v>0</v>
      </c>
      <c r="I100" s="166">
        <v>0</v>
      </c>
      <c r="J100" s="165">
        <f>SUM(H100:I100)</f>
        <v>0</v>
      </c>
      <c r="K100" s="134">
        <v>0</v>
      </c>
      <c r="L100" s="167">
        <v>1384</v>
      </c>
      <c r="M100" s="167">
        <v>850</v>
      </c>
      <c r="N100" s="167">
        <v>463</v>
      </c>
      <c r="O100" s="167">
        <v>323</v>
      </c>
      <c r="P100" s="166">
        <v>174</v>
      </c>
      <c r="Q100" s="165">
        <f>SUM(K100:P100)</f>
        <v>3194</v>
      </c>
      <c r="R100" s="164">
        <f t="shared" si="15"/>
        <v>3194</v>
      </c>
    </row>
    <row r="101" spans="2:18" s="49" customFormat="1" ht="17.100000000000001" customHeight="1">
      <c r="B101" s="111"/>
      <c r="C101" s="111"/>
      <c r="D101" s="110" t="s">
        <v>99</v>
      </c>
      <c r="E101" s="109"/>
      <c r="F101" s="109"/>
      <c r="G101" s="108"/>
      <c r="H101" s="107">
        <v>0</v>
      </c>
      <c r="I101" s="104">
        <v>0</v>
      </c>
      <c r="J101" s="103">
        <f>SUM(H101:I101)</f>
        <v>0</v>
      </c>
      <c r="K101" s="101">
        <v>0</v>
      </c>
      <c r="L101" s="105">
        <v>0</v>
      </c>
      <c r="M101" s="105">
        <v>2</v>
      </c>
      <c r="N101" s="105">
        <v>1</v>
      </c>
      <c r="O101" s="105">
        <v>17</v>
      </c>
      <c r="P101" s="104">
        <v>20</v>
      </c>
      <c r="Q101" s="103">
        <f>SUM(K101:P101)</f>
        <v>40</v>
      </c>
      <c r="R101" s="102">
        <f t="shared" si="15"/>
        <v>40</v>
      </c>
    </row>
    <row r="102" spans="2:18" s="49" customFormat="1" ht="17.100000000000001" customHeight="1">
      <c r="B102" s="111"/>
      <c r="C102" s="111"/>
      <c r="D102" s="110" t="s">
        <v>98</v>
      </c>
      <c r="E102" s="109"/>
      <c r="F102" s="109"/>
      <c r="G102" s="108"/>
      <c r="H102" s="107">
        <v>50</v>
      </c>
      <c r="I102" s="104">
        <v>98</v>
      </c>
      <c r="J102" s="103">
        <f>SUM(H102:I102)</f>
        <v>148</v>
      </c>
      <c r="K102" s="101">
        <v>0</v>
      </c>
      <c r="L102" s="105">
        <v>372</v>
      </c>
      <c r="M102" s="105">
        <v>301</v>
      </c>
      <c r="N102" s="105">
        <v>216</v>
      </c>
      <c r="O102" s="105">
        <v>169</v>
      </c>
      <c r="P102" s="104">
        <v>108</v>
      </c>
      <c r="Q102" s="103">
        <f>SUM(K102:P102)</f>
        <v>1166</v>
      </c>
      <c r="R102" s="102">
        <f t="shared" si="15"/>
        <v>1314</v>
      </c>
    </row>
    <row r="103" spans="2:18" s="49" customFormat="1" ht="17.100000000000001" customHeight="1">
      <c r="B103" s="111"/>
      <c r="C103" s="111"/>
      <c r="D103" s="110" t="s">
        <v>97</v>
      </c>
      <c r="E103" s="109"/>
      <c r="F103" s="109"/>
      <c r="G103" s="108"/>
      <c r="H103" s="107">
        <v>13</v>
      </c>
      <c r="I103" s="104">
        <v>41</v>
      </c>
      <c r="J103" s="103">
        <f>SUM(H103:I103)</f>
        <v>54</v>
      </c>
      <c r="K103" s="101">
        <v>0</v>
      </c>
      <c r="L103" s="105">
        <v>100</v>
      </c>
      <c r="M103" s="105">
        <v>83</v>
      </c>
      <c r="N103" s="105">
        <v>79</v>
      </c>
      <c r="O103" s="105">
        <v>50</v>
      </c>
      <c r="P103" s="104">
        <v>27</v>
      </c>
      <c r="Q103" s="103">
        <f>SUM(K103:P103)</f>
        <v>339</v>
      </c>
      <c r="R103" s="102">
        <f t="shared" si="15"/>
        <v>393</v>
      </c>
    </row>
    <row r="104" spans="2:18" s="49" customFormat="1" ht="17.100000000000001" customHeight="1">
      <c r="B104" s="111"/>
      <c r="C104" s="111"/>
      <c r="D104" s="181" t="s">
        <v>96</v>
      </c>
      <c r="E104" s="180"/>
      <c r="F104" s="180"/>
      <c r="G104" s="179"/>
      <c r="H104" s="178">
        <v>77</v>
      </c>
      <c r="I104" s="175">
        <v>83</v>
      </c>
      <c r="J104" s="174">
        <f>SUM(H104:I104)</f>
        <v>160</v>
      </c>
      <c r="K104" s="128">
        <v>0</v>
      </c>
      <c r="L104" s="176">
        <v>769</v>
      </c>
      <c r="M104" s="176">
        <v>714</v>
      </c>
      <c r="N104" s="176">
        <v>752</v>
      </c>
      <c r="O104" s="176">
        <v>593</v>
      </c>
      <c r="P104" s="175">
        <v>464</v>
      </c>
      <c r="Q104" s="174">
        <f>SUM(K104:P104)</f>
        <v>3292</v>
      </c>
      <c r="R104" s="173">
        <f t="shared" si="15"/>
        <v>3452</v>
      </c>
    </row>
    <row r="105" spans="2:18" s="49" customFormat="1" ht="17.100000000000001" customHeight="1">
      <c r="B105" s="111"/>
      <c r="C105" s="162" t="s">
        <v>95</v>
      </c>
      <c r="D105" s="161"/>
      <c r="E105" s="161"/>
      <c r="F105" s="161"/>
      <c r="G105" s="160"/>
      <c r="H105" s="159">
        <f t="shared" ref="H105:R105" si="16">SUM(H106:H107)</f>
        <v>122</v>
      </c>
      <c r="I105" s="158">
        <f t="shared" si="16"/>
        <v>181</v>
      </c>
      <c r="J105" s="157">
        <f t="shared" si="16"/>
        <v>303</v>
      </c>
      <c r="K105" s="42">
        <f t="shared" si="16"/>
        <v>0</v>
      </c>
      <c r="L105" s="156">
        <f t="shared" si="16"/>
        <v>1742</v>
      </c>
      <c r="M105" s="156">
        <f t="shared" si="16"/>
        <v>1195</v>
      </c>
      <c r="N105" s="156">
        <f t="shared" si="16"/>
        <v>696</v>
      </c>
      <c r="O105" s="156">
        <f t="shared" si="16"/>
        <v>445</v>
      </c>
      <c r="P105" s="155">
        <f t="shared" si="16"/>
        <v>178</v>
      </c>
      <c r="Q105" s="154">
        <f t="shared" si="16"/>
        <v>4256</v>
      </c>
      <c r="R105" s="153">
        <f t="shared" si="16"/>
        <v>4559</v>
      </c>
    </row>
    <row r="106" spans="2:18" s="49" customFormat="1" ht="17.100000000000001" customHeight="1">
      <c r="B106" s="111"/>
      <c r="C106" s="111"/>
      <c r="D106" s="172" t="s">
        <v>94</v>
      </c>
      <c r="E106" s="171"/>
      <c r="F106" s="171"/>
      <c r="G106" s="170"/>
      <c r="H106" s="169">
        <v>0</v>
      </c>
      <c r="I106" s="166">
        <v>0</v>
      </c>
      <c r="J106" s="168">
        <f>SUM(H106:I106)</f>
        <v>0</v>
      </c>
      <c r="K106" s="134">
        <v>0</v>
      </c>
      <c r="L106" s="167">
        <v>1285</v>
      </c>
      <c r="M106" s="167">
        <v>831</v>
      </c>
      <c r="N106" s="167">
        <v>518</v>
      </c>
      <c r="O106" s="167">
        <v>342</v>
      </c>
      <c r="P106" s="166">
        <v>119</v>
      </c>
      <c r="Q106" s="165">
        <f>SUM(K106:P106)</f>
        <v>3095</v>
      </c>
      <c r="R106" s="164">
        <f>SUM(J106,Q106)</f>
        <v>3095</v>
      </c>
    </row>
    <row r="107" spans="2:18" s="49" customFormat="1" ht="17.100000000000001" customHeight="1">
      <c r="B107" s="111"/>
      <c r="C107" s="111"/>
      <c r="D107" s="181" t="s">
        <v>93</v>
      </c>
      <c r="E107" s="180"/>
      <c r="F107" s="180"/>
      <c r="G107" s="179"/>
      <c r="H107" s="178">
        <v>122</v>
      </c>
      <c r="I107" s="175">
        <v>181</v>
      </c>
      <c r="J107" s="177">
        <f>SUM(H107:I107)</f>
        <v>303</v>
      </c>
      <c r="K107" s="128">
        <v>0</v>
      </c>
      <c r="L107" s="176">
        <v>457</v>
      </c>
      <c r="M107" s="176">
        <v>364</v>
      </c>
      <c r="N107" s="176">
        <v>178</v>
      </c>
      <c r="O107" s="176">
        <v>103</v>
      </c>
      <c r="P107" s="175">
        <v>59</v>
      </c>
      <c r="Q107" s="174">
        <f>SUM(K107:P107)</f>
        <v>1161</v>
      </c>
      <c r="R107" s="173">
        <f>SUM(J107,Q107)</f>
        <v>1464</v>
      </c>
    </row>
    <row r="108" spans="2:18" s="49" customFormat="1" ht="17.100000000000001" customHeight="1">
      <c r="B108" s="111"/>
      <c r="C108" s="162" t="s">
        <v>92</v>
      </c>
      <c r="D108" s="161"/>
      <c r="E108" s="161"/>
      <c r="F108" s="161"/>
      <c r="G108" s="160"/>
      <c r="H108" s="159">
        <f t="shared" ref="H108:R108" si="17">SUM(H109:H112)</f>
        <v>6</v>
      </c>
      <c r="I108" s="158">
        <f t="shared" si="17"/>
        <v>4</v>
      </c>
      <c r="J108" s="157">
        <f t="shared" si="17"/>
        <v>10</v>
      </c>
      <c r="K108" s="42">
        <f t="shared" si="17"/>
        <v>0</v>
      </c>
      <c r="L108" s="156">
        <f t="shared" si="17"/>
        <v>149</v>
      </c>
      <c r="M108" s="156">
        <f t="shared" si="17"/>
        <v>180</v>
      </c>
      <c r="N108" s="156">
        <f t="shared" si="17"/>
        <v>178</v>
      </c>
      <c r="O108" s="156">
        <f t="shared" si="17"/>
        <v>159</v>
      </c>
      <c r="P108" s="155">
        <f t="shared" si="17"/>
        <v>64</v>
      </c>
      <c r="Q108" s="154">
        <f t="shared" si="17"/>
        <v>730</v>
      </c>
      <c r="R108" s="153">
        <f t="shared" si="17"/>
        <v>740</v>
      </c>
    </row>
    <row r="109" spans="2:18" s="49" customFormat="1" ht="17.100000000000001" customHeight="1">
      <c r="B109" s="111"/>
      <c r="C109" s="111"/>
      <c r="D109" s="172" t="s">
        <v>91</v>
      </c>
      <c r="E109" s="171"/>
      <c r="F109" s="171"/>
      <c r="G109" s="170"/>
      <c r="H109" s="169">
        <v>6</v>
      </c>
      <c r="I109" s="166">
        <v>4</v>
      </c>
      <c r="J109" s="168">
        <f>SUM(H109:I109)</f>
        <v>10</v>
      </c>
      <c r="K109" s="134">
        <v>0</v>
      </c>
      <c r="L109" s="167">
        <v>134</v>
      </c>
      <c r="M109" s="167">
        <v>162</v>
      </c>
      <c r="N109" s="167">
        <v>165</v>
      </c>
      <c r="O109" s="167">
        <v>135</v>
      </c>
      <c r="P109" s="166">
        <v>53</v>
      </c>
      <c r="Q109" s="165">
        <f>SUM(K109:P109)</f>
        <v>649</v>
      </c>
      <c r="R109" s="164">
        <f>SUM(J109,Q109)</f>
        <v>659</v>
      </c>
    </row>
    <row r="110" spans="2:18" s="49" customFormat="1" ht="17.100000000000001" customHeight="1">
      <c r="B110" s="111"/>
      <c r="C110" s="111"/>
      <c r="D110" s="110" t="s">
        <v>90</v>
      </c>
      <c r="E110" s="109"/>
      <c r="F110" s="109"/>
      <c r="G110" s="108"/>
      <c r="H110" s="107">
        <v>0</v>
      </c>
      <c r="I110" s="104">
        <v>0</v>
      </c>
      <c r="J110" s="106">
        <f>SUM(H110:I110)</f>
        <v>0</v>
      </c>
      <c r="K110" s="101">
        <v>0</v>
      </c>
      <c r="L110" s="105">
        <v>15</v>
      </c>
      <c r="M110" s="105">
        <v>18</v>
      </c>
      <c r="N110" s="105">
        <v>13</v>
      </c>
      <c r="O110" s="105">
        <v>24</v>
      </c>
      <c r="P110" s="104">
        <v>11</v>
      </c>
      <c r="Q110" s="103">
        <f>SUM(K110:P110)</f>
        <v>81</v>
      </c>
      <c r="R110" s="102">
        <f>SUM(J110,Q110)</f>
        <v>81</v>
      </c>
    </row>
    <row r="111" spans="2:18" s="49" customFormat="1" ht="17.100000000000001" customHeight="1">
      <c r="B111" s="111"/>
      <c r="C111" s="163"/>
      <c r="D111" s="110" t="s">
        <v>89</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88</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87</v>
      </c>
      <c r="D113" s="161"/>
      <c r="E113" s="161"/>
      <c r="F113" s="161"/>
      <c r="G113" s="160"/>
      <c r="H113" s="159">
        <f t="shared" ref="H113:R113" si="18">SUM(H114:H116)</f>
        <v>777</v>
      </c>
      <c r="I113" s="158">
        <f t="shared" si="18"/>
        <v>1276</v>
      </c>
      <c r="J113" s="157">
        <f t="shared" si="18"/>
        <v>2053</v>
      </c>
      <c r="K113" s="42">
        <f t="shared" si="18"/>
        <v>0</v>
      </c>
      <c r="L113" s="156">
        <f t="shared" si="18"/>
        <v>1861</v>
      </c>
      <c r="M113" s="156">
        <f t="shared" si="18"/>
        <v>1703</v>
      </c>
      <c r="N113" s="156">
        <f t="shared" si="18"/>
        <v>1150</v>
      </c>
      <c r="O113" s="156">
        <f t="shared" si="18"/>
        <v>795</v>
      </c>
      <c r="P113" s="155">
        <f t="shared" si="18"/>
        <v>418</v>
      </c>
      <c r="Q113" s="154">
        <f t="shared" si="18"/>
        <v>5927</v>
      </c>
      <c r="R113" s="153">
        <f t="shared" si="18"/>
        <v>7980</v>
      </c>
    </row>
    <row r="114" spans="2:18" s="14" customFormat="1" ht="17.100000000000001" customHeight="1">
      <c r="B114" s="72"/>
      <c r="C114" s="72"/>
      <c r="D114" s="82" t="s">
        <v>86</v>
      </c>
      <c r="E114" s="81"/>
      <c r="F114" s="81"/>
      <c r="G114" s="80"/>
      <c r="H114" s="79">
        <v>729</v>
      </c>
      <c r="I114" s="75">
        <v>1235</v>
      </c>
      <c r="J114" s="78">
        <f>SUM(H114:I114)</f>
        <v>1964</v>
      </c>
      <c r="K114" s="134">
        <v>0</v>
      </c>
      <c r="L114" s="76">
        <v>1791</v>
      </c>
      <c r="M114" s="76">
        <v>1663</v>
      </c>
      <c r="N114" s="76">
        <v>1112</v>
      </c>
      <c r="O114" s="76">
        <v>782</v>
      </c>
      <c r="P114" s="75">
        <v>412</v>
      </c>
      <c r="Q114" s="74">
        <f>SUM(K114:P114)</f>
        <v>5760</v>
      </c>
      <c r="R114" s="73">
        <f>SUM(J114,Q114)</f>
        <v>7724</v>
      </c>
    </row>
    <row r="115" spans="2:18" s="14" customFormat="1" ht="17.100000000000001" customHeight="1">
      <c r="B115" s="72"/>
      <c r="C115" s="72"/>
      <c r="D115" s="70" t="s">
        <v>85</v>
      </c>
      <c r="E115" s="69"/>
      <c r="F115" s="69"/>
      <c r="G115" s="68"/>
      <c r="H115" s="67">
        <v>21</v>
      </c>
      <c r="I115" s="63">
        <v>21</v>
      </c>
      <c r="J115" s="66">
        <f>SUM(H115:I115)</f>
        <v>42</v>
      </c>
      <c r="K115" s="101">
        <v>0</v>
      </c>
      <c r="L115" s="64">
        <v>40</v>
      </c>
      <c r="M115" s="64">
        <v>22</v>
      </c>
      <c r="N115" s="64">
        <v>24</v>
      </c>
      <c r="O115" s="64">
        <v>11</v>
      </c>
      <c r="P115" s="63">
        <v>6</v>
      </c>
      <c r="Q115" s="62">
        <f>SUM(K115:P115)</f>
        <v>103</v>
      </c>
      <c r="R115" s="61">
        <f>SUM(J115,Q115)</f>
        <v>145</v>
      </c>
    </row>
    <row r="116" spans="2:18" s="14" customFormat="1" ht="17.100000000000001" customHeight="1">
      <c r="B116" s="72"/>
      <c r="C116" s="72"/>
      <c r="D116" s="133" t="s">
        <v>84</v>
      </c>
      <c r="E116" s="132"/>
      <c r="F116" s="132"/>
      <c r="G116" s="131"/>
      <c r="H116" s="130">
        <v>27</v>
      </c>
      <c r="I116" s="126">
        <v>20</v>
      </c>
      <c r="J116" s="129">
        <f>SUM(H116:I116)</f>
        <v>47</v>
      </c>
      <c r="K116" s="128">
        <v>0</v>
      </c>
      <c r="L116" s="127">
        <v>30</v>
      </c>
      <c r="M116" s="127">
        <v>18</v>
      </c>
      <c r="N116" s="127">
        <v>14</v>
      </c>
      <c r="O116" s="127">
        <v>2</v>
      </c>
      <c r="P116" s="126">
        <v>0</v>
      </c>
      <c r="Q116" s="125">
        <f>SUM(K116:P116)</f>
        <v>64</v>
      </c>
      <c r="R116" s="124">
        <f>SUM(J116,Q116)</f>
        <v>111</v>
      </c>
    </row>
    <row r="117" spans="2:18" s="14" customFormat="1" ht="17.100000000000001" customHeight="1">
      <c r="B117" s="72"/>
      <c r="C117" s="122" t="s">
        <v>83</v>
      </c>
      <c r="D117" s="121"/>
      <c r="E117" s="121"/>
      <c r="F117" s="121"/>
      <c r="G117" s="120"/>
      <c r="H117" s="45">
        <v>26</v>
      </c>
      <c r="I117" s="44">
        <v>24</v>
      </c>
      <c r="J117" s="43">
        <f>SUM(H117:I117)</f>
        <v>50</v>
      </c>
      <c r="K117" s="42">
        <v>0</v>
      </c>
      <c r="L117" s="41">
        <v>136</v>
      </c>
      <c r="M117" s="41">
        <v>121</v>
      </c>
      <c r="N117" s="41">
        <v>120</v>
      </c>
      <c r="O117" s="41">
        <v>101</v>
      </c>
      <c r="P117" s="40">
        <v>32</v>
      </c>
      <c r="Q117" s="39">
        <f>SUM(K117:P117)</f>
        <v>510</v>
      </c>
      <c r="R117" s="38">
        <f>SUM(J117,Q117)</f>
        <v>560</v>
      </c>
    </row>
    <row r="118" spans="2:18" s="14" customFormat="1" ht="17.100000000000001" customHeight="1">
      <c r="B118" s="123"/>
      <c r="C118" s="122" t="s">
        <v>82</v>
      </c>
      <c r="D118" s="121"/>
      <c r="E118" s="121"/>
      <c r="F118" s="121"/>
      <c r="G118" s="120"/>
      <c r="H118" s="45">
        <v>840</v>
      </c>
      <c r="I118" s="44">
        <v>1306</v>
      </c>
      <c r="J118" s="43">
        <f>SUM(H118:I118)</f>
        <v>2146</v>
      </c>
      <c r="K118" s="42">
        <v>0</v>
      </c>
      <c r="L118" s="41">
        <v>3439</v>
      </c>
      <c r="M118" s="41">
        <v>2162</v>
      </c>
      <c r="N118" s="41">
        <v>1243</v>
      </c>
      <c r="O118" s="41">
        <v>787</v>
      </c>
      <c r="P118" s="40">
        <v>371</v>
      </c>
      <c r="Q118" s="39">
        <f>SUM(K118:P118)</f>
        <v>8002</v>
      </c>
      <c r="R118" s="38">
        <f>SUM(J118,Q118)</f>
        <v>10148</v>
      </c>
    </row>
    <row r="119" spans="2:18" s="14" customFormat="1" ht="17.100000000000001" customHeight="1">
      <c r="B119" s="86" t="s">
        <v>81</v>
      </c>
      <c r="C119" s="85"/>
      <c r="D119" s="85"/>
      <c r="E119" s="85"/>
      <c r="F119" s="85"/>
      <c r="G119" s="84"/>
      <c r="H119" s="45">
        <f t="shared" ref="H119:R119" si="19">SUM(H120:H128)</f>
        <v>7</v>
      </c>
      <c r="I119" s="44">
        <f t="shared" si="19"/>
        <v>16</v>
      </c>
      <c r="J119" s="43">
        <f t="shared" si="19"/>
        <v>23</v>
      </c>
      <c r="K119" s="42">
        <f>SUM(K120:K128)</f>
        <v>0</v>
      </c>
      <c r="L119" s="41">
        <f>SUM(L120:L128)</f>
        <v>1533</v>
      </c>
      <c r="M119" s="41">
        <f>SUM(M120:M128)</f>
        <v>1089</v>
      </c>
      <c r="N119" s="41">
        <f t="shared" si="19"/>
        <v>865</v>
      </c>
      <c r="O119" s="41">
        <f t="shared" si="19"/>
        <v>566</v>
      </c>
      <c r="P119" s="40">
        <f t="shared" si="19"/>
        <v>302</v>
      </c>
      <c r="Q119" s="39">
        <f t="shared" si="19"/>
        <v>4355</v>
      </c>
      <c r="R119" s="38">
        <f t="shared" si="19"/>
        <v>4378</v>
      </c>
    </row>
    <row r="120" spans="2:18" s="14" customFormat="1" ht="17.100000000000001" customHeight="1">
      <c r="B120" s="72"/>
      <c r="C120" s="82" t="s">
        <v>107</v>
      </c>
      <c r="D120" s="81"/>
      <c r="E120" s="81"/>
      <c r="F120" s="81"/>
      <c r="G120" s="80"/>
      <c r="H120" s="79">
        <v>0</v>
      </c>
      <c r="I120" s="75">
        <v>0</v>
      </c>
      <c r="J120" s="78">
        <f>SUM(H120:I120)</f>
        <v>0</v>
      </c>
      <c r="K120" s="77"/>
      <c r="L120" s="76">
        <v>62</v>
      </c>
      <c r="M120" s="76">
        <v>41</v>
      </c>
      <c r="N120" s="76">
        <v>61</v>
      </c>
      <c r="O120" s="76">
        <v>54</v>
      </c>
      <c r="P120" s="75">
        <v>38</v>
      </c>
      <c r="Q120" s="74">
        <f t="shared" ref="Q120:Q128" si="20">SUM(K120:P120)</f>
        <v>256</v>
      </c>
      <c r="R120" s="73">
        <f t="shared" ref="R120:R128" si="21">SUM(J120,Q120)</f>
        <v>256</v>
      </c>
    </row>
    <row r="121" spans="2:18" s="14" customFormat="1" ht="17.100000000000001" customHeight="1">
      <c r="B121" s="72"/>
      <c r="C121" s="152" t="s">
        <v>79</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78</v>
      </c>
      <c r="D122" s="109"/>
      <c r="E122" s="109"/>
      <c r="F122" s="109"/>
      <c r="G122" s="108"/>
      <c r="H122" s="107">
        <v>0</v>
      </c>
      <c r="I122" s="104">
        <v>0</v>
      </c>
      <c r="J122" s="106">
        <f t="shared" si="22"/>
        <v>0</v>
      </c>
      <c r="K122" s="65"/>
      <c r="L122" s="105">
        <v>1023</v>
      </c>
      <c r="M122" s="105">
        <v>606</v>
      </c>
      <c r="N122" s="105">
        <v>367</v>
      </c>
      <c r="O122" s="105">
        <v>209</v>
      </c>
      <c r="P122" s="104">
        <v>87</v>
      </c>
      <c r="Q122" s="103">
        <f>SUM(K122:P122)</f>
        <v>2292</v>
      </c>
      <c r="R122" s="102">
        <f>SUM(J122,Q122)</f>
        <v>2292</v>
      </c>
    </row>
    <row r="123" spans="2:18" s="14" customFormat="1" ht="17.100000000000001" customHeight="1">
      <c r="B123" s="72"/>
      <c r="C123" s="70" t="s">
        <v>77</v>
      </c>
      <c r="D123" s="69"/>
      <c r="E123" s="69"/>
      <c r="F123" s="69"/>
      <c r="G123" s="68"/>
      <c r="H123" s="67">
        <v>0</v>
      </c>
      <c r="I123" s="63">
        <v>2</v>
      </c>
      <c r="J123" s="66">
        <f t="shared" si="22"/>
        <v>2</v>
      </c>
      <c r="K123" s="101">
        <v>0</v>
      </c>
      <c r="L123" s="64">
        <v>122</v>
      </c>
      <c r="M123" s="64">
        <v>77</v>
      </c>
      <c r="N123" s="64">
        <v>63</v>
      </c>
      <c r="O123" s="64">
        <v>44</v>
      </c>
      <c r="P123" s="63">
        <v>19</v>
      </c>
      <c r="Q123" s="62">
        <f t="shared" si="20"/>
        <v>325</v>
      </c>
      <c r="R123" s="61">
        <f t="shared" si="21"/>
        <v>327</v>
      </c>
    </row>
    <row r="124" spans="2:18" s="14" customFormat="1" ht="17.100000000000001" customHeight="1">
      <c r="B124" s="72"/>
      <c r="C124" s="70" t="s">
        <v>76</v>
      </c>
      <c r="D124" s="69"/>
      <c r="E124" s="69"/>
      <c r="F124" s="69"/>
      <c r="G124" s="68"/>
      <c r="H124" s="67">
        <v>7</v>
      </c>
      <c r="I124" s="63">
        <v>14</v>
      </c>
      <c r="J124" s="66">
        <f t="shared" si="22"/>
        <v>21</v>
      </c>
      <c r="K124" s="101">
        <v>0</v>
      </c>
      <c r="L124" s="64">
        <v>85</v>
      </c>
      <c r="M124" s="64">
        <v>70</v>
      </c>
      <c r="N124" s="64">
        <v>81</v>
      </c>
      <c r="O124" s="64">
        <v>73</v>
      </c>
      <c r="P124" s="63">
        <v>39</v>
      </c>
      <c r="Q124" s="62">
        <f t="shared" si="20"/>
        <v>348</v>
      </c>
      <c r="R124" s="61">
        <f t="shared" si="21"/>
        <v>369</v>
      </c>
    </row>
    <row r="125" spans="2:18" s="14" customFormat="1" ht="17.100000000000001" customHeight="1">
      <c r="B125" s="72"/>
      <c r="C125" s="70" t="s">
        <v>75</v>
      </c>
      <c r="D125" s="69"/>
      <c r="E125" s="69"/>
      <c r="F125" s="69"/>
      <c r="G125" s="68"/>
      <c r="H125" s="67">
        <v>0</v>
      </c>
      <c r="I125" s="63">
        <v>0</v>
      </c>
      <c r="J125" s="66">
        <f t="shared" si="22"/>
        <v>0</v>
      </c>
      <c r="K125" s="65"/>
      <c r="L125" s="64">
        <v>201</v>
      </c>
      <c r="M125" s="64">
        <v>221</v>
      </c>
      <c r="N125" s="64">
        <v>235</v>
      </c>
      <c r="O125" s="64">
        <v>112</v>
      </c>
      <c r="P125" s="63">
        <v>55</v>
      </c>
      <c r="Q125" s="62">
        <f t="shared" si="20"/>
        <v>824</v>
      </c>
      <c r="R125" s="61">
        <f t="shared" si="21"/>
        <v>824</v>
      </c>
    </row>
    <row r="126" spans="2:18" s="14" customFormat="1" ht="17.100000000000001" customHeight="1">
      <c r="B126" s="72"/>
      <c r="C126" s="100" t="s">
        <v>74</v>
      </c>
      <c r="D126" s="98"/>
      <c r="E126" s="98"/>
      <c r="F126" s="98"/>
      <c r="G126" s="97"/>
      <c r="H126" s="67">
        <v>0</v>
      </c>
      <c r="I126" s="63">
        <v>0</v>
      </c>
      <c r="J126" s="66">
        <f t="shared" si="22"/>
        <v>0</v>
      </c>
      <c r="K126" s="65"/>
      <c r="L126" s="64">
        <v>23</v>
      </c>
      <c r="M126" s="64">
        <v>44</v>
      </c>
      <c r="N126" s="64">
        <v>31</v>
      </c>
      <c r="O126" s="64">
        <v>25</v>
      </c>
      <c r="P126" s="63">
        <v>13</v>
      </c>
      <c r="Q126" s="62">
        <f t="shared" si="20"/>
        <v>136</v>
      </c>
      <c r="R126" s="61">
        <f t="shared" si="21"/>
        <v>136</v>
      </c>
    </row>
    <row r="127" spans="2:18" s="14" customFormat="1" ht="17.100000000000001" customHeight="1">
      <c r="B127" s="71"/>
      <c r="C127" s="99" t="s">
        <v>73</v>
      </c>
      <c r="D127" s="98"/>
      <c r="E127" s="98"/>
      <c r="F127" s="98"/>
      <c r="G127" s="97"/>
      <c r="H127" s="67">
        <v>0</v>
      </c>
      <c r="I127" s="63">
        <v>0</v>
      </c>
      <c r="J127" s="66">
        <f t="shared" si="22"/>
        <v>0</v>
      </c>
      <c r="K127" s="65"/>
      <c r="L127" s="64">
        <v>0</v>
      </c>
      <c r="M127" s="64">
        <v>0</v>
      </c>
      <c r="N127" s="64">
        <v>3</v>
      </c>
      <c r="O127" s="64">
        <v>23</v>
      </c>
      <c r="P127" s="63">
        <v>22</v>
      </c>
      <c r="Q127" s="62">
        <f>SUM(K127:P127)</f>
        <v>48</v>
      </c>
      <c r="R127" s="61">
        <f>SUM(J127,Q127)</f>
        <v>48</v>
      </c>
    </row>
    <row r="128" spans="2:18" s="14" customFormat="1" ht="17.100000000000001" customHeight="1">
      <c r="B128" s="96"/>
      <c r="C128" s="95" t="s">
        <v>72</v>
      </c>
      <c r="D128" s="94"/>
      <c r="E128" s="94"/>
      <c r="F128" s="94"/>
      <c r="G128" s="93"/>
      <c r="H128" s="92">
        <v>0</v>
      </c>
      <c r="I128" s="89">
        <v>0</v>
      </c>
      <c r="J128" s="91">
        <f t="shared" si="22"/>
        <v>0</v>
      </c>
      <c r="K128" s="54"/>
      <c r="L128" s="90">
        <v>17</v>
      </c>
      <c r="M128" s="90">
        <v>30</v>
      </c>
      <c r="N128" s="90">
        <v>24</v>
      </c>
      <c r="O128" s="90">
        <v>26</v>
      </c>
      <c r="P128" s="89">
        <v>29</v>
      </c>
      <c r="Q128" s="88">
        <f t="shared" si="20"/>
        <v>126</v>
      </c>
      <c r="R128" s="87">
        <f t="shared" si="21"/>
        <v>126</v>
      </c>
    </row>
    <row r="129" spans="1:18" s="14" customFormat="1" ht="17.100000000000001" customHeight="1">
      <c r="B129" s="86" t="s">
        <v>71</v>
      </c>
      <c r="C129" s="85"/>
      <c r="D129" s="85"/>
      <c r="E129" s="85"/>
      <c r="F129" s="85"/>
      <c r="G129" s="84"/>
      <c r="H129" s="45">
        <f>SUM(H130:H133)</f>
        <v>0</v>
      </c>
      <c r="I129" s="44">
        <f>SUM(I130:I133)</f>
        <v>0</v>
      </c>
      <c r="J129" s="43">
        <f>SUM(J130:J133)</f>
        <v>0</v>
      </c>
      <c r="K129" s="83"/>
      <c r="L129" s="41">
        <f t="shared" ref="L129:R129" si="23">SUM(L130:L133)</f>
        <v>50</v>
      </c>
      <c r="M129" s="41">
        <f t="shared" si="23"/>
        <v>57</v>
      </c>
      <c r="N129" s="41">
        <f t="shared" si="23"/>
        <v>332</v>
      </c>
      <c r="O129" s="41">
        <f t="shared" si="23"/>
        <v>1066</v>
      </c>
      <c r="P129" s="40">
        <f t="shared" si="23"/>
        <v>928</v>
      </c>
      <c r="Q129" s="39">
        <f t="shared" si="23"/>
        <v>2433</v>
      </c>
      <c r="R129" s="38">
        <f t="shared" si="23"/>
        <v>2433</v>
      </c>
    </row>
    <row r="130" spans="1:18" s="14" customFormat="1" ht="17.100000000000001" customHeight="1">
      <c r="B130" s="72"/>
      <c r="C130" s="82" t="s">
        <v>70</v>
      </c>
      <c r="D130" s="81"/>
      <c r="E130" s="81"/>
      <c r="F130" s="81"/>
      <c r="G130" s="80"/>
      <c r="H130" s="79">
        <v>0</v>
      </c>
      <c r="I130" s="75">
        <v>0</v>
      </c>
      <c r="J130" s="78">
        <f>SUM(H130:I130)</f>
        <v>0</v>
      </c>
      <c r="K130" s="77"/>
      <c r="L130" s="76">
        <v>0</v>
      </c>
      <c r="M130" s="76">
        <v>3</v>
      </c>
      <c r="N130" s="76">
        <v>179</v>
      </c>
      <c r="O130" s="76">
        <v>561</v>
      </c>
      <c r="P130" s="75">
        <v>422</v>
      </c>
      <c r="Q130" s="74">
        <f>SUM(K130:P130)</f>
        <v>1165</v>
      </c>
      <c r="R130" s="73">
        <f>SUM(J130,Q130)</f>
        <v>1165</v>
      </c>
    </row>
    <row r="131" spans="1:18" s="14" customFormat="1" ht="17.100000000000001" customHeight="1">
      <c r="B131" s="72"/>
      <c r="C131" s="70" t="s">
        <v>69</v>
      </c>
      <c r="D131" s="69"/>
      <c r="E131" s="69"/>
      <c r="F131" s="69"/>
      <c r="G131" s="68"/>
      <c r="H131" s="67">
        <v>0</v>
      </c>
      <c r="I131" s="63">
        <v>0</v>
      </c>
      <c r="J131" s="66">
        <f>SUM(H131:I131)</f>
        <v>0</v>
      </c>
      <c r="K131" s="65"/>
      <c r="L131" s="64">
        <v>50</v>
      </c>
      <c r="M131" s="64">
        <v>51</v>
      </c>
      <c r="N131" s="64">
        <v>116</v>
      </c>
      <c r="O131" s="64">
        <v>163</v>
      </c>
      <c r="P131" s="63">
        <v>78</v>
      </c>
      <c r="Q131" s="62">
        <f>SUM(K131:P131)</f>
        <v>458</v>
      </c>
      <c r="R131" s="61">
        <f>SUM(J131,Q131)</f>
        <v>458</v>
      </c>
    </row>
    <row r="132" spans="1:18" s="14" customFormat="1" ht="16.5" customHeight="1">
      <c r="B132" s="71"/>
      <c r="C132" s="70" t="s">
        <v>68</v>
      </c>
      <c r="D132" s="69"/>
      <c r="E132" s="69"/>
      <c r="F132" s="69"/>
      <c r="G132" s="68"/>
      <c r="H132" s="67">
        <v>0</v>
      </c>
      <c r="I132" s="63">
        <v>0</v>
      </c>
      <c r="J132" s="66">
        <f>SUM(H132:I132)</f>
        <v>0</v>
      </c>
      <c r="K132" s="65"/>
      <c r="L132" s="64">
        <v>0</v>
      </c>
      <c r="M132" s="64">
        <v>0</v>
      </c>
      <c r="N132" s="64">
        <v>3</v>
      </c>
      <c r="O132" s="64">
        <v>15</v>
      </c>
      <c r="P132" s="63">
        <v>15</v>
      </c>
      <c r="Q132" s="62">
        <f>SUM(K132:P132)</f>
        <v>33</v>
      </c>
      <c r="R132" s="61">
        <f>SUM(J132,Q132)</f>
        <v>33</v>
      </c>
    </row>
    <row r="133" spans="1:18" s="49" customFormat="1" ht="17.100000000000001" customHeight="1">
      <c r="B133" s="60"/>
      <c r="C133" s="59" t="s">
        <v>67</v>
      </c>
      <c r="D133" s="58"/>
      <c r="E133" s="58"/>
      <c r="F133" s="58"/>
      <c r="G133" s="57"/>
      <c r="H133" s="56">
        <v>0</v>
      </c>
      <c r="I133" s="52">
        <v>0</v>
      </c>
      <c r="J133" s="55">
        <f>SUM(H133:I133)</f>
        <v>0</v>
      </c>
      <c r="K133" s="54"/>
      <c r="L133" s="53">
        <v>0</v>
      </c>
      <c r="M133" s="53">
        <v>3</v>
      </c>
      <c r="N133" s="53">
        <v>34</v>
      </c>
      <c r="O133" s="53">
        <v>327</v>
      </c>
      <c r="P133" s="52">
        <v>413</v>
      </c>
      <c r="Q133" s="51">
        <f>SUM(K133:P133)</f>
        <v>777</v>
      </c>
      <c r="R133" s="50">
        <f>SUM(J133,Q133)</f>
        <v>777</v>
      </c>
    </row>
    <row r="134" spans="1:18" s="14" customFormat="1" ht="17.100000000000001" customHeight="1">
      <c r="B134" s="48" t="s">
        <v>66</v>
      </c>
      <c r="C134" s="47"/>
      <c r="D134" s="47"/>
      <c r="E134" s="47"/>
      <c r="F134" s="47"/>
      <c r="G134" s="46"/>
      <c r="H134" s="45">
        <f t="shared" ref="H134:R134" si="24">SUM(H98,H119,H129)</f>
        <v>1918</v>
      </c>
      <c r="I134" s="44">
        <f t="shared" si="24"/>
        <v>3029</v>
      </c>
      <c r="J134" s="43">
        <f t="shared" si="24"/>
        <v>4947</v>
      </c>
      <c r="K134" s="42">
        <f t="shared" si="24"/>
        <v>0</v>
      </c>
      <c r="L134" s="41">
        <f t="shared" si="24"/>
        <v>11535</v>
      </c>
      <c r="M134" s="41">
        <f t="shared" si="24"/>
        <v>8457</v>
      </c>
      <c r="N134" s="41">
        <f t="shared" si="24"/>
        <v>6095</v>
      </c>
      <c r="O134" s="41">
        <f t="shared" si="24"/>
        <v>5071</v>
      </c>
      <c r="P134" s="40">
        <f t="shared" si="24"/>
        <v>3086</v>
      </c>
      <c r="Q134" s="39">
        <f t="shared" si="24"/>
        <v>34244</v>
      </c>
      <c r="R134" s="38">
        <f t="shared" si="24"/>
        <v>39191</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106</v>
      </c>
      <c r="H136" s="25"/>
      <c r="I136" s="25"/>
      <c r="J136" s="25"/>
      <c r="K136" s="25"/>
    </row>
    <row r="137" spans="1:18" s="14" customFormat="1" ht="17.100000000000001" customHeight="1">
      <c r="B137" s="144"/>
      <c r="C137" s="144"/>
      <c r="D137" s="144"/>
      <c r="E137" s="144"/>
      <c r="F137" s="143"/>
      <c r="G137" s="143"/>
      <c r="H137" s="143"/>
      <c r="I137" s="782" t="s">
        <v>105</v>
      </c>
      <c r="J137" s="782"/>
      <c r="K137" s="782"/>
      <c r="L137" s="782"/>
      <c r="M137" s="782"/>
      <c r="N137" s="782"/>
      <c r="O137" s="782"/>
      <c r="P137" s="782"/>
      <c r="Q137" s="782"/>
      <c r="R137" s="782"/>
    </row>
    <row r="138" spans="1:18" s="14" customFormat="1" ht="17.100000000000001" customHeight="1">
      <c r="B138" s="783" t="str">
        <f>"令和" &amp; DBCS($A$2) &amp; "年（" &amp; DBCS($B$2) &amp; "年）" &amp; DBCS($C$2) &amp; "月"</f>
        <v>令和４年（２０２２年）９月</v>
      </c>
      <c r="C138" s="784"/>
      <c r="D138" s="784"/>
      <c r="E138" s="784"/>
      <c r="F138" s="784"/>
      <c r="G138" s="785"/>
      <c r="H138" s="789" t="s">
        <v>104</v>
      </c>
      <c r="I138" s="790"/>
      <c r="J138" s="790"/>
      <c r="K138" s="791" t="s">
        <v>103</v>
      </c>
      <c r="L138" s="792"/>
      <c r="M138" s="792"/>
      <c r="N138" s="792"/>
      <c r="O138" s="792"/>
      <c r="P138" s="792"/>
      <c r="Q138" s="793"/>
      <c r="R138" s="794" t="s">
        <v>56</v>
      </c>
    </row>
    <row r="139" spans="1:18" s="14" customFormat="1" ht="17.100000000000001" customHeight="1">
      <c r="B139" s="786"/>
      <c r="C139" s="787"/>
      <c r="D139" s="787"/>
      <c r="E139" s="787"/>
      <c r="F139" s="787"/>
      <c r="G139" s="788"/>
      <c r="H139" s="142" t="s">
        <v>65</v>
      </c>
      <c r="I139" s="141" t="s">
        <v>64</v>
      </c>
      <c r="J139" s="140" t="s">
        <v>57</v>
      </c>
      <c r="K139" s="139" t="s">
        <v>63</v>
      </c>
      <c r="L139" s="138" t="s">
        <v>62</v>
      </c>
      <c r="M139" s="138" t="s">
        <v>61</v>
      </c>
      <c r="N139" s="138" t="s">
        <v>60</v>
      </c>
      <c r="O139" s="138" t="s">
        <v>59</v>
      </c>
      <c r="P139" s="137" t="s">
        <v>58</v>
      </c>
      <c r="Q139" s="431" t="s">
        <v>57</v>
      </c>
      <c r="R139" s="795"/>
    </row>
    <row r="140" spans="1:18" s="14" customFormat="1" ht="17.100000000000001" customHeight="1">
      <c r="B140" s="86" t="s">
        <v>102</v>
      </c>
      <c r="C140" s="85"/>
      <c r="D140" s="85"/>
      <c r="E140" s="85"/>
      <c r="F140" s="85"/>
      <c r="G140" s="84"/>
      <c r="H140" s="370">
        <f t="shared" ref="H140:R140" si="25">SUM(H141,H147,H150,H155,H159:H160)</f>
        <v>16880923</v>
      </c>
      <c r="I140" s="371">
        <f t="shared" si="25"/>
        <v>31644688</v>
      </c>
      <c r="J140" s="372">
        <f t="shared" si="25"/>
        <v>48525611</v>
      </c>
      <c r="K140" s="373">
        <f t="shared" si="25"/>
        <v>0</v>
      </c>
      <c r="L140" s="374">
        <f t="shared" si="25"/>
        <v>251527162</v>
      </c>
      <c r="M140" s="374">
        <f t="shared" si="25"/>
        <v>222545034</v>
      </c>
      <c r="N140" s="374">
        <f t="shared" si="25"/>
        <v>185078290</v>
      </c>
      <c r="O140" s="374">
        <f t="shared" si="25"/>
        <v>148970196</v>
      </c>
      <c r="P140" s="375">
        <f t="shared" si="25"/>
        <v>80577463</v>
      </c>
      <c r="Q140" s="368">
        <f t="shared" si="25"/>
        <v>888698145</v>
      </c>
      <c r="R140" s="369">
        <f t="shared" si="25"/>
        <v>937223756</v>
      </c>
    </row>
    <row r="141" spans="1:18" s="14" customFormat="1" ht="17.100000000000001" customHeight="1">
      <c r="B141" s="72"/>
      <c r="C141" s="86" t="s">
        <v>101</v>
      </c>
      <c r="D141" s="85"/>
      <c r="E141" s="85"/>
      <c r="F141" s="85"/>
      <c r="G141" s="84"/>
      <c r="H141" s="370">
        <f t="shared" ref="H141:Q141" si="26">SUM(H142:H146)</f>
        <v>1966786</v>
      </c>
      <c r="I141" s="371">
        <f t="shared" si="26"/>
        <v>4734054</v>
      </c>
      <c r="J141" s="372">
        <f t="shared" si="26"/>
        <v>6700840</v>
      </c>
      <c r="K141" s="373">
        <f t="shared" si="26"/>
        <v>0</v>
      </c>
      <c r="L141" s="374">
        <f t="shared" si="26"/>
        <v>57873273</v>
      </c>
      <c r="M141" s="374">
        <f t="shared" si="26"/>
        <v>48277646</v>
      </c>
      <c r="N141" s="374">
        <f t="shared" si="26"/>
        <v>42679127</v>
      </c>
      <c r="O141" s="374">
        <f t="shared" si="26"/>
        <v>37765942</v>
      </c>
      <c r="P141" s="375">
        <f t="shared" si="26"/>
        <v>26583785</v>
      </c>
      <c r="Q141" s="368">
        <f t="shared" si="26"/>
        <v>213179773</v>
      </c>
      <c r="R141" s="369">
        <f t="shared" ref="R141:R146" si="27">SUM(J141,Q141)</f>
        <v>219880613</v>
      </c>
    </row>
    <row r="142" spans="1:18" s="14" customFormat="1" ht="17.100000000000001" customHeight="1">
      <c r="B142" s="72"/>
      <c r="C142" s="72"/>
      <c r="D142" s="82" t="s">
        <v>100</v>
      </c>
      <c r="E142" s="81"/>
      <c r="F142" s="81"/>
      <c r="G142" s="80"/>
      <c r="H142" s="376">
        <v>0</v>
      </c>
      <c r="I142" s="377">
        <v>0</v>
      </c>
      <c r="J142" s="378">
        <f>SUM(H142:I142)</f>
        <v>0</v>
      </c>
      <c r="K142" s="379">
        <v>0</v>
      </c>
      <c r="L142" s="380">
        <v>35761704</v>
      </c>
      <c r="M142" s="380">
        <v>28840918</v>
      </c>
      <c r="N142" s="380">
        <v>26306103</v>
      </c>
      <c r="O142" s="380">
        <v>24464752</v>
      </c>
      <c r="P142" s="377">
        <v>16769623</v>
      </c>
      <c r="Q142" s="378">
        <f>SUM(K142:P142)</f>
        <v>132143100</v>
      </c>
      <c r="R142" s="381">
        <f t="shared" si="27"/>
        <v>132143100</v>
      </c>
    </row>
    <row r="143" spans="1:18" s="14" customFormat="1" ht="17.100000000000001" customHeight="1">
      <c r="B143" s="72"/>
      <c r="C143" s="72"/>
      <c r="D143" s="70" t="s">
        <v>99</v>
      </c>
      <c r="E143" s="69"/>
      <c r="F143" s="69"/>
      <c r="G143" s="68"/>
      <c r="H143" s="382">
        <v>0</v>
      </c>
      <c r="I143" s="383">
        <v>0</v>
      </c>
      <c r="J143" s="384">
        <f>SUM(H143:I143)</f>
        <v>0</v>
      </c>
      <c r="K143" s="385">
        <v>0</v>
      </c>
      <c r="L143" s="386">
        <v>0</v>
      </c>
      <c r="M143" s="386">
        <v>61530</v>
      </c>
      <c r="N143" s="386">
        <v>38439</v>
      </c>
      <c r="O143" s="386">
        <v>933378</v>
      </c>
      <c r="P143" s="383">
        <v>800850</v>
      </c>
      <c r="Q143" s="384">
        <f>SUM(K143:P143)</f>
        <v>1834197</v>
      </c>
      <c r="R143" s="387">
        <f t="shared" si="27"/>
        <v>1834197</v>
      </c>
    </row>
    <row r="144" spans="1:18" s="14" customFormat="1" ht="17.100000000000001" customHeight="1">
      <c r="B144" s="72"/>
      <c r="C144" s="72"/>
      <c r="D144" s="70" t="s">
        <v>98</v>
      </c>
      <c r="E144" s="69"/>
      <c r="F144" s="69"/>
      <c r="G144" s="68"/>
      <c r="H144" s="382">
        <v>1196175</v>
      </c>
      <c r="I144" s="383">
        <v>2997015</v>
      </c>
      <c r="J144" s="384">
        <f>SUM(H144:I144)</f>
        <v>4193190</v>
      </c>
      <c r="K144" s="385">
        <v>0</v>
      </c>
      <c r="L144" s="386">
        <v>13751669</v>
      </c>
      <c r="M144" s="386">
        <v>12004213</v>
      </c>
      <c r="N144" s="386">
        <v>8787266</v>
      </c>
      <c r="O144" s="386">
        <v>6913666</v>
      </c>
      <c r="P144" s="383">
        <v>5045683</v>
      </c>
      <c r="Q144" s="384">
        <f>SUM(K144:P144)</f>
        <v>46502497</v>
      </c>
      <c r="R144" s="387">
        <f t="shared" si="27"/>
        <v>50695687</v>
      </c>
    </row>
    <row r="145" spans="2:18" s="14" customFormat="1" ht="17.100000000000001" customHeight="1">
      <c r="B145" s="72"/>
      <c r="C145" s="72"/>
      <c r="D145" s="70" t="s">
        <v>97</v>
      </c>
      <c r="E145" s="69"/>
      <c r="F145" s="69"/>
      <c r="G145" s="68"/>
      <c r="H145" s="382">
        <v>316310</v>
      </c>
      <c r="I145" s="383">
        <v>1243458</v>
      </c>
      <c r="J145" s="384">
        <f>SUM(H145:I145)</f>
        <v>1559768</v>
      </c>
      <c r="K145" s="385">
        <v>0</v>
      </c>
      <c r="L145" s="386">
        <v>3545348</v>
      </c>
      <c r="M145" s="386">
        <v>3057057</v>
      </c>
      <c r="N145" s="386">
        <v>2983845</v>
      </c>
      <c r="O145" s="386">
        <v>1937374</v>
      </c>
      <c r="P145" s="383">
        <v>1076812</v>
      </c>
      <c r="Q145" s="384">
        <f>SUM(K145:P145)</f>
        <v>12600436</v>
      </c>
      <c r="R145" s="387">
        <f t="shared" si="27"/>
        <v>14160204</v>
      </c>
    </row>
    <row r="146" spans="2:18" s="14" customFormat="1" ht="17.100000000000001" customHeight="1">
      <c r="B146" s="72"/>
      <c r="C146" s="72"/>
      <c r="D146" s="133" t="s">
        <v>96</v>
      </c>
      <c r="E146" s="132"/>
      <c r="F146" s="132"/>
      <c r="G146" s="131"/>
      <c r="H146" s="388">
        <v>454301</v>
      </c>
      <c r="I146" s="389">
        <v>493581</v>
      </c>
      <c r="J146" s="390">
        <f>SUM(H146:I146)</f>
        <v>947882</v>
      </c>
      <c r="K146" s="391">
        <v>0</v>
      </c>
      <c r="L146" s="392">
        <v>4814552</v>
      </c>
      <c r="M146" s="392">
        <v>4313928</v>
      </c>
      <c r="N146" s="392">
        <v>4563474</v>
      </c>
      <c r="O146" s="392">
        <v>3516772</v>
      </c>
      <c r="P146" s="389">
        <v>2890817</v>
      </c>
      <c r="Q146" s="390">
        <f>SUM(K146:P146)</f>
        <v>20099543</v>
      </c>
      <c r="R146" s="393">
        <f t="shared" si="27"/>
        <v>21047425</v>
      </c>
    </row>
    <row r="147" spans="2:18" s="14" customFormat="1" ht="17.100000000000001" customHeight="1">
      <c r="B147" s="72"/>
      <c r="C147" s="86" t="s">
        <v>95</v>
      </c>
      <c r="D147" s="85"/>
      <c r="E147" s="85"/>
      <c r="F147" s="85"/>
      <c r="G147" s="84"/>
      <c r="H147" s="370">
        <f t="shared" ref="H147:R147" si="28">SUM(H148:H149)</f>
        <v>2655361</v>
      </c>
      <c r="I147" s="371">
        <f t="shared" si="28"/>
        <v>7290013</v>
      </c>
      <c r="J147" s="372">
        <f t="shared" si="28"/>
        <v>9945374</v>
      </c>
      <c r="K147" s="373">
        <f t="shared" si="28"/>
        <v>0</v>
      </c>
      <c r="L147" s="374">
        <f t="shared" si="28"/>
        <v>102808031</v>
      </c>
      <c r="M147" s="374">
        <f t="shared" si="28"/>
        <v>91493990</v>
      </c>
      <c r="N147" s="374">
        <f t="shared" si="28"/>
        <v>67539769</v>
      </c>
      <c r="O147" s="374">
        <f t="shared" si="28"/>
        <v>48944676</v>
      </c>
      <c r="P147" s="375">
        <f t="shared" si="28"/>
        <v>23921943</v>
      </c>
      <c r="Q147" s="368">
        <f t="shared" si="28"/>
        <v>334708409</v>
      </c>
      <c r="R147" s="369">
        <f t="shared" si="28"/>
        <v>344653783</v>
      </c>
    </row>
    <row r="148" spans="2:18" s="14" customFormat="1" ht="17.100000000000001" customHeight="1">
      <c r="B148" s="72"/>
      <c r="C148" s="72"/>
      <c r="D148" s="82" t="s">
        <v>94</v>
      </c>
      <c r="E148" s="81"/>
      <c r="F148" s="81"/>
      <c r="G148" s="80"/>
      <c r="H148" s="376">
        <v>0</v>
      </c>
      <c r="I148" s="377">
        <v>0</v>
      </c>
      <c r="J148" s="394">
        <f>SUM(H148:I148)</f>
        <v>0</v>
      </c>
      <c r="K148" s="379">
        <v>0</v>
      </c>
      <c r="L148" s="380">
        <v>77193675</v>
      </c>
      <c r="M148" s="380">
        <v>66043825</v>
      </c>
      <c r="N148" s="380">
        <v>51687226</v>
      </c>
      <c r="O148" s="380">
        <v>37445477</v>
      </c>
      <c r="P148" s="377">
        <v>15846642</v>
      </c>
      <c r="Q148" s="378">
        <f>SUM(K148:P148)</f>
        <v>248216845</v>
      </c>
      <c r="R148" s="381">
        <f>SUM(J148,Q148)</f>
        <v>248216845</v>
      </c>
    </row>
    <row r="149" spans="2:18" s="14" customFormat="1" ht="17.100000000000001" customHeight="1">
      <c r="B149" s="72"/>
      <c r="C149" s="72"/>
      <c r="D149" s="133" t="s">
        <v>93</v>
      </c>
      <c r="E149" s="132"/>
      <c r="F149" s="132"/>
      <c r="G149" s="131"/>
      <c r="H149" s="388">
        <v>2655361</v>
      </c>
      <c r="I149" s="389">
        <v>7290013</v>
      </c>
      <c r="J149" s="395">
        <f>SUM(H149:I149)</f>
        <v>9945374</v>
      </c>
      <c r="K149" s="391">
        <v>0</v>
      </c>
      <c r="L149" s="392">
        <v>25614356</v>
      </c>
      <c r="M149" s="392">
        <v>25450165</v>
      </c>
      <c r="N149" s="392">
        <v>15852543</v>
      </c>
      <c r="O149" s="392">
        <v>11499199</v>
      </c>
      <c r="P149" s="389">
        <v>8075301</v>
      </c>
      <c r="Q149" s="390">
        <f>SUM(K149:P149)</f>
        <v>86491564</v>
      </c>
      <c r="R149" s="393">
        <f>SUM(J149,Q149)</f>
        <v>96436938</v>
      </c>
    </row>
    <row r="150" spans="2:18" s="14" customFormat="1" ht="17.100000000000001" customHeight="1">
      <c r="B150" s="72"/>
      <c r="C150" s="86" t="s">
        <v>92</v>
      </c>
      <c r="D150" s="85"/>
      <c r="E150" s="85"/>
      <c r="F150" s="85"/>
      <c r="G150" s="84"/>
      <c r="H150" s="370">
        <f>SUM(H151:H154)</f>
        <v>107900</v>
      </c>
      <c r="I150" s="371">
        <f t="shared" ref="I150:Q150" si="29">SUM(I151:I154)</f>
        <v>70695</v>
      </c>
      <c r="J150" s="372">
        <f>SUM(J151:J154)</f>
        <v>178595</v>
      </c>
      <c r="K150" s="373">
        <f t="shared" si="29"/>
        <v>0</v>
      </c>
      <c r="L150" s="374">
        <f t="shared" si="29"/>
        <v>7268088</v>
      </c>
      <c r="M150" s="374">
        <f>SUM(M151:M154)</f>
        <v>10015741</v>
      </c>
      <c r="N150" s="374">
        <f t="shared" si="29"/>
        <v>13660121</v>
      </c>
      <c r="O150" s="374">
        <f t="shared" si="29"/>
        <v>14320904</v>
      </c>
      <c r="P150" s="375">
        <f>SUM(P151:P154)</f>
        <v>6820212</v>
      </c>
      <c r="Q150" s="368">
        <f t="shared" si="29"/>
        <v>52085066</v>
      </c>
      <c r="R150" s="369">
        <f>SUM(R151:R154)</f>
        <v>52263661</v>
      </c>
    </row>
    <row r="151" spans="2:18" s="14" customFormat="1" ht="17.100000000000001" customHeight="1">
      <c r="B151" s="72"/>
      <c r="C151" s="72"/>
      <c r="D151" s="82" t="s">
        <v>91</v>
      </c>
      <c r="E151" s="81"/>
      <c r="F151" s="81"/>
      <c r="G151" s="80"/>
      <c r="H151" s="376">
        <v>107900</v>
      </c>
      <c r="I151" s="377">
        <v>70695</v>
      </c>
      <c r="J151" s="394">
        <f>SUM(H151:I151)</f>
        <v>178595</v>
      </c>
      <c r="K151" s="379">
        <v>0</v>
      </c>
      <c r="L151" s="380">
        <v>6537761</v>
      </c>
      <c r="M151" s="380">
        <v>8951750</v>
      </c>
      <c r="N151" s="380">
        <v>12359297</v>
      </c>
      <c r="O151" s="380">
        <v>12397735</v>
      </c>
      <c r="P151" s="377">
        <v>5617921</v>
      </c>
      <c r="Q151" s="378">
        <f>SUM(K151:P151)</f>
        <v>45864464</v>
      </c>
      <c r="R151" s="381">
        <f>SUM(J151,Q151)</f>
        <v>46043059</v>
      </c>
    </row>
    <row r="152" spans="2:18" s="14" customFormat="1" ht="17.100000000000001" customHeight="1">
      <c r="B152" s="72"/>
      <c r="C152" s="72"/>
      <c r="D152" s="70" t="s">
        <v>90</v>
      </c>
      <c r="E152" s="69"/>
      <c r="F152" s="69"/>
      <c r="G152" s="68"/>
      <c r="H152" s="382">
        <v>0</v>
      </c>
      <c r="I152" s="383">
        <v>0</v>
      </c>
      <c r="J152" s="396">
        <f>SUM(H152:I152)</f>
        <v>0</v>
      </c>
      <c r="K152" s="385">
        <v>0</v>
      </c>
      <c r="L152" s="386">
        <v>730327</v>
      </c>
      <c r="M152" s="386">
        <v>1063991</v>
      </c>
      <c r="N152" s="386">
        <v>1300824</v>
      </c>
      <c r="O152" s="386">
        <v>1923169</v>
      </c>
      <c r="P152" s="383">
        <v>1202291</v>
      </c>
      <c r="Q152" s="384">
        <f>SUM(K152:P152)</f>
        <v>6220602</v>
      </c>
      <c r="R152" s="387">
        <f>SUM(J152,Q152)</f>
        <v>6220602</v>
      </c>
    </row>
    <row r="153" spans="2:18" s="14" customFormat="1" ht="16.5" customHeight="1">
      <c r="B153" s="72"/>
      <c r="C153" s="71"/>
      <c r="D153" s="70" t="s">
        <v>89</v>
      </c>
      <c r="E153" s="69"/>
      <c r="F153" s="69"/>
      <c r="G153" s="68"/>
      <c r="H153" s="382">
        <v>0</v>
      </c>
      <c r="I153" s="383">
        <v>0</v>
      </c>
      <c r="J153" s="396">
        <f>SUM(H153:I153)</f>
        <v>0</v>
      </c>
      <c r="K153" s="385">
        <v>0</v>
      </c>
      <c r="L153" s="386">
        <v>0</v>
      </c>
      <c r="M153" s="386">
        <v>0</v>
      </c>
      <c r="N153" s="386">
        <v>0</v>
      </c>
      <c r="O153" s="386">
        <v>0</v>
      </c>
      <c r="P153" s="383">
        <v>0</v>
      </c>
      <c r="Q153" s="384">
        <f>SUM(K153:P153)</f>
        <v>0</v>
      </c>
      <c r="R153" s="387">
        <f>SUM(J153,Q153)</f>
        <v>0</v>
      </c>
    </row>
    <row r="154" spans="2:18" s="49" customFormat="1" ht="16.5" customHeight="1">
      <c r="B154" s="111"/>
      <c r="C154" s="136"/>
      <c r="D154" s="59" t="s">
        <v>88</v>
      </c>
      <c r="E154" s="58"/>
      <c r="F154" s="58"/>
      <c r="G154" s="57"/>
      <c r="H154" s="397">
        <v>0</v>
      </c>
      <c r="I154" s="398">
        <v>0</v>
      </c>
      <c r="J154" s="399">
        <f>SUM(H154:I154)</f>
        <v>0</v>
      </c>
      <c r="K154" s="400">
        <v>0</v>
      </c>
      <c r="L154" s="401">
        <v>0</v>
      </c>
      <c r="M154" s="401">
        <v>0</v>
      </c>
      <c r="N154" s="401">
        <v>0</v>
      </c>
      <c r="O154" s="401">
        <v>0</v>
      </c>
      <c r="P154" s="398">
        <v>0</v>
      </c>
      <c r="Q154" s="402">
        <f>SUM(K154:P154)</f>
        <v>0</v>
      </c>
      <c r="R154" s="403">
        <f>SUM(J154,Q154)</f>
        <v>0</v>
      </c>
    </row>
    <row r="155" spans="2:18" s="14" customFormat="1" ht="17.100000000000001" customHeight="1">
      <c r="B155" s="72"/>
      <c r="C155" s="86" t="s">
        <v>87</v>
      </c>
      <c r="D155" s="85"/>
      <c r="E155" s="85"/>
      <c r="F155" s="85"/>
      <c r="G155" s="84"/>
      <c r="H155" s="370">
        <f t="shared" ref="H155:R155" si="30">SUM(H156:H158)</f>
        <v>6885136</v>
      </c>
      <c r="I155" s="371">
        <f t="shared" si="30"/>
        <v>11472128</v>
      </c>
      <c r="J155" s="372">
        <f t="shared" si="30"/>
        <v>18357264</v>
      </c>
      <c r="K155" s="373">
        <f t="shared" si="30"/>
        <v>0</v>
      </c>
      <c r="L155" s="374">
        <f t="shared" si="30"/>
        <v>16155388</v>
      </c>
      <c r="M155" s="374">
        <f t="shared" si="30"/>
        <v>22397991</v>
      </c>
      <c r="N155" s="374">
        <f t="shared" si="30"/>
        <v>17106344</v>
      </c>
      <c r="O155" s="374">
        <f t="shared" si="30"/>
        <v>13265434</v>
      </c>
      <c r="P155" s="375">
        <f t="shared" si="30"/>
        <v>9290232</v>
      </c>
      <c r="Q155" s="368">
        <f t="shared" si="30"/>
        <v>78215389</v>
      </c>
      <c r="R155" s="369">
        <f t="shared" si="30"/>
        <v>96572653</v>
      </c>
    </row>
    <row r="156" spans="2:18" s="14" customFormat="1" ht="17.100000000000001" customHeight="1">
      <c r="B156" s="72"/>
      <c r="C156" s="72"/>
      <c r="D156" s="82" t="s">
        <v>86</v>
      </c>
      <c r="E156" s="81"/>
      <c r="F156" s="81"/>
      <c r="G156" s="80"/>
      <c r="H156" s="376">
        <v>4682001</v>
      </c>
      <c r="I156" s="377">
        <v>9698180</v>
      </c>
      <c r="J156" s="394">
        <f>SUM(H156:I156)</f>
        <v>14380181</v>
      </c>
      <c r="K156" s="379">
        <v>0</v>
      </c>
      <c r="L156" s="380">
        <v>13503081</v>
      </c>
      <c r="M156" s="380">
        <v>20670798</v>
      </c>
      <c r="N156" s="380">
        <v>15690142</v>
      </c>
      <c r="O156" s="380">
        <v>12939360</v>
      </c>
      <c r="P156" s="377">
        <v>9055675</v>
      </c>
      <c r="Q156" s="378">
        <f>SUM(K156:P156)</f>
        <v>71859056</v>
      </c>
      <c r="R156" s="381">
        <f>SUM(J156,Q156)</f>
        <v>86239237</v>
      </c>
    </row>
    <row r="157" spans="2:18" s="14" customFormat="1" ht="17.100000000000001" customHeight="1">
      <c r="B157" s="72"/>
      <c r="C157" s="72"/>
      <c r="D157" s="70" t="s">
        <v>85</v>
      </c>
      <c r="E157" s="69"/>
      <c r="F157" s="69"/>
      <c r="G157" s="68"/>
      <c r="H157" s="382">
        <v>400053</v>
      </c>
      <c r="I157" s="383">
        <v>575099</v>
      </c>
      <c r="J157" s="396">
        <f>SUM(H157:I157)</f>
        <v>975152</v>
      </c>
      <c r="K157" s="385">
        <v>0</v>
      </c>
      <c r="L157" s="386">
        <v>873168</v>
      </c>
      <c r="M157" s="386">
        <v>484077</v>
      </c>
      <c r="N157" s="386">
        <v>525113</v>
      </c>
      <c r="O157" s="386">
        <v>293107</v>
      </c>
      <c r="P157" s="383">
        <v>234557</v>
      </c>
      <c r="Q157" s="384">
        <f>SUM(K157:P157)</f>
        <v>2410022</v>
      </c>
      <c r="R157" s="387">
        <f>SUM(J157,Q157)</f>
        <v>3385174</v>
      </c>
    </row>
    <row r="158" spans="2:18" s="14" customFormat="1" ht="17.100000000000001" customHeight="1">
      <c r="B158" s="72"/>
      <c r="C158" s="72"/>
      <c r="D158" s="133" t="s">
        <v>84</v>
      </c>
      <c r="E158" s="132"/>
      <c r="F158" s="132"/>
      <c r="G158" s="131"/>
      <c r="H158" s="388">
        <v>1803082</v>
      </c>
      <c r="I158" s="389">
        <v>1198849</v>
      </c>
      <c r="J158" s="395">
        <f>SUM(H158:I158)</f>
        <v>3001931</v>
      </c>
      <c r="K158" s="391">
        <v>0</v>
      </c>
      <c r="L158" s="392">
        <v>1779139</v>
      </c>
      <c r="M158" s="392">
        <v>1243116</v>
      </c>
      <c r="N158" s="392">
        <v>891089</v>
      </c>
      <c r="O158" s="392">
        <v>32967</v>
      </c>
      <c r="P158" s="389">
        <v>0</v>
      </c>
      <c r="Q158" s="390">
        <f>SUM(K158:P158)</f>
        <v>3946311</v>
      </c>
      <c r="R158" s="393">
        <f>SUM(J158,Q158)</f>
        <v>6948242</v>
      </c>
    </row>
    <row r="159" spans="2:18" s="14" customFormat="1" ht="17.100000000000001" customHeight="1">
      <c r="B159" s="72"/>
      <c r="C159" s="122" t="s">
        <v>83</v>
      </c>
      <c r="D159" s="121"/>
      <c r="E159" s="121"/>
      <c r="F159" s="121"/>
      <c r="G159" s="120"/>
      <c r="H159" s="370">
        <v>1469540</v>
      </c>
      <c r="I159" s="371">
        <v>2195212</v>
      </c>
      <c r="J159" s="372">
        <f>SUM(H159:I159)</f>
        <v>3664752</v>
      </c>
      <c r="K159" s="373">
        <v>0</v>
      </c>
      <c r="L159" s="374">
        <v>21916027</v>
      </c>
      <c r="M159" s="374">
        <v>21974925</v>
      </c>
      <c r="N159" s="374">
        <v>23740107</v>
      </c>
      <c r="O159" s="374">
        <v>21845636</v>
      </c>
      <c r="P159" s="375">
        <v>7878364</v>
      </c>
      <c r="Q159" s="368">
        <f>SUM(K159:P159)</f>
        <v>97355059</v>
      </c>
      <c r="R159" s="369">
        <f>SUM(J159,Q159)</f>
        <v>101019811</v>
      </c>
    </row>
    <row r="160" spans="2:18" s="14" customFormat="1" ht="17.100000000000001" customHeight="1">
      <c r="B160" s="123"/>
      <c r="C160" s="122" t="s">
        <v>82</v>
      </c>
      <c r="D160" s="121"/>
      <c r="E160" s="121"/>
      <c r="F160" s="121"/>
      <c r="G160" s="120"/>
      <c r="H160" s="370">
        <v>3796200</v>
      </c>
      <c r="I160" s="371">
        <v>5882586</v>
      </c>
      <c r="J160" s="372">
        <f>SUM(H160:I160)</f>
        <v>9678786</v>
      </c>
      <c r="K160" s="373">
        <v>0</v>
      </c>
      <c r="L160" s="374">
        <v>45506355</v>
      </c>
      <c r="M160" s="374">
        <v>28384741</v>
      </c>
      <c r="N160" s="374">
        <v>20352822</v>
      </c>
      <c r="O160" s="374">
        <v>12827604</v>
      </c>
      <c r="P160" s="375">
        <v>6082927</v>
      </c>
      <c r="Q160" s="368">
        <f>SUM(K160:P160)</f>
        <v>113154449</v>
      </c>
      <c r="R160" s="369">
        <f>SUM(J160,Q160)</f>
        <v>122833235</v>
      </c>
    </row>
    <row r="161" spans="2:18" s="14" customFormat="1" ht="17.100000000000001" customHeight="1">
      <c r="B161" s="86" t="s">
        <v>81</v>
      </c>
      <c r="C161" s="85"/>
      <c r="D161" s="85"/>
      <c r="E161" s="85"/>
      <c r="F161" s="85"/>
      <c r="G161" s="84"/>
      <c r="H161" s="370">
        <f t="shared" ref="H161:R161" si="31">SUM(H162:H170)</f>
        <v>355590</v>
      </c>
      <c r="I161" s="371">
        <f t="shared" si="31"/>
        <v>1200582</v>
      </c>
      <c r="J161" s="372">
        <f t="shared" si="31"/>
        <v>1556172</v>
      </c>
      <c r="K161" s="373">
        <f t="shared" si="31"/>
        <v>0</v>
      </c>
      <c r="L161" s="374">
        <f t="shared" si="31"/>
        <v>158115192</v>
      </c>
      <c r="M161" s="374">
        <f t="shared" si="31"/>
        <v>150282112</v>
      </c>
      <c r="N161" s="374">
        <f t="shared" si="31"/>
        <v>156446664</v>
      </c>
      <c r="O161" s="374">
        <f t="shared" si="31"/>
        <v>114056046</v>
      </c>
      <c r="P161" s="375">
        <f t="shared" si="31"/>
        <v>70713931</v>
      </c>
      <c r="Q161" s="368">
        <f>SUM(Q162:Q170)</f>
        <v>649613945</v>
      </c>
      <c r="R161" s="369">
        <f t="shared" si="31"/>
        <v>651170117</v>
      </c>
    </row>
    <row r="162" spans="2:18" s="14" customFormat="1" ht="17.100000000000001" customHeight="1">
      <c r="B162" s="72"/>
      <c r="C162" s="119" t="s">
        <v>80</v>
      </c>
      <c r="D162" s="118"/>
      <c r="E162" s="118"/>
      <c r="F162" s="118"/>
      <c r="G162" s="117"/>
      <c r="H162" s="376">
        <v>0</v>
      </c>
      <c r="I162" s="377">
        <v>0</v>
      </c>
      <c r="J162" s="394">
        <f t="shared" ref="J162:J170" si="32">SUM(H162:I162)</f>
        <v>0</v>
      </c>
      <c r="K162" s="404"/>
      <c r="L162" s="405">
        <v>4282124</v>
      </c>
      <c r="M162" s="405">
        <v>4426834</v>
      </c>
      <c r="N162" s="405">
        <v>9838686</v>
      </c>
      <c r="O162" s="405">
        <v>11294258</v>
      </c>
      <c r="P162" s="406">
        <v>9850957</v>
      </c>
      <c r="Q162" s="407">
        <f>SUM(K162:P162)</f>
        <v>39692859</v>
      </c>
      <c r="R162" s="408">
        <f>SUM(J162,Q162)</f>
        <v>39692859</v>
      </c>
    </row>
    <row r="163" spans="2:18" s="14" customFormat="1" ht="17.100000000000001" customHeight="1">
      <c r="B163" s="72"/>
      <c r="C163" s="70" t="s">
        <v>79</v>
      </c>
      <c r="D163" s="69"/>
      <c r="E163" s="69"/>
      <c r="F163" s="69"/>
      <c r="G163" s="68"/>
      <c r="H163" s="382">
        <v>0</v>
      </c>
      <c r="I163" s="383">
        <v>0</v>
      </c>
      <c r="J163" s="396">
        <f t="shared" si="32"/>
        <v>0</v>
      </c>
      <c r="K163" s="409"/>
      <c r="L163" s="386">
        <v>0</v>
      </c>
      <c r="M163" s="386">
        <v>0</v>
      </c>
      <c r="N163" s="386">
        <v>0</v>
      </c>
      <c r="O163" s="386">
        <v>0</v>
      </c>
      <c r="P163" s="383">
        <v>0</v>
      </c>
      <c r="Q163" s="384">
        <f t="shared" ref="Q163:Q170" si="33">SUM(K163:P163)</f>
        <v>0</v>
      </c>
      <c r="R163" s="387">
        <f t="shared" ref="R163:R170" si="34">SUM(J163,Q163)</f>
        <v>0</v>
      </c>
    </row>
    <row r="164" spans="2:18" s="49" customFormat="1" ht="17.100000000000001" customHeight="1">
      <c r="B164" s="111"/>
      <c r="C164" s="110" t="s">
        <v>78</v>
      </c>
      <c r="D164" s="109"/>
      <c r="E164" s="109"/>
      <c r="F164" s="109"/>
      <c r="G164" s="108"/>
      <c r="H164" s="410">
        <v>0</v>
      </c>
      <c r="I164" s="411">
        <v>0</v>
      </c>
      <c r="J164" s="412">
        <f>SUM(H164:I164)</f>
        <v>0</v>
      </c>
      <c r="K164" s="409"/>
      <c r="L164" s="413">
        <v>74859026</v>
      </c>
      <c r="M164" s="413">
        <v>53100548</v>
      </c>
      <c r="N164" s="413">
        <v>42587171</v>
      </c>
      <c r="O164" s="413">
        <v>27160546</v>
      </c>
      <c r="P164" s="411">
        <v>11868305</v>
      </c>
      <c r="Q164" s="414">
        <f>SUM(K164:P164)</f>
        <v>209575596</v>
      </c>
      <c r="R164" s="415">
        <f>SUM(J164,Q164)</f>
        <v>209575596</v>
      </c>
    </row>
    <row r="165" spans="2:18" s="14" customFormat="1" ht="17.100000000000001" customHeight="1">
      <c r="B165" s="72"/>
      <c r="C165" s="70" t="s">
        <v>77</v>
      </c>
      <c r="D165" s="69"/>
      <c r="E165" s="69"/>
      <c r="F165" s="69"/>
      <c r="G165" s="68"/>
      <c r="H165" s="382">
        <v>0</v>
      </c>
      <c r="I165" s="383">
        <v>116595</v>
      </c>
      <c r="J165" s="396">
        <f t="shared" si="32"/>
        <v>116595</v>
      </c>
      <c r="K165" s="385">
        <v>0</v>
      </c>
      <c r="L165" s="386">
        <v>12638479</v>
      </c>
      <c r="M165" s="386">
        <v>10588880</v>
      </c>
      <c r="N165" s="386">
        <v>10437148</v>
      </c>
      <c r="O165" s="386">
        <v>8085861</v>
      </c>
      <c r="P165" s="383">
        <v>3618652</v>
      </c>
      <c r="Q165" s="384">
        <f t="shared" si="33"/>
        <v>45369020</v>
      </c>
      <c r="R165" s="387">
        <f t="shared" si="34"/>
        <v>45485615</v>
      </c>
    </row>
    <row r="166" spans="2:18" s="14" customFormat="1" ht="17.100000000000001" customHeight="1">
      <c r="B166" s="72"/>
      <c r="C166" s="70" t="s">
        <v>76</v>
      </c>
      <c r="D166" s="69"/>
      <c r="E166" s="69"/>
      <c r="F166" s="69"/>
      <c r="G166" s="68"/>
      <c r="H166" s="382">
        <v>355590</v>
      </c>
      <c r="I166" s="383">
        <v>1083987</v>
      </c>
      <c r="J166" s="396">
        <f t="shared" si="32"/>
        <v>1439577</v>
      </c>
      <c r="K166" s="385">
        <v>0</v>
      </c>
      <c r="L166" s="386">
        <v>10783495</v>
      </c>
      <c r="M166" s="386">
        <v>11719409</v>
      </c>
      <c r="N166" s="386">
        <v>18996728</v>
      </c>
      <c r="O166" s="386">
        <v>18458960</v>
      </c>
      <c r="P166" s="383">
        <v>11294191</v>
      </c>
      <c r="Q166" s="384">
        <f t="shared" si="33"/>
        <v>71252783</v>
      </c>
      <c r="R166" s="387">
        <f t="shared" si="34"/>
        <v>72692360</v>
      </c>
    </row>
    <row r="167" spans="2:18" s="14" customFormat="1" ht="17.100000000000001" customHeight="1">
      <c r="B167" s="72"/>
      <c r="C167" s="70" t="s">
        <v>75</v>
      </c>
      <c r="D167" s="69"/>
      <c r="E167" s="69"/>
      <c r="F167" s="69"/>
      <c r="G167" s="68"/>
      <c r="H167" s="382">
        <v>0</v>
      </c>
      <c r="I167" s="383">
        <v>0</v>
      </c>
      <c r="J167" s="396">
        <f t="shared" si="32"/>
        <v>0</v>
      </c>
      <c r="K167" s="409"/>
      <c r="L167" s="386">
        <v>49476241</v>
      </c>
      <c r="M167" s="386">
        <v>56865408</v>
      </c>
      <c r="N167" s="386">
        <v>61179973</v>
      </c>
      <c r="O167" s="386">
        <v>29431765</v>
      </c>
      <c r="P167" s="383">
        <v>15192021</v>
      </c>
      <c r="Q167" s="384">
        <f t="shared" si="33"/>
        <v>212145408</v>
      </c>
      <c r="R167" s="387">
        <f t="shared" si="34"/>
        <v>212145408</v>
      </c>
    </row>
    <row r="168" spans="2:18" s="14" customFormat="1" ht="17.100000000000001" customHeight="1">
      <c r="B168" s="72"/>
      <c r="C168" s="100" t="s">
        <v>74</v>
      </c>
      <c r="D168" s="98"/>
      <c r="E168" s="98"/>
      <c r="F168" s="98"/>
      <c r="G168" s="97"/>
      <c r="H168" s="382">
        <v>0</v>
      </c>
      <c r="I168" s="383">
        <v>0</v>
      </c>
      <c r="J168" s="396">
        <f t="shared" si="32"/>
        <v>0</v>
      </c>
      <c r="K168" s="409"/>
      <c r="L168" s="386">
        <v>3556586</v>
      </c>
      <c r="M168" s="386">
        <v>8015059</v>
      </c>
      <c r="N168" s="386">
        <v>6064798</v>
      </c>
      <c r="O168" s="386">
        <v>5588369</v>
      </c>
      <c r="P168" s="383">
        <v>3170326</v>
      </c>
      <c r="Q168" s="384">
        <f t="shared" si="33"/>
        <v>26395138</v>
      </c>
      <c r="R168" s="387">
        <f t="shared" si="34"/>
        <v>26395138</v>
      </c>
    </row>
    <row r="169" spans="2:18" s="14" customFormat="1" ht="17.100000000000001" customHeight="1">
      <c r="B169" s="71"/>
      <c r="C169" s="99" t="s">
        <v>73</v>
      </c>
      <c r="D169" s="98"/>
      <c r="E169" s="98"/>
      <c r="F169" s="98"/>
      <c r="G169" s="97"/>
      <c r="H169" s="382">
        <v>0</v>
      </c>
      <c r="I169" s="383">
        <v>0</v>
      </c>
      <c r="J169" s="396">
        <f t="shared" si="32"/>
        <v>0</v>
      </c>
      <c r="K169" s="409"/>
      <c r="L169" s="386">
        <v>0</v>
      </c>
      <c r="M169" s="386">
        <v>0</v>
      </c>
      <c r="N169" s="386">
        <v>903204</v>
      </c>
      <c r="O169" s="386">
        <v>6641931</v>
      </c>
      <c r="P169" s="383">
        <v>6954498</v>
      </c>
      <c r="Q169" s="384">
        <f>SUM(K169:P169)</f>
        <v>14499633</v>
      </c>
      <c r="R169" s="387">
        <f>SUM(J169,Q169)</f>
        <v>14499633</v>
      </c>
    </row>
    <row r="170" spans="2:18" s="14" customFormat="1" ht="17.100000000000001" customHeight="1">
      <c r="B170" s="96"/>
      <c r="C170" s="95" t="s">
        <v>72</v>
      </c>
      <c r="D170" s="94"/>
      <c r="E170" s="94"/>
      <c r="F170" s="94"/>
      <c r="G170" s="93"/>
      <c r="H170" s="416">
        <v>0</v>
      </c>
      <c r="I170" s="417">
        <v>0</v>
      </c>
      <c r="J170" s="418">
        <f t="shared" si="32"/>
        <v>0</v>
      </c>
      <c r="K170" s="419"/>
      <c r="L170" s="420">
        <v>2519241</v>
      </c>
      <c r="M170" s="420">
        <v>5565974</v>
      </c>
      <c r="N170" s="420">
        <v>6438956</v>
      </c>
      <c r="O170" s="420">
        <v>7394356</v>
      </c>
      <c r="P170" s="417">
        <v>8764981</v>
      </c>
      <c r="Q170" s="421">
        <f t="shared" si="33"/>
        <v>30683508</v>
      </c>
      <c r="R170" s="422">
        <f t="shared" si="34"/>
        <v>30683508</v>
      </c>
    </row>
    <row r="171" spans="2:18" s="14" customFormat="1" ht="17.100000000000001" customHeight="1">
      <c r="B171" s="86" t="s">
        <v>71</v>
      </c>
      <c r="C171" s="85"/>
      <c r="D171" s="85"/>
      <c r="E171" s="85"/>
      <c r="F171" s="85"/>
      <c r="G171" s="84"/>
      <c r="H171" s="370">
        <f>SUM(H172:H175)</f>
        <v>0</v>
      </c>
      <c r="I171" s="371">
        <f>SUM(I172:I175)</f>
        <v>0</v>
      </c>
      <c r="J171" s="372">
        <f>SUM(J172:J175)</f>
        <v>0</v>
      </c>
      <c r="K171" s="423"/>
      <c r="L171" s="374">
        <f t="shared" ref="L171:R171" si="35">SUM(L172:L175)</f>
        <v>12416440</v>
      </c>
      <c r="M171" s="374">
        <f t="shared" si="35"/>
        <v>15061007</v>
      </c>
      <c r="N171" s="374">
        <f t="shared" si="35"/>
        <v>88901821</v>
      </c>
      <c r="O171" s="374">
        <f t="shared" si="35"/>
        <v>317917201</v>
      </c>
      <c r="P171" s="375">
        <f t="shared" si="35"/>
        <v>311397914</v>
      </c>
      <c r="Q171" s="368">
        <f t="shared" si="35"/>
        <v>745694383</v>
      </c>
      <c r="R171" s="369">
        <f t="shared" si="35"/>
        <v>745694383</v>
      </c>
    </row>
    <row r="172" spans="2:18" s="14" customFormat="1" ht="17.100000000000001" customHeight="1">
      <c r="B172" s="72"/>
      <c r="C172" s="82" t="s">
        <v>70</v>
      </c>
      <c r="D172" s="81"/>
      <c r="E172" s="81"/>
      <c r="F172" s="81"/>
      <c r="G172" s="80"/>
      <c r="H172" s="376">
        <v>0</v>
      </c>
      <c r="I172" s="377">
        <v>0</v>
      </c>
      <c r="J172" s="394">
        <f>SUM(H172:I172)</f>
        <v>0</v>
      </c>
      <c r="K172" s="424"/>
      <c r="L172" s="380">
        <v>0</v>
      </c>
      <c r="M172" s="380">
        <v>632457</v>
      </c>
      <c r="N172" s="380">
        <v>44320623</v>
      </c>
      <c r="O172" s="380">
        <v>144523682</v>
      </c>
      <c r="P172" s="377">
        <v>120248015</v>
      </c>
      <c r="Q172" s="378">
        <f>SUM(K172:P172)</f>
        <v>309724777</v>
      </c>
      <c r="R172" s="381">
        <f>SUM(J172,Q172)</f>
        <v>309724777</v>
      </c>
    </row>
    <row r="173" spans="2:18" s="14" customFormat="1" ht="17.100000000000001" customHeight="1">
      <c r="B173" s="72"/>
      <c r="C173" s="70" t="s">
        <v>69</v>
      </c>
      <c r="D173" s="69"/>
      <c r="E173" s="69"/>
      <c r="F173" s="69"/>
      <c r="G173" s="68"/>
      <c r="H173" s="382">
        <v>0</v>
      </c>
      <c r="I173" s="383">
        <v>0</v>
      </c>
      <c r="J173" s="396">
        <f>SUM(H173:I173)</f>
        <v>0</v>
      </c>
      <c r="K173" s="409"/>
      <c r="L173" s="386">
        <v>12416440</v>
      </c>
      <c r="M173" s="386">
        <v>13553262</v>
      </c>
      <c r="N173" s="386">
        <v>32945091</v>
      </c>
      <c r="O173" s="386">
        <v>49800357</v>
      </c>
      <c r="P173" s="383">
        <v>24716600</v>
      </c>
      <c r="Q173" s="384">
        <f>SUM(K173:P173)</f>
        <v>133431750</v>
      </c>
      <c r="R173" s="387">
        <f>SUM(J173,Q173)</f>
        <v>133431750</v>
      </c>
    </row>
    <row r="174" spans="2:18" s="14" customFormat="1" ht="17.100000000000001" customHeight="1">
      <c r="B174" s="71"/>
      <c r="C174" s="70" t="s">
        <v>68</v>
      </c>
      <c r="D174" s="69"/>
      <c r="E174" s="69"/>
      <c r="F174" s="69"/>
      <c r="G174" s="68"/>
      <c r="H174" s="382">
        <v>0</v>
      </c>
      <c r="I174" s="383">
        <v>0</v>
      </c>
      <c r="J174" s="396">
        <f>SUM(H174:I174)</f>
        <v>0</v>
      </c>
      <c r="K174" s="409"/>
      <c r="L174" s="386">
        <v>0</v>
      </c>
      <c r="M174" s="386">
        <v>0</v>
      </c>
      <c r="N174" s="386">
        <v>925803</v>
      </c>
      <c r="O174" s="386">
        <v>4786230</v>
      </c>
      <c r="P174" s="383">
        <v>5008351</v>
      </c>
      <c r="Q174" s="384">
        <f>SUM(K174:P174)</f>
        <v>10720384</v>
      </c>
      <c r="R174" s="387">
        <f>SUM(J174,Q174)</f>
        <v>10720384</v>
      </c>
    </row>
    <row r="175" spans="2:18" s="49" customFormat="1" ht="17.100000000000001" customHeight="1">
      <c r="B175" s="60"/>
      <c r="C175" s="59" t="s">
        <v>67</v>
      </c>
      <c r="D175" s="58"/>
      <c r="E175" s="58"/>
      <c r="F175" s="58"/>
      <c r="G175" s="57"/>
      <c r="H175" s="397">
        <v>0</v>
      </c>
      <c r="I175" s="398">
        <v>0</v>
      </c>
      <c r="J175" s="399">
        <f>SUM(H175:I175)</f>
        <v>0</v>
      </c>
      <c r="K175" s="419"/>
      <c r="L175" s="401">
        <v>0</v>
      </c>
      <c r="M175" s="401">
        <v>875288</v>
      </c>
      <c r="N175" s="401">
        <v>10710304</v>
      </c>
      <c r="O175" s="401">
        <v>118806932</v>
      </c>
      <c r="P175" s="398">
        <v>161424948</v>
      </c>
      <c r="Q175" s="402">
        <f>SUM(K175:P175)</f>
        <v>291817472</v>
      </c>
      <c r="R175" s="403">
        <f>SUM(J175,Q175)</f>
        <v>291817472</v>
      </c>
    </row>
    <row r="176" spans="2:18" s="14" customFormat="1" ht="17.100000000000001" customHeight="1">
      <c r="B176" s="48" t="s">
        <v>66</v>
      </c>
      <c r="C176" s="47"/>
      <c r="D176" s="47"/>
      <c r="E176" s="47"/>
      <c r="F176" s="47"/>
      <c r="G176" s="46"/>
      <c r="H176" s="370">
        <f t="shared" ref="H176:R176" si="36">SUM(H140,H161,H171)</f>
        <v>17236513</v>
      </c>
      <c r="I176" s="371">
        <f t="shared" si="36"/>
        <v>32845270</v>
      </c>
      <c r="J176" s="372">
        <f t="shared" si="36"/>
        <v>50081783</v>
      </c>
      <c r="K176" s="373">
        <f t="shared" si="36"/>
        <v>0</v>
      </c>
      <c r="L176" s="374">
        <f t="shared" si="36"/>
        <v>422058794</v>
      </c>
      <c r="M176" s="374">
        <f t="shared" si="36"/>
        <v>387888153</v>
      </c>
      <c r="N176" s="374">
        <f t="shared" si="36"/>
        <v>430426775</v>
      </c>
      <c r="O176" s="374">
        <f t="shared" si="36"/>
        <v>580943443</v>
      </c>
      <c r="P176" s="375">
        <f t="shared" si="36"/>
        <v>462689308</v>
      </c>
      <c r="Q176" s="368">
        <f t="shared" si="36"/>
        <v>2284006473</v>
      </c>
      <c r="R176" s="369">
        <f t="shared" si="36"/>
        <v>2334088256</v>
      </c>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8"/>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21" man="1"/>
    <brk id="93" max="16383" man="1"/>
    <brk id="13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73" zoomScaleNormal="55" zoomScaleSheetLayoutView="73" workbookViewId="0">
      <selection activeCell="N7" sqref="N7"/>
    </sheetView>
  </sheetViews>
  <sheetFormatPr defaultColWidth="7.6640625" defaultRowHeight="17.100000000000001" customHeight="1"/>
  <cols>
    <col min="1" max="2" width="2.6640625" style="1" customWidth="1"/>
    <col min="3" max="3" width="5.6640625" style="1" customWidth="1"/>
    <col min="4" max="4" width="7.6640625" style="1" customWidth="1"/>
    <col min="5" max="5" width="2.6640625" style="1" customWidth="1"/>
    <col min="6" max="6" width="6.6640625" style="1" customWidth="1"/>
    <col min="7" max="7" width="10.4414062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2.6640625" style="1" customWidth="1"/>
    <col min="262" max="262" width="6.6640625" style="1" customWidth="1"/>
    <col min="263" max="263" width="10.4414062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2.6640625" style="1" customWidth="1"/>
    <col min="518" max="518" width="6.6640625" style="1" customWidth="1"/>
    <col min="519" max="519" width="10.4414062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2.6640625" style="1" customWidth="1"/>
    <col min="774" max="774" width="6.6640625" style="1" customWidth="1"/>
    <col min="775" max="775" width="10.4414062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2.6640625" style="1" customWidth="1"/>
    <col min="1030" max="1030" width="6.6640625" style="1" customWidth="1"/>
    <col min="1031" max="1031" width="10.4414062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2.6640625" style="1" customWidth="1"/>
    <col min="1286" max="1286" width="6.6640625" style="1" customWidth="1"/>
    <col min="1287" max="1287" width="10.4414062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2.6640625" style="1" customWidth="1"/>
    <col min="1542" max="1542" width="6.6640625" style="1" customWidth="1"/>
    <col min="1543" max="1543" width="10.4414062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2.6640625" style="1" customWidth="1"/>
    <col min="1798" max="1798" width="6.6640625" style="1" customWidth="1"/>
    <col min="1799" max="1799" width="10.4414062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2.6640625" style="1" customWidth="1"/>
    <col min="2054" max="2054" width="6.6640625" style="1" customWidth="1"/>
    <col min="2055" max="2055" width="10.4414062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2.6640625" style="1" customWidth="1"/>
    <col min="2310" max="2310" width="6.6640625" style="1" customWidth="1"/>
    <col min="2311" max="2311" width="10.4414062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2.6640625" style="1" customWidth="1"/>
    <col min="2566" max="2566" width="6.6640625" style="1" customWidth="1"/>
    <col min="2567" max="2567" width="10.4414062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2.6640625" style="1" customWidth="1"/>
    <col min="2822" max="2822" width="6.6640625" style="1" customWidth="1"/>
    <col min="2823" max="2823" width="10.4414062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2.6640625" style="1" customWidth="1"/>
    <col min="3078" max="3078" width="6.6640625" style="1" customWidth="1"/>
    <col min="3079" max="3079" width="10.4414062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2.6640625" style="1" customWidth="1"/>
    <col min="3334" max="3334" width="6.6640625" style="1" customWidth="1"/>
    <col min="3335" max="3335" width="10.4414062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2.6640625" style="1" customWidth="1"/>
    <col min="3590" max="3590" width="6.6640625" style="1" customWidth="1"/>
    <col min="3591" max="3591" width="10.4414062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2.6640625" style="1" customWidth="1"/>
    <col min="3846" max="3846" width="6.6640625" style="1" customWidth="1"/>
    <col min="3847" max="3847" width="10.4414062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2.6640625" style="1" customWidth="1"/>
    <col min="4102" max="4102" width="6.6640625" style="1" customWidth="1"/>
    <col min="4103" max="4103" width="10.4414062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2.6640625" style="1" customWidth="1"/>
    <col min="4358" max="4358" width="6.6640625" style="1" customWidth="1"/>
    <col min="4359" max="4359" width="10.4414062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2.6640625" style="1" customWidth="1"/>
    <col min="4614" max="4614" width="6.6640625" style="1" customWidth="1"/>
    <col min="4615" max="4615" width="10.4414062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2.6640625" style="1" customWidth="1"/>
    <col min="4870" max="4870" width="6.6640625" style="1" customWidth="1"/>
    <col min="4871" max="4871" width="10.4414062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2.6640625" style="1" customWidth="1"/>
    <col min="5126" max="5126" width="6.6640625" style="1" customWidth="1"/>
    <col min="5127" max="5127" width="10.4414062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2.6640625" style="1" customWidth="1"/>
    <col min="5382" max="5382" width="6.6640625" style="1" customWidth="1"/>
    <col min="5383" max="5383" width="10.4414062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2.6640625" style="1" customWidth="1"/>
    <col min="5638" max="5638" width="6.6640625" style="1" customWidth="1"/>
    <col min="5639" max="5639" width="10.4414062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2.6640625" style="1" customWidth="1"/>
    <col min="5894" max="5894" width="6.6640625" style="1" customWidth="1"/>
    <col min="5895" max="5895" width="10.4414062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2.6640625" style="1" customWidth="1"/>
    <col min="6150" max="6150" width="6.6640625" style="1" customWidth="1"/>
    <col min="6151" max="6151" width="10.4414062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2.6640625" style="1" customWidth="1"/>
    <col min="6406" max="6406" width="6.6640625" style="1" customWidth="1"/>
    <col min="6407" max="6407" width="10.4414062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2.6640625" style="1" customWidth="1"/>
    <col min="6662" max="6662" width="6.6640625" style="1" customWidth="1"/>
    <col min="6663" max="6663" width="10.4414062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2.6640625" style="1" customWidth="1"/>
    <col min="6918" max="6918" width="6.6640625" style="1" customWidth="1"/>
    <col min="6919" max="6919" width="10.4414062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2.6640625" style="1" customWidth="1"/>
    <col min="7174" max="7174" width="6.6640625" style="1" customWidth="1"/>
    <col min="7175" max="7175" width="10.4414062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2.6640625" style="1" customWidth="1"/>
    <col min="7430" max="7430" width="6.6640625" style="1" customWidth="1"/>
    <col min="7431" max="7431" width="10.4414062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2.6640625" style="1" customWidth="1"/>
    <col min="7686" max="7686" width="6.6640625" style="1" customWidth="1"/>
    <col min="7687" max="7687" width="10.4414062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2.6640625" style="1" customWidth="1"/>
    <col min="7942" max="7942" width="6.6640625" style="1" customWidth="1"/>
    <col min="7943" max="7943" width="10.4414062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2.6640625" style="1" customWidth="1"/>
    <col min="8198" max="8198" width="6.6640625" style="1" customWidth="1"/>
    <col min="8199" max="8199" width="10.4414062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2.6640625" style="1" customWidth="1"/>
    <col min="8454" max="8454" width="6.6640625" style="1" customWidth="1"/>
    <col min="8455" max="8455" width="10.4414062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2.6640625" style="1" customWidth="1"/>
    <col min="8710" max="8710" width="6.6640625" style="1" customWidth="1"/>
    <col min="8711" max="8711" width="10.4414062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2.6640625" style="1" customWidth="1"/>
    <col min="8966" max="8966" width="6.6640625" style="1" customWidth="1"/>
    <col min="8967" max="8967" width="10.4414062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2.6640625" style="1" customWidth="1"/>
    <col min="9222" max="9222" width="6.6640625" style="1" customWidth="1"/>
    <col min="9223" max="9223" width="10.4414062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2.6640625" style="1" customWidth="1"/>
    <col min="9478" max="9478" width="6.6640625" style="1" customWidth="1"/>
    <col min="9479" max="9479" width="10.4414062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2.6640625" style="1" customWidth="1"/>
    <col min="9734" max="9734" width="6.6640625" style="1" customWidth="1"/>
    <col min="9735" max="9735" width="10.4414062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2.6640625" style="1" customWidth="1"/>
    <col min="9990" max="9990" width="6.6640625" style="1" customWidth="1"/>
    <col min="9991" max="9991" width="10.4414062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2.6640625" style="1" customWidth="1"/>
    <col min="10246" max="10246" width="6.6640625" style="1" customWidth="1"/>
    <col min="10247" max="10247" width="10.4414062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2.6640625" style="1" customWidth="1"/>
    <col min="10502" max="10502" width="6.6640625" style="1" customWidth="1"/>
    <col min="10503" max="10503" width="10.4414062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2.6640625" style="1" customWidth="1"/>
    <col min="10758" max="10758" width="6.6640625" style="1" customWidth="1"/>
    <col min="10759" max="10759" width="10.4414062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2.6640625" style="1" customWidth="1"/>
    <col min="11014" max="11014" width="6.6640625" style="1" customWidth="1"/>
    <col min="11015" max="11015" width="10.4414062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2.6640625" style="1" customWidth="1"/>
    <col min="11270" max="11270" width="6.6640625" style="1" customWidth="1"/>
    <col min="11271" max="11271" width="10.4414062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2.6640625" style="1" customWidth="1"/>
    <col min="11526" max="11526" width="6.6640625" style="1" customWidth="1"/>
    <col min="11527" max="11527" width="10.4414062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2.6640625" style="1" customWidth="1"/>
    <col min="11782" max="11782" width="6.6640625" style="1" customWidth="1"/>
    <col min="11783" max="11783" width="10.4414062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2.6640625" style="1" customWidth="1"/>
    <col min="12038" max="12038" width="6.6640625" style="1" customWidth="1"/>
    <col min="12039" max="12039" width="10.4414062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2.6640625" style="1" customWidth="1"/>
    <col min="12294" max="12294" width="6.6640625" style="1" customWidth="1"/>
    <col min="12295" max="12295" width="10.4414062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2.6640625" style="1" customWidth="1"/>
    <col min="12550" max="12550" width="6.6640625" style="1" customWidth="1"/>
    <col min="12551" max="12551" width="10.4414062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2.6640625" style="1" customWidth="1"/>
    <col min="12806" max="12806" width="6.6640625" style="1" customWidth="1"/>
    <col min="12807" max="12807" width="10.4414062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2.6640625" style="1" customWidth="1"/>
    <col min="13062" max="13062" width="6.6640625" style="1" customWidth="1"/>
    <col min="13063" max="13063" width="10.4414062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2.6640625" style="1" customWidth="1"/>
    <col min="13318" max="13318" width="6.6640625" style="1" customWidth="1"/>
    <col min="13319" max="13319" width="10.4414062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2.6640625" style="1" customWidth="1"/>
    <col min="13574" max="13574" width="6.6640625" style="1" customWidth="1"/>
    <col min="13575" max="13575" width="10.4414062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2.6640625" style="1" customWidth="1"/>
    <col min="13830" max="13830" width="6.6640625" style="1" customWidth="1"/>
    <col min="13831" max="13831" width="10.4414062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2.6640625" style="1" customWidth="1"/>
    <col min="14086" max="14086" width="6.6640625" style="1" customWidth="1"/>
    <col min="14087" max="14087" width="10.4414062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2.6640625" style="1" customWidth="1"/>
    <col min="14342" max="14342" width="6.6640625" style="1" customWidth="1"/>
    <col min="14343" max="14343" width="10.4414062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2.6640625" style="1" customWidth="1"/>
    <col min="14598" max="14598" width="6.6640625" style="1" customWidth="1"/>
    <col min="14599" max="14599" width="10.4414062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2.6640625" style="1" customWidth="1"/>
    <col min="14854" max="14854" width="6.6640625" style="1" customWidth="1"/>
    <col min="14855" max="14855" width="10.4414062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2.6640625" style="1" customWidth="1"/>
    <col min="15110" max="15110" width="6.6640625" style="1" customWidth="1"/>
    <col min="15111" max="15111" width="10.4414062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2.6640625" style="1" customWidth="1"/>
    <col min="15366" max="15366" width="6.6640625" style="1" customWidth="1"/>
    <col min="15367" max="15367" width="10.4414062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2.6640625" style="1" customWidth="1"/>
    <col min="15622" max="15622" width="6.6640625" style="1" customWidth="1"/>
    <col min="15623" max="15623" width="10.4414062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2.6640625" style="1" customWidth="1"/>
    <col min="15878" max="15878" width="6.6640625" style="1" customWidth="1"/>
    <col min="15879" max="15879" width="10.4414062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2.6640625" style="1" customWidth="1"/>
    <col min="16134" max="16134" width="6.6640625" style="1" customWidth="1"/>
    <col min="16135" max="16135" width="10.4414062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c r="A1" s="342" t="str">
        <f>"介護保険事業状況報告　令和" &amp; DBCS($A$2) &amp; "年（" &amp; DBCS($B$2) &amp; "年）" &amp; DBCS($C$2) &amp; "月※"</f>
        <v>介護保険事業状況報告　令和４年（２０２２年）１０月※</v>
      </c>
      <c r="J1" s="853" t="s">
        <v>143</v>
      </c>
      <c r="K1" s="854"/>
      <c r="L1" s="854"/>
      <c r="M1" s="854"/>
      <c r="N1" s="854"/>
      <c r="O1" s="855"/>
      <c r="P1" s="863">
        <v>44916</v>
      </c>
      <c r="Q1" s="864"/>
      <c r="R1" s="336" t="s">
        <v>142</v>
      </c>
    </row>
    <row r="2" spans="1:18" ht="17.100000000000001" customHeight="1" thickTop="1">
      <c r="A2" s="312">
        <v>4</v>
      </c>
      <c r="B2" s="312">
        <v>2022</v>
      </c>
      <c r="C2" s="312">
        <v>10</v>
      </c>
      <c r="D2" s="312">
        <v>1</v>
      </c>
      <c r="E2" s="312">
        <v>31</v>
      </c>
      <c r="Q2" s="336"/>
    </row>
    <row r="3" spans="1:18" ht="17.100000000000001" customHeight="1">
      <c r="A3" s="4" t="s">
        <v>141</v>
      </c>
    </row>
    <row r="4" spans="1:18" ht="17.100000000000001" customHeight="1">
      <c r="B4" s="23"/>
      <c r="C4" s="23"/>
      <c r="D4" s="23"/>
      <c r="E4" s="143"/>
      <c r="F4" s="143"/>
      <c r="G4" s="143"/>
      <c r="H4" s="782" t="s">
        <v>130</v>
      </c>
      <c r="I4" s="782"/>
    </row>
    <row r="5" spans="1:18" ht="17.100000000000001" customHeight="1">
      <c r="B5" s="858" t="str">
        <f>"令和" &amp; DBCS($A$2) &amp; "年（" &amp; DBCS($B$2) &amp; "年）" &amp; DBCS($C$2) &amp; "月末日現在"</f>
        <v>令和４年（２０２２年）１０月末日現在</v>
      </c>
      <c r="C5" s="859"/>
      <c r="D5" s="859"/>
      <c r="E5" s="859"/>
      <c r="F5" s="859"/>
      <c r="G5" s="860"/>
      <c r="H5" s="861" t="s">
        <v>140</v>
      </c>
      <c r="I5" s="862"/>
      <c r="L5" s="435" t="s">
        <v>130</v>
      </c>
      <c r="Q5" s="24" t="s">
        <v>139</v>
      </c>
    </row>
    <row r="6" spans="1:18" ht="17.100000000000001" customHeight="1">
      <c r="B6" s="3" t="s">
        <v>138</v>
      </c>
      <c r="C6" s="335"/>
      <c r="D6" s="335"/>
      <c r="E6" s="335"/>
      <c r="F6" s="335"/>
      <c r="G6" s="235"/>
      <c r="H6" s="334"/>
      <c r="I6" s="333">
        <v>44866</v>
      </c>
      <c r="K6" s="332" t="s">
        <v>137</v>
      </c>
      <c r="L6" s="331">
        <f>(I7+I8)-I6</f>
        <v>7441</v>
      </c>
      <c r="Q6" s="330">
        <f>R42</f>
        <v>20136</v>
      </c>
      <c r="R6" s="852">
        <f>Q6/Q7</f>
        <v>0.20721805439782656</v>
      </c>
    </row>
    <row r="7" spans="1:18" s="189" customFormat="1" ht="17.100000000000001" customHeight="1">
      <c r="B7" s="329" t="s">
        <v>136</v>
      </c>
      <c r="C7" s="328"/>
      <c r="D7" s="328"/>
      <c r="E7" s="328"/>
      <c r="F7" s="328"/>
      <c r="G7" s="327"/>
      <c r="H7" s="326"/>
      <c r="I7" s="325">
        <v>33721</v>
      </c>
      <c r="K7" s="189" t="s">
        <v>135</v>
      </c>
      <c r="Q7" s="324">
        <f>I9</f>
        <v>97173</v>
      </c>
      <c r="R7" s="852"/>
    </row>
    <row r="8" spans="1:18" s="189" customFormat="1" ht="17.100000000000001" customHeight="1">
      <c r="B8" s="323" t="s">
        <v>134</v>
      </c>
      <c r="C8" s="322"/>
      <c r="D8" s="322"/>
      <c r="E8" s="322"/>
      <c r="F8" s="322"/>
      <c r="G8" s="225"/>
      <c r="H8" s="321"/>
      <c r="I8" s="320">
        <v>18586</v>
      </c>
      <c r="K8" s="189" t="s">
        <v>133</v>
      </c>
      <c r="Q8" s="319"/>
      <c r="R8" s="318"/>
    </row>
    <row r="9" spans="1:18" ht="17.100000000000001" customHeight="1">
      <c r="B9" s="13" t="s">
        <v>132</v>
      </c>
      <c r="C9" s="12"/>
      <c r="D9" s="12"/>
      <c r="E9" s="12"/>
      <c r="F9" s="12"/>
      <c r="G9" s="317"/>
      <c r="H9" s="316"/>
      <c r="I9" s="315">
        <f>I6+I7+I8</f>
        <v>97173</v>
      </c>
    </row>
    <row r="11" spans="1:18" ht="17.100000000000001" customHeight="1">
      <c r="A11" s="4" t="s">
        <v>131</v>
      </c>
    </row>
    <row r="12" spans="1:18" ht="17.100000000000001" customHeight="1" thickBot="1">
      <c r="B12" s="5"/>
      <c r="C12" s="5"/>
      <c r="D12" s="5"/>
      <c r="E12" s="314"/>
      <c r="F12" s="314"/>
      <c r="G12" s="314"/>
      <c r="H12" s="314"/>
      <c r="I12" s="314"/>
      <c r="J12" s="314"/>
      <c r="K12" s="314"/>
      <c r="L12" s="314"/>
      <c r="M12" s="314"/>
      <c r="P12" s="314"/>
      <c r="Q12" s="842" t="s">
        <v>130</v>
      </c>
      <c r="R12" s="842"/>
    </row>
    <row r="13" spans="1:18" ht="17.100000000000001" customHeight="1">
      <c r="A13" s="313" t="s">
        <v>129</v>
      </c>
      <c r="B13" s="843" t="s">
        <v>128</v>
      </c>
      <c r="C13" s="846" t="str">
        <f>"令和" &amp; DBCS($A$2) &amp; "年（" &amp; DBCS($B$2) &amp; "年）" &amp; DBCS($C$2) &amp; "月末日現在"</f>
        <v>令和４年（２０２２年）１０月末日現在</v>
      </c>
      <c r="D13" s="847"/>
      <c r="E13" s="847"/>
      <c r="F13" s="847"/>
      <c r="G13" s="848"/>
      <c r="H13" s="299" t="s">
        <v>65</v>
      </c>
      <c r="I13" s="298" t="s">
        <v>64</v>
      </c>
      <c r="J13" s="297" t="s">
        <v>57</v>
      </c>
      <c r="K13" s="296" t="s">
        <v>63</v>
      </c>
      <c r="L13" s="295" t="s">
        <v>62</v>
      </c>
      <c r="M13" s="295" t="s">
        <v>61</v>
      </c>
      <c r="N13" s="295" t="s">
        <v>60</v>
      </c>
      <c r="O13" s="295" t="s">
        <v>59</v>
      </c>
      <c r="P13" s="294" t="s">
        <v>58</v>
      </c>
      <c r="Q13" s="293" t="s">
        <v>57</v>
      </c>
      <c r="R13" s="292" t="s">
        <v>56</v>
      </c>
    </row>
    <row r="14" spans="1:18" ht="17.100000000000001" customHeight="1">
      <c r="A14" s="312">
        <v>875</v>
      </c>
      <c r="B14" s="844"/>
      <c r="C14" s="291" t="s">
        <v>111</v>
      </c>
      <c r="D14" s="47"/>
      <c r="E14" s="47"/>
      <c r="F14" s="47"/>
      <c r="G14" s="46"/>
      <c r="H14" s="263">
        <f>H15+H16+H17+H18+H19+H20</f>
        <v>808</v>
      </c>
      <c r="I14" s="264">
        <f>I15+I16+I17+I18+I19+I20</f>
        <v>671</v>
      </c>
      <c r="J14" s="290">
        <f t="shared" ref="J14:J22" si="0">SUM(H14:I14)</f>
        <v>1479</v>
      </c>
      <c r="K14" s="289" t="s">
        <v>219</v>
      </c>
      <c r="L14" s="33">
        <f>L15+L16+L17+L18+L19+L20</f>
        <v>1493</v>
      </c>
      <c r="M14" s="33">
        <f>M15+M16+M17+M18+M19+M20</f>
        <v>1008</v>
      </c>
      <c r="N14" s="33">
        <f>N15+N16+N17+N18+N19+N20</f>
        <v>700</v>
      </c>
      <c r="O14" s="33">
        <f>O15+O16+O17+O18+O19+O20</f>
        <v>714</v>
      </c>
      <c r="P14" s="33">
        <f>P15+P16+P17+P18+P19+P20</f>
        <v>449</v>
      </c>
      <c r="Q14" s="261">
        <f t="shared" ref="Q14:Q22" si="1">SUM(K14:P14)</f>
        <v>4364</v>
      </c>
      <c r="R14" s="287">
        <f t="shared" ref="R14:R22" si="2">SUM(J14,Q14)</f>
        <v>5843</v>
      </c>
    </row>
    <row r="15" spans="1:18" ht="17.100000000000001" customHeight="1">
      <c r="A15" s="312">
        <v>156</v>
      </c>
      <c r="B15" s="844"/>
      <c r="C15" s="82"/>
      <c r="D15" s="151" t="s">
        <v>126</v>
      </c>
      <c r="E15" s="151"/>
      <c r="F15" s="151"/>
      <c r="G15" s="151"/>
      <c r="H15" s="311">
        <v>57</v>
      </c>
      <c r="I15" s="308">
        <v>57</v>
      </c>
      <c r="J15" s="275">
        <f t="shared" si="0"/>
        <v>114</v>
      </c>
      <c r="K15" s="310" t="s">
        <v>144</v>
      </c>
      <c r="L15" s="309">
        <v>83</v>
      </c>
      <c r="M15" s="309">
        <v>45</v>
      </c>
      <c r="N15" s="309">
        <v>33</v>
      </c>
      <c r="O15" s="309">
        <v>37</v>
      </c>
      <c r="P15" s="308">
        <v>32</v>
      </c>
      <c r="Q15" s="275">
        <f t="shared" si="1"/>
        <v>230</v>
      </c>
      <c r="R15" s="281">
        <f t="shared" si="2"/>
        <v>344</v>
      </c>
    </row>
    <row r="16" spans="1:18" ht="17.100000000000001" customHeight="1">
      <c r="A16" s="312"/>
      <c r="B16" s="844"/>
      <c r="C16" s="152"/>
      <c r="D16" s="69" t="s">
        <v>125</v>
      </c>
      <c r="E16" s="69"/>
      <c r="F16" s="69"/>
      <c r="G16" s="69"/>
      <c r="H16" s="311">
        <v>107</v>
      </c>
      <c r="I16" s="308">
        <v>104</v>
      </c>
      <c r="J16" s="275">
        <f t="shared" si="0"/>
        <v>211</v>
      </c>
      <c r="K16" s="310" t="s">
        <v>144</v>
      </c>
      <c r="L16" s="309">
        <v>163</v>
      </c>
      <c r="M16" s="309">
        <v>141</v>
      </c>
      <c r="N16" s="309">
        <v>87</v>
      </c>
      <c r="O16" s="309">
        <v>81</v>
      </c>
      <c r="P16" s="308">
        <v>59</v>
      </c>
      <c r="Q16" s="275">
        <f t="shared" si="1"/>
        <v>531</v>
      </c>
      <c r="R16" s="274">
        <f t="shared" si="2"/>
        <v>742</v>
      </c>
    </row>
    <row r="17" spans="1:18" ht="17.100000000000001" customHeight="1">
      <c r="A17" s="312"/>
      <c r="B17" s="844"/>
      <c r="C17" s="152"/>
      <c r="D17" s="69" t="s">
        <v>124</v>
      </c>
      <c r="E17" s="69"/>
      <c r="F17" s="69"/>
      <c r="G17" s="69"/>
      <c r="H17" s="311">
        <v>140</v>
      </c>
      <c r="I17" s="308">
        <v>116</v>
      </c>
      <c r="J17" s="275">
        <f t="shared" si="0"/>
        <v>256</v>
      </c>
      <c r="K17" s="310" t="s">
        <v>144</v>
      </c>
      <c r="L17" s="309">
        <v>256</v>
      </c>
      <c r="M17" s="309">
        <v>205</v>
      </c>
      <c r="N17" s="309">
        <v>118</v>
      </c>
      <c r="O17" s="309">
        <v>127</v>
      </c>
      <c r="P17" s="308">
        <v>73</v>
      </c>
      <c r="Q17" s="275">
        <f t="shared" si="1"/>
        <v>779</v>
      </c>
      <c r="R17" s="274">
        <f t="shared" si="2"/>
        <v>1035</v>
      </c>
    </row>
    <row r="18" spans="1:18" ht="17.100000000000001" customHeight="1">
      <c r="A18" s="312"/>
      <c r="B18" s="844"/>
      <c r="C18" s="152"/>
      <c r="D18" s="69" t="s">
        <v>123</v>
      </c>
      <c r="E18" s="69"/>
      <c r="F18" s="69"/>
      <c r="G18" s="69"/>
      <c r="H18" s="311">
        <v>186</v>
      </c>
      <c r="I18" s="308">
        <v>140</v>
      </c>
      <c r="J18" s="275">
        <f t="shared" si="0"/>
        <v>326</v>
      </c>
      <c r="K18" s="310" t="s">
        <v>144</v>
      </c>
      <c r="L18" s="309">
        <v>333</v>
      </c>
      <c r="M18" s="309">
        <v>208</v>
      </c>
      <c r="N18" s="309">
        <v>153</v>
      </c>
      <c r="O18" s="309">
        <v>160</v>
      </c>
      <c r="P18" s="308">
        <v>105</v>
      </c>
      <c r="Q18" s="275">
        <f t="shared" si="1"/>
        <v>959</v>
      </c>
      <c r="R18" s="274">
        <f t="shared" si="2"/>
        <v>1285</v>
      </c>
    </row>
    <row r="19" spans="1:18" ht="17.100000000000001" customHeight="1">
      <c r="A19" s="312"/>
      <c r="B19" s="844"/>
      <c r="C19" s="152"/>
      <c r="D19" s="69" t="s">
        <v>122</v>
      </c>
      <c r="E19" s="69"/>
      <c r="F19" s="69"/>
      <c r="G19" s="69"/>
      <c r="H19" s="311">
        <v>202</v>
      </c>
      <c r="I19" s="308">
        <v>143</v>
      </c>
      <c r="J19" s="275">
        <f t="shared" si="0"/>
        <v>345</v>
      </c>
      <c r="K19" s="310" t="s">
        <v>144</v>
      </c>
      <c r="L19" s="309">
        <v>350</v>
      </c>
      <c r="M19" s="309">
        <v>228</v>
      </c>
      <c r="N19" s="309">
        <v>164</v>
      </c>
      <c r="O19" s="309">
        <v>165</v>
      </c>
      <c r="P19" s="308">
        <v>95</v>
      </c>
      <c r="Q19" s="275">
        <f t="shared" si="1"/>
        <v>1002</v>
      </c>
      <c r="R19" s="274">
        <f t="shared" si="2"/>
        <v>1347</v>
      </c>
    </row>
    <row r="20" spans="1:18" ht="17.100000000000001" customHeight="1">
      <c r="A20" s="312">
        <v>719</v>
      </c>
      <c r="B20" s="844"/>
      <c r="C20" s="133"/>
      <c r="D20" s="132" t="s">
        <v>121</v>
      </c>
      <c r="E20" s="132"/>
      <c r="F20" s="132"/>
      <c r="G20" s="132"/>
      <c r="H20" s="273">
        <v>116</v>
      </c>
      <c r="I20" s="305">
        <v>111</v>
      </c>
      <c r="J20" s="271">
        <f t="shared" si="0"/>
        <v>227</v>
      </c>
      <c r="K20" s="307" t="s">
        <v>144</v>
      </c>
      <c r="L20" s="306">
        <v>308</v>
      </c>
      <c r="M20" s="306">
        <v>181</v>
      </c>
      <c r="N20" s="306">
        <v>145</v>
      </c>
      <c r="O20" s="306">
        <v>144</v>
      </c>
      <c r="P20" s="305">
        <v>85</v>
      </c>
      <c r="Q20" s="275">
        <f t="shared" si="1"/>
        <v>863</v>
      </c>
      <c r="R20" s="266">
        <f t="shared" si="2"/>
        <v>1090</v>
      </c>
    </row>
    <row r="21" spans="1:18" ht="17.100000000000001" customHeight="1">
      <c r="A21" s="312">
        <v>25</v>
      </c>
      <c r="B21" s="844"/>
      <c r="C21" s="265" t="s">
        <v>110</v>
      </c>
      <c r="D21" s="265"/>
      <c r="E21" s="265"/>
      <c r="F21" s="265"/>
      <c r="G21" s="265"/>
      <c r="H21" s="263">
        <v>16</v>
      </c>
      <c r="I21" s="304">
        <v>27</v>
      </c>
      <c r="J21" s="290">
        <f t="shared" si="0"/>
        <v>43</v>
      </c>
      <c r="K21" s="289" t="s">
        <v>144</v>
      </c>
      <c r="L21" s="33">
        <v>42</v>
      </c>
      <c r="M21" s="33">
        <v>25</v>
      </c>
      <c r="N21" s="33">
        <v>17</v>
      </c>
      <c r="O21" s="33">
        <v>10</v>
      </c>
      <c r="P21" s="32">
        <v>22</v>
      </c>
      <c r="Q21" s="303">
        <f t="shared" si="1"/>
        <v>116</v>
      </c>
      <c r="R21" s="302">
        <f t="shared" si="2"/>
        <v>159</v>
      </c>
    </row>
    <row r="22" spans="1:18" ht="17.100000000000001" customHeight="1" thickBot="1">
      <c r="A22" s="312">
        <v>900</v>
      </c>
      <c r="B22" s="845"/>
      <c r="C22" s="839" t="s">
        <v>120</v>
      </c>
      <c r="D22" s="840"/>
      <c r="E22" s="840"/>
      <c r="F22" s="840"/>
      <c r="G22" s="841"/>
      <c r="H22" s="259">
        <f>H14+H21</f>
        <v>824</v>
      </c>
      <c r="I22" s="256">
        <f>I14+I21</f>
        <v>698</v>
      </c>
      <c r="J22" s="255">
        <f t="shared" si="0"/>
        <v>1522</v>
      </c>
      <c r="K22" s="258" t="s">
        <v>219</v>
      </c>
      <c r="L22" s="257">
        <f>L14+L21</f>
        <v>1535</v>
      </c>
      <c r="M22" s="257">
        <f>M14+M21</f>
        <v>1033</v>
      </c>
      <c r="N22" s="257">
        <f>N14+N21</f>
        <v>717</v>
      </c>
      <c r="O22" s="257">
        <f>O14+O21</f>
        <v>724</v>
      </c>
      <c r="P22" s="256">
        <f>P14+P21</f>
        <v>471</v>
      </c>
      <c r="Q22" s="255">
        <f t="shared" si="1"/>
        <v>4480</v>
      </c>
      <c r="R22" s="254">
        <f t="shared" si="2"/>
        <v>6002</v>
      </c>
    </row>
    <row r="23" spans="1:18" ht="17.100000000000001" customHeight="1">
      <c r="B23" s="849" t="s">
        <v>127</v>
      </c>
      <c r="C23" s="301"/>
      <c r="D23" s="301"/>
      <c r="E23" s="301"/>
      <c r="F23" s="301"/>
      <c r="G23" s="300"/>
      <c r="H23" s="299" t="s">
        <v>65</v>
      </c>
      <c r="I23" s="298" t="s">
        <v>64</v>
      </c>
      <c r="J23" s="297" t="s">
        <v>57</v>
      </c>
      <c r="K23" s="296" t="s">
        <v>63</v>
      </c>
      <c r="L23" s="295" t="s">
        <v>62</v>
      </c>
      <c r="M23" s="295" t="s">
        <v>61</v>
      </c>
      <c r="N23" s="295" t="s">
        <v>60</v>
      </c>
      <c r="O23" s="295" t="s">
        <v>59</v>
      </c>
      <c r="P23" s="294" t="s">
        <v>58</v>
      </c>
      <c r="Q23" s="293" t="s">
        <v>57</v>
      </c>
      <c r="R23" s="292" t="s">
        <v>56</v>
      </c>
    </row>
    <row r="24" spans="1:18" ht="17.100000000000001" customHeight="1">
      <c r="B24" s="850"/>
      <c r="C24" s="291" t="s">
        <v>111</v>
      </c>
      <c r="D24" s="47"/>
      <c r="E24" s="47"/>
      <c r="F24" s="47"/>
      <c r="G24" s="46"/>
      <c r="H24" s="263">
        <f>H25+H26+H27+H28+H29+H30</f>
        <v>1945</v>
      </c>
      <c r="I24" s="264">
        <f>I25+I26+I27+I28+I29+I30</f>
        <v>1781</v>
      </c>
      <c r="J24" s="290">
        <f t="shared" ref="J24:J32" si="3">SUM(H24:I24)</f>
        <v>3726</v>
      </c>
      <c r="K24" s="289" t="s">
        <v>219</v>
      </c>
      <c r="L24" s="33">
        <f>L25+L26+L27+L28+L29+L30</f>
        <v>3264</v>
      </c>
      <c r="M24" s="33">
        <f>M25+M26+M27+M28+M29+M30</f>
        <v>2003</v>
      </c>
      <c r="N24" s="33">
        <f>N25+N26+N27+N28+N29+N30</f>
        <v>1644</v>
      </c>
      <c r="O24" s="33">
        <f>O25+O26+O27+O28+O29+O30</f>
        <v>1934</v>
      </c>
      <c r="P24" s="33">
        <f>P25+P26+P27+P28+P29+P30</f>
        <v>1419</v>
      </c>
      <c r="Q24" s="261">
        <f t="shared" ref="Q24:Q32" si="4">SUM(K24:P24)</f>
        <v>10264</v>
      </c>
      <c r="R24" s="287">
        <f t="shared" ref="R24:R32" si="5">SUM(J24,Q24)</f>
        <v>13990</v>
      </c>
    </row>
    <row r="25" spans="1:18" ht="17.100000000000001" customHeight="1">
      <c r="B25" s="850"/>
      <c r="C25" s="81"/>
      <c r="D25" s="151" t="s">
        <v>126</v>
      </c>
      <c r="E25" s="151"/>
      <c r="F25" s="151"/>
      <c r="G25" s="151"/>
      <c r="H25" s="311">
        <v>52</v>
      </c>
      <c r="I25" s="308">
        <v>42</v>
      </c>
      <c r="J25" s="275">
        <f t="shared" si="3"/>
        <v>94</v>
      </c>
      <c r="K25" s="310" t="s">
        <v>219</v>
      </c>
      <c r="L25" s="309">
        <v>60</v>
      </c>
      <c r="M25" s="309">
        <v>47</v>
      </c>
      <c r="N25" s="309">
        <v>29</v>
      </c>
      <c r="O25" s="309">
        <v>26</v>
      </c>
      <c r="P25" s="308">
        <v>21</v>
      </c>
      <c r="Q25" s="275">
        <f t="shared" si="4"/>
        <v>183</v>
      </c>
      <c r="R25" s="281">
        <f t="shared" si="5"/>
        <v>277</v>
      </c>
    </row>
    <row r="26" spans="1:18" ht="17.100000000000001" customHeight="1">
      <c r="B26" s="850"/>
      <c r="C26" s="151"/>
      <c r="D26" s="69" t="s">
        <v>125</v>
      </c>
      <c r="E26" s="69"/>
      <c r="F26" s="69"/>
      <c r="G26" s="69"/>
      <c r="H26" s="311">
        <v>152</v>
      </c>
      <c r="I26" s="308">
        <v>144</v>
      </c>
      <c r="J26" s="275">
        <f t="shared" si="3"/>
        <v>296</v>
      </c>
      <c r="K26" s="310" t="s">
        <v>220</v>
      </c>
      <c r="L26" s="309">
        <v>163</v>
      </c>
      <c r="M26" s="309">
        <v>109</v>
      </c>
      <c r="N26" s="309">
        <v>81</v>
      </c>
      <c r="O26" s="309">
        <v>95</v>
      </c>
      <c r="P26" s="308">
        <v>64</v>
      </c>
      <c r="Q26" s="275">
        <f t="shared" si="4"/>
        <v>512</v>
      </c>
      <c r="R26" s="274">
        <f t="shared" si="5"/>
        <v>808</v>
      </c>
    </row>
    <row r="27" spans="1:18" ht="17.100000000000001" customHeight="1">
      <c r="B27" s="850"/>
      <c r="C27" s="151"/>
      <c r="D27" s="69" t="s">
        <v>124</v>
      </c>
      <c r="E27" s="69"/>
      <c r="F27" s="69"/>
      <c r="G27" s="69"/>
      <c r="H27" s="311">
        <v>279</v>
      </c>
      <c r="I27" s="308">
        <v>251</v>
      </c>
      <c r="J27" s="275">
        <f t="shared" si="3"/>
        <v>530</v>
      </c>
      <c r="K27" s="310" t="s">
        <v>144</v>
      </c>
      <c r="L27" s="309">
        <v>339</v>
      </c>
      <c r="M27" s="309">
        <v>184</v>
      </c>
      <c r="N27" s="309">
        <v>154</v>
      </c>
      <c r="O27" s="309">
        <v>149</v>
      </c>
      <c r="P27" s="308">
        <v>140</v>
      </c>
      <c r="Q27" s="275">
        <f t="shared" si="4"/>
        <v>966</v>
      </c>
      <c r="R27" s="274">
        <f t="shared" si="5"/>
        <v>1496</v>
      </c>
    </row>
    <row r="28" spans="1:18" ht="17.100000000000001" customHeight="1">
      <c r="B28" s="850"/>
      <c r="C28" s="151"/>
      <c r="D28" s="69" t="s">
        <v>123</v>
      </c>
      <c r="E28" s="69"/>
      <c r="F28" s="69"/>
      <c r="G28" s="69"/>
      <c r="H28" s="311">
        <v>523</v>
      </c>
      <c r="I28" s="308">
        <v>383</v>
      </c>
      <c r="J28" s="275">
        <f t="shared" si="3"/>
        <v>906</v>
      </c>
      <c r="K28" s="310" t="s">
        <v>144</v>
      </c>
      <c r="L28" s="309">
        <v>650</v>
      </c>
      <c r="M28" s="309">
        <v>344</v>
      </c>
      <c r="N28" s="309">
        <v>254</v>
      </c>
      <c r="O28" s="309">
        <v>269</v>
      </c>
      <c r="P28" s="308">
        <v>201</v>
      </c>
      <c r="Q28" s="275">
        <f t="shared" si="4"/>
        <v>1718</v>
      </c>
      <c r="R28" s="274">
        <f t="shared" si="5"/>
        <v>2624</v>
      </c>
    </row>
    <row r="29" spans="1:18" ht="17.100000000000001" customHeight="1">
      <c r="B29" s="850"/>
      <c r="C29" s="151"/>
      <c r="D29" s="69" t="s">
        <v>122</v>
      </c>
      <c r="E29" s="69"/>
      <c r="F29" s="69"/>
      <c r="G29" s="69"/>
      <c r="H29" s="311">
        <v>569</v>
      </c>
      <c r="I29" s="308">
        <v>492</v>
      </c>
      <c r="J29" s="275">
        <f t="shared" si="3"/>
        <v>1061</v>
      </c>
      <c r="K29" s="310" t="s">
        <v>219</v>
      </c>
      <c r="L29" s="309">
        <v>978</v>
      </c>
      <c r="M29" s="309">
        <v>548</v>
      </c>
      <c r="N29" s="309">
        <v>432</v>
      </c>
      <c r="O29" s="309">
        <v>420</v>
      </c>
      <c r="P29" s="308">
        <v>354</v>
      </c>
      <c r="Q29" s="275">
        <f t="shared" si="4"/>
        <v>2732</v>
      </c>
      <c r="R29" s="274">
        <f t="shared" si="5"/>
        <v>3793</v>
      </c>
    </row>
    <row r="30" spans="1:18" ht="17.100000000000001" customHeight="1">
      <c r="B30" s="850"/>
      <c r="C30" s="132"/>
      <c r="D30" s="132" t="s">
        <v>121</v>
      </c>
      <c r="E30" s="132"/>
      <c r="F30" s="132"/>
      <c r="G30" s="132"/>
      <c r="H30" s="273">
        <v>370</v>
      </c>
      <c r="I30" s="305">
        <v>469</v>
      </c>
      <c r="J30" s="271">
        <f t="shared" si="3"/>
        <v>839</v>
      </c>
      <c r="K30" s="307" t="s">
        <v>221</v>
      </c>
      <c r="L30" s="306">
        <v>1074</v>
      </c>
      <c r="M30" s="306">
        <v>771</v>
      </c>
      <c r="N30" s="306">
        <v>694</v>
      </c>
      <c r="O30" s="306">
        <v>975</v>
      </c>
      <c r="P30" s="305">
        <v>639</v>
      </c>
      <c r="Q30" s="271">
        <f t="shared" si="4"/>
        <v>4153</v>
      </c>
      <c r="R30" s="266">
        <f t="shared" si="5"/>
        <v>4992</v>
      </c>
    </row>
    <row r="31" spans="1:18" ht="17.100000000000001" customHeight="1">
      <c r="B31" s="850"/>
      <c r="C31" s="265" t="s">
        <v>110</v>
      </c>
      <c r="D31" s="265"/>
      <c r="E31" s="265"/>
      <c r="F31" s="265"/>
      <c r="G31" s="265"/>
      <c r="H31" s="263">
        <v>16</v>
      </c>
      <c r="I31" s="304">
        <v>31</v>
      </c>
      <c r="J31" s="290">
        <f t="shared" si="3"/>
        <v>47</v>
      </c>
      <c r="K31" s="289" t="s">
        <v>219</v>
      </c>
      <c r="L31" s="33">
        <v>27</v>
      </c>
      <c r="M31" s="33">
        <v>20</v>
      </c>
      <c r="N31" s="33">
        <v>15</v>
      </c>
      <c r="O31" s="33">
        <v>17</v>
      </c>
      <c r="P31" s="32">
        <v>18</v>
      </c>
      <c r="Q31" s="303">
        <f t="shared" si="4"/>
        <v>97</v>
      </c>
      <c r="R31" s="302">
        <f t="shared" si="5"/>
        <v>144</v>
      </c>
    </row>
    <row r="32" spans="1:18" ht="17.100000000000001" customHeight="1" thickBot="1">
      <c r="B32" s="851"/>
      <c r="C32" s="839" t="s">
        <v>120</v>
      </c>
      <c r="D32" s="840"/>
      <c r="E32" s="840"/>
      <c r="F32" s="840"/>
      <c r="G32" s="841"/>
      <c r="H32" s="259">
        <f>H24+H31</f>
        <v>1961</v>
      </c>
      <c r="I32" s="256">
        <f>I24+I31</f>
        <v>1812</v>
      </c>
      <c r="J32" s="255">
        <f t="shared" si="3"/>
        <v>3773</v>
      </c>
      <c r="K32" s="258" t="s">
        <v>220</v>
      </c>
      <c r="L32" s="257">
        <f>L24+L31</f>
        <v>3291</v>
      </c>
      <c r="M32" s="257">
        <f>M24+M31</f>
        <v>2023</v>
      </c>
      <c r="N32" s="257">
        <f>N24+N31</f>
        <v>1659</v>
      </c>
      <c r="O32" s="257">
        <f>O24+O31</f>
        <v>1951</v>
      </c>
      <c r="P32" s="256">
        <f>P24+P31</f>
        <v>1437</v>
      </c>
      <c r="Q32" s="255">
        <f t="shared" si="4"/>
        <v>10361</v>
      </c>
      <c r="R32" s="254">
        <f t="shared" si="5"/>
        <v>14134</v>
      </c>
    </row>
    <row r="33" spans="1:18" ht="17.100000000000001" customHeight="1">
      <c r="B33" s="836" t="s">
        <v>57</v>
      </c>
      <c r="C33" s="301"/>
      <c r="D33" s="301"/>
      <c r="E33" s="301"/>
      <c r="F33" s="301"/>
      <c r="G33" s="300"/>
      <c r="H33" s="299" t="s">
        <v>65</v>
      </c>
      <c r="I33" s="298" t="s">
        <v>64</v>
      </c>
      <c r="J33" s="297" t="s">
        <v>57</v>
      </c>
      <c r="K33" s="296" t="s">
        <v>63</v>
      </c>
      <c r="L33" s="295" t="s">
        <v>62</v>
      </c>
      <c r="M33" s="295" t="s">
        <v>61</v>
      </c>
      <c r="N33" s="295" t="s">
        <v>60</v>
      </c>
      <c r="O33" s="295" t="s">
        <v>59</v>
      </c>
      <c r="P33" s="294" t="s">
        <v>58</v>
      </c>
      <c r="Q33" s="293" t="s">
        <v>57</v>
      </c>
      <c r="R33" s="292" t="s">
        <v>56</v>
      </c>
    </row>
    <row r="34" spans="1:18" ht="17.100000000000001" customHeight="1">
      <c r="B34" s="837"/>
      <c r="C34" s="291" t="s">
        <v>111</v>
      </c>
      <c r="D34" s="47"/>
      <c r="E34" s="47"/>
      <c r="F34" s="47"/>
      <c r="G34" s="46"/>
      <c r="H34" s="263">
        <f t="shared" ref="H34:I41" si="6">H14+H24</f>
        <v>2753</v>
      </c>
      <c r="I34" s="264">
        <f t="shared" si="6"/>
        <v>2452</v>
      </c>
      <c r="J34" s="290">
        <f>SUM(H34:I34)</f>
        <v>5205</v>
      </c>
      <c r="K34" s="289" t="s">
        <v>220</v>
      </c>
      <c r="L34" s="288">
        <f>L14+L24</f>
        <v>4757</v>
      </c>
      <c r="M34" s="288">
        <f>M14+M24</f>
        <v>3011</v>
      </c>
      <c r="N34" s="288">
        <f>N14+N24</f>
        <v>2344</v>
      </c>
      <c r="O34" s="288">
        <f>O14+O24</f>
        <v>2648</v>
      </c>
      <c r="P34" s="288">
        <f>P14+P24</f>
        <v>1868</v>
      </c>
      <c r="Q34" s="261">
        <f t="shared" ref="Q34:Q42" si="7">SUM(K34:P34)</f>
        <v>14628</v>
      </c>
      <c r="R34" s="287">
        <f t="shared" ref="R34:R42" si="8">SUM(J34,Q34)</f>
        <v>19833</v>
      </c>
    </row>
    <row r="35" spans="1:18" ht="17.100000000000001" customHeight="1">
      <c r="B35" s="837"/>
      <c r="C35" s="82"/>
      <c r="D35" s="151" t="s">
        <v>126</v>
      </c>
      <c r="E35" s="151"/>
      <c r="F35" s="151"/>
      <c r="G35" s="151"/>
      <c r="H35" s="286">
        <f t="shared" si="6"/>
        <v>109</v>
      </c>
      <c r="I35" s="285">
        <f t="shared" si="6"/>
        <v>99</v>
      </c>
      <c r="J35" s="275">
        <f>SUM(H35:I35)</f>
        <v>208</v>
      </c>
      <c r="K35" s="284" t="s">
        <v>220</v>
      </c>
      <c r="L35" s="283">
        <f t="shared" ref="L35:P41" si="9">L15+L25</f>
        <v>143</v>
      </c>
      <c r="M35" s="283">
        <f t="shared" si="9"/>
        <v>92</v>
      </c>
      <c r="N35" s="283">
        <f t="shared" si="9"/>
        <v>62</v>
      </c>
      <c r="O35" s="283">
        <f t="shared" si="9"/>
        <v>63</v>
      </c>
      <c r="P35" s="282">
        <f>P15+P25</f>
        <v>53</v>
      </c>
      <c r="Q35" s="275">
        <f>SUM(K35:P35)</f>
        <v>413</v>
      </c>
      <c r="R35" s="281">
        <f>SUM(J35,Q35)</f>
        <v>621</v>
      </c>
    </row>
    <row r="36" spans="1:18" ht="17.100000000000001" customHeight="1">
      <c r="B36" s="837"/>
      <c r="C36" s="152"/>
      <c r="D36" s="69" t="s">
        <v>125</v>
      </c>
      <c r="E36" s="69"/>
      <c r="F36" s="69"/>
      <c r="G36" s="69"/>
      <c r="H36" s="280">
        <f t="shared" si="6"/>
        <v>259</v>
      </c>
      <c r="I36" s="279">
        <f t="shared" si="6"/>
        <v>248</v>
      </c>
      <c r="J36" s="275">
        <f t="shared" ref="J36:J42" si="10">SUM(H36:I36)</f>
        <v>507</v>
      </c>
      <c r="K36" s="278" t="s">
        <v>220</v>
      </c>
      <c r="L36" s="277">
        <f t="shared" si="9"/>
        <v>326</v>
      </c>
      <c r="M36" s="277">
        <f t="shared" si="9"/>
        <v>250</v>
      </c>
      <c r="N36" s="277">
        <f t="shared" si="9"/>
        <v>168</v>
      </c>
      <c r="O36" s="277">
        <f t="shared" si="9"/>
        <v>176</v>
      </c>
      <c r="P36" s="276">
        <f t="shared" si="9"/>
        <v>123</v>
      </c>
      <c r="Q36" s="275">
        <f t="shared" si="7"/>
        <v>1043</v>
      </c>
      <c r="R36" s="274">
        <f t="shared" si="8"/>
        <v>1550</v>
      </c>
    </row>
    <row r="37" spans="1:18" ht="17.100000000000001" customHeight="1">
      <c r="B37" s="837"/>
      <c r="C37" s="152"/>
      <c r="D37" s="69" t="s">
        <v>124</v>
      </c>
      <c r="E37" s="69"/>
      <c r="F37" s="69"/>
      <c r="G37" s="69"/>
      <c r="H37" s="280">
        <f t="shared" si="6"/>
        <v>419</v>
      </c>
      <c r="I37" s="279">
        <f t="shared" si="6"/>
        <v>367</v>
      </c>
      <c r="J37" s="275">
        <f t="shared" si="10"/>
        <v>786</v>
      </c>
      <c r="K37" s="278" t="s">
        <v>219</v>
      </c>
      <c r="L37" s="277">
        <f t="shared" si="9"/>
        <v>595</v>
      </c>
      <c r="M37" s="277">
        <f t="shared" si="9"/>
        <v>389</v>
      </c>
      <c r="N37" s="277">
        <f t="shared" si="9"/>
        <v>272</v>
      </c>
      <c r="O37" s="277">
        <f t="shared" si="9"/>
        <v>276</v>
      </c>
      <c r="P37" s="276">
        <f t="shared" si="9"/>
        <v>213</v>
      </c>
      <c r="Q37" s="275">
        <f t="shared" si="7"/>
        <v>1745</v>
      </c>
      <c r="R37" s="274">
        <f>SUM(J37,Q37)</f>
        <v>2531</v>
      </c>
    </row>
    <row r="38" spans="1:18" ht="17.100000000000001" customHeight="1">
      <c r="B38" s="837"/>
      <c r="C38" s="152"/>
      <c r="D38" s="69" t="s">
        <v>123</v>
      </c>
      <c r="E38" s="69"/>
      <c r="F38" s="69"/>
      <c r="G38" s="69"/>
      <c r="H38" s="280">
        <f t="shared" si="6"/>
        <v>709</v>
      </c>
      <c r="I38" s="279">
        <f t="shared" si="6"/>
        <v>523</v>
      </c>
      <c r="J38" s="275">
        <f t="shared" si="10"/>
        <v>1232</v>
      </c>
      <c r="K38" s="278" t="s">
        <v>219</v>
      </c>
      <c r="L38" s="277">
        <f t="shared" si="9"/>
        <v>983</v>
      </c>
      <c r="M38" s="277">
        <f t="shared" si="9"/>
        <v>552</v>
      </c>
      <c r="N38" s="277">
        <f t="shared" si="9"/>
        <v>407</v>
      </c>
      <c r="O38" s="277">
        <f t="shared" si="9"/>
        <v>429</v>
      </c>
      <c r="P38" s="276">
        <f t="shared" si="9"/>
        <v>306</v>
      </c>
      <c r="Q38" s="275">
        <f t="shared" si="7"/>
        <v>2677</v>
      </c>
      <c r="R38" s="274">
        <f t="shared" si="8"/>
        <v>3909</v>
      </c>
    </row>
    <row r="39" spans="1:18" ht="17.100000000000001" customHeight="1">
      <c r="B39" s="837"/>
      <c r="C39" s="152"/>
      <c r="D39" s="69" t="s">
        <v>122</v>
      </c>
      <c r="E39" s="69"/>
      <c r="F39" s="69"/>
      <c r="G39" s="69"/>
      <c r="H39" s="280">
        <f t="shared" si="6"/>
        <v>771</v>
      </c>
      <c r="I39" s="279">
        <f t="shared" si="6"/>
        <v>635</v>
      </c>
      <c r="J39" s="275">
        <f t="shared" si="10"/>
        <v>1406</v>
      </c>
      <c r="K39" s="278" t="s">
        <v>219</v>
      </c>
      <c r="L39" s="277">
        <f t="shared" si="9"/>
        <v>1328</v>
      </c>
      <c r="M39" s="277">
        <f t="shared" si="9"/>
        <v>776</v>
      </c>
      <c r="N39" s="277">
        <f t="shared" si="9"/>
        <v>596</v>
      </c>
      <c r="O39" s="277">
        <f t="shared" si="9"/>
        <v>585</v>
      </c>
      <c r="P39" s="276">
        <f t="shared" si="9"/>
        <v>449</v>
      </c>
      <c r="Q39" s="275">
        <f t="shared" si="7"/>
        <v>3734</v>
      </c>
      <c r="R39" s="274">
        <f t="shared" si="8"/>
        <v>5140</v>
      </c>
    </row>
    <row r="40" spans="1:18" ht="17.100000000000001" customHeight="1">
      <c r="B40" s="837"/>
      <c r="C40" s="133"/>
      <c r="D40" s="132" t="s">
        <v>121</v>
      </c>
      <c r="E40" s="132"/>
      <c r="F40" s="132"/>
      <c r="G40" s="132"/>
      <c r="H40" s="273">
        <f t="shared" si="6"/>
        <v>486</v>
      </c>
      <c r="I40" s="272">
        <f t="shared" si="6"/>
        <v>580</v>
      </c>
      <c r="J40" s="271">
        <f t="shared" si="10"/>
        <v>1066</v>
      </c>
      <c r="K40" s="270" t="s">
        <v>219</v>
      </c>
      <c r="L40" s="269">
        <f t="shared" si="9"/>
        <v>1382</v>
      </c>
      <c r="M40" s="269">
        <f t="shared" si="9"/>
        <v>952</v>
      </c>
      <c r="N40" s="269">
        <f t="shared" si="9"/>
        <v>839</v>
      </c>
      <c r="O40" s="269">
        <f t="shared" si="9"/>
        <v>1119</v>
      </c>
      <c r="P40" s="268">
        <f t="shared" si="9"/>
        <v>724</v>
      </c>
      <c r="Q40" s="267">
        <f t="shared" si="7"/>
        <v>5016</v>
      </c>
      <c r="R40" s="266">
        <f t="shared" si="8"/>
        <v>6082</v>
      </c>
    </row>
    <row r="41" spans="1:18" ht="17.100000000000001" customHeight="1">
      <c r="B41" s="837"/>
      <c r="C41" s="265" t="s">
        <v>110</v>
      </c>
      <c r="D41" s="265"/>
      <c r="E41" s="265"/>
      <c r="F41" s="265"/>
      <c r="G41" s="265"/>
      <c r="H41" s="263">
        <f t="shared" si="6"/>
        <v>32</v>
      </c>
      <c r="I41" s="264">
        <f t="shared" si="6"/>
        <v>58</v>
      </c>
      <c r="J41" s="263">
        <f>SUM(H41:I41)</f>
        <v>90</v>
      </c>
      <c r="K41" s="262" t="s">
        <v>220</v>
      </c>
      <c r="L41" s="35">
        <f>L21+L31</f>
        <v>69</v>
      </c>
      <c r="M41" s="35">
        <f t="shared" si="9"/>
        <v>45</v>
      </c>
      <c r="N41" s="35">
        <f t="shared" si="9"/>
        <v>32</v>
      </c>
      <c r="O41" s="35">
        <f t="shared" si="9"/>
        <v>27</v>
      </c>
      <c r="P41" s="34">
        <f t="shared" si="9"/>
        <v>40</v>
      </c>
      <c r="Q41" s="261">
        <f t="shared" si="7"/>
        <v>213</v>
      </c>
      <c r="R41" s="260">
        <f t="shared" si="8"/>
        <v>303</v>
      </c>
    </row>
    <row r="42" spans="1:18" ht="17.100000000000001" customHeight="1" thickBot="1">
      <c r="B42" s="838"/>
      <c r="C42" s="839" t="s">
        <v>120</v>
      </c>
      <c r="D42" s="840"/>
      <c r="E42" s="840"/>
      <c r="F42" s="840"/>
      <c r="G42" s="841"/>
      <c r="H42" s="259">
        <f>H34+H41</f>
        <v>2785</v>
      </c>
      <c r="I42" s="256">
        <f>I34+I41</f>
        <v>2510</v>
      </c>
      <c r="J42" s="255">
        <f t="shared" si="10"/>
        <v>5295</v>
      </c>
      <c r="K42" s="258" t="s">
        <v>219</v>
      </c>
      <c r="L42" s="257">
        <f>L34+L41</f>
        <v>4826</v>
      </c>
      <c r="M42" s="257">
        <f>M34+M41</f>
        <v>3056</v>
      </c>
      <c r="N42" s="257">
        <f>N34+N41</f>
        <v>2376</v>
      </c>
      <c r="O42" s="257">
        <f>O34+O41</f>
        <v>2675</v>
      </c>
      <c r="P42" s="256">
        <f>P34+P41</f>
        <v>1908</v>
      </c>
      <c r="Q42" s="255">
        <f t="shared" si="7"/>
        <v>14841</v>
      </c>
      <c r="R42" s="254">
        <f t="shared" si="8"/>
        <v>20136</v>
      </c>
    </row>
    <row r="45" spans="1:18" ht="17.100000000000001" customHeight="1">
      <c r="A45" s="4" t="s">
        <v>119</v>
      </c>
    </row>
    <row r="46" spans="1:18" ht="17.100000000000001" customHeight="1">
      <c r="B46" s="23"/>
      <c r="C46" s="23"/>
      <c r="D46" s="23"/>
      <c r="E46" s="143"/>
      <c r="F46" s="143"/>
      <c r="G46" s="143"/>
      <c r="H46" s="143"/>
      <c r="I46" s="143"/>
      <c r="J46" s="143"/>
      <c r="K46" s="782" t="s">
        <v>112</v>
      </c>
      <c r="L46" s="782"/>
      <c r="M46" s="782"/>
      <c r="N46" s="782"/>
      <c r="O46" s="782"/>
      <c r="P46" s="782"/>
      <c r="Q46" s="782"/>
      <c r="R46" s="782"/>
    </row>
    <row r="47" spans="1:18" ht="17.100000000000001" customHeight="1">
      <c r="B47" s="783" t="str">
        <f>"令和" &amp; DBCS($A$2) &amp; "年（" &amp; DBCS($B$2) &amp; "年）" &amp; DBCS($C$2) &amp; "月"</f>
        <v>令和４年（２０２２年）１０月</v>
      </c>
      <c r="C47" s="784"/>
      <c r="D47" s="784"/>
      <c r="E47" s="784"/>
      <c r="F47" s="784"/>
      <c r="G47" s="785"/>
      <c r="H47" s="789" t="s">
        <v>104</v>
      </c>
      <c r="I47" s="790"/>
      <c r="J47" s="790"/>
      <c r="K47" s="791" t="s">
        <v>103</v>
      </c>
      <c r="L47" s="792"/>
      <c r="M47" s="792"/>
      <c r="N47" s="792"/>
      <c r="O47" s="792"/>
      <c r="P47" s="792"/>
      <c r="Q47" s="793"/>
      <c r="R47" s="794" t="s">
        <v>56</v>
      </c>
    </row>
    <row r="48" spans="1:18" ht="17.100000000000001" customHeight="1">
      <c r="B48" s="786"/>
      <c r="C48" s="787"/>
      <c r="D48" s="787"/>
      <c r="E48" s="787"/>
      <c r="F48" s="787"/>
      <c r="G48" s="788"/>
      <c r="H48" s="142" t="s">
        <v>65</v>
      </c>
      <c r="I48" s="141" t="s">
        <v>64</v>
      </c>
      <c r="J48" s="140" t="s">
        <v>57</v>
      </c>
      <c r="K48" s="139" t="s">
        <v>63</v>
      </c>
      <c r="L48" s="138" t="s">
        <v>62</v>
      </c>
      <c r="M48" s="138" t="s">
        <v>61</v>
      </c>
      <c r="N48" s="138" t="s">
        <v>60</v>
      </c>
      <c r="O48" s="138" t="s">
        <v>59</v>
      </c>
      <c r="P48" s="137" t="s">
        <v>58</v>
      </c>
      <c r="Q48" s="436" t="s">
        <v>57</v>
      </c>
      <c r="R48" s="795"/>
    </row>
    <row r="49" spans="1:18" ht="17.100000000000001" customHeight="1">
      <c r="B49" s="3" t="s">
        <v>111</v>
      </c>
      <c r="C49" s="235"/>
      <c r="D49" s="235"/>
      <c r="E49" s="235"/>
      <c r="F49" s="235"/>
      <c r="G49" s="235"/>
      <c r="H49" s="22">
        <v>890</v>
      </c>
      <c r="I49" s="21">
        <v>1323</v>
      </c>
      <c r="J49" s="20">
        <f>SUM(H49:I49)</f>
        <v>2213</v>
      </c>
      <c r="K49" s="19">
        <v>0</v>
      </c>
      <c r="L49" s="31">
        <v>3640</v>
      </c>
      <c r="M49" s="31">
        <v>2385</v>
      </c>
      <c r="N49" s="31">
        <v>1547</v>
      </c>
      <c r="O49" s="31">
        <v>1017</v>
      </c>
      <c r="P49" s="30">
        <v>474</v>
      </c>
      <c r="Q49" s="253">
        <f>SUM(K49:P49)</f>
        <v>9063</v>
      </c>
      <c r="R49" s="252">
        <f>SUM(J49,Q49)</f>
        <v>11276</v>
      </c>
    </row>
    <row r="50" spans="1:18" ht="17.100000000000001" customHeight="1">
      <c r="B50" s="2" t="s">
        <v>110</v>
      </c>
      <c r="C50" s="29"/>
      <c r="D50" s="29"/>
      <c r="E50" s="29"/>
      <c r="F50" s="29"/>
      <c r="G50" s="29"/>
      <c r="H50" s="18">
        <v>14</v>
      </c>
      <c r="I50" s="17">
        <v>31</v>
      </c>
      <c r="J50" s="16">
        <f>SUM(H50:I50)</f>
        <v>45</v>
      </c>
      <c r="K50" s="15">
        <v>0</v>
      </c>
      <c r="L50" s="28">
        <v>49</v>
      </c>
      <c r="M50" s="28">
        <v>39</v>
      </c>
      <c r="N50" s="28">
        <v>25</v>
      </c>
      <c r="O50" s="28">
        <v>14</v>
      </c>
      <c r="P50" s="27">
        <v>20</v>
      </c>
      <c r="Q50" s="251">
        <f>SUM(K50:P50)</f>
        <v>147</v>
      </c>
      <c r="R50" s="250">
        <f>SUM(J50,Q50)</f>
        <v>192</v>
      </c>
    </row>
    <row r="51" spans="1:18" ht="17.100000000000001" customHeight="1">
      <c r="B51" s="13" t="s">
        <v>55</v>
      </c>
      <c r="C51" s="12"/>
      <c r="D51" s="12"/>
      <c r="E51" s="12"/>
      <c r="F51" s="12"/>
      <c r="G51" s="12"/>
      <c r="H51" s="11">
        <f t="shared" ref="H51:P51" si="11">H49+H50</f>
        <v>904</v>
      </c>
      <c r="I51" s="8">
        <f t="shared" si="11"/>
        <v>1354</v>
      </c>
      <c r="J51" s="7">
        <f t="shared" si="11"/>
        <v>2258</v>
      </c>
      <c r="K51" s="10">
        <f t="shared" si="11"/>
        <v>0</v>
      </c>
      <c r="L51" s="9">
        <f t="shared" si="11"/>
        <v>3689</v>
      </c>
      <c r="M51" s="9">
        <f t="shared" si="11"/>
        <v>2424</v>
      </c>
      <c r="N51" s="9">
        <f t="shared" si="11"/>
        <v>1572</v>
      </c>
      <c r="O51" s="9">
        <f t="shared" si="11"/>
        <v>1031</v>
      </c>
      <c r="P51" s="8">
        <f t="shared" si="11"/>
        <v>494</v>
      </c>
      <c r="Q51" s="7">
        <f>SUM(K51:P51)</f>
        <v>9210</v>
      </c>
      <c r="R51" s="6">
        <f>SUM(J51,Q51)</f>
        <v>11468</v>
      </c>
    </row>
    <row r="53" spans="1:18" ht="17.100000000000001" customHeight="1">
      <c r="A53" s="4" t="s">
        <v>118</v>
      </c>
    </row>
    <row r="54" spans="1:18" ht="17.100000000000001" customHeight="1">
      <c r="B54" s="23"/>
      <c r="C54" s="23"/>
      <c r="D54" s="23"/>
      <c r="E54" s="143"/>
      <c r="F54" s="143"/>
      <c r="G54" s="143"/>
      <c r="H54" s="143"/>
      <c r="I54" s="143"/>
      <c r="J54" s="143"/>
      <c r="K54" s="782" t="s">
        <v>112</v>
      </c>
      <c r="L54" s="782"/>
      <c r="M54" s="782"/>
      <c r="N54" s="782"/>
      <c r="O54" s="782"/>
      <c r="P54" s="782"/>
      <c r="Q54" s="782"/>
      <c r="R54" s="782"/>
    </row>
    <row r="55" spans="1:18" ht="17.100000000000001" customHeight="1">
      <c r="B55" s="783" t="str">
        <f>"令和" &amp; DBCS($A$2) &amp; "年（" &amp; DBCS($B$2) &amp; "年）" &amp; DBCS($C$2) &amp; "月"</f>
        <v>令和４年（２０２２年）１０月</v>
      </c>
      <c r="C55" s="784"/>
      <c r="D55" s="784"/>
      <c r="E55" s="784"/>
      <c r="F55" s="784"/>
      <c r="G55" s="785"/>
      <c r="H55" s="789" t="s">
        <v>104</v>
      </c>
      <c r="I55" s="790"/>
      <c r="J55" s="790"/>
      <c r="K55" s="791" t="s">
        <v>103</v>
      </c>
      <c r="L55" s="792"/>
      <c r="M55" s="792"/>
      <c r="N55" s="792"/>
      <c r="O55" s="792"/>
      <c r="P55" s="792"/>
      <c r="Q55" s="793"/>
      <c r="R55" s="785" t="s">
        <v>56</v>
      </c>
    </row>
    <row r="56" spans="1:18" ht="17.100000000000001" customHeight="1">
      <c r="B56" s="786"/>
      <c r="C56" s="787"/>
      <c r="D56" s="787"/>
      <c r="E56" s="787"/>
      <c r="F56" s="787"/>
      <c r="G56" s="788"/>
      <c r="H56" s="142" t="s">
        <v>65</v>
      </c>
      <c r="I56" s="141" t="s">
        <v>64</v>
      </c>
      <c r="J56" s="140" t="s">
        <v>57</v>
      </c>
      <c r="K56" s="139" t="s">
        <v>63</v>
      </c>
      <c r="L56" s="138" t="s">
        <v>62</v>
      </c>
      <c r="M56" s="138" t="s">
        <v>61</v>
      </c>
      <c r="N56" s="138" t="s">
        <v>60</v>
      </c>
      <c r="O56" s="138" t="s">
        <v>59</v>
      </c>
      <c r="P56" s="137" t="s">
        <v>58</v>
      </c>
      <c r="Q56" s="248" t="s">
        <v>57</v>
      </c>
      <c r="R56" s="788"/>
    </row>
    <row r="57" spans="1:18" ht="17.100000000000001" customHeight="1">
      <c r="B57" s="3" t="s">
        <v>111</v>
      </c>
      <c r="C57" s="235"/>
      <c r="D57" s="235"/>
      <c r="E57" s="235"/>
      <c r="F57" s="235"/>
      <c r="G57" s="235"/>
      <c r="H57" s="22">
        <v>8</v>
      </c>
      <c r="I57" s="21">
        <v>15</v>
      </c>
      <c r="J57" s="20">
        <f>SUM(H57:I57)</f>
        <v>23</v>
      </c>
      <c r="K57" s="19">
        <v>0</v>
      </c>
      <c r="L57" s="31">
        <v>1401</v>
      </c>
      <c r="M57" s="31">
        <v>979</v>
      </c>
      <c r="N57" s="31">
        <v>782</v>
      </c>
      <c r="O57" s="31">
        <v>527</v>
      </c>
      <c r="P57" s="30">
        <v>259</v>
      </c>
      <c r="Q57" s="233">
        <f>SUM(K57:P57)</f>
        <v>3948</v>
      </c>
      <c r="R57" s="232">
        <f>SUM(J57,Q57)</f>
        <v>3971</v>
      </c>
    </row>
    <row r="58" spans="1:18" ht="17.100000000000001" customHeight="1">
      <c r="B58" s="2" t="s">
        <v>110</v>
      </c>
      <c r="C58" s="29"/>
      <c r="D58" s="29"/>
      <c r="E58" s="29"/>
      <c r="F58" s="29"/>
      <c r="G58" s="29"/>
      <c r="H58" s="18">
        <v>0</v>
      </c>
      <c r="I58" s="17">
        <v>0</v>
      </c>
      <c r="J58" s="16">
        <f>SUM(H58:I58)</f>
        <v>0</v>
      </c>
      <c r="K58" s="15">
        <v>0</v>
      </c>
      <c r="L58" s="28">
        <v>6</v>
      </c>
      <c r="M58" s="28">
        <v>9</v>
      </c>
      <c r="N58" s="28">
        <v>5</v>
      </c>
      <c r="O58" s="28">
        <v>4</v>
      </c>
      <c r="P58" s="27">
        <v>7</v>
      </c>
      <c r="Q58" s="230">
        <f>SUM(K58:P58)</f>
        <v>31</v>
      </c>
      <c r="R58" s="229">
        <f>SUM(J58,Q58)</f>
        <v>31</v>
      </c>
    </row>
    <row r="59" spans="1:18" ht="17.100000000000001" customHeight="1">
      <c r="B59" s="13" t="s">
        <v>55</v>
      </c>
      <c r="C59" s="12"/>
      <c r="D59" s="12"/>
      <c r="E59" s="12"/>
      <c r="F59" s="12"/>
      <c r="G59" s="12"/>
      <c r="H59" s="11">
        <f>H57+H58</f>
        <v>8</v>
      </c>
      <c r="I59" s="8">
        <f>I57+I58</f>
        <v>15</v>
      </c>
      <c r="J59" s="7">
        <f>SUM(H59:I59)</f>
        <v>23</v>
      </c>
      <c r="K59" s="10">
        <f t="shared" ref="K59:P59" si="12">K57+K58</f>
        <v>0</v>
      </c>
      <c r="L59" s="9">
        <f t="shared" si="12"/>
        <v>1407</v>
      </c>
      <c r="M59" s="9">
        <f t="shared" si="12"/>
        <v>988</v>
      </c>
      <c r="N59" s="9">
        <f t="shared" si="12"/>
        <v>787</v>
      </c>
      <c r="O59" s="9">
        <f t="shared" si="12"/>
        <v>531</v>
      </c>
      <c r="P59" s="8">
        <f t="shared" si="12"/>
        <v>266</v>
      </c>
      <c r="Q59" s="227">
        <f>SUM(K59:P59)</f>
        <v>3979</v>
      </c>
      <c r="R59" s="226">
        <f>SUM(J59,Q59)</f>
        <v>4002</v>
      </c>
    </row>
    <row r="61" spans="1:18" ht="17.100000000000001" customHeight="1">
      <c r="A61" s="4" t="s">
        <v>117</v>
      </c>
    </row>
    <row r="62" spans="1:18" ht="17.100000000000001" customHeight="1">
      <c r="A62" s="4" t="s">
        <v>116</v>
      </c>
    </row>
    <row r="63" spans="1:18" ht="17.100000000000001" customHeight="1">
      <c r="B63" s="23"/>
      <c r="C63" s="23"/>
      <c r="D63" s="23"/>
      <c r="E63" s="143"/>
      <c r="F63" s="143"/>
      <c r="G63" s="143"/>
      <c r="H63" s="143"/>
      <c r="I63" s="143"/>
      <c r="J63" s="782" t="s">
        <v>112</v>
      </c>
      <c r="K63" s="782"/>
      <c r="L63" s="782"/>
      <c r="M63" s="782"/>
      <c r="N63" s="782"/>
      <c r="O63" s="782"/>
      <c r="P63" s="782"/>
      <c r="Q63" s="782"/>
    </row>
    <row r="64" spans="1:18" ht="17.100000000000001" customHeight="1">
      <c r="B64" s="783" t="str">
        <f>"令和" &amp; DBCS($A$2) &amp; "年（" &amp; DBCS($B$2) &amp; "年）" &amp; DBCS($C$2) &amp; "月"</f>
        <v>令和４年（２０２２年）１０月</v>
      </c>
      <c r="C64" s="784"/>
      <c r="D64" s="784"/>
      <c r="E64" s="784"/>
      <c r="F64" s="784"/>
      <c r="G64" s="785"/>
      <c r="H64" s="789" t="s">
        <v>104</v>
      </c>
      <c r="I64" s="790"/>
      <c r="J64" s="790"/>
      <c r="K64" s="791" t="s">
        <v>103</v>
      </c>
      <c r="L64" s="792"/>
      <c r="M64" s="792"/>
      <c r="N64" s="792"/>
      <c r="O64" s="792"/>
      <c r="P64" s="793"/>
      <c r="Q64" s="785" t="s">
        <v>56</v>
      </c>
    </row>
    <row r="65" spans="1:17" ht="17.100000000000001" customHeight="1">
      <c r="B65" s="786"/>
      <c r="C65" s="787"/>
      <c r="D65" s="787"/>
      <c r="E65" s="787"/>
      <c r="F65" s="787"/>
      <c r="G65" s="788"/>
      <c r="H65" s="142" t="s">
        <v>65</v>
      </c>
      <c r="I65" s="141" t="s">
        <v>64</v>
      </c>
      <c r="J65" s="140" t="s">
        <v>57</v>
      </c>
      <c r="K65" s="249" t="s">
        <v>62</v>
      </c>
      <c r="L65" s="138" t="s">
        <v>61</v>
      </c>
      <c r="M65" s="138" t="s">
        <v>60</v>
      </c>
      <c r="N65" s="138" t="s">
        <v>59</v>
      </c>
      <c r="O65" s="137" t="s">
        <v>58</v>
      </c>
      <c r="P65" s="248" t="s">
        <v>57</v>
      </c>
      <c r="Q65" s="788"/>
    </row>
    <row r="66" spans="1:17" ht="17.100000000000001" customHeight="1">
      <c r="B66" s="3" t="s">
        <v>111</v>
      </c>
      <c r="C66" s="235"/>
      <c r="D66" s="235"/>
      <c r="E66" s="235"/>
      <c r="F66" s="235"/>
      <c r="G66" s="235"/>
      <c r="H66" s="22">
        <v>0</v>
      </c>
      <c r="I66" s="21">
        <v>0</v>
      </c>
      <c r="J66" s="20">
        <f>SUM(H66:I66)</f>
        <v>0</v>
      </c>
      <c r="K66" s="234">
        <v>0</v>
      </c>
      <c r="L66" s="31">
        <v>3</v>
      </c>
      <c r="M66" s="31">
        <v>177</v>
      </c>
      <c r="N66" s="31">
        <v>543</v>
      </c>
      <c r="O66" s="30">
        <v>397</v>
      </c>
      <c r="P66" s="233">
        <f>SUM(K66:O66)</f>
        <v>1120</v>
      </c>
      <c r="Q66" s="232">
        <f>SUM(J66,P66)</f>
        <v>1120</v>
      </c>
    </row>
    <row r="67" spans="1:17" ht="17.100000000000001" customHeight="1">
      <c r="B67" s="2" t="s">
        <v>110</v>
      </c>
      <c r="C67" s="29"/>
      <c r="D67" s="29"/>
      <c r="E67" s="29"/>
      <c r="F67" s="29"/>
      <c r="G67" s="29"/>
      <c r="H67" s="18">
        <v>0</v>
      </c>
      <c r="I67" s="17">
        <v>0</v>
      </c>
      <c r="J67" s="16">
        <f>SUM(H67:I67)</f>
        <v>0</v>
      </c>
      <c r="K67" s="231">
        <v>0</v>
      </c>
      <c r="L67" s="28">
        <v>0</v>
      </c>
      <c r="M67" s="28">
        <v>0</v>
      </c>
      <c r="N67" s="28">
        <v>1</v>
      </c>
      <c r="O67" s="27">
        <v>4</v>
      </c>
      <c r="P67" s="230">
        <f>SUM(K67:O67)</f>
        <v>5</v>
      </c>
      <c r="Q67" s="229">
        <f>SUM(J67,P67)</f>
        <v>5</v>
      </c>
    </row>
    <row r="68" spans="1:17" ht="17.100000000000001" customHeight="1">
      <c r="B68" s="13" t="s">
        <v>55</v>
      </c>
      <c r="C68" s="12"/>
      <c r="D68" s="12"/>
      <c r="E68" s="12"/>
      <c r="F68" s="12"/>
      <c r="G68" s="12"/>
      <c r="H68" s="11">
        <f>H66+H67</f>
        <v>0</v>
      </c>
      <c r="I68" s="8">
        <f>I66+I67</f>
        <v>0</v>
      </c>
      <c r="J68" s="7">
        <f>SUM(H68:I68)</f>
        <v>0</v>
      </c>
      <c r="K68" s="228">
        <f>K66+K67</f>
        <v>0</v>
      </c>
      <c r="L68" s="9">
        <f>L66+L67</f>
        <v>3</v>
      </c>
      <c r="M68" s="9">
        <f>M66+M67</f>
        <v>177</v>
      </c>
      <c r="N68" s="9">
        <f>N66+N67</f>
        <v>544</v>
      </c>
      <c r="O68" s="8">
        <f>O66+O67</f>
        <v>401</v>
      </c>
      <c r="P68" s="227">
        <f>SUM(K68:O68)</f>
        <v>1125</v>
      </c>
      <c r="Q68" s="226">
        <f>SUM(J68,P68)</f>
        <v>1125</v>
      </c>
    </row>
    <row r="70" spans="1:17" ht="17.100000000000001" customHeight="1">
      <c r="A70" s="4" t="s">
        <v>115</v>
      </c>
    </row>
    <row r="71" spans="1:17" ht="17.100000000000001" customHeight="1">
      <c r="B71" s="23"/>
      <c r="C71" s="23"/>
      <c r="D71" s="23"/>
      <c r="E71" s="143"/>
      <c r="F71" s="143"/>
      <c r="G71" s="143"/>
      <c r="H71" s="143"/>
      <c r="I71" s="143"/>
      <c r="J71" s="782" t="s">
        <v>112</v>
      </c>
      <c r="K71" s="782"/>
      <c r="L71" s="782"/>
      <c r="M71" s="782"/>
      <c r="N71" s="782"/>
      <c r="O71" s="782"/>
      <c r="P71" s="782"/>
      <c r="Q71" s="782"/>
    </row>
    <row r="72" spans="1:17" ht="17.100000000000001" customHeight="1">
      <c r="B72" s="783" t="str">
        <f>"令和" &amp; DBCS($A$2) &amp; "年（" &amp; DBCS($B$2) &amp; "年）" &amp; DBCS($C$2) &amp; "月"</f>
        <v>令和４年（２０２２年）１０月</v>
      </c>
      <c r="C72" s="784"/>
      <c r="D72" s="784"/>
      <c r="E72" s="784"/>
      <c r="F72" s="784"/>
      <c r="G72" s="785"/>
      <c r="H72" s="830" t="s">
        <v>104</v>
      </c>
      <c r="I72" s="831"/>
      <c r="J72" s="831"/>
      <c r="K72" s="832" t="s">
        <v>103</v>
      </c>
      <c r="L72" s="831"/>
      <c r="M72" s="831"/>
      <c r="N72" s="831"/>
      <c r="O72" s="831"/>
      <c r="P72" s="833"/>
      <c r="Q72" s="834" t="s">
        <v>56</v>
      </c>
    </row>
    <row r="73" spans="1:17" ht="17.100000000000001" customHeight="1">
      <c r="B73" s="786"/>
      <c r="C73" s="787"/>
      <c r="D73" s="787"/>
      <c r="E73" s="787"/>
      <c r="F73" s="787"/>
      <c r="G73" s="788"/>
      <c r="H73" s="247" t="s">
        <v>65</v>
      </c>
      <c r="I73" s="246" t="s">
        <v>64</v>
      </c>
      <c r="J73" s="245" t="s">
        <v>57</v>
      </c>
      <c r="K73" s="244" t="s">
        <v>62</v>
      </c>
      <c r="L73" s="243" t="s">
        <v>61</v>
      </c>
      <c r="M73" s="243" t="s">
        <v>60</v>
      </c>
      <c r="N73" s="243" t="s">
        <v>59</v>
      </c>
      <c r="O73" s="242" t="s">
        <v>58</v>
      </c>
      <c r="P73" s="241" t="s">
        <v>57</v>
      </c>
      <c r="Q73" s="835"/>
    </row>
    <row r="74" spans="1:17" ht="17.100000000000001" customHeight="1">
      <c r="B74" s="3" t="s">
        <v>111</v>
      </c>
      <c r="C74" s="235"/>
      <c r="D74" s="235"/>
      <c r="E74" s="235"/>
      <c r="F74" s="235"/>
      <c r="G74" s="235"/>
      <c r="H74" s="22">
        <v>0</v>
      </c>
      <c r="I74" s="21">
        <v>0</v>
      </c>
      <c r="J74" s="20">
        <f>SUM(H74:I74)</f>
        <v>0</v>
      </c>
      <c r="K74" s="234">
        <v>48</v>
      </c>
      <c r="L74" s="31">
        <v>51</v>
      </c>
      <c r="M74" s="31">
        <v>110</v>
      </c>
      <c r="N74" s="31">
        <v>147</v>
      </c>
      <c r="O74" s="30">
        <v>75</v>
      </c>
      <c r="P74" s="233">
        <f>SUM(K74:O74)</f>
        <v>431</v>
      </c>
      <c r="Q74" s="232">
        <f>SUM(J74,P74)</f>
        <v>431</v>
      </c>
    </row>
    <row r="75" spans="1:17" ht="17.100000000000001" customHeight="1">
      <c r="B75" s="2" t="s">
        <v>110</v>
      </c>
      <c r="C75" s="29"/>
      <c r="D75" s="29"/>
      <c r="E75" s="29"/>
      <c r="F75" s="29"/>
      <c r="G75" s="29"/>
      <c r="H75" s="18">
        <v>0</v>
      </c>
      <c r="I75" s="17">
        <v>0</v>
      </c>
      <c r="J75" s="16">
        <f>SUM(H75:I75)</f>
        <v>0</v>
      </c>
      <c r="K75" s="231">
        <v>0</v>
      </c>
      <c r="L75" s="28">
        <v>1</v>
      </c>
      <c r="M75" s="28">
        <v>0</v>
      </c>
      <c r="N75" s="28">
        <v>1</v>
      </c>
      <c r="O75" s="27">
        <v>0</v>
      </c>
      <c r="P75" s="230">
        <f>SUM(K75:O75)</f>
        <v>2</v>
      </c>
      <c r="Q75" s="229">
        <f>SUM(J75,P75)</f>
        <v>2</v>
      </c>
    </row>
    <row r="76" spans="1:17" ht="17.100000000000001" customHeight="1">
      <c r="B76" s="13" t="s">
        <v>55</v>
      </c>
      <c r="C76" s="12"/>
      <c r="D76" s="12"/>
      <c r="E76" s="12"/>
      <c r="F76" s="12"/>
      <c r="G76" s="12"/>
      <c r="H76" s="11">
        <f>H74+H75</f>
        <v>0</v>
      </c>
      <c r="I76" s="8">
        <f>I74+I75</f>
        <v>0</v>
      </c>
      <c r="J76" s="7">
        <f>SUM(H76:I76)</f>
        <v>0</v>
      </c>
      <c r="K76" s="228">
        <f>K74+K75</f>
        <v>48</v>
      </c>
      <c r="L76" s="9">
        <f>L74+L75</f>
        <v>52</v>
      </c>
      <c r="M76" s="9">
        <f>M74+M75</f>
        <v>110</v>
      </c>
      <c r="N76" s="9">
        <f>N74+N75</f>
        <v>148</v>
      </c>
      <c r="O76" s="8">
        <f>O74+O75</f>
        <v>75</v>
      </c>
      <c r="P76" s="227">
        <f>SUM(K76:O76)</f>
        <v>433</v>
      </c>
      <c r="Q76" s="226">
        <f>SUM(J76,P76)</f>
        <v>433</v>
      </c>
    </row>
    <row r="78" spans="1:17" ht="17.100000000000001" customHeight="1">
      <c r="A78" s="4" t="s">
        <v>114</v>
      </c>
    </row>
    <row r="79" spans="1:17" ht="17.100000000000001" customHeight="1">
      <c r="B79" s="23"/>
      <c r="C79" s="23"/>
      <c r="D79" s="23"/>
      <c r="E79" s="143"/>
      <c r="F79" s="143"/>
      <c r="G79" s="143"/>
      <c r="H79" s="143"/>
      <c r="I79" s="143"/>
      <c r="J79" s="782" t="s">
        <v>112</v>
      </c>
      <c r="K79" s="782"/>
      <c r="L79" s="782"/>
      <c r="M79" s="782"/>
      <c r="N79" s="782"/>
      <c r="O79" s="782"/>
      <c r="P79" s="782"/>
      <c r="Q79" s="782"/>
    </row>
    <row r="80" spans="1:17" ht="17.100000000000001" customHeight="1">
      <c r="B80" s="809" t="str">
        <f>"令和" &amp; DBCS($A$2) &amp; "年（" &amp; DBCS($B$2) &amp; "年）" &amp; DBCS($C$2) &amp; "月"</f>
        <v>令和４年（２０２２年）１０月</v>
      </c>
      <c r="C80" s="810"/>
      <c r="D80" s="810"/>
      <c r="E80" s="810"/>
      <c r="F80" s="810"/>
      <c r="G80" s="811"/>
      <c r="H80" s="815" t="s">
        <v>104</v>
      </c>
      <c r="I80" s="816"/>
      <c r="J80" s="816"/>
      <c r="K80" s="817" t="s">
        <v>103</v>
      </c>
      <c r="L80" s="816"/>
      <c r="M80" s="816"/>
      <c r="N80" s="816"/>
      <c r="O80" s="816"/>
      <c r="P80" s="818"/>
      <c r="Q80" s="811" t="s">
        <v>56</v>
      </c>
    </row>
    <row r="81" spans="1:18" ht="17.100000000000001" customHeight="1">
      <c r="B81" s="812"/>
      <c r="C81" s="813"/>
      <c r="D81" s="813"/>
      <c r="E81" s="813"/>
      <c r="F81" s="813"/>
      <c r="G81" s="814"/>
      <c r="H81" s="240" t="s">
        <v>65</v>
      </c>
      <c r="I81" s="237" t="s">
        <v>64</v>
      </c>
      <c r="J81" s="438" t="s">
        <v>57</v>
      </c>
      <c r="K81" s="239" t="s">
        <v>62</v>
      </c>
      <c r="L81" s="238" t="s">
        <v>61</v>
      </c>
      <c r="M81" s="238" t="s">
        <v>60</v>
      </c>
      <c r="N81" s="238" t="s">
        <v>59</v>
      </c>
      <c r="O81" s="237" t="s">
        <v>58</v>
      </c>
      <c r="P81" s="236" t="s">
        <v>57</v>
      </c>
      <c r="Q81" s="814"/>
    </row>
    <row r="82" spans="1:18" ht="17.100000000000001" customHeight="1">
      <c r="B82" s="3" t="s">
        <v>111</v>
      </c>
      <c r="C82" s="235"/>
      <c r="D82" s="235"/>
      <c r="E82" s="235"/>
      <c r="F82" s="235"/>
      <c r="G82" s="235"/>
      <c r="H82" s="22">
        <v>0</v>
      </c>
      <c r="I82" s="21">
        <v>0</v>
      </c>
      <c r="J82" s="20">
        <f>SUM(H82:I82)</f>
        <v>0</v>
      </c>
      <c r="K82" s="234">
        <v>0</v>
      </c>
      <c r="L82" s="31">
        <v>0</v>
      </c>
      <c r="M82" s="31">
        <v>3</v>
      </c>
      <c r="N82" s="31">
        <v>16</v>
      </c>
      <c r="O82" s="30">
        <v>13</v>
      </c>
      <c r="P82" s="233">
        <f>SUM(K82:O82)</f>
        <v>32</v>
      </c>
      <c r="Q82" s="232">
        <f>SUM(J82,P82)</f>
        <v>32</v>
      </c>
    </row>
    <row r="83" spans="1:18" ht="17.100000000000001" customHeight="1">
      <c r="B83" s="2" t="s">
        <v>110</v>
      </c>
      <c r="C83" s="29"/>
      <c r="D83" s="29"/>
      <c r="E83" s="29"/>
      <c r="F83" s="29"/>
      <c r="G83" s="29"/>
      <c r="H83" s="18">
        <v>0</v>
      </c>
      <c r="I83" s="17">
        <v>0</v>
      </c>
      <c r="J83" s="16">
        <f>SUM(H83:I83)</f>
        <v>0</v>
      </c>
      <c r="K83" s="231">
        <v>0</v>
      </c>
      <c r="L83" s="28">
        <v>0</v>
      </c>
      <c r="M83" s="28">
        <v>0</v>
      </c>
      <c r="N83" s="28">
        <v>0</v>
      </c>
      <c r="O83" s="27">
        <v>0</v>
      </c>
      <c r="P83" s="230">
        <f>SUM(K83:O83)</f>
        <v>0</v>
      </c>
      <c r="Q83" s="229">
        <f>SUM(J83,P83)</f>
        <v>0</v>
      </c>
    </row>
    <row r="84" spans="1:18" ht="17.100000000000001" customHeight="1">
      <c r="B84" s="13" t="s">
        <v>55</v>
      </c>
      <c r="C84" s="12"/>
      <c r="D84" s="12"/>
      <c r="E84" s="12"/>
      <c r="F84" s="12"/>
      <c r="G84" s="12"/>
      <c r="H84" s="11">
        <f>H82+H83</f>
        <v>0</v>
      </c>
      <c r="I84" s="8">
        <f>I82+I83</f>
        <v>0</v>
      </c>
      <c r="J84" s="7">
        <f>SUM(H84:I84)</f>
        <v>0</v>
      </c>
      <c r="K84" s="228">
        <f>K82+K83</f>
        <v>0</v>
      </c>
      <c r="L84" s="9">
        <f>L82+L83</f>
        <v>0</v>
      </c>
      <c r="M84" s="9">
        <f>M82+M83</f>
        <v>3</v>
      </c>
      <c r="N84" s="9">
        <f>N82+N83</f>
        <v>16</v>
      </c>
      <c r="O84" s="8">
        <f>O82+O83</f>
        <v>13</v>
      </c>
      <c r="P84" s="227">
        <f>SUM(K84:O84)</f>
        <v>32</v>
      </c>
      <c r="Q84" s="226">
        <f>SUM(J84,P84)</f>
        <v>32</v>
      </c>
    </row>
    <row r="86" spans="1:18" s="189" customFormat="1" ht="17.100000000000001" customHeight="1">
      <c r="A86" s="4" t="s">
        <v>113</v>
      </c>
    </row>
    <row r="87" spans="1:18" s="189" customFormat="1" ht="17.100000000000001" customHeight="1">
      <c r="B87" s="225"/>
      <c r="C87" s="225"/>
      <c r="D87" s="225"/>
      <c r="E87" s="187"/>
      <c r="F87" s="187"/>
      <c r="G87" s="187"/>
      <c r="H87" s="187"/>
      <c r="I87" s="187"/>
      <c r="J87" s="819" t="s">
        <v>112</v>
      </c>
      <c r="K87" s="819"/>
      <c r="L87" s="819"/>
      <c r="M87" s="819"/>
      <c r="N87" s="819"/>
      <c r="O87" s="819"/>
      <c r="P87" s="819"/>
      <c r="Q87" s="819"/>
    </row>
    <row r="88" spans="1:18" s="189" customFormat="1" ht="17.100000000000001" customHeight="1">
      <c r="B88" s="820" t="str">
        <f>"令和" &amp; DBCS($A$2) &amp; "年（" &amp; DBCS($B$2) &amp; "年）" &amp; DBCS($C$2) &amp; "月"</f>
        <v>令和４年（２０２２年）１０月</v>
      </c>
      <c r="C88" s="821"/>
      <c r="D88" s="821"/>
      <c r="E88" s="821"/>
      <c r="F88" s="821"/>
      <c r="G88" s="822"/>
      <c r="H88" s="826" t="s">
        <v>104</v>
      </c>
      <c r="I88" s="827"/>
      <c r="J88" s="827"/>
      <c r="K88" s="828" t="s">
        <v>103</v>
      </c>
      <c r="L88" s="827"/>
      <c r="M88" s="827"/>
      <c r="N88" s="827"/>
      <c r="O88" s="827"/>
      <c r="P88" s="829"/>
      <c r="Q88" s="822" t="s">
        <v>56</v>
      </c>
    </row>
    <row r="89" spans="1:18" s="189" customFormat="1" ht="17.100000000000001" customHeight="1">
      <c r="B89" s="823"/>
      <c r="C89" s="824"/>
      <c r="D89" s="824"/>
      <c r="E89" s="824"/>
      <c r="F89" s="824"/>
      <c r="G89" s="825"/>
      <c r="H89" s="224" t="s">
        <v>65</v>
      </c>
      <c r="I89" s="221" t="s">
        <v>64</v>
      </c>
      <c r="J89" s="439" t="s">
        <v>57</v>
      </c>
      <c r="K89" s="223" t="s">
        <v>62</v>
      </c>
      <c r="L89" s="222" t="s">
        <v>61</v>
      </c>
      <c r="M89" s="222" t="s">
        <v>60</v>
      </c>
      <c r="N89" s="222" t="s">
        <v>59</v>
      </c>
      <c r="O89" s="221" t="s">
        <v>58</v>
      </c>
      <c r="P89" s="220" t="s">
        <v>57</v>
      </c>
      <c r="Q89" s="825"/>
    </row>
    <row r="90" spans="1:18" s="189" customFormat="1" ht="17.100000000000001" customHeight="1">
      <c r="B90" s="219" t="s">
        <v>111</v>
      </c>
      <c r="C90" s="218"/>
      <c r="D90" s="218"/>
      <c r="E90" s="218"/>
      <c r="F90" s="218"/>
      <c r="G90" s="218"/>
      <c r="H90" s="217">
        <v>0</v>
      </c>
      <c r="I90" s="216">
        <v>0</v>
      </c>
      <c r="J90" s="215">
        <f>SUM(H90:I90)</f>
        <v>0</v>
      </c>
      <c r="K90" s="214">
        <v>0</v>
      </c>
      <c r="L90" s="213">
        <v>3</v>
      </c>
      <c r="M90" s="213">
        <v>32</v>
      </c>
      <c r="N90" s="213">
        <v>308</v>
      </c>
      <c r="O90" s="212">
        <v>392</v>
      </c>
      <c r="P90" s="211">
        <f>SUM(K90:O90)</f>
        <v>735</v>
      </c>
      <c r="Q90" s="210">
        <f>SUM(J90,P90)</f>
        <v>735</v>
      </c>
    </row>
    <row r="91" spans="1:18" s="189" customFormat="1" ht="17.100000000000001" customHeight="1">
      <c r="B91" s="209" t="s">
        <v>110</v>
      </c>
      <c r="C91" s="208"/>
      <c r="D91" s="208"/>
      <c r="E91" s="208"/>
      <c r="F91" s="208"/>
      <c r="G91" s="208"/>
      <c r="H91" s="207">
        <v>0</v>
      </c>
      <c r="I91" s="206">
        <v>0</v>
      </c>
      <c r="J91" s="205">
        <f>SUM(H91:I91)</f>
        <v>0</v>
      </c>
      <c r="K91" s="204">
        <v>0</v>
      </c>
      <c r="L91" s="203">
        <v>0</v>
      </c>
      <c r="M91" s="203">
        <v>0</v>
      </c>
      <c r="N91" s="203">
        <v>0</v>
      </c>
      <c r="O91" s="202">
        <v>4</v>
      </c>
      <c r="P91" s="201">
        <f>SUM(K91:O91)</f>
        <v>4</v>
      </c>
      <c r="Q91" s="200">
        <f>SUM(J91,P91)</f>
        <v>4</v>
      </c>
    </row>
    <row r="92" spans="1:18" s="189" customFormat="1" ht="17.100000000000001" customHeight="1">
      <c r="B92" s="199" t="s">
        <v>55</v>
      </c>
      <c r="C92" s="198"/>
      <c r="D92" s="198"/>
      <c r="E92" s="198"/>
      <c r="F92" s="198"/>
      <c r="G92" s="198"/>
      <c r="H92" s="197">
        <f>H90+H91</f>
        <v>0</v>
      </c>
      <c r="I92" s="193">
        <f>I90+I91</f>
        <v>0</v>
      </c>
      <c r="J92" s="196">
        <f>SUM(H92:I92)</f>
        <v>0</v>
      </c>
      <c r="K92" s="195">
        <f>K90+K91</f>
        <v>0</v>
      </c>
      <c r="L92" s="194">
        <f>L90+L91</f>
        <v>3</v>
      </c>
      <c r="M92" s="194">
        <f>M90+M91</f>
        <v>32</v>
      </c>
      <c r="N92" s="194">
        <f>N90+N91</f>
        <v>308</v>
      </c>
      <c r="O92" s="193">
        <f>O90+O91</f>
        <v>396</v>
      </c>
      <c r="P92" s="192">
        <f>SUM(K92:O92)</f>
        <v>739</v>
      </c>
      <c r="Q92" s="191">
        <f>SUM(J92,P92)</f>
        <v>739</v>
      </c>
    </row>
    <row r="93" spans="1:18" s="189" customFormat="1" ht="17.100000000000001" customHeight="1"/>
    <row r="94" spans="1:18" s="49" customFormat="1" ht="17.100000000000001" customHeight="1">
      <c r="A94" s="26" t="s">
        <v>109</v>
      </c>
      <c r="J94" s="190"/>
      <c r="K94" s="190"/>
    </row>
    <row r="95" spans="1:18" s="49" customFormat="1" ht="17.100000000000001" customHeight="1">
      <c r="B95" s="189"/>
      <c r="C95" s="188"/>
      <c r="D95" s="188"/>
      <c r="E95" s="188"/>
      <c r="F95" s="187"/>
      <c r="G95" s="187"/>
      <c r="H95" s="187"/>
      <c r="I95" s="819" t="s">
        <v>108</v>
      </c>
      <c r="J95" s="819"/>
      <c r="K95" s="819"/>
      <c r="L95" s="819"/>
      <c r="M95" s="819"/>
      <c r="N95" s="819"/>
      <c r="O95" s="819"/>
      <c r="P95" s="819"/>
      <c r="Q95" s="819"/>
      <c r="R95" s="819"/>
    </row>
    <row r="96" spans="1:18" s="49" customFormat="1" ht="17.100000000000001" customHeight="1">
      <c r="B96" s="796" t="str">
        <f>"令和" &amp; DBCS($A$2) &amp; "年（" &amp; DBCS($B$2) &amp; "年）" &amp; DBCS($C$2) &amp; "月"</f>
        <v>令和４年（２０２２年）１０月</v>
      </c>
      <c r="C96" s="797"/>
      <c r="D96" s="797"/>
      <c r="E96" s="797"/>
      <c r="F96" s="797"/>
      <c r="G96" s="798"/>
      <c r="H96" s="802" t="s">
        <v>104</v>
      </c>
      <c r="I96" s="803"/>
      <c r="J96" s="803"/>
      <c r="K96" s="804" t="s">
        <v>103</v>
      </c>
      <c r="L96" s="805"/>
      <c r="M96" s="805"/>
      <c r="N96" s="805"/>
      <c r="O96" s="805"/>
      <c r="P96" s="805"/>
      <c r="Q96" s="806"/>
      <c r="R96" s="807" t="s">
        <v>56</v>
      </c>
    </row>
    <row r="97" spans="2:18" s="49" customFormat="1" ht="17.100000000000001" customHeight="1">
      <c r="B97" s="799"/>
      <c r="C97" s="800"/>
      <c r="D97" s="800"/>
      <c r="E97" s="800"/>
      <c r="F97" s="800"/>
      <c r="G97" s="801"/>
      <c r="H97" s="186" t="s">
        <v>65</v>
      </c>
      <c r="I97" s="185" t="s">
        <v>64</v>
      </c>
      <c r="J97" s="184" t="s">
        <v>57</v>
      </c>
      <c r="K97" s="139" t="s">
        <v>63</v>
      </c>
      <c r="L97" s="183" t="s">
        <v>62</v>
      </c>
      <c r="M97" s="183" t="s">
        <v>61</v>
      </c>
      <c r="N97" s="183" t="s">
        <v>60</v>
      </c>
      <c r="O97" s="183" t="s">
        <v>59</v>
      </c>
      <c r="P97" s="182" t="s">
        <v>58</v>
      </c>
      <c r="Q97" s="437" t="s">
        <v>57</v>
      </c>
      <c r="R97" s="808"/>
    </row>
    <row r="98" spans="2:18" s="49" customFormat="1" ht="17.100000000000001" customHeight="1">
      <c r="B98" s="162" t="s">
        <v>102</v>
      </c>
      <c r="C98" s="161"/>
      <c r="D98" s="161"/>
      <c r="E98" s="161"/>
      <c r="F98" s="161"/>
      <c r="G98" s="160"/>
      <c r="H98" s="159">
        <f t="shared" ref="H98:R98" si="13">SUM(H99,H105,H108,H113,H117:H118)</f>
        <v>1877</v>
      </c>
      <c r="I98" s="158">
        <f t="shared" si="13"/>
        <v>2993</v>
      </c>
      <c r="J98" s="157">
        <f t="shared" si="13"/>
        <v>4870</v>
      </c>
      <c r="K98" s="42">
        <f t="shared" si="13"/>
        <v>0</v>
      </c>
      <c r="L98" s="156">
        <f t="shared" si="13"/>
        <v>9758</v>
      </c>
      <c r="M98" s="156">
        <f t="shared" si="13"/>
        <v>7131</v>
      </c>
      <c r="N98" s="156">
        <f t="shared" si="13"/>
        <v>4924</v>
      </c>
      <c r="O98" s="156">
        <f t="shared" si="13"/>
        <v>3434</v>
      </c>
      <c r="P98" s="155">
        <f t="shared" si="13"/>
        <v>1826</v>
      </c>
      <c r="Q98" s="154">
        <f t="shared" si="13"/>
        <v>27073</v>
      </c>
      <c r="R98" s="153">
        <f t="shared" si="13"/>
        <v>31943</v>
      </c>
    </row>
    <row r="99" spans="2:18" s="49" customFormat="1" ht="17.100000000000001" customHeight="1">
      <c r="B99" s="111"/>
      <c r="C99" s="162" t="s">
        <v>101</v>
      </c>
      <c r="D99" s="161"/>
      <c r="E99" s="161"/>
      <c r="F99" s="161"/>
      <c r="G99" s="160"/>
      <c r="H99" s="159">
        <f t="shared" ref="H99:Q99" si="14">SUM(H100:H104)</f>
        <v>143</v>
      </c>
      <c r="I99" s="158">
        <f t="shared" si="14"/>
        <v>236</v>
      </c>
      <c r="J99" s="157">
        <f t="shared" si="14"/>
        <v>379</v>
      </c>
      <c r="K99" s="42">
        <f t="shared" si="14"/>
        <v>0</v>
      </c>
      <c r="L99" s="156">
        <f t="shared" si="14"/>
        <v>2566</v>
      </c>
      <c r="M99" s="156">
        <f t="shared" si="14"/>
        <v>1935</v>
      </c>
      <c r="N99" s="156">
        <f t="shared" si="14"/>
        <v>1503</v>
      </c>
      <c r="O99" s="156">
        <f t="shared" si="14"/>
        <v>1146</v>
      </c>
      <c r="P99" s="155">
        <f t="shared" si="14"/>
        <v>779</v>
      </c>
      <c r="Q99" s="154">
        <f t="shared" si="14"/>
        <v>7929</v>
      </c>
      <c r="R99" s="153">
        <f t="shared" ref="R99:R104" si="15">SUM(J99,Q99)</f>
        <v>8308</v>
      </c>
    </row>
    <row r="100" spans="2:18" s="49" customFormat="1" ht="17.100000000000001" customHeight="1">
      <c r="B100" s="111"/>
      <c r="C100" s="111"/>
      <c r="D100" s="172" t="s">
        <v>100</v>
      </c>
      <c r="E100" s="171"/>
      <c r="F100" s="171"/>
      <c r="G100" s="170"/>
      <c r="H100" s="169">
        <v>0</v>
      </c>
      <c r="I100" s="166">
        <v>0</v>
      </c>
      <c r="J100" s="165">
        <f>SUM(H100:I100)</f>
        <v>0</v>
      </c>
      <c r="K100" s="134">
        <v>0</v>
      </c>
      <c r="L100" s="167">
        <v>1360</v>
      </c>
      <c r="M100" s="167">
        <v>872</v>
      </c>
      <c r="N100" s="167">
        <v>478</v>
      </c>
      <c r="O100" s="167">
        <v>324</v>
      </c>
      <c r="P100" s="166">
        <v>177</v>
      </c>
      <c r="Q100" s="165">
        <f>SUM(K100:P100)</f>
        <v>3211</v>
      </c>
      <c r="R100" s="164">
        <f t="shared" si="15"/>
        <v>3211</v>
      </c>
    </row>
    <row r="101" spans="2:18" s="49" customFormat="1" ht="17.100000000000001" customHeight="1">
      <c r="B101" s="111"/>
      <c r="C101" s="111"/>
      <c r="D101" s="110" t="s">
        <v>99</v>
      </c>
      <c r="E101" s="109"/>
      <c r="F101" s="109"/>
      <c r="G101" s="108"/>
      <c r="H101" s="107">
        <v>0</v>
      </c>
      <c r="I101" s="104">
        <v>0</v>
      </c>
      <c r="J101" s="103">
        <f>SUM(H101:I101)</f>
        <v>0</v>
      </c>
      <c r="K101" s="101">
        <v>0</v>
      </c>
      <c r="L101" s="105">
        <v>0</v>
      </c>
      <c r="M101" s="105">
        <v>3</v>
      </c>
      <c r="N101" s="105">
        <v>1</v>
      </c>
      <c r="O101" s="105">
        <v>14</v>
      </c>
      <c r="P101" s="104">
        <v>18</v>
      </c>
      <c r="Q101" s="103">
        <f>SUM(K101:P101)</f>
        <v>36</v>
      </c>
      <c r="R101" s="102">
        <f t="shared" si="15"/>
        <v>36</v>
      </c>
    </row>
    <row r="102" spans="2:18" s="49" customFormat="1" ht="17.100000000000001" customHeight="1">
      <c r="B102" s="111"/>
      <c r="C102" s="111"/>
      <c r="D102" s="110" t="s">
        <v>98</v>
      </c>
      <c r="E102" s="109"/>
      <c r="F102" s="109"/>
      <c r="G102" s="108"/>
      <c r="H102" s="107">
        <v>50</v>
      </c>
      <c r="I102" s="104">
        <v>109</v>
      </c>
      <c r="J102" s="103">
        <f>SUM(H102:I102)</f>
        <v>159</v>
      </c>
      <c r="K102" s="101">
        <v>0</v>
      </c>
      <c r="L102" s="105">
        <v>378</v>
      </c>
      <c r="M102" s="105">
        <v>313</v>
      </c>
      <c r="N102" s="105">
        <v>230</v>
      </c>
      <c r="O102" s="105">
        <v>154</v>
      </c>
      <c r="P102" s="104">
        <v>112</v>
      </c>
      <c r="Q102" s="103">
        <f>SUM(K102:P102)</f>
        <v>1187</v>
      </c>
      <c r="R102" s="102">
        <f t="shared" si="15"/>
        <v>1346</v>
      </c>
    </row>
    <row r="103" spans="2:18" s="49" customFormat="1" ht="17.100000000000001" customHeight="1">
      <c r="B103" s="111"/>
      <c r="C103" s="111"/>
      <c r="D103" s="110" t="s">
        <v>97</v>
      </c>
      <c r="E103" s="109"/>
      <c r="F103" s="109"/>
      <c r="G103" s="108"/>
      <c r="H103" s="107">
        <v>13</v>
      </c>
      <c r="I103" s="104">
        <v>41</v>
      </c>
      <c r="J103" s="103">
        <f>SUM(H103:I103)</f>
        <v>54</v>
      </c>
      <c r="K103" s="101">
        <v>0</v>
      </c>
      <c r="L103" s="105">
        <v>96</v>
      </c>
      <c r="M103" s="105">
        <v>78</v>
      </c>
      <c r="N103" s="105">
        <v>76</v>
      </c>
      <c r="O103" s="105">
        <v>54</v>
      </c>
      <c r="P103" s="104">
        <v>22</v>
      </c>
      <c r="Q103" s="103">
        <f>SUM(K103:P103)</f>
        <v>326</v>
      </c>
      <c r="R103" s="102">
        <f t="shared" si="15"/>
        <v>380</v>
      </c>
    </row>
    <row r="104" spans="2:18" s="49" customFormat="1" ht="17.100000000000001" customHeight="1">
      <c r="B104" s="111"/>
      <c r="C104" s="111"/>
      <c r="D104" s="181" t="s">
        <v>96</v>
      </c>
      <c r="E104" s="180"/>
      <c r="F104" s="180"/>
      <c r="G104" s="179"/>
      <c r="H104" s="178">
        <v>80</v>
      </c>
      <c r="I104" s="175">
        <v>86</v>
      </c>
      <c r="J104" s="174">
        <f>SUM(H104:I104)</f>
        <v>166</v>
      </c>
      <c r="K104" s="128">
        <v>0</v>
      </c>
      <c r="L104" s="176">
        <v>732</v>
      </c>
      <c r="M104" s="176">
        <v>669</v>
      </c>
      <c r="N104" s="176">
        <v>718</v>
      </c>
      <c r="O104" s="176">
        <v>600</v>
      </c>
      <c r="P104" s="175">
        <v>450</v>
      </c>
      <c r="Q104" s="174">
        <f>SUM(K104:P104)</f>
        <v>3169</v>
      </c>
      <c r="R104" s="173">
        <f t="shared" si="15"/>
        <v>3335</v>
      </c>
    </row>
    <row r="105" spans="2:18" s="49" customFormat="1" ht="17.100000000000001" customHeight="1">
      <c r="B105" s="111"/>
      <c r="C105" s="162" t="s">
        <v>95</v>
      </c>
      <c r="D105" s="161"/>
      <c r="E105" s="161"/>
      <c r="F105" s="161"/>
      <c r="G105" s="160"/>
      <c r="H105" s="159">
        <f t="shared" ref="H105:R105" si="16">SUM(H106:H107)</f>
        <v>115</v>
      </c>
      <c r="I105" s="158">
        <f t="shared" si="16"/>
        <v>164</v>
      </c>
      <c r="J105" s="157">
        <f t="shared" si="16"/>
        <v>279</v>
      </c>
      <c r="K105" s="42">
        <f t="shared" si="16"/>
        <v>0</v>
      </c>
      <c r="L105" s="156">
        <f t="shared" si="16"/>
        <v>1680</v>
      </c>
      <c r="M105" s="156">
        <f t="shared" si="16"/>
        <v>1138</v>
      </c>
      <c r="N105" s="156">
        <f t="shared" si="16"/>
        <v>707</v>
      </c>
      <c r="O105" s="156">
        <f t="shared" si="16"/>
        <v>441</v>
      </c>
      <c r="P105" s="155">
        <f t="shared" si="16"/>
        <v>181</v>
      </c>
      <c r="Q105" s="154">
        <f t="shared" si="16"/>
        <v>4147</v>
      </c>
      <c r="R105" s="153">
        <f t="shared" si="16"/>
        <v>4426</v>
      </c>
    </row>
    <row r="106" spans="2:18" s="49" customFormat="1" ht="17.100000000000001" customHeight="1">
      <c r="B106" s="111"/>
      <c r="C106" s="111"/>
      <c r="D106" s="172" t="s">
        <v>94</v>
      </c>
      <c r="E106" s="171"/>
      <c r="F106" s="171"/>
      <c r="G106" s="170"/>
      <c r="H106" s="169">
        <v>0</v>
      </c>
      <c r="I106" s="166">
        <v>0</v>
      </c>
      <c r="J106" s="168">
        <f>SUM(H106:I106)</f>
        <v>0</v>
      </c>
      <c r="K106" s="134">
        <v>0</v>
      </c>
      <c r="L106" s="167">
        <v>1248</v>
      </c>
      <c r="M106" s="167">
        <v>804</v>
      </c>
      <c r="N106" s="167">
        <v>520</v>
      </c>
      <c r="O106" s="167">
        <v>332</v>
      </c>
      <c r="P106" s="166">
        <v>127</v>
      </c>
      <c r="Q106" s="165">
        <f>SUM(K106:P106)</f>
        <v>3031</v>
      </c>
      <c r="R106" s="164">
        <f>SUM(J106,Q106)</f>
        <v>3031</v>
      </c>
    </row>
    <row r="107" spans="2:18" s="49" customFormat="1" ht="17.100000000000001" customHeight="1">
      <c r="B107" s="111"/>
      <c r="C107" s="111"/>
      <c r="D107" s="181" t="s">
        <v>93</v>
      </c>
      <c r="E107" s="180"/>
      <c r="F107" s="180"/>
      <c r="G107" s="179"/>
      <c r="H107" s="178">
        <v>115</v>
      </c>
      <c r="I107" s="175">
        <v>164</v>
      </c>
      <c r="J107" s="177">
        <f>SUM(H107:I107)</f>
        <v>279</v>
      </c>
      <c r="K107" s="128">
        <v>0</v>
      </c>
      <c r="L107" s="176">
        <v>432</v>
      </c>
      <c r="M107" s="176">
        <v>334</v>
      </c>
      <c r="N107" s="176">
        <v>187</v>
      </c>
      <c r="O107" s="176">
        <v>109</v>
      </c>
      <c r="P107" s="175">
        <v>54</v>
      </c>
      <c r="Q107" s="174">
        <f>SUM(K107:P107)</f>
        <v>1116</v>
      </c>
      <c r="R107" s="173">
        <f>SUM(J107,Q107)</f>
        <v>1395</v>
      </c>
    </row>
    <row r="108" spans="2:18" s="49" customFormat="1" ht="17.100000000000001" customHeight="1">
      <c r="B108" s="111"/>
      <c r="C108" s="162" t="s">
        <v>92</v>
      </c>
      <c r="D108" s="161"/>
      <c r="E108" s="161"/>
      <c r="F108" s="161"/>
      <c r="G108" s="160"/>
      <c r="H108" s="159">
        <f t="shared" ref="H108:R108" si="17">SUM(H109:H112)</f>
        <v>2</v>
      </c>
      <c r="I108" s="158">
        <f t="shared" si="17"/>
        <v>7</v>
      </c>
      <c r="J108" s="157">
        <f t="shared" si="17"/>
        <v>9</v>
      </c>
      <c r="K108" s="42">
        <f t="shared" si="17"/>
        <v>0</v>
      </c>
      <c r="L108" s="156">
        <f t="shared" si="17"/>
        <v>150</v>
      </c>
      <c r="M108" s="156">
        <f t="shared" si="17"/>
        <v>169</v>
      </c>
      <c r="N108" s="156">
        <f t="shared" si="17"/>
        <v>165</v>
      </c>
      <c r="O108" s="156">
        <f t="shared" si="17"/>
        <v>158</v>
      </c>
      <c r="P108" s="155">
        <f t="shared" si="17"/>
        <v>51</v>
      </c>
      <c r="Q108" s="154">
        <f t="shared" si="17"/>
        <v>693</v>
      </c>
      <c r="R108" s="153">
        <f t="shared" si="17"/>
        <v>702</v>
      </c>
    </row>
    <row r="109" spans="2:18" s="49" customFormat="1" ht="17.100000000000001" customHeight="1">
      <c r="B109" s="111"/>
      <c r="C109" s="111"/>
      <c r="D109" s="172" t="s">
        <v>91</v>
      </c>
      <c r="E109" s="171"/>
      <c r="F109" s="171"/>
      <c r="G109" s="170"/>
      <c r="H109" s="169">
        <v>2</v>
      </c>
      <c r="I109" s="166">
        <v>7</v>
      </c>
      <c r="J109" s="168">
        <f>SUM(H109:I109)</f>
        <v>9</v>
      </c>
      <c r="K109" s="134">
        <v>0</v>
      </c>
      <c r="L109" s="167">
        <v>137</v>
      </c>
      <c r="M109" s="167">
        <v>147</v>
      </c>
      <c r="N109" s="167">
        <v>150</v>
      </c>
      <c r="O109" s="167">
        <v>140</v>
      </c>
      <c r="P109" s="166">
        <v>39</v>
      </c>
      <c r="Q109" s="165">
        <f>SUM(K109:P109)</f>
        <v>613</v>
      </c>
      <c r="R109" s="164">
        <f>SUM(J109,Q109)</f>
        <v>622</v>
      </c>
    </row>
    <row r="110" spans="2:18" s="49" customFormat="1" ht="17.100000000000001" customHeight="1">
      <c r="B110" s="111"/>
      <c r="C110" s="111"/>
      <c r="D110" s="110" t="s">
        <v>90</v>
      </c>
      <c r="E110" s="109"/>
      <c r="F110" s="109"/>
      <c r="G110" s="108"/>
      <c r="H110" s="107">
        <v>0</v>
      </c>
      <c r="I110" s="104">
        <v>0</v>
      </c>
      <c r="J110" s="106">
        <f>SUM(H110:I110)</f>
        <v>0</v>
      </c>
      <c r="K110" s="101">
        <v>0</v>
      </c>
      <c r="L110" s="105">
        <v>13</v>
      </c>
      <c r="M110" s="105">
        <v>22</v>
      </c>
      <c r="N110" s="105">
        <v>15</v>
      </c>
      <c r="O110" s="105">
        <v>18</v>
      </c>
      <c r="P110" s="104">
        <v>12</v>
      </c>
      <c r="Q110" s="103">
        <f>SUM(K110:P110)</f>
        <v>80</v>
      </c>
      <c r="R110" s="102">
        <f>SUM(J110,Q110)</f>
        <v>80</v>
      </c>
    </row>
    <row r="111" spans="2:18" s="49" customFormat="1" ht="17.100000000000001" customHeight="1">
      <c r="B111" s="111"/>
      <c r="C111" s="163"/>
      <c r="D111" s="110" t="s">
        <v>89</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c r="B112" s="111"/>
      <c r="C112" s="136"/>
      <c r="D112" s="59" t="s">
        <v>88</v>
      </c>
      <c r="E112" s="58"/>
      <c r="F112" s="58"/>
      <c r="G112" s="57"/>
      <c r="H112" s="56">
        <v>0</v>
      </c>
      <c r="I112" s="52">
        <v>0</v>
      </c>
      <c r="J112" s="55">
        <f>SUM(H112:I112)</f>
        <v>0</v>
      </c>
      <c r="K112" s="135">
        <v>0</v>
      </c>
      <c r="L112" s="53">
        <v>0</v>
      </c>
      <c r="M112" s="53">
        <v>0</v>
      </c>
      <c r="N112" s="53">
        <v>0</v>
      </c>
      <c r="O112" s="53">
        <v>0</v>
      </c>
      <c r="P112" s="52">
        <v>0</v>
      </c>
      <c r="Q112" s="51">
        <f>SUM(K112:P112)</f>
        <v>0</v>
      </c>
      <c r="R112" s="50">
        <f>SUM(J112,Q112)</f>
        <v>0</v>
      </c>
    </row>
    <row r="113" spans="2:18" s="49" customFormat="1" ht="17.100000000000001" customHeight="1">
      <c r="B113" s="111"/>
      <c r="C113" s="162" t="s">
        <v>87</v>
      </c>
      <c r="D113" s="161"/>
      <c r="E113" s="161"/>
      <c r="F113" s="161"/>
      <c r="G113" s="160"/>
      <c r="H113" s="159">
        <f t="shared" ref="H113:R113" si="18">SUM(H114:H116)</f>
        <v>751</v>
      </c>
      <c r="I113" s="158">
        <f t="shared" si="18"/>
        <v>1249</v>
      </c>
      <c r="J113" s="157">
        <f t="shared" si="18"/>
        <v>2000</v>
      </c>
      <c r="K113" s="42">
        <f t="shared" si="18"/>
        <v>0</v>
      </c>
      <c r="L113" s="156">
        <f t="shared" si="18"/>
        <v>1822</v>
      </c>
      <c r="M113" s="156">
        <f t="shared" si="18"/>
        <v>1649</v>
      </c>
      <c r="N113" s="156">
        <f t="shared" si="18"/>
        <v>1152</v>
      </c>
      <c r="O113" s="156">
        <f t="shared" si="18"/>
        <v>790</v>
      </c>
      <c r="P113" s="155">
        <f t="shared" si="18"/>
        <v>408</v>
      </c>
      <c r="Q113" s="154">
        <f t="shared" si="18"/>
        <v>5821</v>
      </c>
      <c r="R113" s="153">
        <f t="shared" si="18"/>
        <v>7821</v>
      </c>
    </row>
    <row r="114" spans="2:18" s="14" customFormat="1" ht="17.100000000000001" customHeight="1">
      <c r="B114" s="72"/>
      <c r="C114" s="72"/>
      <c r="D114" s="82" t="s">
        <v>86</v>
      </c>
      <c r="E114" s="81"/>
      <c r="F114" s="81"/>
      <c r="G114" s="80"/>
      <c r="H114" s="79">
        <v>719</v>
      </c>
      <c r="I114" s="75">
        <v>1212</v>
      </c>
      <c r="J114" s="78">
        <f>SUM(H114:I114)</f>
        <v>1931</v>
      </c>
      <c r="K114" s="134">
        <v>0</v>
      </c>
      <c r="L114" s="76">
        <v>1766</v>
      </c>
      <c r="M114" s="76">
        <v>1616</v>
      </c>
      <c r="N114" s="76">
        <v>1123</v>
      </c>
      <c r="O114" s="76">
        <v>781</v>
      </c>
      <c r="P114" s="75">
        <v>400</v>
      </c>
      <c r="Q114" s="74">
        <f>SUM(K114:P114)</f>
        <v>5686</v>
      </c>
      <c r="R114" s="73">
        <f>SUM(J114,Q114)</f>
        <v>7617</v>
      </c>
    </row>
    <row r="115" spans="2:18" s="14" customFormat="1" ht="17.100000000000001" customHeight="1">
      <c r="B115" s="72"/>
      <c r="C115" s="72"/>
      <c r="D115" s="70" t="s">
        <v>85</v>
      </c>
      <c r="E115" s="69"/>
      <c r="F115" s="69"/>
      <c r="G115" s="68"/>
      <c r="H115" s="67">
        <v>14</v>
      </c>
      <c r="I115" s="63">
        <v>14</v>
      </c>
      <c r="J115" s="66">
        <f>SUM(H115:I115)</f>
        <v>28</v>
      </c>
      <c r="K115" s="101">
        <v>0</v>
      </c>
      <c r="L115" s="64">
        <v>32</v>
      </c>
      <c r="M115" s="64">
        <v>21</v>
      </c>
      <c r="N115" s="64">
        <v>13</v>
      </c>
      <c r="O115" s="64">
        <v>8</v>
      </c>
      <c r="P115" s="63">
        <v>5</v>
      </c>
      <c r="Q115" s="62">
        <f>SUM(K115:P115)</f>
        <v>79</v>
      </c>
      <c r="R115" s="61">
        <f>SUM(J115,Q115)</f>
        <v>107</v>
      </c>
    </row>
    <row r="116" spans="2:18" s="14" customFormat="1" ht="17.100000000000001" customHeight="1">
      <c r="B116" s="72"/>
      <c r="C116" s="72"/>
      <c r="D116" s="133" t="s">
        <v>84</v>
      </c>
      <c r="E116" s="132"/>
      <c r="F116" s="132"/>
      <c r="G116" s="131"/>
      <c r="H116" s="130">
        <v>18</v>
      </c>
      <c r="I116" s="126">
        <v>23</v>
      </c>
      <c r="J116" s="129">
        <f>SUM(H116:I116)</f>
        <v>41</v>
      </c>
      <c r="K116" s="128">
        <v>0</v>
      </c>
      <c r="L116" s="127">
        <v>24</v>
      </c>
      <c r="M116" s="127">
        <v>12</v>
      </c>
      <c r="N116" s="127">
        <v>16</v>
      </c>
      <c r="O116" s="127">
        <v>1</v>
      </c>
      <c r="P116" s="126">
        <v>3</v>
      </c>
      <c r="Q116" s="125">
        <f>SUM(K116:P116)</f>
        <v>56</v>
      </c>
      <c r="R116" s="124">
        <f>SUM(J116,Q116)</f>
        <v>97</v>
      </c>
    </row>
    <row r="117" spans="2:18" s="14" customFormat="1" ht="17.100000000000001" customHeight="1">
      <c r="B117" s="72"/>
      <c r="C117" s="122" t="s">
        <v>83</v>
      </c>
      <c r="D117" s="121"/>
      <c r="E117" s="121"/>
      <c r="F117" s="121"/>
      <c r="G117" s="120"/>
      <c r="H117" s="45">
        <v>26</v>
      </c>
      <c r="I117" s="44">
        <v>26</v>
      </c>
      <c r="J117" s="43">
        <f>SUM(H117:I117)</f>
        <v>52</v>
      </c>
      <c r="K117" s="42">
        <v>0</v>
      </c>
      <c r="L117" s="41">
        <v>132</v>
      </c>
      <c r="M117" s="41">
        <v>121</v>
      </c>
      <c r="N117" s="41">
        <v>122</v>
      </c>
      <c r="O117" s="41">
        <v>100</v>
      </c>
      <c r="P117" s="40">
        <v>36</v>
      </c>
      <c r="Q117" s="39">
        <f>SUM(K117:P117)</f>
        <v>511</v>
      </c>
      <c r="R117" s="38">
        <f>SUM(J117,Q117)</f>
        <v>563</v>
      </c>
    </row>
    <row r="118" spans="2:18" s="14" customFormat="1" ht="17.100000000000001" customHeight="1">
      <c r="B118" s="123"/>
      <c r="C118" s="122" t="s">
        <v>82</v>
      </c>
      <c r="D118" s="121"/>
      <c r="E118" s="121"/>
      <c r="F118" s="121"/>
      <c r="G118" s="120"/>
      <c r="H118" s="45">
        <v>840</v>
      </c>
      <c r="I118" s="44">
        <v>1311</v>
      </c>
      <c r="J118" s="43">
        <f>SUM(H118:I118)</f>
        <v>2151</v>
      </c>
      <c r="K118" s="42">
        <v>0</v>
      </c>
      <c r="L118" s="41">
        <v>3408</v>
      </c>
      <c r="M118" s="41">
        <v>2119</v>
      </c>
      <c r="N118" s="41">
        <v>1275</v>
      </c>
      <c r="O118" s="41">
        <v>799</v>
      </c>
      <c r="P118" s="40">
        <v>371</v>
      </c>
      <c r="Q118" s="39">
        <f>SUM(K118:P118)</f>
        <v>7972</v>
      </c>
      <c r="R118" s="38">
        <f>SUM(J118,Q118)</f>
        <v>10123</v>
      </c>
    </row>
    <row r="119" spans="2:18" s="14" customFormat="1" ht="17.100000000000001" customHeight="1">
      <c r="B119" s="86" t="s">
        <v>81</v>
      </c>
      <c r="C119" s="85"/>
      <c r="D119" s="85"/>
      <c r="E119" s="85"/>
      <c r="F119" s="85"/>
      <c r="G119" s="84"/>
      <c r="H119" s="45">
        <f t="shared" ref="H119:R119" si="19">SUM(H120:H128)</f>
        <v>8</v>
      </c>
      <c r="I119" s="44">
        <f t="shared" si="19"/>
        <v>15</v>
      </c>
      <c r="J119" s="43">
        <f t="shared" si="19"/>
        <v>23</v>
      </c>
      <c r="K119" s="42">
        <f>SUM(K120:K128)</f>
        <v>0</v>
      </c>
      <c r="L119" s="41">
        <f>SUM(L120:L128)</f>
        <v>1498</v>
      </c>
      <c r="M119" s="41">
        <f>SUM(M120:M128)</f>
        <v>1051</v>
      </c>
      <c r="N119" s="41">
        <f t="shared" si="19"/>
        <v>864</v>
      </c>
      <c r="O119" s="41">
        <f t="shared" si="19"/>
        <v>577</v>
      </c>
      <c r="P119" s="40">
        <f t="shared" si="19"/>
        <v>299</v>
      </c>
      <c r="Q119" s="39">
        <f t="shared" si="19"/>
        <v>4289</v>
      </c>
      <c r="R119" s="38">
        <f t="shared" si="19"/>
        <v>4312</v>
      </c>
    </row>
    <row r="120" spans="2:18" s="14" customFormat="1" ht="17.100000000000001" customHeight="1">
      <c r="B120" s="72"/>
      <c r="C120" s="82" t="s">
        <v>107</v>
      </c>
      <c r="D120" s="81"/>
      <c r="E120" s="81"/>
      <c r="F120" s="81"/>
      <c r="G120" s="80"/>
      <c r="H120" s="79">
        <v>0</v>
      </c>
      <c r="I120" s="75">
        <v>0</v>
      </c>
      <c r="J120" s="78">
        <f>SUM(H120:I120)</f>
        <v>0</v>
      </c>
      <c r="K120" s="77"/>
      <c r="L120" s="76">
        <v>66</v>
      </c>
      <c r="M120" s="76">
        <v>38</v>
      </c>
      <c r="N120" s="76">
        <v>59</v>
      </c>
      <c r="O120" s="76">
        <v>55</v>
      </c>
      <c r="P120" s="75">
        <v>42</v>
      </c>
      <c r="Q120" s="74">
        <f t="shared" ref="Q120:Q128" si="20">SUM(K120:P120)</f>
        <v>260</v>
      </c>
      <c r="R120" s="73">
        <f t="shared" ref="R120:R128" si="21">SUM(J120,Q120)</f>
        <v>260</v>
      </c>
    </row>
    <row r="121" spans="2:18" s="14" customFormat="1" ht="17.100000000000001" customHeight="1">
      <c r="B121" s="72"/>
      <c r="C121" s="152" t="s">
        <v>79</v>
      </c>
      <c r="D121" s="151"/>
      <c r="E121" s="151"/>
      <c r="F121" s="151"/>
      <c r="G121" s="150"/>
      <c r="H121" s="67">
        <v>0</v>
      </c>
      <c r="I121" s="63">
        <v>0</v>
      </c>
      <c r="J121" s="66">
        <f t="shared" ref="J121:J128" si="22">SUM(H121:I121)</f>
        <v>0</v>
      </c>
      <c r="K121" s="149"/>
      <c r="L121" s="148">
        <v>0</v>
      </c>
      <c r="M121" s="148">
        <v>0</v>
      </c>
      <c r="N121" s="148">
        <v>0</v>
      </c>
      <c r="O121" s="148">
        <v>0</v>
      </c>
      <c r="P121" s="147">
        <v>0</v>
      </c>
      <c r="Q121" s="146">
        <f>SUM(K121:P121)</f>
        <v>0</v>
      </c>
      <c r="R121" s="145">
        <f>SUM(J121,Q121)</f>
        <v>0</v>
      </c>
    </row>
    <row r="122" spans="2:18" s="49" customFormat="1" ht="17.100000000000001" customHeight="1">
      <c r="B122" s="111"/>
      <c r="C122" s="110" t="s">
        <v>78</v>
      </c>
      <c r="D122" s="109"/>
      <c r="E122" s="109"/>
      <c r="F122" s="109"/>
      <c r="G122" s="108"/>
      <c r="H122" s="107">
        <v>0</v>
      </c>
      <c r="I122" s="104">
        <v>0</v>
      </c>
      <c r="J122" s="106">
        <f t="shared" si="22"/>
        <v>0</v>
      </c>
      <c r="K122" s="65"/>
      <c r="L122" s="105">
        <v>994</v>
      </c>
      <c r="M122" s="105">
        <v>575</v>
      </c>
      <c r="N122" s="105">
        <v>362</v>
      </c>
      <c r="O122" s="105">
        <v>214</v>
      </c>
      <c r="P122" s="104">
        <v>84</v>
      </c>
      <c r="Q122" s="103">
        <f>SUM(K122:P122)</f>
        <v>2229</v>
      </c>
      <c r="R122" s="102">
        <f>SUM(J122,Q122)</f>
        <v>2229</v>
      </c>
    </row>
    <row r="123" spans="2:18" s="14" customFormat="1" ht="17.100000000000001" customHeight="1">
      <c r="B123" s="72"/>
      <c r="C123" s="70" t="s">
        <v>77</v>
      </c>
      <c r="D123" s="69"/>
      <c r="E123" s="69"/>
      <c r="F123" s="69"/>
      <c r="G123" s="68"/>
      <c r="H123" s="67">
        <v>0</v>
      </c>
      <c r="I123" s="63">
        <v>2</v>
      </c>
      <c r="J123" s="66">
        <f t="shared" si="22"/>
        <v>2</v>
      </c>
      <c r="K123" s="101">
        <v>0</v>
      </c>
      <c r="L123" s="64">
        <v>114</v>
      </c>
      <c r="M123" s="64">
        <v>75</v>
      </c>
      <c r="N123" s="64">
        <v>76</v>
      </c>
      <c r="O123" s="64">
        <v>45</v>
      </c>
      <c r="P123" s="63">
        <v>20</v>
      </c>
      <c r="Q123" s="62">
        <f t="shared" si="20"/>
        <v>330</v>
      </c>
      <c r="R123" s="61">
        <f t="shared" si="21"/>
        <v>332</v>
      </c>
    </row>
    <row r="124" spans="2:18" s="14" customFormat="1" ht="17.100000000000001" customHeight="1">
      <c r="B124" s="72"/>
      <c r="C124" s="70" t="s">
        <v>76</v>
      </c>
      <c r="D124" s="69"/>
      <c r="E124" s="69"/>
      <c r="F124" s="69"/>
      <c r="G124" s="68"/>
      <c r="H124" s="67">
        <v>8</v>
      </c>
      <c r="I124" s="63">
        <v>13</v>
      </c>
      <c r="J124" s="66">
        <f t="shared" si="22"/>
        <v>21</v>
      </c>
      <c r="K124" s="101">
        <v>0</v>
      </c>
      <c r="L124" s="64">
        <v>79</v>
      </c>
      <c r="M124" s="64">
        <v>77</v>
      </c>
      <c r="N124" s="64">
        <v>77</v>
      </c>
      <c r="O124" s="64">
        <v>76</v>
      </c>
      <c r="P124" s="63">
        <v>37</v>
      </c>
      <c r="Q124" s="62">
        <f t="shared" si="20"/>
        <v>346</v>
      </c>
      <c r="R124" s="61">
        <f t="shared" si="21"/>
        <v>367</v>
      </c>
    </row>
    <row r="125" spans="2:18" s="14" customFormat="1" ht="17.100000000000001" customHeight="1">
      <c r="B125" s="72"/>
      <c r="C125" s="70" t="s">
        <v>75</v>
      </c>
      <c r="D125" s="69"/>
      <c r="E125" s="69"/>
      <c r="F125" s="69"/>
      <c r="G125" s="68"/>
      <c r="H125" s="67">
        <v>0</v>
      </c>
      <c r="I125" s="63">
        <v>0</v>
      </c>
      <c r="J125" s="66">
        <f t="shared" si="22"/>
        <v>0</v>
      </c>
      <c r="K125" s="65"/>
      <c r="L125" s="64">
        <v>206</v>
      </c>
      <c r="M125" s="64">
        <v>216</v>
      </c>
      <c r="N125" s="64">
        <v>229</v>
      </c>
      <c r="O125" s="64">
        <v>111</v>
      </c>
      <c r="P125" s="63">
        <v>54</v>
      </c>
      <c r="Q125" s="62">
        <f t="shared" si="20"/>
        <v>816</v>
      </c>
      <c r="R125" s="61">
        <f t="shared" si="21"/>
        <v>816</v>
      </c>
    </row>
    <row r="126" spans="2:18" s="14" customFormat="1" ht="17.100000000000001" customHeight="1">
      <c r="B126" s="72"/>
      <c r="C126" s="100" t="s">
        <v>74</v>
      </c>
      <c r="D126" s="98"/>
      <c r="E126" s="98"/>
      <c r="F126" s="98"/>
      <c r="G126" s="97"/>
      <c r="H126" s="67">
        <v>0</v>
      </c>
      <c r="I126" s="63">
        <v>0</v>
      </c>
      <c r="J126" s="66">
        <f t="shared" si="22"/>
        <v>0</v>
      </c>
      <c r="K126" s="65"/>
      <c r="L126" s="64">
        <v>21</v>
      </c>
      <c r="M126" s="64">
        <v>45</v>
      </c>
      <c r="N126" s="64">
        <v>28</v>
      </c>
      <c r="O126" s="64">
        <v>29</v>
      </c>
      <c r="P126" s="63">
        <v>13</v>
      </c>
      <c r="Q126" s="62">
        <f t="shared" si="20"/>
        <v>136</v>
      </c>
      <c r="R126" s="61">
        <f t="shared" si="21"/>
        <v>136</v>
      </c>
    </row>
    <row r="127" spans="2:18" s="14" customFormat="1" ht="17.100000000000001" customHeight="1">
      <c r="B127" s="71"/>
      <c r="C127" s="99" t="s">
        <v>73</v>
      </c>
      <c r="D127" s="98"/>
      <c r="E127" s="98"/>
      <c r="F127" s="98"/>
      <c r="G127" s="97"/>
      <c r="H127" s="67">
        <v>0</v>
      </c>
      <c r="I127" s="63">
        <v>0</v>
      </c>
      <c r="J127" s="66">
        <f t="shared" si="22"/>
        <v>0</v>
      </c>
      <c r="K127" s="65"/>
      <c r="L127" s="64">
        <v>0</v>
      </c>
      <c r="M127" s="64">
        <v>0</v>
      </c>
      <c r="N127" s="64">
        <v>4</v>
      </c>
      <c r="O127" s="64">
        <v>20</v>
      </c>
      <c r="P127" s="63">
        <v>19</v>
      </c>
      <c r="Q127" s="62">
        <f>SUM(K127:P127)</f>
        <v>43</v>
      </c>
      <c r="R127" s="61">
        <f>SUM(J127,Q127)</f>
        <v>43</v>
      </c>
    </row>
    <row r="128" spans="2:18" s="14" customFormat="1" ht="17.100000000000001" customHeight="1">
      <c r="B128" s="96"/>
      <c r="C128" s="95" t="s">
        <v>72</v>
      </c>
      <c r="D128" s="94"/>
      <c r="E128" s="94"/>
      <c r="F128" s="94"/>
      <c r="G128" s="93"/>
      <c r="H128" s="92">
        <v>0</v>
      </c>
      <c r="I128" s="89">
        <v>0</v>
      </c>
      <c r="J128" s="91">
        <f t="shared" si="22"/>
        <v>0</v>
      </c>
      <c r="K128" s="54"/>
      <c r="L128" s="90">
        <v>18</v>
      </c>
      <c r="M128" s="90">
        <v>25</v>
      </c>
      <c r="N128" s="90">
        <v>29</v>
      </c>
      <c r="O128" s="90">
        <v>27</v>
      </c>
      <c r="P128" s="89">
        <v>30</v>
      </c>
      <c r="Q128" s="88">
        <f t="shared" si="20"/>
        <v>129</v>
      </c>
      <c r="R128" s="87">
        <f t="shared" si="21"/>
        <v>129</v>
      </c>
    </row>
    <row r="129" spans="1:18" s="14" customFormat="1" ht="17.100000000000001" customHeight="1">
      <c r="B129" s="86" t="s">
        <v>71</v>
      </c>
      <c r="C129" s="85"/>
      <c r="D129" s="85"/>
      <c r="E129" s="85"/>
      <c r="F129" s="85"/>
      <c r="G129" s="84"/>
      <c r="H129" s="45">
        <f>SUM(H130:H133)</f>
        <v>0</v>
      </c>
      <c r="I129" s="44">
        <f>SUM(I130:I133)</f>
        <v>0</v>
      </c>
      <c r="J129" s="43">
        <f>SUM(J130:J133)</f>
        <v>0</v>
      </c>
      <c r="K129" s="83"/>
      <c r="L129" s="41">
        <f t="shared" ref="L129:R129" si="23">SUM(L130:L133)</f>
        <v>47</v>
      </c>
      <c r="M129" s="41">
        <f t="shared" si="23"/>
        <v>59</v>
      </c>
      <c r="N129" s="41">
        <f t="shared" si="23"/>
        <v>325</v>
      </c>
      <c r="O129" s="41">
        <f t="shared" si="23"/>
        <v>1007</v>
      </c>
      <c r="P129" s="40">
        <f t="shared" si="23"/>
        <v>878</v>
      </c>
      <c r="Q129" s="39">
        <f t="shared" si="23"/>
        <v>2316</v>
      </c>
      <c r="R129" s="38">
        <f t="shared" si="23"/>
        <v>2316</v>
      </c>
    </row>
    <row r="130" spans="1:18" s="14" customFormat="1" ht="17.100000000000001" customHeight="1">
      <c r="B130" s="72"/>
      <c r="C130" s="82" t="s">
        <v>70</v>
      </c>
      <c r="D130" s="81"/>
      <c r="E130" s="81"/>
      <c r="F130" s="81"/>
      <c r="G130" s="80"/>
      <c r="H130" s="79">
        <v>0</v>
      </c>
      <c r="I130" s="75">
        <v>0</v>
      </c>
      <c r="J130" s="78">
        <f>SUM(H130:I130)</f>
        <v>0</v>
      </c>
      <c r="K130" s="77"/>
      <c r="L130" s="76">
        <v>0</v>
      </c>
      <c r="M130" s="76">
        <v>3</v>
      </c>
      <c r="N130" s="76">
        <v>178</v>
      </c>
      <c r="O130" s="76">
        <v>547</v>
      </c>
      <c r="P130" s="75">
        <v>401</v>
      </c>
      <c r="Q130" s="74">
        <f>SUM(K130:P130)</f>
        <v>1129</v>
      </c>
      <c r="R130" s="73">
        <f>SUM(J130,Q130)</f>
        <v>1129</v>
      </c>
    </row>
    <row r="131" spans="1:18" s="14" customFormat="1" ht="17.100000000000001" customHeight="1">
      <c r="B131" s="72"/>
      <c r="C131" s="70" t="s">
        <v>69</v>
      </c>
      <c r="D131" s="69"/>
      <c r="E131" s="69"/>
      <c r="F131" s="69"/>
      <c r="G131" s="68"/>
      <c r="H131" s="67">
        <v>0</v>
      </c>
      <c r="I131" s="63">
        <v>0</v>
      </c>
      <c r="J131" s="66">
        <f>SUM(H131:I131)</f>
        <v>0</v>
      </c>
      <c r="K131" s="65"/>
      <c r="L131" s="64">
        <v>47</v>
      </c>
      <c r="M131" s="64">
        <v>53</v>
      </c>
      <c r="N131" s="64">
        <v>111</v>
      </c>
      <c r="O131" s="64">
        <v>150</v>
      </c>
      <c r="P131" s="63">
        <v>77</v>
      </c>
      <c r="Q131" s="62">
        <f>SUM(K131:P131)</f>
        <v>438</v>
      </c>
      <c r="R131" s="61">
        <f>SUM(J131,Q131)</f>
        <v>438</v>
      </c>
    </row>
    <row r="132" spans="1:18" s="14" customFormat="1" ht="16.5" customHeight="1">
      <c r="B132" s="71"/>
      <c r="C132" s="70" t="s">
        <v>68</v>
      </c>
      <c r="D132" s="69"/>
      <c r="E132" s="69"/>
      <c r="F132" s="69"/>
      <c r="G132" s="68"/>
      <c r="H132" s="67">
        <v>0</v>
      </c>
      <c r="I132" s="63">
        <v>0</v>
      </c>
      <c r="J132" s="66">
        <f>SUM(H132:I132)</f>
        <v>0</v>
      </c>
      <c r="K132" s="65"/>
      <c r="L132" s="64">
        <v>0</v>
      </c>
      <c r="M132" s="64">
        <v>0</v>
      </c>
      <c r="N132" s="64">
        <v>3</v>
      </c>
      <c r="O132" s="64">
        <v>16</v>
      </c>
      <c r="P132" s="63">
        <v>13</v>
      </c>
      <c r="Q132" s="62">
        <f>SUM(K132:P132)</f>
        <v>32</v>
      </c>
      <c r="R132" s="61">
        <f>SUM(J132,Q132)</f>
        <v>32</v>
      </c>
    </row>
    <row r="133" spans="1:18" s="49" customFormat="1" ht="17.100000000000001" customHeight="1">
      <c r="B133" s="60"/>
      <c r="C133" s="59" t="s">
        <v>67</v>
      </c>
      <c r="D133" s="58"/>
      <c r="E133" s="58"/>
      <c r="F133" s="58"/>
      <c r="G133" s="57"/>
      <c r="H133" s="56">
        <v>0</v>
      </c>
      <c r="I133" s="52">
        <v>0</v>
      </c>
      <c r="J133" s="55">
        <f>SUM(H133:I133)</f>
        <v>0</v>
      </c>
      <c r="K133" s="54"/>
      <c r="L133" s="53">
        <v>0</v>
      </c>
      <c r="M133" s="53">
        <v>3</v>
      </c>
      <c r="N133" s="53">
        <v>33</v>
      </c>
      <c r="O133" s="53">
        <v>294</v>
      </c>
      <c r="P133" s="52">
        <v>387</v>
      </c>
      <c r="Q133" s="51">
        <f>SUM(K133:P133)</f>
        <v>717</v>
      </c>
      <c r="R133" s="50">
        <f>SUM(J133,Q133)</f>
        <v>717</v>
      </c>
    </row>
    <row r="134" spans="1:18" s="14" customFormat="1" ht="17.100000000000001" customHeight="1">
      <c r="B134" s="48" t="s">
        <v>66</v>
      </c>
      <c r="C134" s="47"/>
      <c r="D134" s="47"/>
      <c r="E134" s="47"/>
      <c r="F134" s="47"/>
      <c r="G134" s="46"/>
      <c r="H134" s="45">
        <f t="shared" ref="H134:R134" si="24">SUM(H98,H119,H129)</f>
        <v>1885</v>
      </c>
      <c r="I134" s="44">
        <f t="shared" si="24"/>
        <v>3008</v>
      </c>
      <c r="J134" s="43">
        <f t="shared" si="24"/>
        <v>4893</v>
      </c>
      <c r="K134" s="42">
        <f t="shared" si="24"/>
        <v>0</v>
      </c>
      <c r="L134" s="41">
        <f t="shared" si="24"/>
        <v>11303</v>
      </c>
      <c r="M134" s="41">
        <f t="shared" si="24"/>
        <v>8241</v>
      </c>
      <c r="N134" s="41">
        <f t="shared" si="24"/>
        <v>6113</v>
      </c>
      <c r="O134" s="41">
        <f t="shared" si="24"/>
        <v>5018</v>
      </c>
      <c r="P134" s="40">
        <f t="shared" si="24"/>
        <v>3003</v>
      </c>
      <c r="Q134" s="39">
        <f t="shared" si="24"/>
        <v>33678</v>
      </c>
      <c r="R134" s="38">
        <f t="shared" si="24"/>
        <v>38571</v>
      </c>
    </row>
    <row r="135" spans="1:18" s="14" customFormat="1" ht="17.100000000000001" customHeight="1">
      <c r="B135" s="37"/>
      <c r="C135" s="37"/>
      <c r="D135" s="37"/>
      <c r="E135" s="37"/>
      <c r="F135" s="37"/>
      <c r="G135" s="37"/>
      <c r="H135" s="36"/>
      <c r="I135" s="36"/>
      <c r="J135" s="36"/>
      <c r="K135" s="36"/>
      <c r="L135" s="36"/>
      <c r="M135" s="36"/>
      <c r="N135" s="36"/>
      <c r="O135" s="36"/>
      <c r="P135" s="36"/>
      <c r="Q135" s="36"/>
      <c r="R135" s="36"/>
    </row>
    <row r="136" spans="1:18" s="14" customFormat="1" ht="17.100000000000001" customHeight="1">
      <c r="A136" s="26" t="s">
        <v>106</v>
      </c>
      <c r="H136" s="25"/>
      <c r="I136" s="25"/>
      <c r="J136" s="25"/>
      <c r="K136" s="25"/>
    </row>
    <row r="137" spans="1:18" s="14" customFormat="1" ht="17.100000000000001" customHeight="1">
      <c r="B137" s="144"/>
      <c r="C137" s="144"/>
      <c r="D137" s="144"/>
      <c r="E137" s="144"/>
      <c r="F137" s="143"/>
      <c r="G137" s="143"/>
      <c r="H137" s="143"/>
      <c r="I137" s="782" t="s">
        <v>105</v>
      </c>
      <c r="J137" s="782"/>
      <c r="K137" s="782"/>
      <c r="L137" s="782"/>
      <c r="M137" s="782"/>
      <c r="N137" s="782"/>
      <c r="O137" s="782"/>
      <c r="P137" s="782"/>
      <c r="Q137" s="782"/>
      <c r="R137" s="782"/>
    </row>
    <row r="138" spans="1:18" s="14" customFormat="1" ht="17.100000000000001" customHeight="1">
      <c r="B138" s="783" t="str">
        <f>"令和" &amp; DBCS($A$2) &amp; "年（" &amp; DBCS($B$2) &amp; "年）" &amp; DBCS($C$2) &amp; "月"</f>
        <v>令和４年（２０２２年）１０月</v>
      </c>
      <c r="C138" s="784"/>
      <c r="D138" s="784"/>
      <c r="E138" s="784"/>
      <c r="F138" s="784"/>
      <c r="G138" s="785"/>
      <c r="H138" s="789" t="s">
        <v>104</v>
      </c>
      <c r="I138" s="790"/>
      <c r="J138" s="790"/>
      <c r="K138" s="791" t="s">
        <v>103</v>
      </c>
      <c r="L138" s="792"/>
      <c r="M138" s="792"/>
      <c r="N138" s="792"/>
      <c r="O138" s="792"/>
      <c r="P138" s="792"/>
      <c r="Q138" s="793"/>
      <c r="R138" s="794" t="s">
        <v>56</v>
      </c>
    </row>
    <row r="139" spans="1:18" s="14" customFormat="1" ht="17.100000000000001" customHeight="1">
      <c r="B139" s="786"/>
      <c r="C139" s="787"/>
      <c r="D139" s="787"/>
      <c r="E139" s="787"/>
      <c r="F139" s="787"/>
      <c r="G139" s="788"/>
      <c r="H139" s="142" t="s">
        <v>65</v>
      </c>
      <c r="I139" s="141" t="s">
        <v>64</v>
      </c>
      <c r="J139" s="140" t="s">
        <v>57</v>
      </c>
      <c r="K139" s="139" t="s">
        <v>63</v>
      </c>
      <c r="L139" s="138" t="s">
        <v>62</v>
      </c>
      <c r="M139" s="138" t="s">
        <v>61</v>
      </c>
      <c r="N139" s="138" t="s">
        <v>60</v>
      </c>
      <c r="O139" s="138" t="s">
        <v>59</v>
      </c>
      <c r="P139" s="137" t="s">
        <v>58</v>
      </c>
      <c r="Q139" s="436" t="s">
        <v>57</v>
      </c>
      <c r="R139" s="795"/>
    </row>
    <row r="140" spans="1:18" s="14" customFormat="1" ht="17.100000000000001" customHeight="1">
      <c r="B140" s="86" t="s">
        <v>102</v>
      </c>
      <c r="C140" s="85"/>
      <c r="D140" s="85"/>
      <c r="E140" s="85"/>
      <c r="F140" s="85"/>
      <c r="G140" s="84"/>
      <c r="H140" s="370">
        <f t="shared" ref="H140:R140" si="25">SUM(H141,H147,H150,H155,H159:H160)</f>
        <v>16002177</v>
      </c>
      <c r="I140" s="371">
        <f t="shared" si="25"/>
        <v>32181714</v>
      </c>
      <c r="J140" s="372">
        <f t="shared" si="25"/>
        <v>48183891</v>
      </c>
      <c r="K140" s="373">
        <f t="shared" si="25"/>
        <v>0</v>
      </c>
      <c r="L140" s="374">
        <f t="shared" si="25"/>
        <v>246765809</v>
      </c>
      <c r="M140" s="374">
        <f t="shared" si="25"/>
        <v>216951799</v>
      </c>
      <c r="N140" s="374">
        <f t="shared" si="25"/>
        <v>185684966</v>
      </c>
      <c r="O140" s="374">
        <f t="shared" si="25"/>
        <v>145248785</v>
      </c>
      <c r="P140" s="375">
        <f t="shared" si="25"/>
        <v>80919232</v>
      </c>
      <c r="Q140" s="368">
        <f t="shared" si="25"/>
        <v>875570591</v>
      </c>
      <c r="R140" s="369">
        <f t="shared" si="25"/>
        <v>923754482</v>
      </c>
    </row>
    <row r="141" spans="1:18" s="14" customFormat="1" ht="17.100000000000001" customHeight="1">
      <c r="B141" s="72"/>
      <c r="C141" s="86" t="s">
        <v>101</v>
      </c>
      <c r="D141" s="85"/>
      <c r="E141" s="85"/>
      <c r="F141" s="85"/>
      <c r="G141" s="84"/>
      <c r="H141" s="370">
        <f t="shared" ref="H141:Q141" si="26">SUM(H142:H146)</f>
        <v>2037150</v>
      </c>
      <c r="I141" s="371">
        <f t="shared" si="26"/>
        <v>5546155</v>
      </c>
      <c r="J141" s="372">
        <f t="shared" si="26"/>
        <v>7583305</v>
      </c>
      <c r="K141" s="373">
        <f t="shared" si="26"/>
        <v>0</v>
      </c>
      <c r="L141" s="374">
        <f t="shared" si="26"/>
        <v>58349382</v>
      </c>
      <c r="M141" s="374">
        <f t="shared" si="26"/>
        <v>50078253</v>
      </c>
      <c r="N141" s="374">
        <f t="shared" si="26"/>
        <v>44667977</v>
      </c>
      <c r="O141" s="374">
        <f t="shared" si="26"/>
        <v>37193310</v>
      </c>
      <c r="P141" s="375">
        <f t="shared" si="26"/>
        <v>26657698</v>
      </c>
      <c r="Q141" s="368">
        <f t="shared" si="26"/>
        <v>216946620</v>
      </c>
      <c r="R141" s="369">
        <f t="shared" ref="R141:R146" si="27">SUM(J141,Q141)</f>
        <v>224529925</v>
      </c>
    </row>
    <row r="142" spans="1:18" s="14" customFormat="1" ht="17.100000000000001" customHeight="1">
      <c r="B142" s="72"/>
      <c r="C142" s="72"/>
      <c r="D142" s="82" t="s">
        <v>100</v>
      </c>
      <c r="E142" s="81"/>
      <c r="F142" s="81"/>
      <c r="G142" s="80"/>
      <c r="H142" s="376">
        <v>0</v>
      </c>
      <c r="I142" s="377">
        <v>0</v>
      </c>
      <c r="J142" s="378">
        <f>SUM(H142:I142)</f>
        <v>0</v>
      </c>
      <c r="K142" s="379">
        <v>0</v>
      </c>
      <c r="L142" s="380">
        <v>35209221</v>
      </c>
      <c r="M142" s="380">
        <v>30638657</v>
      </c>
      <c r="N142" s="380">
        <v>27701420</v>
      </c>
      <c r="O142" s="380">
        <v>24118783</v>
      </c>
      <c r="P142" s="377">
        <v>17076999</v>
      </c>
      <c r="Q142" s="378">
        <f>SUM(K142:P142)</f>
        <v>134745080</v>
      </c>
      <c r="R142" s="381">
        <f t="shared" si="27"/>
        <v>134745080</v>
      </c>
    </row>
    <row r="143" spans="1:18" s="14" customFormat="1" ht="17.100000000000001" customHeight="1">
      <c r="B143" s="72"/>
      <c r="C143" s="72"/>
      <c r="D143" s="70" t="s">
        <v>99</v>
      </c>
      <c r="E143" s="69"/>
      <c r="F143" s="69"/>
      <c r="G143" s="68"/>
      <c r="H143" s="382">
        <v>0</v>
      </c>
      <c r="I143" s="383">
        <v>0</v>
      </c>
      <c r="J143" s="384">
        <f>SUM(H143:I143)</f>
        <v>0</v>
      </c>
      <c r="K143" s="385">
        <v>0</v>
      </c>
      <c r="L143" s="386">
        <v>0</v>
      </c>
      <c r="M143" s="386">
        <v>70254</v>
      </c>
      <c r="N143" s="386">
        <v>24336</v>
      </c>
      <c r="O143" s="386">
        <v>744928</v>
      </c>
      <c r="P143" s="383">
        <v>727944</v>
      </c>
      <c r="Q143" s="384">
        <f>SUM(K143:P143)</f>
        <v>1567462</v>
      </c>
      <c r="R143" s="387">
        <f t="shared" si="27"/>
        <v>1567462</v>
      </c>
    </row>
    <row r="144" spans="1:18" s="14" customFormat="1" ht="17.100000000000001" customHeight="1">
      <c r="B144" s="72"/>
      <c r="C144" s="72"/>
      <c r="D144" s="70" t="s">
        <v>98</v>
      </c>
      <c r="E144" s="69"/>
      <c r="F144" s="69"/>
      <c r="G144" s="68"/>
      <c r="H144" s="382">
        <v>1171007</v>
      </c>
      <c r="I144" s="383">
        <v>3670784</v>
      </c>
      <c r="J144" s="384">
        <f>SUM(H144:I144)</f>
        <v>4841791</v>
      </c>
      <c r="K144" s="385">
        <v>0</v>
      </c>
      <c r="L144" s="386">
        <v>14769589</v>
      </c>
      <c r="M144" s="386">
        <v>12256944</v>
      </c>
      <c r="N144" s="386">
        <v>9711683</v>
      </c>
      <c r="O144" s="386">
        <v>6771382</v>
      </c>
      <c r="P144" s="383">
        <v>5315409</v>
      </c>
      <c r="Q144" s="384">
        <f>SUM(K144:P144)</f>
        <v>48825007</v>
      </c>
      <c r="R144" s="387">
        <f t="shared" si="27"/>
        <v>53666798</v>
      </c>
    </row>
    <row r="145" spans="2:18" s="14" customFormat="1" ht="17.100000000000001" customHeight="1">
      <c r="B145" s="72"/>
      <c r="C145" s="72"/>
      <c r="D145" s="70" t="s">
        <v>97</v>
      </c>
      <c r="E145" s="69"/>
      <c r="F145" s="69"/>
      <c r="G145" s="68"/>
      <c r="H145" s="382">
        <v>328796</v>
      </c>
      <c r="I145" s="383">
        <v>1332463</v>
      </c>
      <c r="J145" s="384">
        <f>SUM(H145:I145)</f>
        <v>1661259</v>
      </c>
      <c r="K145" s="385">
        <v>0</v>
      </c>
      <c r="L145" s="386">
        <v>3904968</v>
      </c>
      <c r="M145" s="386">
        <v>3132113</v>
      </c>
      <c r="N145" s="386">
        <v>3099855</v>
      </c>
      <c r="O145" s="386">
        <v>2121292</v>
      </c>
      <c r="P145" s="383">
        <v>826308</v>
      </c>
      <c r="Q145" s="384">
        <f>SUM(K145:P145)</f>
        <v>13084536</v>
      </c>
      <c r="R145" s="387">
        <f t="shared" si="27"/>
        <v>14745795</v>
      </c>
    </row>
    <row r="146" spans="2:18" s="14" customFormat="1" ht="17.100000000000001" customHeight="1">
      <c r="B146" s="72"/>
      <c r="C146" s="72"/>
      <c r="D146" s="133" t="s">
        <v>96</v>
      </c>
      <c r="E146" s="132"/>
      <c r="F146" s="132"/>
      <c r="G146" s="131"/>
      <c r="H146" s="388">
        <v>537347</v>
      </c>
      <c r="I146" s="389">
        <v>542908</v>
      </c>
      <c r="J146" s="390">
        <f>SUM(H146:I146)</f>
        <v>1080255</v>
      </c>
      <c r="K146" s="391">
        <v>0</v>
      </c>
      <c r="L146" s="392">
        <v>4465604</v>
      </c>
      <c r="M146" s="392">
        <v>3980285</v>
      </c>
      <c r="N146" s="392">
        <v>4130683</v>
      </c>
      <c r="O146" s="392">
        <v>3436925</v>
      </c>
      <c r="P146" s="389">
        <v>2711038</v>
      </c>
      <c r="Q146" s="390">
        <f>SUM(K146:P146)</f>
        <v>18724535</v>
      </c>
      <c r="R146" s="393">
        <f t="shared" si="27"/>
        <v>19804790</v>
      </c>
    </row>
    <row r="147" spans="2:18" s="14" customFormat="1" ht="17.100000000000001" customHeight="1">
      <c r="B147" s="72"/>
      <c r="C147" s="86" t="s">
        <v>95</v>
      </c>
      <c r="D147" s="85"/>
      <c r="E147" s="85"/>
      <c r="F147" s="85"/>
      <c r="G147" s="84"/>
      <c r="H147" s="370">
        <f t="shared" ref="H147:R147" si="28">SUM(H148:H149)</f>
        <v>2352165</v>
      </c>
      <c r="I147" s="371">
        <f t="shared" si="28"/>
        <v>6309541</v>
      </c>
      <c r="J147" s="372">
        <f t="shared" si="28"/>
        <v>8661706</v>
      </c>
      <c r="K147" s="373">
        <f t="shared" si="28"/>
        <v>0</v>
      </c>
      <c r="L147" s="374">
        <f t="shared" si="28"/>
        <v>99679992</v>
      </c>
      <c r="M147" s="374">
        <f t="shared" si="28"/>
        <v>87112215</v>
      </c>
      <c r="N147" s="374">
        <f t="shared" si="28"/>
        <v>67634270</v>
      </c>
      <c r="O147" s="374">
        <f t="shared" si="28"/>
        <v>47626167</v>
      </c>
      <c r="P147" s="375">
        <f t="shared" si="28"/>
        <v>25732497</v>
      </c>
      <c r="Q147" s="368">
        <f t="shared" si="28"/>
        <v>327785141</v>
      </c>
      <c r="R147" s="369">
        <f t="shared" si="28"/>
        <v>336446847</v>
      </c>
    </row>
    <row r="148" spans="2:18" s="14" customFormat="1" ht="17.100000000000001" customHeight="1">
      <c r="B148" s="72"/>
      <c r="C148" s="72"/>
      <c r="D148" s="82" t="s">
        <v>94</v>
      </c>
      <c r="E148" s="81"/>
      <c r="F148" s="81"/>
      <c r="G148" s="80"/>
      <c r="H148" s="376">
        <v>0</v>
      </c>
      <c r="I148" s="377">
        <v>0</v>
      </c>
      <c r="J148" s="394">
        <f>SUM(H148:I148)</f>
        <v>0</v>
      </c>
      <c r="K148" s="379">
        <v>0</v>
      </c>
      <c r="L148" s="380">
        <v>74755559</v>
      </c>
      <c r="M148" s="380">
        <v>63391228</v>
      </c>
      <c r="N148" s="380">
        <v>50322881</v>
      </c>
      <c r="O148" s="380">
        <v>35996399</v>
      </c>
      <c r="P148" s="377">
        <v>17677156</v>
      </c>
      <c r="Q148" s="378">
        <f>SUM(K148:P148)</f>
        <v>242143223</v>
      </c>
      <c r="R148" s="381">
        <f>SUM(J148,Q148)</f>
        <v>242143223</v>
      </c>
    </row>
    <row r="149" spans="2:18" s="14" customFormat="1" ht="17.100000000000001" customHeight="1">
      <c r="B149" s="72"/>
      <c r="C149" s="72"/>
      <c r="D149" s="133" t="s">
        <v>93</v>
      </c>
      <c r="E149" s="132"/>
      <c r="F149" s="132"/>
      <c r="G149" s="131"/>
      <c r="H149" s="388">
        <v>2352165</v>
      </c>
      <c r="I149" s="389">
        <v>6309541</v>
      </c>
      <c r="J149" s="395">
        <f>SUM(H149:I149)</f>
        <v>8661706</v>
      </c>
      <c r="K149" s="391">
        <v>0</v>
      </c>
      <c r="L149" s="392">
        <v>24924433</v>
      </c>
      <c r="M149" s="392">
        <v>23720987</v>
      </c>
      <c r="N149" s="392">
        <v>17311389</v>
      </c>
      <c r="O149" s="392">
        <v>11629768</v>
      </c>
      <c r="P149" s="389">
        <v>8055341</v>
      </c>
      <c r="Q149" s="390">
        <f>SUM(K149:P149)</f>
        <v>85641918</v>
      </c>
      <c r="R149" s="393">
        <f>SUM(J149,Q149)</f>
        <v>94303624</v>
      </c>
    </row>
    <row r="150" spans="2:18" s="14" customFormat="1" ht="17.100000000000001" customHeight="1">
      <c r="B150" s="72"/>
      <c r="C150" s="86" t="s">
        <v>92</v>
      </c>
      <c r="D150" s="85"/>
      <c r="E150" s="85"/>
      <c r="F150" s="85"/>
      <c r="G150" s="84"/>
      <c r="H150" s="370">
        <f>SUM(H151:H154)</f>
        <v>30282</v>
      </c>
      <c r="I150" s="371">
        <f t="shared" ref="I150:Q150" si="29">SUM(I151:I154)</f>
        <v>163791</v>
      </c>
      <c r="J150" s="372">
        <f>SUM(J151:J154)</f>
        <v>194073</v>
      </c>
      <c r="K150" s="373">
        <f t="shared" si="29"/>
        <v>0</v>
      </c>
      <c r="L150" s="374">
        <f t="shared" si="29"/>
        <v>6884831</v>
      </c>
      <c r="M150" s="374">
        <f>SUM(M151:M154)</f>
        <v>9153138</v>
      </c>
      <c r="N150" s="374">
        <f t="shared" si="29"/>
        <v>12170039</v>
      </c>
      <c r="O150" s="374">
        <f t="shared" si="29"/>
        <v>12811868</v>
      </c>
      <c r="P150" s="375">
        <f>SUM(P151:P154)</f>
        <v>5341459</v>
      </c>
      <c r="Q150" s="368">
        <f t="shared" si="29"/>
        <v>46361335</v>
      </c>
      <c r="R150" s="369">
        <f>SUM(R151:R154)</f>
        <v>46555408</v>
      </c>
    </row>
    <row r="151" spans="2:18" s="14" customFormat="1" ht="17.100000000000001" customHeight="1">
      <c r="B151" s="72"/>
      <c r="C151" s="72"/>
      <c r="D151" s="82" t="s">
        <v>91</v>
      </c>
      <c r="E151" s="81"/>
      <c r="F151" s="81"/>
      <c r="G151" s="80"/>
      <c r="H151" s="376">
        <v>30282</v>
      </c>
      <c r="I151" s="377">
        <v>163791</v>
      </c>
      <c r="J151" s="394">
        <f>SUM(H151:I151)</f>
        <v>194073</v>
      </c>
      <c r="K151" s="379">
        <v>0</v>
      </c>
      <c r="L151" s="380">
        <v>6251200</v>
      </c>
      <c r="M151" s="380">
        <v>7587206</v>
      </c>
      <c r="N151" s="380">
        <v>10585449</v>
      </c>
      <c r="O151" s="380">
        <v>11159020</v>
      </c>
      <c r="P151" s="377">
        <v>3860441</v>
      </c>
      <c r="Q151" s="378">
        <f>SUM(K151:P151)</f>
        <v>39443316</v>
      </c>
      <c r="R151" s="381">
        <f>SUM(J151,Q151)</f>
        <v>39637389</v>
      </c>
    </row>
    <row r="152" spans="2:18" s="14" customFormat="1" ht="17.100000000000001" customHeight="1">
      <c r="B152" s="72"/>
      <c r="C152" s="72"/>
      <c r="D152" s="70" t="s">
        <v>90</v>
      </c>
      <c r="E152" s="69"/>
      <c r="F152" s="69"/>
      <c r="G152" s="68"/>
      <c r="H152" s="382">
        <v>0</v>
      </c>
      <c r="I152" s="383">
        <v>0</v>
      </c>
      <c r="J152" s="396">
        <f>SUM(H152:I152)</f>
        <v>0</v>
      </c>
      <c r="K152" s="385">
        <v>0</v>
      </c>
      <c r="L152" s="386">
        <v>633631</v>
      </c>
      <c r="M152" s="386">
        <v>1565932</v>
      </c>
      <c r="N152" s="386">
        <v>1584590</v>
      </c>
      <c r="O152" s="386">
        <v>1652848</v>
      </c>
      <c r="P152" s="383">
        <v>1481018</v>
      </c>
      <c r="Q152" s="384">
        <f>SUM(K152:P152)</f>
        <v>6918019</v>
      </c>
      <c r="R152" s="387">
        <f>SUM(J152,Q152)</f>
        <v>6918019</v>
      </c>
    </row>
    <row r="153" spans="2:18" s="14" customFormat="1" ht="16.5" customHeight="1">
      <c r="B153" s="72"/>
      <c r="C153" s="71"/>
      <c r="D153" s="70" t="s">
        <v>89</v>
      </c>
      <c r="E153" s="69"/>
      <c r="F153" s="69"/>
      <c r="G153" s="68"/>
      <c r="H153" s="382">
        <v>0</v>
      </c>
      <c r="I153" s="383">
        <v>0</v>
      </c>
      <c r="J153" s="396">
        <f>SUM(H153:I153)</f>
        <v>0</v>
      </c>
      <c r="K153" s="385">
        <v>0</v>
      </c>
      <c r="L153" s="386">
        <v>0</v>
      </c>
      <c r="M153" s="386">
        <v>0</v>
      </c>
      <c r="N153" s="386">
        <v>0</v>
      </c>
      <c r="O153" s="386">
        <v>0</v>
      </c>
      <c r="P153" s="383">
        <v>0</v>
      </c>
      <c r="Q153" s="384">
        <f>SUM(K153:P153)</f>
        <v>0</v>
      </c>
      <c r="R153" s="387">
        <f>SUM(J153,Q153)</f>
        <v>0</v>
      </c>
    </row>
    <row r="154" spans="2:18" s="49" customFormat="1" ht="16.5" customHeight="1">
      <c r="B154" s="111"/>
      <c r="C154" s="136"/>
      <c r="D154" s="59" t="s">
        <v>88</v>
      </c>
      <c r="E154" s="58"/>
      <c r="F154" s="58"/>
      <c r="G154" s="57"/>
      <c r="H154" s="397">
        <v>0</v>
      </c>
      <c r="I154" s="398">
        <v>0</v>
      </c>
      <c r="J154" s="399">
        <f>SUM(H154:I154)</f>
        <v>0</v>
      </c>
      <c r="K154" s="400">
        <v>0</v>
      </c>
      <c r="L154" s="401">
        <v>0</v>
      </c>
      <c r="M154" s="401">
        <v>0</v>
      </c>
      <c r="N154" s="401">
        <v>0</v>
      </c>
      <c r="O154" s="401">
        <v>0</v>
      </c>
      <c r="P154" s="398">
        <v>0</v>
      </c>
      <c r="Q154" s="402">
        <f>SUM(K154:P154)</f>
        <v>0</v>
      </c>
      <c r="R154" s="403">
        <f>SUM(J154,Q154)</f>
        <v>0</v>
      </c>
    </row>
    <row r="155" spans="2:18" s="14" customFormat="1" ht="17.100000000000001" customHeight="1">
      <c r="B155" s="72"/>
      <c r="C155" s="86" t="s">
        <v>87</v>
      </c>
      <c r="D155" s="85"/>
      <c r="E155" s="85"/>
      <c r="F155" s="85"/>
      <c r="G155" s="84"/>
      <c r="H155" s="370">
        <f t="shared" ref="H155:R155" si="30">SUM(H156:H158)</f>
        <v>6137327</v>
      </c>
      <c r="I155" s="371">
        <f t="shared" si="30"/>
        <v>11797527</v>
      </c>
      <c r="J155" s="372">
        <f t="shared" si="30"/>
        <v>17934854</v>
      </c>
      <c r="K155" s="373">
        <f t="shared" si="30"/>
        <v>0</v>
      </c>
      <c r="L155" s="374">
        <f t="shared" si="30"/>
        <v>15522820</v>
      </c>
      <c r="M155" s="374">
        <f t="shared" si="30"/>
        <v>21465938</v>
      </c>
      <c r="N155" s="374">
        <f t="shared" si="30"/>
        <v>17080474</v>
      </c>
      <c r="O155" s="374">
        <f t="shared" si="30"/>
        <v>13253020</v>
      </c>
      <c r="P155" s="375">
        <f t="shared" si="30"/>
        <v>8873006</v>
      </c>
      <c r="Q155" s="368">
        <f t="shared" si="30"/>
        <v>76195258</v>
      </c>
      <c r="R155" s="369">
        <f t="shared" si="30"/>
        <v>94130112</v>
      </c>
    </row>
    <row r="156" spans="2:18" s="14" customFormat="1" ht="17.100000000000001" customHeight="1">
      <c r="B156" s="72"/>
      <c r="C156" s="72"/>
      <c r="D156" s="82" t="s">
        <v>86</v>
      </c>
      <c r="E156" s="81"/>
      <c r="F156" s="81"/>
      <c r="G156" s="80"/>
      <c r="H156" s="376">
        <v>4515094</v>
      </c>
      <c r="I156" s="377">
        <v>9659626</v>
      </c>
      <c r="J156" s="394">
        <f>SUM(H156:I156)</f>
        <v>14174720</v>
      </c>
      <c r="K156" s="379">
        <v>0</v>
      </c>
      <c r="L156" s="380">
        <v>13347442</v>
      </c>
      <c r="M156" s="380">
        <v>20254040</v>
      </c>
      <c r="N156" s="380">
        <v>15996298</v>
      </c>
      <c r="O156" s="380">
        <v>13007784</v>
      </c>
      <c r="P156" s="377">
        <v>8642269</v>
      </c>
      <c r="Q156" s="378">
        <f>SUM(K156:P156)</f>
        <v>71247833</v>
      </c>
      <c r="R156" s="381">
        <f>SUM(J156,Q156)</f>
        <v>85422553</v>
      </c>
    </row>
    <row r="157" spans="2:18" s="14" customFormat="1" ht="17.100000000000001" customHeight="1">
      <c r="B157" s="72"/>
      <c r="C157" s="72"/>
      <c r="D157" s="70" t="s">
        <v>85</v>
      </c>
      <c r="E157" s="69"/>
      <c r="F157" s="69"/>
      <c r="G157" s="68"/>
      <c r="H157" s="382">
        <v>248300</v>
      </c>
      <c r="I157" s="383">
        <v>356170</v>
      </c>
      <c r="J157" s="396">
        <f>SUM(H157:I157)</f>
        <v>604470</v>
      </c>
      <c r="K157" s="385">
        <v>0</v>
      </c>
      <c r="L157" s="386">
        <v>667251</v>
      </c>
      <c r="M157" s="386">
        <v>468115</v>
      </c>
      <c r="N157" s="386">
        <v>244674</v>
      </c>
      <c r="O157" s="386">
        <v>205735</v>
      </c>
      <c r="P157" s="383">
        <v>127260</v>
      </c>
      <c r="Q157" s="384">
        <f>SUM(K157:P157)</f>
        <v>1713035</v>
      </c>
      <c r="R157" s="387">
        <f>SUM(J157,Q157)</f>
        <v>2317505</v>
      </c>
    </row>
    <row r="158" spans="2:18" s="14" customFormat="1" ht="17.100000000000001" customHeight="1">
      <c r="B158" s="72"/>
      <c r="C158" s="72"/>
      <c r="D158" s="133" t="s">
        <v>84</v>
      </c>
      <c r="E158" s="132"/>
      <c r="F158" s="132"/>
      <c r="G158" s="131"/>
      <c r="H158" s="388">
        <v>1373933</v>
      </c>
      <c r="I158" s="389">
        <v>1781731</v>
      </c>
      <c r="J158" s="395">
        <f>SUM(H158:I158)</f>
        <v>3155664</v>
      </c>
      <c r="K158" s="391">
        <v>0</v>
      </c>
      <c r="L158" s="392">
        <v>1508127</v>
      </c>
      <c r="M158" s="392">
        <v>743783</v>
      </c>
      <c r="N158" s="392">
        <v>839502</v>
      </c>
      <c r="O158" s="392">
        <v>39501</v>
      </c>
      <c r="P158" s="389">
        <v>103477</v>
      </c>
      <c r="Q158" s="390">
        <f>SUM(K158:P158)</f>
        <v>3234390</v>
      </c>
      <c r="R158" s="393">
        <f>SUM(J158,Q158)</f>
        <v>6390054</v>
      </c>
    </row>
    <row r="159" spans="2:18" s="14" customFormat="1" ht="17.100000000000001" customHeight="1">
      <c r="B159" s="72"/>
      <c r="C159" s="122" t="s">
        <v>83</v>
      </c>
      <c r="D159" s="121"/>
      <c r="E159" s="121"/>
      <c r="F159" s="121"/>
      <c r="G159" s="120"/>
      <c r="H159" s="370">
        <v>1580053</v>
      </c>
      <c r="I159" s="371">
        <v>2418214</v>
      </c>
      <c r="J159" s="372">
        <f>SUM(H159:I159)</f>
        <v>3998267</v>
      </c>
      <c r="K159" s="373">
        <v>0</v>
      </c>
      <c r="L159" s="374">
        <v>21074540</v>
      </c>
      <c r="M159" s="374">
        <v>21311860</v>
      </c>
      <c r="N159" s="374">
        <v>23297420</v>
      </c>
      <c r="O159" s="374">
        <v>21397956</v>
      </c>
      <c r="P159" s="375">
        <v>8242022</v>
      </c>
      <c r="Q159" s="368">
        <f>SUM(K159:P159)</f>
        <v>95323798</v>
      </c>
      <c r="R159" s="369">
        <f>SUM(J159,Q159)</f>
        <v>99322065</v>
      </c>
    </row>
    <row r="160" spans="2:18" s="14" customFormat="1" ht="17.100000000000001" customHeight="1">
      <c r="B160" s="123"/>
      <c r="C160" s="122" t="s">
        <v>82</v>
      </c>
      <c r="D160" s="121"/>
      <c r="E160" s="121"/>
      <c r="F160" s="121"/>
      <c r="G160" s="120"/>
      <c r="H160" s="370">
        <v>3865200</v>
      </c>
      <c r="I160" s="371">
        <v>5946486</v>
      </c>
      <c r="J160" s="372">
        <f>SUM(H160:I160)</f>
        <v>9811686</v>
      </c>
      <c r="K160" s="373">
        <v>0</v>
      </c>
      <c r="L160" s="374">
        <v>45254244</v>
      </c>
      <c r="M160" s="374">
        <v>27830395</v>
      </c>
      <c r="N160" s="374">
        <v>20834786</v>
      </c>
      <c r="O160" s="374">
        <v>12966464</v>
      </c>
      <c r="P160" s="375">
        <v>6072550</v>
      </c>
      <c r="Q160" s="368">
        <f>SUM(K160:P160)</f>
        <v>112958439</v>
      </c>
      <c r="R160" s="369">
        <f>SUM(J160,Q160)</f>
        <v>122770125</v>
      </c>
    </row>
    <row r="161" spans="2:18" s="14" customFormat="1" ht="17.100000000000001" customHeight="1">
      <c r="B161" s="86" t="s">
        <v>81</v>
      </c>
      <c r="C161" s="85"/>
      <c r="D161" s="85"/>
      <c r="E161" s="85"/>
      <c r="F161" s="85"/>
      <c r="G161" s="84"/>
      <c r="H161" s="370">
        <f t="shared" ref="H161:R161" si="31">SUM(H162:H170)</f>
        <v>399114</v>
      </c>
      <c r="I161" s="371">
        <f t="shared" si="31"/>
        <v>1200735</v>
      </c>
      <c r="J161" s="372">
        <f t="shared" si="31"/>
        <v>1599849</v>
      </c>
      <c r="K161" s="373">
        <f t="shared" si="31"/>
        <v>0</v>
      </c>
      <c r="L161" s="374">
        <f t="shared" si="31"/>
        <v>155388747</v>
      </c>
      <c r="M161" s="374">
        <f t="shared" si="31"/>
        <v>145158236</v>
      </c>
      <c r="N161" s="374">
        <f t="shared" si="31"/>
        <v>155727645</v>
      </c>
      <c r="O161" s="374">
        <f t="shared" si="31"/>
        <v>115726180</v>
      </c>
      <c r="P161" s="375">
        <f t="shared" si="31"/>
        <v>69131272</v>
      </c>
      <c r="Q161" s="368">
        <f>SUM(Q162:Q170)</f>
        <v>641132080</v>
      </c>
      <c r="R161" s="369">
        <f t="shared" si="31"/>
        <v>642731929</v>
      </c>
    </row>
    <row r="162" spans="2:18" s="14" customFormat="1" ht="17.100000000000001" customHeight="1">
      <c r="B162" s="72"/>
      <c r="C162" s="119" t="s">
        <v>80</v>
      </c>
      <c r="D162" s="118"/>
      <c r="E162" s="118"/>
      <c r="F162" s="118"/>
      <c r="G162" s="117"/>
      <c r="H162" s="376">
        <v>0</v>
      </c>
      <c r="I162" s="377">
        <v>0</v>
      </c>
      <c r="J162" s="394">
        <f t="shared" ref="J162:J170" si="32">SUM(H162:I162)</f>
        <v>0</v>
      </c>
      <c r="K162" s="404"/>
      <c r="L162" s="405">
        <v>4821096</v>
      </c>
      <c r="M162" s="405">
        <v>3940709</v>
      </c>
      <c r="N162" s="405">
        <v>9727273</v>
      </c>
      <c r="O162" s="405">
        <v>11469653</v>
      </c>
      <c r="P162" s="406">
        <v>10743447</v>
      </c>
      <c r="Q162" s="407">
        <f>SUM(K162:P162)</f>
        <v>40702178</v>
      </c>
      <c r="R162" s="408">
        <f>SUM(J162,Q162)</f>
        <v>40702178</v>
      </c>
    </row>
    <row r="163" spans="2:18" s="14" customFormat="1" ht="17.100000000000001" customHeight="1">
      <c r="B163" s="72"/>
      <c r="C163" s="70" t="s">
        <v>79</v>
      </c>
      <c r="D163" s="69"/>
      <c r="E163" s="69"/>
      <c r="F163" s="69"/>
      <c r="G163" s="68"/>
      <c r="H163" s="382">
        <v>0</v>
      </c>
      <c r="I163" s="383">
        <v>0</v>
      </c>
      <c r="J163" s="396">
        <f t="shared" si="32"/>
        <v>0</v>
      </c>
      <c r="K163" s="409"/>
      <c r="L163" s="386">
        <v>0</v>
      </c>
      <c r="M163" s="386">
        <v>0</v>
      </c>
      <c r="N163" s="386">
        <v>0</v>
      </c>
      <c r="O163" s="386">
        <v>0</v>
      </c>
      <c r="P163" s="383">
        <v>0</v>
      </c>
      <c r="Q163" s="384">
        <f t="shared" ref="Q163:Q170" si="33">SUM(K163:P163)</f>
        <v>0</v>
      </c>
      <c r="R163" s="387">
        <f t="shared" ref="R163:R170" si="34">SUM(J163,Q163)</f>
        <v>0</v>
      </c>
    </row>
    <row r="164" spans="2:18" s="49" customFormat="1" ht="17.100000000000001" customHeight="1">
      <c r="B164" s="111"/>
      <c r="C164" s="110" t="s">
        <v>78</v>
      </c>
      <c r="D164" s="109"/>
      <c r="E164" s="109"/>
      <c r="F164" s="109"/>
      <c r="G164" s="108"/>
      <c r="H164" s="410">
        <v>0</v>
      </c>
      <c r="I164" s="411">
        <v>0</v>
      </c>
      <c r="J164" s="412">
        <f>SUM(H164:I164)</f>
        <v>0</v>
      </c>
      <c r="K164" s="409"/>
      <c r="L164" s="413">
        <v>72291841</v>
      </c>
      <c r="M164" s="413">
        <v>49411973</v>
      </c>
      <c r="N164" s="413">
        <v>40869388</v>
      </c>
      <c r="O164" s="413">
        <v>27675822</v>
      </c>
      <c r="P164" s="411">
        <v>11332311</v>
      </c>
      <c r="Q164" s="414">
        <f>SUM(K164:P164)</f>
        <v>201581335</v>
      </c>
      <c r="R164" s="415">
        <f>SUM(J164,Q164)</f>
        <v>201581335</v>
      </c>
    </row>
    <row r="165" spans="2:18" s="14" customFormat="1" ht="17.100000000000001" customHeight="1">
      <c r="B165" s="72"/>
      <c r="C165" s="70" t="s">
        <v>77</v>
      </c>
      <c r="D165" s="69"/>
      <c r="E165" s="69"/>
      <c r="F165" s="69"/>
      <c r="G165" s="68"/>
      <c r="H165" s="382">
        <v>0</v>
      </c>
      <c r="I165" s="383">
        <v>141264</v>
      </c>
      <c r="J165" s="396">
        <f t="shared" si="32"/>
        <v>141264</v>
      </c>
      <c r="K165" s="385">
        <v>0</v>
      </c>
      <c r="L165" s="386">
        <v>11784512</v>
      </c>
      <c r="M165" s="386">
        <v>10025528</v>
      </c>
      <c r="N165" s="386">
        <v>11733249</v>
      </c>
      <c r="O165" s="386">
        <v>8378645</v>
      </c>
      <c r="P165" s="383">
        <v>3918404</v>
      </c>
      <c r="Q165" s="384">
        <f t="shared" si="33"/>
        <v>45840338</v>
      </c>
      <c r="R165" s="387">
        <f t="shared" si="34"/>
        <v>45981602</v>
      </c>
    </row>
    <row r="166" spans="2:18" s="14" customFormat="1" ht="17.100000000000001" customHeight="1">
      <c r="B166" s="72"/>
      <c r="C166" s="70" t="s">
        <v>76</v>
      </c>
      <c r="D166" s="69"/>
      <c r="E166" s="69"/>
      <c r="F166" s="69"/>
      <c r="G166" s="68"/>
      <c r="H166" s="382">
        <v>399114</v>
      </c>
      <c r="I166" s="383">
        <v>1059471</v>
      </c>
      <c r="J166" s="396">
        <f t="shared" si="32"/>
        <v>1458585</v>
      </c>
      <c r="K166" s="385">
        <v>0</v>
      </c>
      <c r="L166" s="386">
        <v>10255455</v>
      </c>
      <c r="M166" s="386">
        <v>12652366</v>
      </c>
      <c r="N166" s="386">
        <v>18180077</v>
      </c>
      <c r="O166" s="386">
        <v>19037027</v>
      </c>
      <c r="P166" s="383">
        <v>9987702</v>
      </c>
      <c r="Q166" s="384">
        <f t="shared" si="33"/>
        <v>70112627</v>
      </c>
      <c r="R166" s="387">
        <f t="shared" si="34"/>
        <v>71571212</v>
      </c>
    </row>
    <row r="167" spans="2:18" s="14" customFormat="1" ht="17.100000000000001" customHeight="1">
      <c r="B167" s="72"/>
      <c r="C167" s="70" t="s">
        <v>75</v>
      </c>
      <c r="D167" s="69"/>
      <c r="E167" s="69"/>
      <c r="F167" s="69"/>
      <c r="G167" s="68"/>
      <c r="H167" s="382">
        <v>0</v>
      </c>
      <c r="I167" s="383">
        <v>0</v>
      </c>
      <c r="J167" s="396">
        <f t="shared" si="32"/>
        <v>0</v>
      </c>
      <c r="K167" s="409"/>
      <c r="L167" s="386">
        <v>50133976</v>
      </c>
      <c r="M167" s="386">
        <v>56065449</v>
      </c>
      <c r="N167" s="386">
        <v>60660334</v>
      </c>
      <c r="O167" s="386">
        <v>29168211</v>
      </c>
      <c r="P167" s="383">
        <v>14250504</v>
      </c>
      <c r="Q167" s="384">
        <f t="shared" si="33"/>
        <v>210278474</v>
      </c>
      <c r="R167" s="387">
        <f t="shared" si="34"/>
        <v>210278474</v>
      </c>
    </row>
    <row r="168" spans="2:18" s="14" customFormat="1" ht="17.100000000000001" customHeight="1">
      <c r="B168" s="72"/>
      <c r="C168" s="100" t="s">
        <v>74</v>
      </c>
      <c r="D168" s="98"/>
      <c r="E168" s="98"/>
      <c r="F168" s="98"/>
      <c r="G168" s="97"/>
      <c r="H168" s="382">
        <v>0</v>
      </c>
      <c r="I168" s="383">
        <v>0</v>
      </c>
      <c r="J168" s="396">
        <f t="shared" si="32"/>
        <v>0</v>
      </c>
      <c r="K168" s="409"/>
      <c r="L168" s="386">
        <v>3567782</v>
      </c>
      <c r="M168" s="386">
        <v>8438763</v>
      </c>
      <c r="N168" s="386">
        <v>5769719</v>
      </c>
      <c r="O168" s="386">
        <v>6599455</v>
      </c>
      <c r="P168" s="383">
        <v>3273886</v>
      </c>
      <c r="Q168" s="384">
        <f t="shared" si="33"/>
        <v>27649605</v>
      </c>
      <c r="R168" s="387">
        <f t="shared" si="34"/>
        <v>27649605</v>
      </c>
    </row>
    <row r="169" spans="2:18" s="14" customFormat="1" ht="17.100000000000001" customHeight="1">
      <c r="B169" s="71"/>
      <c r="C169" s="99" t="s">
        <v>73</v>
      </c>
      <c r="D169" s="98"/>
      <c r="E169" s="98"/>
      <c r="F169" s="98"/>
      <c r="G169" s="97"/>
      <c r="H169" s="382">
        <v>0</v>
      </c>
      <c r="I169" s="383">
        <v>0</v>
      </c>
      <c r="J169" s="396">
        <f t="shared" si="32"/>
        <v>0</v>
      </c>
      <c r="K169" s="409"/>
      <c r="L169" s="386">
        <v>0</v>
      </c>
      <c r="M169" s="386">
        <v>0</v>
      </c>
      <c r="N169" s="386">
        <v>1204272</v>
      </c>
      <c r="O169" s="386">
        <v>5825091</v>
      </c>
      <c r="P169" s="383">
        <v>6179427</v>
      </c>
      <c r="Q169" s="384">
        <f>SUM(K169:P169)</f>
        <v>13208790</v>
      </c>
      <c r="R169" s="387">
        <f>SUM(J169,Q169)</f>
        <v>13208790</v>
      </c>
    </row>
    <row r="170" spans="2:18" s="14" customFormat="1" ht="17.100000000000001" customHeight="1">
      <c r="B170" s="96"/>
      <c r="C170" s="95" t="s">
        <v>72</v>
      </c>
      <c r="D170" s="94"/>
      <c r="E170" s="94"/>
      <c r="F170" s="94"/>
      <c r="G170" s="93"/>
      <c r="H170" s="416">
        <v>0</v>
      </c>
      <c r="I170" s="417">
        <v>0</v>
      </c>
      <c r="J170" s="418">
        <f t="shared" si="32"/>
        <v>0</v>
      </c>
      <c r="K170" s="419"/>
      <c r="L170" s="420">
        <v>2534085</v>
      </c>
      <c r="M170" s="420">
        <v>4623448</v>
      </c>
      <c r="N170" s="420">
        <v>7583333</v>
      </c>
      <c r="O170" s="420">
        <v>7572276</v>
      </c>
      <c r="P170" s="417">
        <v>9445591</v>
      </c>
      <c r="Q170" s="421">
        <f t="shared" si="33"/>
        <v>31758733</v>
      </c>
      <c r="R170" s="422">
        <f t="shared" si="34"/>
        <v>31758733</v>
      </c>
    </row>
    <row r="171" spans="2:18" s="14" customFormat="1" ht="17.100000000000001" customHeight="1">
      <c r="B171" s="86" t="s">
        <v>71</v>
      </c>
      <c r="C171" s="85"/>
      <c r="D171" s="85"/>
      <c r="E171" s="85"/>
      <c r="F171" s="85"/>
      <c r="G171" s="84"/>
      <c r="H171" s="370">
        <f>SUM(H172:H175)</f>
        <v>0</v>
      </c>
      <c r="I171" s="371">
        <f>SUM(I172:I175)</f>
        <v>0</v>
      </c>
      <c r="J171" s="372">
        <f>SUM(J172:J175)</f>
        <v>0</v>
      </c>
      <c r="K171" s="423"/>
      <c r="L171" s="374">
        <f t="shared" ref="L171:R171" si="35">SUM(L172:L175)</f>
        <v>11354626</v>
      </c>
      <c r="M171" s="374">
        <f t="shared" si="35"/>
        <v>15319579</v>
      </c>
      <c r="N171" s="374">
        <f t="shared" si="35"/>
        <v>88429257</v>
      </c>
      <c r="O171" s="374">
        <f t="shared" si="35"/>
        <v>300908195</v>
      </c>
      <c r="P171" s="375">
        <f t="shared" si="35"/>
        <v>293541619</v>
      </c>
      <c r="Q171" s="368">
        <f t="shared" si="35"/>
        <v>709553276</v>
      </c>
      <c r="R171" s="369">
        <f t="shared" si="35"/>
        <v>709553276</v>
      </c>
    </row>
    <row r="172" spans="2:18" s="14" customFormat="1" ht="17.100000000000001" customHeight="1">
      <c r="B172" s="72"/>
      <c r="C172" s="82" t="s">
        <v>70</v>
      </c>
      <c r="D172" s="81"/>
      <c r="E172" s="81"/>
      <c r="F172" s="81"/>
      <c r="G172" s="80"/>
      <c r="H172" s="376">
        <v>0</v>
      </c>
      <c r="I172" s="377">
        <v>0</v>
      </c>
      <c r="J172" s="394">
        <f>SUM(H172:I172)</f>
        <v>0</v>
      </c>
      <c r="K172" s="424"/>
      <c r="L172" s="380">
        <v>0</v>
      </c>
      <c r="M172" s="380">
        <v>632457</v>
      </c>
      <c r="N172" s="380">
        <v>44163232</v>
      </c>
      <c r="O172" s="380">
        <v>143017521</v>
      </c>
      <c r="P172" s="377">
        <v>113551177</v>
      </c>
      <c r="Q172" s="378">
        <f>SUM(K172:P172)</f>
        <v>301364387</v>
      </c>
      <c r="R172" s="381">
        <f>SUM(J172,Q172)</f>
        <v>301364387</v>
      </c>
    </row>
    <row r="173" spans="2:18" s="14" customFormat="1" ht="17.100000000000001" customHeight="1">
      <c r="B173" s="72"/>
      <c r="C173" s="70" t="s">
        <v>69</v>
      </c>
      <c r="D173" s="69"/>
      <c r="E173" s="69"/>
      <c r="F173" s="69"/>
      <c r="G173" s="68"/>
      <c r="H173" s="382">
        <v>0</v>
      </c>
      <c r="I173" s="383">
        <v>0</v>
      </c>
      <c r="J173" s="396">
        <f>SUM(H173:I173)</f>
        <v>0</v>
      </c>
      <c r="K173" s="409"/>
      <c r="L173" s="386">
        <v>11354626</v>
      </c>
      <c r="M173" s="386">
        <v>14092393</v>
      </c>
      <c r="N173" s="386">
        <v>32298452</v>
      </c>
      <c r="O173" s="386">
        <v>46334050</v>
      </c>
      <c r="P173" s="383">
        <v>24432065</v>
      </c>
      <c r="Q173" s="384">
        <f>SUM(K173:P173)</f>
        <v>128511586</v>
      </c>
      <c r="R173" s="387">
        <f>SUM(J173,Q173)</f>
        <v>128511586</v>
      </c>
    </row>
    <row r="174" spans="2:18" s="14" customFormat="1" ht="17.100000000000001" customHeight="1">
      <c r="B174" s="71"/>
      <c r="C174" s="70" t="s">
        <v>68</v>
      </c>
      <c r="D174" s="69"/>
      <c r="E174" s="69"/>
      <c r="F174" s="69"/>
      <c r="G174" s="68"/>
      <c r="H174" s="382">
        <v>0</v>
      </c>
      <c r="I174" s="383">
        <v>0</v>
      </c>
      <c r="J174" s="396">
        <f>SUM(H174:I174)</f>
        <v>0</v>
      </c>
      <c r="K174" s="409"/>
      <c r="L174" s="386">
        <v>0</v>
      </c>
      <c r="M174" s="386">
        <v>0</v>
      </c>
      <c r="N174" s="386">
        <v>940815</v>
      </c>
      <c r="O174" s="386">
        <v>4775439</v>
      </c>
      <c r="P174" s="383">
        <v>4508273</v>
      </c>
      <c r="Q174" s="384">
        <f>SUM(K174:P174)</f>
        <v>10224527</v>
      </c>
      <c r="R174" s="387">
        <f>SUM(J174,Q174)</f>
        <v>10224527</v>
      </c>
    </row>
    <row r="175" spans="2:18" s="49" customFormat="1" ht="17.100000000000001" customHeight="1">
      <c r="B175" s="60"/>
      <c r="C175" s="59" t="s">
        <v>67</v>
      </c>
      <c r="D175" s="58"/>
      <c r="E175" s="58"/>
      <c r="F175" s="58"/>
      <c r="G175" s="57"/>
      <c r="H175" s="397">
        <v>0</v>
      </c>
      <c r="I175" s="398">
        <v>0</v>
      </c>
      <c r="J175" s="399">
        <f>SUM(H175:I175)</f>
        <v>0</v>
      </c>
      <c r="K175" s="419"/>
      <c r="L175" s="401">
        <v>0</v>
      </c>
      <c r="M175" s="401">
        <v>594729</v>
      </c>
      <c r="N175" s="401">
        <v>11026758</v>
      </c>
      <c r="O175" s="401">
        <v>106781185</v>
      </c>
      <c r="P175" s="398">
        <v>151050104</v>
      </c>
      <c r="Q175" s="402">
        <f>SUM(K175:P175)</f>
        <v>269452776</v>
      </c>
      <c r="R175" s="403">
        <f>SUM(J175,Q175)</f>
        <v>269452776</v>
      </c>
    </row>
    <row r="176" spans="2:18" s="14" customFormat="1" ht="17.100000000000001" customHeight="1">
      <c r="B176" s="48" t="s">
        <v>66</v>
      </c>
      <c r="C176" s="47"/>
      <c r="D176" s="47"/>
      <c r="E176" s="47"/>
      <c r="F176" s="47"/>
      <c r="G176" s="46"/>
      <c r="H176" s="370">
        <f t="shared" ref="H176:R176" si="36">SUM(H140,H161,H171)</f>
        <v>16401291</v>
      </c>
      <c r="I176" s="371">
        <f t="shared" si="36"/>
        <v>33382449</v>
      </c>
      <c r="J176" s="372">
        <f t="shared" si="36"/>
        <v>49783740</v>
      </c>
      <c r="K176" s="373">
        <f t="shared" si="36"/>
        <v>0</v>
      </c>
      <c r="L176" s="374">
        <f t="shared" si="36"/>
        <v>413509182</v>
      </c>
      <c r="M176" s="374">
        <f t="shared" si="36"/>
        <v>377429614</v>
      </c>
      <c r="N176" s="374">
        <f t="shared" si="36"/>
        <v>429841868</v>
      </c>
      <c r="O176" s="374">
        <f t="shared" si="36"/>
        <v>561883160</v>
      </c>
      <c r="P176" s="375">
        <f t="shared" si="36"/>
        <v>443592123</v>
      </c>
      <c r="Q176" s="368">
        <f t="shared" si="36"/>
        <v>2226255947</v>
      </c>
      <c r="R176" s="369">
        <f t="shared" si="36"/>
        <v>2276039687</v>
      </c>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8"/>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21" man="1"/>
    <brk id="93" max="16383" man="1"/>
    <brk id="1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【現状】高知市の現状と課題</vt:lpstr>
      <vt:lpstr>高知市介護保険事業の現状と課題（日常生活圏域別）</vt:lpstr>
      <vt:lpstr>t2204</vt:lpstr>
      <vt:lpstr>t2205</vt:lpstr>
      <vt:lpstr>t2206</vt:lpstr>
      <vt:lpstr>t2207</vt:lpstr>
      <vt:lpstr>t2208</vt:lpstr>
      <vt:lpstr>t2209</vt:lpstr>
      <vt:lpstr>t2210</vt:lpstr>
      <vt:lpstr>t2211</vt:lpstr>
      <vt:lpstr>t2212</vt:lpstr>
      <vt:lpstr>t2301</vt:lpstr>
      <vt:lpstr>t2302</vt:lpstr>
      <vt:lpstr>t2303</vt:lpstr>
      <vt:lpstr>【現状】高知市の現状と課題!Print_Area</vt:lpstr>
      <vt:lpstr>'t2204'!Print_Area</vt:lpstr>
      <vt:lpstr>'t2205'!Print_Area</vt:lpstr>
      <vt:lpstr>'t2206'!Print_Area</vt:lpstr>
      <vt:lpstr>'t2207'!Print_Area</vt:lpstr>
      <vt:lpstr>'t2208'!Print_Area</vt:lpstr>
      <vt:lpstr>'t2209'!Print_Area</vt:lpstr>
      <vt:lpstr>'t2210'!Print_Area</vt:lpstr>
      <vt:lpstr>'t2211'!Print_Area</vt:lpstr>
      <vt:lpstr>'t2212'!Print_Area</vt:lpstr>
      <vt:lpstr>'t2301'!Print_Area</vt:lpstr>
      <vt:lpstr>'t2302'!Print_Area</vt:lpstr>
      <vt:lpstr>'t2303'!Print_Area</vt:lpstr>
      <vt:lpstr>'高知市介護保険事業の現状と課題（日常生活圏域別）'!Print_Area</vt:lpstr>
      <vt:lpstr>【現状】高知市の現状と課題!Print_Titles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2023-06-12T04:25:13Z</dcterms:modified>
</cp:coreProperties>
</file>