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570" firstSheet="3" activeTab="14"/>
  </bookViews>
  <sheets>
    <sheet name="【現状】高知市の現状と課題" sheetId="40" r:id="rId1"/>
    <sheet name="【推計】一人暮らし高齢者数" sheetId="4" r:id="rId2"/>
    <sheet name="【推計】認知症高齢者数" sheetId="3" r:id="rId3"/>
    <sheet name="t2004" sheetId="29" r:id="rId4"/>
    <sheet name="t2005" sheetId="30" r:id="rId5"/>
    <sheet name="t2006" sheetId="31" r:id="rId6"/>
    <sheet name="t2007" sheetId="32" r:id="rId7"/>
    <sheet name="t2008" sheetId="33" r:id="rId8"/>
    <sheet name="t2009" sheetId="34" r:id="rId9"/>
    <sheet name="t2010" sheetId="35" r:id="rId10"/>
    <sheet name="t2011" sheetId="36" r:id="rId11"/>
    <sheet name="t2012" sheetId="37" r:id="rId12"/>
    <sheet name="t2101" sheetId="38" r:id="rId13"/>
    <sheet name="t2102" sheetId="39" r:id="rId14"/>
    <sheet name="t2103" sheetId="41" r:id="rId15"/>
  </sheets>
  <definedNames>
    <definedName name="_xlnm._FilterDatabase" localSheetId="0" hidden="1">【現状】高知市の現状と課題!$C$4:$AA$33</definedName>
    <definedName name="_xlnm.Print_Area" localSheetId="0">【現状】高知市の現状と課題!$B$1:$W$84</definedName>
    <definedName name="_xlnm.Print_Area" localSheetId="3">'t2004'!$A$1:$R$176</definedName>
    <definedName name="_xlnm.Print_Area" localSheetId="4">'t2005'!$A$1:$R$176</definedName>
    <definedName name="_xlnm.Print_Area" localSheetId="5">'t2006'!$A$1:$R$176</definedName>
    <definedName name="_xlnm.Print_Area" localSheetId="6">'t2007'!$A$1:$R$176</definedName>
    <definedName name="_xlnm.Print_Area" localSheetId="7">'t2008'!$A$1:$R$176</definedName>
    <definedName name="_xlnm.Print_Area" localSheetId="8">'t2009'!$A$1:$R$176</definedName>
    <definedName name="_xlnm.Print_Area" localSheetId="9">'t2010'!$A$1:$R$176</definedName>
    <definedName name="_xlnm.Print_Area" localSheetId="10">'t2011'!$A$1:$R$176</definedName>
    <definedName name="_xlnm.Print_Area" localSheetId="11">'t2012'!$A$1:$R$176</definedName>
    <definedName name="_xlnm.Print_Area" localSheetId="12">'t2101'!$A$1:$R$176</definedName>
    <definedName name="_xlnm.Print_Area" localSheetId="13">'t2102'!$A$1:$R$176</definedName>
    <definedName name="_xlnm.Print_Area" localSheetId="14">'t2103'!$A$1:$R$176</definedName>
    <definedName name="_xlnm.Print_Titles" localSheetId="0">【現状】高知市の現状と課題!$4:$4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41" l="1"/>
  <c r="B5" i="41"/>
  <c r="L6" i="41"/>
  <c r="I9" i="41"/>
  <c r="Q7" i="41" s="1"/>
  <c r="C13" i="41"/>
  <c r="H14" i="41"/>
  <c r="I14" i="41"/>
  <c r="I34" i="41" s="1"/>
  <c r="I42" i="41" s="1"/>
  <c r="L14" i="41"/>
  <c r="M14" i="41"/>
  <c r="M22" i="41" s="1"/>
  <c r="N14" i="41"/>
  <c r="O14" i="41"/>
  <c r="P14" i="41"/>
  <c r="P22" i="41" s="1"/>
  <c r="J15" i="41"/>
  <c r="Q15" i="41"/>
  <c r="J16" i="41"/>
  <c r="R16" i="41" s="1"/>
  <c r="Q16" i="41"/>
  <c r="J17" i="41"/>
  <c r="R17" i="41" s="1"/>
  <c r="Q17" i="41"/>
  <c r="J18" i="41"/>
  <c r="Q18" i="41"/>
  <c r="R18" i="41" s="1"/>
  <c r="J19" i="41"/>
  <c r="Q19" i="41"/>
  <c r="J20" i="41"/>
  <c r="R20" i="41" s="1"/>
  <c r="Q20" i="41"/>
  <c r="J21" i="41"/>
  <c r="R21" i="41" s="1"/>
  <c r="Q21" i="41"/>
  <c r="L22" i="41"/>
  <c r="N22" i="41"/>
  <c r="O22" i="41"/>
  <c r="H24" i="41"/>
  <c r="I24" i="41"/>
  <c r="L24" i="41"/>
  <c r="L32" i="41" s="1"/>
  <c r="M24" i="41"/>
  <c r="M32" i="41" s="1"/>
  <c r="N24" i="41"/>
  <c r="N32" i="41" s="1"/>
  <c r="O24" i="41"/>
  <c r="Q24" i="41" s="1"/>
  <c r="P24" i="41"/>
  <c r="P32" i="41" s="1"/>
  <c r="J25" i="41"/>
  <c r="Q25" i="41"/>
  <c r="J26" i="41"/>
  <c r="Q26" i="41"/>
  <c r="J27" i="41"/>
  <c r="Q27" i="41"/>
  <c r="J28" i="41"/>
  <c r="R28" i="41" s="1"/>
  <c r="Q28" i="41"/>
  <c r="J29" i="41"/>
  <c r="R29" i="41" s="1"/>
  <c r="Q29" i="41"/>
  <c r="J30" i="41"/>
  <c r="R30" i="41" s="1"/>
  <c r="Q30" i="41"/>
  <c r="J31" i="41"/>
  <c r="Q31" i="41"/>
  <c r="R31" i="41"/>
  <c r="H32" i="41"/>
  <c r="I32" i="41"/>
  <c r="P34" i="41"/>
  <c r="H35" i="41"/>
  <c r="I35" i="41"/>
  <c r="L35" i="41"/>
  <c r="M35" i="41"/>
  <c r="N35" i="41"/>
  <c r="O35" i="41"/>
  <c r="P35" i="41"/>
  <c r="H36" i="41"/>
  <c r="J36" i="41" s="1"/>
  <c r="I36" i="41"/>
  <c r="L36" i="41"/>
  <c r="M36" i="41"/>
  <c r="N36" i="41"/>
  <c r="O36" i="41"/>
  <c r="P36" i="41"/>
  <c r="H37" i="41"/>
  <c r="J37" i="41" s="1"/>
  <c r="R37" i="41" s="1"/>
  <c r="I37" i="41"/>
  <c r="L37" i="41"/>
  <c r="M37" i="41"/>
  <c r="N37" i="41"/>
  <c r="O37" i="41"/>
  <c r="P37" i="41"/>
  <c r="Q37" i="41"/>
  <c r="H38" i="41"/>
  <c r="J38" i="41" s="1"/>
  <c r="I38" i="41"/>
  <c r="L38" i="41"/>
  <c r="M38" i="41"/>
  <c r="N38" i="41"/>
  <c r="O38" i="41"/>
  <c r="P38" i="41"/>
  <c r="H39" i="41"/>
  <c r="I39" i="41"/>
  <c r="L39" i="41"/>
  <c r="M39" i="41"/>
  <c r="N39" i="41"/>
  <c r="O39" i="41"/>
  <c r="P39" i="41"/>
  <c r="H40" i="41"/>
  <c r="I40" i="41"/>
  <c r="J40" i="41"/>
  <c r="L40" i="41"/>
  <c r="M40" i="41"/>
  <c r="N40" i="41"/>
  <c r="O40" i="41"/>
  <c r="P40" i="41"/>
  <c r="H41" i="41"/>
  <c r="I41" i="41"/>
  <c r="L41" i="41"/>
  <c r="M41" i="41"/>
  <c r="N41" i="41"/>
  <c r="O41" i="41"/>
  <c r="P41" i="41"/>
  <c r="B47" i="41"/>
  <c r="J49" i="41"/>
  <c r="R49" i="41" s="1"/>
  <c r="Q49" i="41"/>
  <c r="J50" i="41"/>
  <c r="Q50" i="41"/>
  <c r="H51" i="41"/>
  <c r="I51" i="41"/>
  <c r="K51" i="41"/>
  <c r="L51" i="41"/>
  <c r="Q51" i="41" s="1"/>
  <c r="M51" i="41"/>
  <c r="N51" i="41"/>
  <c r="O51" i="41"/>
  <c r="P51" i="41"/>
  <c r="B55" i="41"/>
  <c r="J57" i="41"/>
  <c r="Q57" i="41"/>
  <c r="J58" i="41"/>
  <c r="R58" i="41" s="1"/>
  <c r="Q58" i="41"/>
  <c r="H59" i="41"/>
  <c r="I59" i="41"/>
  <c r="J59" i="41"/>
  <c r="K59" i="41"/>
  <c r="L59" i="41"/>
  <c r="M59" i="41"/>
  <c r="N59" i="41"/>
  <c r="O59" i="41"/>
  <c r="P59" i="41"/>
  <c r="B64" i="41"/>
  <c r="J66" i="41"/>
  <c r="Q66" i="41" s="1"/>
  <c r="P66" i="41"/>
  <c r="J67" i="41"/>
  <c r="P67" i="41"/>
  <c r="H68" i="41"/>
  <c r="I68" i="41"/>
  <c r="K68" i="41"/>
  <c r="L68" i="41"/>
  <c r="M68" i="41"/>
  <c r="N68" i="41"/>
  <c r="O68" i="41"/>
  <c r="P68" i="41"/>
  <c r="B72" i="41"/>
  <c r="J74" i="41"/>
  <c r="Q74" i="41" s="1"/>
  <c r="P74" i="41"/>
  <c r="J75" i="41"/>
  <c r="P75" i="41"/>
  <c r="Q75" i="41"/>
  <c r="H76" i="41"/>
  <c r="J76" i="41" s="1"/>
  <c r="Q76" i="41" s="1"/>
  <c r="I76" i="41"/>
  <c r="K76" i="41"/>
  <c r="L76" i="41"/>
  <c r="M76" i="41"/>
  <c r="N76" i="41"/>
  <c r="O76" i="41"/>
  <c r="P76" i="41"/>
  <c r="B80" i="41"/>
  <c r="J82" i="41"/>
  <c r="P82" i="41"/>
  <c r="J83" i="41"/>
  <c r="P83" i="41"/>
  <c r="Q83" i="41" s="1"/>
  <c r="H84" i="41"/>
  <c r="I84" i="41"/>
  <c r="K84" i="41"/>
  <c r="L84" i="41"/>
  <c r="M84" i="41"/>
  <c r="N84" i="41"/>
  <c r="O84" i="41"/>
  <c r="B88" i="41"/>
  <c r="J90" i="41"/>
  <c r="P90" i="41"/>
  <c r="J91" i="41"/>
  <c r="P91" i="41"/>
  <c r="H92" i="41"/>
  <c r="J92" i="41" s="1"/>
  <c r="I92" i="41"/>
  <c r="K92" i="41"/>
  <c r="L92" i="41"/>
  <c r="P92" i="41" s="1"/>
  <c r="M92" i="41"/>
  <c r="N92" i="41"/>
  <c r="O92" i="41"/>
  <c r="B96" i="41"/>
  <c r="H99" i="41"/>
  <c r="I99" i="41"/>
  <c r="I98" i="41" s="1"/>
  <c r="K99" i="41"/>
  <c r="K98" i="41" s="1"/>
  <c r="K134" i="41" s="1"/>
  <c r="L99" i="41"/>
  <c r="L98" i="41" s="1"/>
  <c r="L134" i="41" s="1"/>
  <c r="M99" i="41"/>
  <c r="N99" i="41"/>
  <c r="O99" i="41"/>
  <c r="P99" i="41"/>
  <c r="J100" i="41"/>
  <c r="Q100" i="41"/>
  <c r="J101" i="41"/>
  <c r="R101" i="41" s="1"/>
  <c r="Q101" i="41"/>
  <c r="J102" i="41"/>
  <c r="Q102" i="41"/>
  <c r="J103" i="41"/>
  <c r="Q103" i="41"/>
  <c r="J104" i="41"/>
  <c r="J99" i="41" s="1"/>
  <c r="Q104" i="41"/>
  <c r="H105" i="41"/>
  <c r="I105" i="41"/>
  <c r="K105" i="41"/>
  <c r="L105" i="41"/>
  <c r="M105" i="41"/>
  <c r="N105" i="41"/>
  <c r="N98" i="41" s="1"/>
  <c r="O105" i="41"/>
  <c r="P105" i="41"/>
  <c r="J106" i="41"/>
  <c r="R106" i="41" s="1"/>
  <c r="R105" i="41" s="1"/>
  <c r="Q106" i="41"/>
  <c r="J107" i="41"/>
  <c r="Q107" i="41"/>
  <c r="Q105" i="41" s="1"/>
  <c r="R107" i="41"/>
  <c r="H108" i="41"/>
  <c r="I108" i="41"/>
  <c r="K108" i="41"/>
  <c r="L108" i="41"/>
  <c r="M108" i="41"/>
  <c r="N108" i="41"/>
  <c r="O108" i="41"/>
  <c r="P108" i="41"/>
  <c r="J109" i="41"/>
  <c r="J108" i="41" s="1"/>
  <c r="Q109" i="41"/>
  <c r="J110" i="41"/>
  <c r="Q110" i="41"/>
  <c r="J111" i="41"/>
  <c r="R111" i="41" s="1"/>
  <c r="Q111" i="41"/>
  <c r="J112" i="41"/>
  <c r="Q112" i="41"/>
  <c r="R112" i="41" s="1"/>
  <c r="H113" i="41"/>
  <c r="I113" i="41"/>
  <c r="K113" i="41"/>
  <c r="L113" i="41"/>
  <c r="M113" i="41"/>
  <c r="M98" i="41" s="1"/>
  <c r="M134" i="41" s="1"/>
  <c r="N113" i="41"/>
  <c r="O113" i="41"/>
  <c r="P113" i="41"/>
  <c r="J114" i="41"/>
  <c r="R114" i="41" s="1"/>
  <c r="Q114" i="41"/>
  <c r="J115" i="41"/>
  <c r="Q115" i="41"/>
  <c r="R115" i="41" s="1"/>
  <c r="J116" i="41"/>
  <c r="Q116" i="41"/>
  <c r="J117" i="41"/>
  <c r="R117" i="41" s="1"/>
  <c r="Q117" i="41"/>
  <c r="J118" i="41"/>
  <c r="Q118" i="41"/>
  <c r="H119" i="41"/>
  <c r="I119" i="41"/>
  <c r="K119" i="41"/>
  <c r="L119" i="41"/>
  <c r="M119" i="41"/>
  <c r="N119" i="41"/>
  <c r="O119" i="41"/>
  <c r="P119" i="41"/>
  <c r="J120" i="41"/>
  <c r="Q120" i="41"/>
  <c r="R120" i="41" s="1"/>
  <c r="J121" i="41"/>
  <c r="R121" i="41" s="1"/>
  <c r="Q121" i="41"/>
  <c r="J122" i="41"/>
  <c r="R122" i="41" s="1"/>
  <c r="Q122" i="41"/>
  <c r="J123" i="41"/>
  <c r="Q123" i="41"/>
  <c r="R123" i="41"/>
  <c r="J124" i="41"/>
  <c r="R124" i="41" s="1"/>
  <c r="Q124" i="41"/>
  <c r="J125" i="41"/>
  <c r="R125" i="41" s="1"/>
  <c r="Q125" i="41"/>
  <c r="J126" i="41"/>
  <c r="R126" i="41" s="1"/>
  <c r="Q126" i="41"/>
  <c r="J127" i="41"/>
  <c r="Q127" i="41"/>
  <c r="J128" i="41"/>
  <c r="Q128" i="41"/>
  <c r="R128" i="41" s="1"/>
  <c r="H129" i="41"/>
  <c r="I129" i="41"/>
  <c r="L129" i="41"/>
  <c r="M129" i="41"/>
  <c r="N129" i="41"/>
  <c r="O129" i="41"/>
  <c r="P129" i="41"/>
  <c r="Q129" i="41"/>
  <c r="J130" i="41"/>
  <c r="Q130" i="41"/>
  <c r="J131" i="41"/>
  <c r="Q131" i="41"/>
  <c r="R131" i="41"/>
  <c r="J132" i="41"/>
  <c r="R132" i="41" s="1"/>
  <c r="Q132" i="41"/>
  <c r="J133" i="41"/>
  <c r="R133" i="41" s="1"/>
  <c r="Q133" i="41"/>
  <c r="B138" i="41"/>
  <c r="N140" i="41"/>
  <c r="H141" i="41"/>
  <c r="I141" i="41"/>
  <c r="K141" i="41"/>
  <c r="L141" i="41"/>
  <c r="L140" i="41" s="1"/>
  <c r="L176" i="41" s="1"/>
  <c r="M141" i="41"/>
  <c r="N141" i="41"/>
  <c r="O141" i="41"/>
  <c r="P141" i="41"/>
  <c r="P140" i="41" s="1"/>
  <c r="P176" i="41" s="1"/>
  <c r="J142" i="41"/>
  <c r="Q142" i="41"/>
  <c r="J143" i="41"/>
  <c r="Q143" i="41"/>
  <c r="R143" i="41"/>
  <c r="J144" i="41"/>
  <c r="Q144" i="41"/>
  <c r="Q141" i="41" s="1"/>
  <c r="R144" i="41"/>
  <c r="J145" i="41"/>
  <c r="Q145" i="41"/>
  <c r="J146" i="41"/>
  <c r="Q146" i="41"/>
  <c r="R146" i="41"/>
  <c r="H147" i="41"/>
  <c r="I147" i="41"/>
  <c r="K147" i="41"/>
  <c r="L147" i="41"/>
  <c r="M147" i="41"/>
  <c r="N147" i="41"/>
  <c r="O147" i="41"/>
  <c r="P147" i="41"/>
  <c r="J148" i="41"/>
  <c r="J147" i="41" s="1"/>
  <c r="Q148" i="41"/>
  <c r="Q147" i="41" s="1"/>
  <c r="J149" i="41"/>
  <c r="R149" i="41" s="1"/>
  <c r="Q149" i="41"/>
  <c r="H150" i="41"/>
  <c r="I150" i="41"/>
  <c r="K150" i="41"/>
  <c r="L150" i="41"/>
  <c r="M150" i="41"/>
  <c r="M140" i="41" s="1"/>
  <c r="M176" i="41" s="1"/>
  <c r="N150" i="41"/>
  <c r="O150" i="41"/>
  <c r="P150" i="41"/>
  <c r="J151" i="41"/>
  <c r="R151" i="41" s="1"/>
  <c r="Q151" i="41"/>
  <c r="J152" i="41"/>
  <c r="J150" i="41" s="1"/>
  <c r="Q152" i="41"/>
  <c r="Q150" i="41" s="1"/>
  <c r="J153" i="41"/>
  <c r="R153" i="41" s="1"/>
  <c r="Q153" i="41"/>
  <c r="J154" i="41"/>
  <c r="R154" i="41" s="1"/>
  <c r="Q154" i="41"/>
  <c r="H155" i="41"/>
  <c r="I155" i="41"/>
  <c r="K155" i="41"/>
  <c r="L155" i="41"/>
  <c r="M155" i="41"/>
  <c r="N155" i="41"/>
  <c r="O155" i="41"/>
  <c r="P155" i="41"/>
  <c r="Q155" i="41"/>
  <c r="J156" i="41"/>
  <c r="J155" i="41" s="1"/>
  <c r="Q156" i="41"/>
  <c r="J157" i="41"/>
  <c r="R157" i="41" s="1"/>
  <c r="Q157" i="41"/>
  <c r="J158" i="41"/>
  <c r="R158" i="41" s="1"/>
  <c r="Q158" i="41"/>
  <c r="J159" i="41"/>
  <c r="R159" i="41" s="1"/>
  <c r="Q159" i="41"/>
  <c r="J160" i="41"/>
  <c r="R160" i="41" s="1"/>
  <c r="Q160" i="41"/>
  <c r="H161" i="41"/>
  <c r="I161" i="41"/>
  <c r="K161" i="41"/>
  <c r="L161" i="41"/>
  <c r="M161" i="41"/>
  <c r="N161" i="41"/>
  <c r="O161" i="41"/>
  <c r="P161" i="41"/>
  <c r="J162" i="41"/>
  <c r="Q162" i="41"/>
  <c r="R162" i="41"/>
  <c r="J163" i="41"/>
  <c r="R163" i="41" s="1"/>
  <c r="Q163" i="41"/>
  <c r="J164" i="41"/>
  <c r="R164" i="41" s="1"/>
  <c r="Q164" i="41"/>
  <c r="J165" i="41"/>
  <c r="Q165" i="41"/>
  <c r="R165" i="41" s="1"/>
  <c r="J166" i="41"/>
  <c r="Q166" i="41"/>
  <c r="J167" i="41"/>
  <c r="R167" i="41" s="1"/>
  <c r="Q167" i="41"/>
  <c r="J168" i="41"/>
  <c r="Q168" i="41"/>
  <c r="R168" i="41" s="1"/>
  <c r="J169" i="41"/>
  <c r="Q169" i="41"/>
  <c r="J170" i="41"/>
  <c r="R170" i="41" s="1"/>
  <c r="Q170" i="41"/>
  <c r="H171" i="41"/>
  <c r="I171" i="41"/>
  <c r="L171" i="41"/>
  <c r="M171" i="41"/>
  <c r="N171" i="41"/>
  <c r="O171" i="41"/>
  <c r="P171" i="41"/>
  <c r="J172" i="41"/>
  <c r="Q172" i="41"/>
  <c r="J173" i="41"/>
  <c r="Q173" i="41"/>
  <c r="R173" i="41"/>
  <c r="J174" i="41"/>
  <c r="R174" i="41" s="1"/>
  <c r="Q174" i="41"/>
  <c r="Q171" i="41" s="1"/>
  <c r="J175" i="41"/>
  <c r="R175" i="41" s="1"/>
  <c r="Q175" i="41"/>
  <c r="N176" i="41" l="1"/>
  <c r="R169" i="41"/>
  <c r="R100" i="41"/>
  <c r="J14" i="41"/>
  <c r="Q161" i="41"/>
  <c r="J119" i="41"/>
  <c r="R103" i="41"/>
  <c r="P98" i="41"/>
  <c r="P134" i="41" s="1"/>
  <c r="H98" i="41"/>
  <c r="H134" i="41" s="1"/>
  <c r="Q90" i="41"/>
  <c r="J84" i="41"/>
  <c r="Q84" i="41" s="1"/>
  <c r="Q59" i="41"/>
  <c r="R59" i="41" s="1"/>
  <c r="R57" i="41"/>
  <c r="J41" i="41"/>
  <c r="N34" i="41"/>
  <c r="N42" i="41" s="1"/>
  <c r="R27" i="41"/>
  <c r="H22" i="41"/>
  <c r="J22" i="41" s="1"/>
  <c r="Q14" i="41"/>
  <c r="I22" i="41"/>
  <c r="J161" i="41"/>
  <c r="Q113" i="41"/>
  <c r="J105" i="41"/>
  <c r="Q99" i="41"/>
  <c r="R99" i="41" s="1"/>
  <c r="O98" i="41"/>
  <c r="O134" i="41" s="1"/>
  <c r="R26" i="41"/>
  <c r="O140" i="41"/>
  <c r="O176" i="41" s="1"/>
  <c r="R118" i="41"/>
  <c r="J113" i="41"/>
  <c r="R102" i="41"/>
  <c r="P84" i="41"/>
  <c r="Q41" i="41"/>
  <c r="Q38" i="41"/>
  <c r="R38" i="41"/>
  <c r="R116" i="41"/>
  <c r="I134" i="41"/>
  <c r="Q67" i="41"/>
  <c r="O34" i="41"/>
  <c r="O42" i="41" s="1"/>
  <c r="J171" i="41"/>
  <c r="K140" i="41"/>
  <c r="K176" i="41" s="1"/>
  <c r="J129" i="41"/>
  <c r="R110" i="41"/>
  <c r="R108" i="41" s="1"/>
  <c r="R50" i="41"/>
  <c r="Q36" i="41"/>
  <c r="R36" i="41" s="1"/>
  <c r="Q35" i="41"/>
  <c r="R25" i="41"/>
  <c r="J24" i="41"/>
  <c r="R166" i="41"/>
  <c r="R161" i="41" s="1"/>
  <c r="R127" i="41"/>
  <c r="I140" i="41"/>
  <c r="I176" i="41" s="1"/>
  <c r="R109" i="41"/>
  <c r="Q92" i="41"/>
  <c r="Q22" i="41"/>
  <c r="N134" i="41"/>
  <c r="J39" i="41"/>
  <c r="R15" i="41"/>
  <c r="R152" i="41"/>
  <c r="R150" i="41" s="1"/>
  <c r="R145" i="41"/>
  <c r="J141" i="41"/>
  <c r="R141" i="41" s="1"/>
  <c r="H140" i="41"/>
  <c r="H176" i="41" s="1"/>
  <c r="Q108" i="41"/>
  <c r="R104" i="41"/>
  <c r="Q91" i="41"/>
  <c r="Q82" i="41"/>
  <c r="J68" i="41"/>
  <c r="Q68" i="41" s="1"/>
  <c r="Q40" i="41"/>
  <c r="R40" i="41" s="1"/>
  <c r="Q39" i="41"/>
  <c r="J35" i="41"/>
  <c r="R35" i="41" s="1"/>
  <c r="J32" i="41"/>
  <c r="R19" i="41"/>
  <c r="Q140" i="41"/>
  <c r="Q176" i="41" s="1"/>
  <c r="R119" i="41"/>
  <c r="R22" i="41"/>
  <c r="J98" i="41"/>
  <c r="J134" i="41" s="1"/>
  <c r="R113" i="41"/>
  <c r="R24" i="41"/>
  <c r="J140" i="41"/>
  <c r="J176" i="41" s="1"/>
  <c r="M34" i="41"/>
  <c r="M42" i="41" s="1"/>
  <c r="O32" i="41"/>
  <c r="Q32" i="41" s="1"/>
  <c r="R32" i="41" s="1"/>
  <c r="R156" i="41"/>
  <c r="R155" i="41" s="1"/>
  <c r="R148" i="41"/>
  <c r="R147" i="41" s="1"/>
  <c r="R130" i="41"/>
  <c r="R129" i="41" s="1"/>
  <c r="R172" i="41"/>
  <c r="R171" i="41" s="1"/>
  <c r="Q119" i="41"/>
  <c r="J51" i="41"/>
  <c r="R51" i="41" s="1"/>
  <c r="L34" i="41"/>
  <c r="R142" i="41"/>
  <c r="H34" i="41"/>
  <c r="P42" i="41"/>
  <c r="A1" i="39"/>
  <c r="B5" i="39"/>
  <c r="L6" i="39"/>
  <c r="I9" i="39"/>
  <c r="Q7" i="39" s="1"/>
  <c r="C13" i="39"/>
  <c r="H14" i="39"/>
  <c r="I14" i="39"/>
  <c r="I34" i="39" s="1"/>
  <c r="I42" i="39" s="1"/>
  <c r="L14" i="39"/>
  <c r="L22" i="39" s="1"/>
  <c r="M14" i="39"/>
  <c r="N14" i="39"/>
  <c r="N34" i="39" s="1"/>
  <c r="N42" i="39" s="1"/>
  <c r="O14" i="39"/>
  <c r="P14" i="39"/>
  <c r="P22" i="39" s="1"/>
  <c r="J15" i="39"/>
  <c r="Q15" i="39"/>
  <c r="R15" i="39" s="1"/>
  <c r="J16" i="39"/>
  <c r="R16" i="39" s="1"/>
  <c r="Q16" i="39"/>
  <c r="J17" i="39"/>
  <c r="Q17" i="39"/>
  <c r="J18" i="39"/>
  <c r="R18" i="39" s="1"/>
  <c r="Q18" i="39"/>
  <c r="J19" i="39"/>
  <c r="Q19" i="39"/>
  <c r="R19" i="39" s="1"/>
  <c r="J20" i="39"/>
  <c r="Q20" i="39"/>
  <c r="J21" i="39"/>
  <c r="Q21" i="39"/>
  <c r="H22" i="39"/>
  <c r="M22" i="39"/>
  <c r="N22" i="39"/>
  <c r="O22" i="39"/>
  <c r="H24" i="39"/>
  <c r="I24" i="39"/>
  <c r="L24" i="39"/>
  <c r="Q24" i="39" s="1"/>
  <c r="M24" i="39"/>
  <c r="N24" i="39"/>
  <c r="O24" i="39"/>
  <c r="O32" i="39" s="1"/>
  <c r="P24" i="39"/>
  <c r="J25" i="39"/>
  <c r="Q25" i="39"/>
  <c r="J26" i="39"/>
  <c r="Q26" i="39"/>
  <c r="J27" i="39"/>
  <c r="Q27" i="39"/>
  <c r="J28" i="39"/>
  <c r="R28" i="39" s="1"/>
  <c r="Q28" i="39"/>
  <c r="J29" i="39"/>
  <c r="R29" i="39" s="1"/>
  <c r="Q29" i="39"/>
  <c r="J30" i="39"/>
  <c r="Q30" i="39"/>
  <c r="R30" i="39" s="1"/>
  <c r="J31" i="39"/>
  <c r="R31" i="39" s="1"/>
  <c r="Q31" i="39"/>
  <c r="H32" i="39"/>
  <c r="I32" i="39"/>
  <c r="M32" i="39"/>
  <c r="N32" i="39"/>
  <c r="P32" i="39"/>
  <c r="M34" i="39"/>
  <c r="M42" i="39" s="1"/>
  <c r="P34" i="39"/>
  <c r="P42" i="39" s="1"/>
  <c r="H35" i="39"/>
  <c r="I35" i="39"/>
  <c r="L35" i="39"/>
  <c r="Q35" i="39" s="1"/>
  <c r="M35" i="39"/>
  <c r="N35" i="39"/>
  <c r="O35" i="39"/>
  <c r="P35" i="39"/>
  <c r="H36" i="39"/>
  <c r="I36" i="39"/>
  <c r="J36" i="39"/>
  <c r="L36" i="39"/>
  <c r="Q36" i="39" s="1"/>
  <c r="M36" i="39"/>
  <c r="N36" i="39"/>
  <c r="O36" i="39"/>
  <c r="P36" i="39"/>
  <c r="H37" i="39"/>
  <c r="J37" i="39" s="1"/>
  <c r="I37" i="39"/>
  <c r="L37" i="39"/>
  <c r="Q37" i="39" s="1"/>
  <c r="M37" i="39"/>
  <c r="N37" i="39"/>
  <c r="O37" i="39"/>
  <c r="P37" i="39"/>
  <c r="H38" i="39"/>
  <c r="J38" i="39" s="1"/>
  <c r="I38" i="39"/>
  <c r="L38" i="39"/>
  <c r="M38" i="39"/>
  <c r="N38" i="39"/>
  <c r="O38" i="39"/>
  <c r="P38" i="39"/>
  <c r="H39" i="39"/>
  <c r="I39" i="39"/>
  <c r="L39" i="39"/>
  <c r="M39" i="39"/>
  <c r="N39" i="39"/>
  <c r="O39" i="39"/>
  <c r="P39" i="39"/>
  <c r="H40" i="39"/>
  <c r="I40" i="39"/>
  <c r="J40" i="39"/>
  <c r="L40" i="39"/>
  <c r="M40" i="39"/>
  <c r="N40" i="39"/>
  <c r="O40" i="39"/>
  <c r="P40" i="39"/>
  <c r="H41" i="39"/>
  <c r="I41" i="39"/>
  <c r="L41" i="39"/>
  <c r="Q41" i="39" s="1"/>
  <c r="M41" i="39"/>
  <c r="N41" i="39"/>
  <c r="O41" i="39"/>
  <c r="P41" i="39"/>
  <c r="B47" i="39"/>
  <c r="J49" i="39"/>
  <c r="R49" i="39" s="1"/>
  <c r="Q49" i="39"/>
  <c r="J50" i="39"/>
  <c r="Q50" i="39"/>
  <c r="H51" i="39"/>
  <c r="I51" i="39"/>
  <c r="K51" i="39"/>
  <c r="Q51" i="39" s="1"/>
  <c r="L51" i="39"/>
  <c r="M51" i="39"/>
  <c r="N51" i="39"/>
  <c r="O51" i="39"/>
  <c r="P51" i="39"/>
  <c r="B55" i="39"/>
  <c r="J57" i="39"/>
  <c r="Q57" i="39"/>
  <c r="R57" i="39" s="1"/>
  <c r="J58" i="39"/>
  <c r="R58" i="39" s="1"/>
  <c r="Q58" i="39"/>
  <c r="H59" i="39"/>
  <c r="I59" i="39"/>
  <c r="J59" i="39" s="1"/>
  <c r="K59" i="39"/>
  <c r="L59" i="39"/>
  <c r="M59" i="39"/>
  <c r="N59" i="39"/>
  <c r="O59" i="39"/>
  <c r="P59" i="39"/>
  <c r="B64" i="39"/>
  <c r="J66" i="39"/>
  <c r="P66" i="39"/>
  <c r="J67" i="39"/>
  <c r="Q67" i="39" s="1"/>
  <c r="P67" i="39"/>
  <c r="H68" i="39"/>
  <c r="I68" i="39"/>
  <c r="K68" i="39"/>
  <c r="L68" i="39"/>
  <c r="M68" i="39"/>
  <c r="N68" i="39"/>
  <c r="O68" i="39"/>
  <c r="B72" i="39"/>
  <c r="J74" i="39"/>
  <c r="Q74" i="39" s="1"/>
  <c r="P74" i="39"/>
  <c r="J75" i="39"/>
  <c r="P75" i="39"/>
  <c r="Q75" i="39"/>
  <c r="H76" i="39"/>
  <c r="J76" i="39" s="1"/>
  <c r="I76" i="39"/>
  <c r="K76" i="39"/>
  <c r="L76" i="39"/>
  <c r="M76" i="39"/>
  <c r="N76" i="39"/>
  <c r="O76" i="39"/>
  <c r="B80" i="39"/>
  <c r="J82" i="39"/>
  <c r="Q82" i="39" s="1"/>
  <c r="P82" i="39"/>
  <c r="J83" i="39"/>
  <c r="Q83" i="39" s="1"/>
  <c r="P83" i="39"/>
  <c r="H84" i="39"/>
  <c r="J84" i="39" s="1"/>
  <c r="I84" i="39"/>
  <c r="K84" i="39"/>
  <c r="L84" i="39"/>
  <c r="M84" i="39"/>
  <c r="N84" i="39"/>
  <c r="O84" i="39"/>
  <c r="B88" i="39"/>
  <c r="J90" i="39"/>
  <c r="Q90" i="39" s="1"/>
  <c r="P90" i="39"/>
  <c r="J91" i="39"/>
  <c r="Q91" i="39" s="1"/>
  <c r="P91" i="39"/>
  <c r="H92" i="39"/>
  <c r="J92" i="39" s="1"/>
  <c r="I92" i="39"/>
  <c r="K92" i="39"/>
  <c r="L92" i="39"/>
  <c r="M92" i="39"/>
  <c r="N92" i="39"/>
  <c r="O92" i="39"/>
  <c r="B96" i="39"/>
  <c r="H99" i="39"/>
  <c r="I99" i="39"/>
  <c r="K99" i="39"/>
  <c r="K98" i="39" s="1"/>
  <c r="K134" i="39" s="1"/>
  <c r="L99" i="39"/>
  <c r="L98" i="39" s="1"/>
  <c r="L134" i="39" s="1"/>
  <c r="M99" i="39"/>
  <c r="N99" i="39"/>
  <c r="N98" i="39" s="1"/>
  <c r="O99" i="39"/>
  <c r="P99" i="39"/>
  <c r="J100" i="39"/>
  <c r="Q100" i="39"/>
  <c r="J101" i="39"/>
  <c r="R101" i="39" s="1"/>
  <c r="Q101" i="39"/>
  <c r="J102" i="39"/>
  <c r="R102" i="39" s="1"/>
  <c r="Q102" i="39"/>
  <c r="J103" i="39"/>
  <c r="Q103" i="39"/>
  <c r="J104" i="39"/>
  <c r="Q104" i="39"/>
  <c r="R104" i="39" s="1"/>
  <c r="H105" i="39"/>
  <c r="I105" i="39"/>
  <c r="J105" i="39"/>
  <c r="K105" i="39"/>
  <c r="L105" i="39"/>
  <c r="M105" i="39"/>
  <c r="N105" i="39"/>
  <c r="O105" i="39"/>
  <c r="O98" i="39" s="1"/>
  <c r="O134" i="39" s="1"/>
  <c r="P105" i="39"/>
  <c r="J106" i="39"/>
  <c r="R106" i="39" s="1"/>
  <c r="Q106" i="39"/>
  <c r="J107" i="39"/>
  <c r="Q107" i="39"/>
  <c r="H108" i="39"/>
  <c r="I108" i="39"/>
  <c r="K108" i="39"/>
  <c r="L108" i="39"/>
  <c r="M108" i="39"/>
  <c r="N108" i="39"/>
  <c r="O108" i="39"/>
  <c r="P108" i="39"/>
  <c r="J109" i="39"/>
  <c r="J108" i="39" s="1"/>
  <c r="Q109" i="39"/>
  <c r="Q108" i="39" s="1"/>
  <c r="J110" i="39"/>
  <c r="R110" i="39" s="1"/>
  <c r="Q110" i="39"/>
  <c r="J111" i="39"/>
  <c r="Q111" i="39"/>
  <c r="J112" i="39"/>
  <c r="Q112" i="39"/>
  <c r="R112" i="39" s="1"/>
  <c r="H113" i="39"/>
  <c r="I113" i="39"/>
  <c r="J113" i="39"/>
  <c r="K113" i="39"/>
  <c r="L113" i="39"/>
  <c r="M113" i="39"/>
  <c r="N113" i="39"/>
  <c r="O113" i="39"/>
  <c r="P113" i="39"/>
  <c r="J114" i="39"/>
  <c r="R114" i="39" s="1"/>
  <c r="Q114" i="39"/>
  <c r="J115" i="39"/>
  <c r="Q115" i="39"/>
  <c r="J116" i="39"/>
  <c r="Q116" i="39"/>
  <c r="J117" i="39"/>
  <c r="R117" i="39" s="1"/>
  <c r="Q117" i="39"/>
  <c r="J118" i="39"/>
  <c r="Q118" i="39"/>
  <c r="H119" i="39"/>
  <c r="I119" i="39"/>
  <c r="K119" i="39"/>
  <c r="L119" i="39"/>
  <c r="M119" i="39"/>
  <c r="N119" i="39"/>
  <c r="O119" i="39"/>
  <c r="P119" i="39"/>
  <c r="J120" i="39"/>
  <c r="Q120" i="39"/>
  <c r="J121" i="39"/>
  <c r="R121" i="39" s="1"/>
  <c r="Q121" i="39"/>
  <c r="J122" i="39"/>
  <c r="R122" i="39" s="1"/>
  <c r="Q122" i="39"/>
  <c r="J123" i="39"/>
  <c r="R123" i="39" s="1"/>
  <c r="Q123" i="39"/>
  <c r="J124" i="39"/>
  <c r="Q124" i="39"/>
  <c r="J125" i="39"/>
  <c r="R125" i="39" s="1"/>
  <c r="Q125" i="39"/>
  <c r="J126" i="39"/>
  <c r="Q126" i="39"/>
  <c r="J127" i="39"/>
  <c r="Q127" i="39"/>
  <c r="J128" i="39"/>
  <c r="Q128" i="39"/>
  <c r="H129" i="39"/>
  <c r="I129" i="39"/>
  <c r="L129" i="39"/>
  <c r="M129" i="39"/>
  <c r="N129" i="39"/>
  <c r="O129" i="39"/>
  <c r="P129" i="39"/>
  <c r="J130" i="39"/>
  <c r="Q130" i="39"/>
  <c r="J131" i="39"/>
  <c r="Q131" i="39"/>
  <c r="R131" i="39" s="1"/>
  <c r="J132" i="39"/>
  <c r="Q132" i="39"/>
  <c r="R132" i="39"/>
  <c r="J133" i="39"/>
  <c r="R133" i="39" s="1"/>
  <c r="Q133" i="39"/>
  <c r="B138" i="39"/>
  <c r="H141" i="39"/>
  <c r="H140" i="39" s="1"/>
  <c r="H176" i="39" s="1"/>
  <c r="I141" i="39"/>
  <c r="I140" i="39" s="1"/>
  <c r="K141" i="39"/>
  <c r="L141" i="39"/>
  <c r="L140" i="39" s="1"/>
  <c r="L176" i="39" s="1"/>
  <c r="M141" i="39"/>
  <c r="N141" i="39"/>
  <c r="O141" i="39"/>
  <c r="P141" i="39"/>
  <c r="P140" i="39" s="1"/>
  <c r="P176" i="39" s="1"/>
  <c r="J142" i="39"/>
  <c r="R142" i="39" s="1"/>
  <c r="Q142" i="39"/>
  <c r="J143" i="39"/>
  <c r="R143" i="39" s="1"/>
  <c r="Q143" i="39"/>
  <c r="J144" i="39"/>
  <c r="Q144" i="39"/>
  <c r="J145" i="39"/>
  <c r="Q145" i="39"/>
  <c r="Q141" i="39" s="1"/>
  <c r="J146" i="39"/>
  <c r="R146" i="39" s="1"/>
  <c r="Q146" i="39"/>
  <c r="H147" i="39"/>
  <c r="I147" i="39"/>
  <c r="K147" i="39"/>
  <c r="L147" i="39"/>
  <c r="M147" i="39"/>
  <c r="N147" i="39"/>
  <c r="O147" i="39"/>
  <c r="P147" i="39"/>
  <c r="J148" i="39"/>
  <c r="J147" i="39" s="1"/>
  <c r="Q148" i="39"/>
  <c r="J149" i="39"/>
  <c r="Q149" i="39"/>
  <c r="R149" i="39" s="1"/>
  <c r="H150" i="39"/>
  <c r="I150" i="39"/>
  <c r="K150" i="39"/>
  <c r="L150" i="39"/>
  <c r="M150" i="39"/>
  <c r="N150" i="39"/>
  <c r="O150" i="39"/>
  <c r="P150" i="39"/>
  <c r="J151" i="39"/>
  <c r="R151" i="39" s="1"/>
  <c r="Q151" i="39"/>
  <c r="J152" i="39"/>
  <c r="Q152" i="39"/>
  <c r="J153" i="39"/>
  <c r="Q153" i="39"/>
  <c r="J154" i="39"/>
  <c r="J150" i="39" s="1"/>
  <c r="Q154" i="39"/>
  <c r="H155" i="39"/>
  <c r="I155" i="39"/>
  <c r="K155" i="39"/>
  <c r="L155" i="39"/>
  <c r="M155" i="39"/>
  <c r="N155" i="39"/>
  <c r="O155" i="39"/>
  <c r="P155" i="39"/>
  <c r="J156" i="39"/>
  <c r="Q156" i="39"/>
  <c r="J157" i="39"/>
  <c r="Q157" i="39"/>
  <c r="J158" i="39"/>
  <c r="R158" i="39" s="1"/>
  <c r="Q158" i="39"/>
  <c r="J159" i="39"/>
  <c r="R159" i="39" s="1"/>
  <c r="Q159" i="39"/>
  <c r="J160" i="39"/>
  <c r="R160" i="39" s="1"/>
  <c r="Q160" i="39"/>
  <c r="H161" i="39"/>
  <c r="I161" i="39"/>
  <c r="K161" i="39"/>
  <c r="L161" i="39"/>
  <c r="M161" i="39"/>
  <c r="N161" i="39"/>
  <c r="O161" i="39"/>
  <c r="P161" i="39"/>
  <c r="J162" i="39"/>
  <c r="Q162" i="39"/>
  <c r="J163" i="39"/>
  <c r="R163" i="39" s="1"/>
  <c r="Q163" i="39"/>
  <c r="J164" i="39"/>
  <c r="Q164" i="39"/>
  <c r="J165" i="39"/>
  <c r="Q165" i="39"/>
  <c r="R165" i="39" s="1"/>
  <c r="J166" i="39"/>
  <c r="R166" i="39" s="1"/>
  <c r="Q166" i="39"/>
  <c r="J167" i="39"/>
  <c r="Q167" i="39"/>
  <c r="R167" i="39"/>
  <c r="J168" i="39"/>
  <c r="Q168" i="39"/>
  <c r="J169" i="39"/>
  <c r="R169" i="39" s="1"/>
  <c r="Q169" i="39"/>
  <c r="J170" i="39"/>
  <c r="R170" i="39" s="1"/>
  <c r="Q170" i="39"/>
  <c r="H171" i="39"/>
  <c r="I171" i="39"/>
  <c r="L171" i="39"/>
  <c r="M171" i="39"/>
  <c r="N171" i="39"/>
  <c r="O171" i="39"/>
  <c r="P171" i="39"/>
  <c r="J172" i="39"/>
  <c r="Q172" i="39"/>
  <c r="J173" i="39"/>
  <c r="Q173" i="39"/>
  <c r="R173" i="39"/>
  <c r="J174" i="39"/>
  <c r="Q174" i="39"/>
  <c r="J175" i="39"/>
  <c r="Q175" i="39"/>
  <c r="R98" i="41" l="1"/>
  <c r="R134" i="41" s="1"/>
  <c r="R39" i="41"/>
  <c r="R41" i="41"/>
  <c r="R14" i="41"/>
  <c r="Q98" i="41"/>
  <c r="Q134" i="41"/>
  <c r="R140" i="41"/>
  <c r="R176" i="41" s="1"/>
  <c r="H42" i="41"/>
  <c r="J42" i="41" s="1"/>
  <c r="J34" i="41"/>
  <c r="Q34" i="41"/>
  <c r="L42" i="41"/>
  <c r="Q42" i="41" s="1"/>
  <c r="P84" i="39"/>
  <c r="Q59" i="39"/>
  <c r="R59" i="39" s="1"/>
  <c r="R27" i="39"/>
  <c r="R168" i="39"/>
  <c r="R157" i="39"/>
  <c r="R153" i="39"/>
  <c r="K140" i="39"/>
  <c r="K176" i="39" s="1"/>
  <c r="R127" i="39"/>
  <c r="R120" i="39"/>
  <c r="R116" i="39"/>
  <c r="Q99" i="39"/>
  <c r="I98" i="39"/>
  <c r="I134" i="39" s="1"/>
  <c r="P92" i="39"/>
  <c r="P68" i="39"/>
  <c r="Q66" i="39"/>
  <c r="Q40" i="39"/>
  <c r="R40" i="39" s="1"/>
  <c r="Q39" i="39"/>
  <c r="J35" i="39"/>
  <c r="L32" i="39"/>
  <c r="Q32" i="39" s="1"/>
  <c r="R32" i="39" s="1"/>
  <c r="R26" i="39"/>
  <c r="I22" i="39"/>
  <c r="J22" i="39" s="1"/>
  <c r="J14" i="39"/>
  <c r="R14" i="39" s="1"/>
  <c r="J161" i="39"/>
  <c r="Q150" i="39"/>
  <c r="J141" i="39"/>
  <c r="J119" i="39"/>
  <c r="M98" i="39"/>
  <c r="M134" i="39" s="1"/>
  <c r="J99" i="39"/>
  <c r="H98" i="39"/>
  <c r="H134" i="39" s="1"/>
  <c r="R38" i="39"/>
  <c r="R37" i="39"/>
  <c r="Q14" i="39"/>
  <c r="R124" i="39"/>
  <c r="R119" i="39" s="1"/>
  <c r="J171" i="39"/>
  <c r="R164" i="39"/>
  <c r="R152" i="39"/>
  <c r="R126" i="39"/>
  <c r="R115" i="39"/>
  <c r="R113" i="39" s="1"/>
  <c r="R111" i="39"/>
  <c r="R107" i="39"/>
  <c r="R105" i="39" s="1"/>
  <c r="R103" i="39"/>
  <c r="P98" i="39"/>
  <c r="P134" i="39" s="1"/>
  <c r="J39" i="39"/>
  <c r="R39" i="39" s="1"/>
  <c r="O34" i="39"/>
  <c r="O42" i="39" s="1"/>
  <c r="J32" i="39"/>
  <c r="I176" i="39"/>
  <c r="Q171" i="39"/>
  <c r="R175" i="39"/>
  <c r="J155" i="39"/>
  <c r="J140" i="39" s="1"/>
  <c r="J176" i="39" s="1"/>
  <c r="M140" i="39"/>
  <c r="M176" i="39" s="1"/>
  <c r="R118" i="39"/>
  <c r="P76" i="39"/>
  <c r="J68" i="39"/>
  <c r="Q68" i="39" s="1"/>
  <c r="R50" i="39"/>
  <c r="J41" i="39"/>
  <c r="R41" i="39" s="1"/>
  <c r="R25" i="39"/>
  <c r="J24" i="39"/>
  <c r="R24" i="39" s="1"/>
  <c r="R21" i="39"/>
  <c r="R17" i="39"/>
  <c r="Q76" i="39"/>
  <c r="Q22" i="39"/>
  <c r="R145" i="39"/>
  <c r="R154" i="39"/>
  <c r="O140" i="39"/>
  <c r="O176" i="39" s="1"/>
  <c r="Q113" i="39"/>
  <c r="Q105" i="39"/>
  <c r="N134" i="39"/>
  <c r="R174" i="39"/>
  <c r="Q161" i="39"/>
  <c r="R162" i="39"/>
  <c r="R161" i="39" s="1"/>
  <c r="N140" i="39"/>
  <c r="N176" i="39" s="1"/>
  <c r="J129" i="39"/>
  <c r="R128" i="39"/>
  <c r="R109" i="39"/>
  <c r="Q38" i="39"/>
  <c r="R20" i="39"/>
  <c r="R36" i="39"/>
  <c r="R22" i="39"/>
  <c r="R35" i="39"/>
  <c r="R150" i="39"/>
  <c r="Q92" i="39"/>
  <c r="R141" i="39"/>
  <c r="Q84" i="39"/>
  <c r="R99" i="39"/>
  <c r="J98" i="39"/>
  <c r="J134" i="39" s="1"/>
  <c r="R108" i="39"/>
  <c r="R156" i="39"/>
  <c r="R155" i="39" s="1"/>
  <c r="R148" i="39"/>
  <c r="R147" i="39" s="1"/>
  <c r="R130" i="39"/>
  <c r="R129" i="39" s="1"/>
  <c r="R172" i="39"/>
  <c r="R171" i="39" s="1"/>
  <c r="Q119" i="39"/>
  <c r="R100" i="39"/>
  <c r="J51" i="39"/>
  <c r="R51" i="39" s="1"/>
  <c r="L34" i="39"/>
  <c r="Q155" i="39"/>
  <c r="Q147" i="39"/>
  <c r="R144" i="39"/>
  <c r="Q129" i="39"/>
  <c r="H34" i="39"/>
  <c r="A1" i="38"/>
  <c r="B5" i="38"/>
  <c r="L6" i="38"/>
  <c r="I9" i="38"/>
  <c r="Q7" i="38" s="1"/>
  <c r="C13" i="38"/>
  <c r="H14" i="38"/>
  <c r="I14" i="38"/>
  <c r="I34" i="38" s="1"/>
  <c r="I42" i="38" s="1"/>
  <c r="L14" i="38"/>
  <c r="L22" i="38" s="1"/>
  <c r="M14" i="38"/>
  <c r="M34" i="38" s="1"/>
  <c r="M42" i="38" s="1"/>
  <c r="N14" i="38"/>
  <c r="N22" i="38" s="1"/>
  <c r="O14" i="38"/>
  <c r="P14" i="38"/>
  <c r="J15" i="38"/>
  <c r="Q15" i="38"/>
  <c r="R15" i="38"/>
  <c r="J16" i="38"/>
  <c r="R16" i="38" s="1"/>
  <c r="Q16" i="38"/>
  <c r="J17" i="38"/>
  <c r="Q17" i="38"/>
  <c r="J18" i="38"/>
  <c r="Q18" i="38"/>
  <c r="R18" i="38"/>
  <c r="J19" i="38"/>
  <c r="Q19" i="38"/>
  <c r="R19" i="38" s="1"/>
  <c r="J20" i="38"/>
  <c r="R20" i="38" s="1"/>
  <c r="Q20" i="38"/>
  <c r="J21" i="38"/>
  <c r="Q21" i="38"/>
  <c r="I22" i="38"/>
  <c r="M22" i="38"/>
  <c r="O22" i="38"/>
  <c r="H24" i="38"/>
  <c r="J24" i="38" s="1"/>
  <c r="I24" i="38"/>
  <c r="L24" i="38"/>
  <c r="L32" i="38" s="1"/>
  <c r="M24" i="38"/>
  <c r="M32" i="38" s="1"/>
  <c r="N24" i="38"/>
  <c r="N34" i="38" s="1"/>
  <c r="N42" i="38" s="1"/>
  <c r="O24" i="38"/>
  <c r="O32" i="38" s="1"/>
  <c r="P24" i="38"/>
  <c r="P34" i="38" s="1"/>
  <c r="P42" i="38" s="1"/>
  <c r="J25" i="38"/>
  <c r="Q25" i="38"/>
  <c r="R25" i="38"/>
  <c r="J26" i="38"/>
  <c r="Q26" i="38"/>
  <c r="R26" i="38" s="1"/>
  <c r="J27" i="38"/>
  <c r="R27" i="38" s="1"/>
  <c r="Q27" i="38"/>
  <c r="J28" i="38"/>
  <c r="R28" i="38" s="1"/>
  <c r="Q28" i="38"/>
  <c r="J29" i="38"/>
  <c r="Q29" i="38"/>
  <c r="J30" i="38"/>
  <c r="Q30" i="38"/>
  <c r="R30" i="38"/>
  <c r="J31" i="38"/>
  <c r="R31" i="38" s="1"/>
  <c r="Q31" i="38"/>
  <c r="H32" i="38"/>
  <c r="I32" i="38"/>
  <c r="P32" i="38"/>
  <c r="L34" i="38"/>
  <c r="H35" i="38"/>
  <c r="I35" i="38"/>
  <c r="L35" i="38"/>
  <c r="M35" i="38"/>
  <c r="N35" i="38"/>
  <c r="O35" i="38"/>
  <c r="P35" i="38"/>
  <c r="H36" i="38"/>
  <c r="I36" i="38"/>
  <c r="J36" i="38" s="1"/>
  <c r="L36" i="38"/>
  <c r="M36" i="38"/>
  <c r="N36" i="38"/>
  <c r="O36" i="38"/>
  <c r="P36" i="38"/>
  <c r="H37" i="38"/>
  <c r="J37" i="38" s="1"/>
  <c r="I37" i="38"/>
  <c r="L37" i="38"/>
  <c r="M37" i="38"/>
  <c r="N37" i="38"/>
  <c r="Q37" i="38" s="1"/>
  <c r="O37" i="38"/>
  <c r="P37" i="38"/>
  <c r="H38" i="38"/>
  <c r="J38" i="38" s="1"/>
  <c r="I38" i="38"/>
  <c r="L38" i="38"/>
  <c r="M38" i="38"/>
  <c r="N38" i="38"/>
  <c r="O38" i="38"/>
  <c r="P38" i="38"/>
  <c r="H39" i="38"/>
  <c r="J39" i="38" s="1"/>
  <c r="I39" i="38"/>
  <c r="L39" i="38"/>
  <c r="M39" i="38"/>
  <c r="N39" i="38"/>
  <c r="O39" i="38"/>
  <c r="P39" i="38"/>
  <c r="H40" i="38"/>
  <c r="J40" i="38" s="1"/>
  <c r="I40" i="38"/>
  <c r="L40" i="38"/>
  <c r="M40" i="38"/>
  <c r="N40" i="38"/>
  <c r="O40" i="38"/>
  <c r="P40" i="38"/>
  <c r="H41" i="38"/>
  <c r="J41" i="38" s="1"/>
  <c r="I41" i="38"/>
  <c r="L41" i="38"/>
  <c r="M41" i="38"/>
  <c r="N41" i="38"/>
  <c r="O41" i="38"/>
  <c r="P41" i="38"/>
  <c r="Q41" i="38" s="1"/>
  <c r="B47" i="38"/>
  <c r="J49" i="38"/>
  <c r="Q49" i="38"/>
  <c r="R49" i="38"/>
  <c r="J50" i="38"/>
  <c r="R50" i="38" s="1"/>
  <c r="Q50" i="38"/>
  <c r="H51" i="38"/>
  <c r="I51" i="38"/>
  <c r="K51" i="38"/>
  <c r="L51" i="38"/>
  <c r="M51" i="38"/>
  <c r="N51" i="38"/>
  <c r="O51" i="38"/>
  <c r="P51" i="38"/>
  <c r="B55" i="38"/>
  <c r="J57" i="38"/>
  <c r="Q57" i="38"/>
  <c r="R57" i="38" s="1"/>
  <c r="J58" i="38"/>
  <c r="R58" i="38" s="1"/>
  <c r="Q58" i="38"/>
  <c r="H59" i="38"/>
  <c r="J59" i="38" s="1"/>
  <c r="I59" i="38"/>
  <c r="K59" i="38"/>
  <c r="L59" i="38"/>
  <c r="M59" i="38"/>
  <c r="N59" i="38"/>
  <c r="O59" i="38"/>
  <c r="P59" i="38"/>
  <c r="B64" i="38"/>
  <c r="J66" i="38"/>
  <c r="P66" i="38"/>
  <c r="J67" i="38"/>
  <c r="P67" i="38"/>
  <c r="H68" i="38"/>
  <c r="J68" i="38" s="1"/>
  <c r="Q68" i="38" s="1"/>
  <c r="I68" i="38"/>
  <c r="K68" i="38"/>
  <c r="L68" i="38"/>
  <c r="M68" i="38"/>
  <c r="N68" i="38"/>
  <c r="O68" i="38"/>
  <c r="P68" i="38"/>
  <c r="B72" i="38"/>
  <c r="J74" i="38"/>
  <c r="P74" i="38"/>
  <c r="Q74" i="38"/>
  <c r="J75" i="38"/>
  <c r="Q75" i="38" s="1"/>
  <c r="P75" i="38"/>
  <c r="H76" i="38"/>
  <c r="I76" i="38"/>
  <c r="K76" i="38"/>
  <c r="L76" i="38"/>
  <c r="M76" i="38"/>
  <c r="P76" i="38" s="1"/>
  <c r="N76" i="38"/>
  <c r="O76" i="38"/>
  <c r="B80" i="38"/>
  <c r="J82" i="38"/>
  <c r="P82" i="38"/>
  <c r="J83" i="38"/>
  <c r="Q83" i="38" s="1"/>
  <c r="P83" i="38"/>
  <c r="H84" i="38"/>
  <c r="J84" i="38" s="1"/>
  <c r="I84" i="38"/>
  <c r="K84" i="38"/>
  <c r="P84" i="38" s="1"/>
  <c r="L84" i="38"/>
  <c r="M84" i="38"/>
  <c r="N84" i="38"/>
  <c r="O84" i="38"/>
  <c r="B88" i="38"/>
  <c r="J90" i="38"/>
  <c r="P90" i="38"/>
  <c r="J91" i="38"/>
  <c r="Q91" i="38" s="1"/>
  <c r="P91" i="38"/>
  <c r="H92" i="38"/>
  <c r="J92" i="38" s="1"/>
  <c r="I92" i="38"/>
  <c r="K92" i="38"/>
  <c r="P92" i="38" s="1"/>
  <c r="L92" i="38"/>
  <c r="M92" i="38"/>
  <c r="N92" i="38"/>
  <c r="O92" i="38"/>
  <c r="B96" i="38"/>
  <c r="H99" i="38"/>
  <c r="H98" i="38" s="1"/>
  <c r="I99" i="38"/>
  <c r="I98" i="38" s="1"/>
  <c r="I134" i="38" s="1"/>
  <c r="K99" i="38"/>
  <c r="K98" i="38" s="1"/>
  <c r="K134" i="38" s="1"/>
  <c r="L99" i="38"/>
  <c r="M99" i="38"/>
  <c r="M98" i="38" s="1"/>
  <c r="M134" i="38" s="1"/>
  <c r="N99" i="38"/>
  <c r="O99" i="38"/>
  <c r="P99" i="38"/>
  <c r="P98" i="38" s="1"/>
  <c r="J100" i="38"/>
  <c r="R100" i="38" s="1"/>
  <c r="Q100" i="38"/>
  <c r="J101" i="38"/>
  <c r="Q101" i="38"/>
  <c r="R101" i="38" s="1"/>
  <c r="J102" i="38"/>
  <c r="R102" i="38" s="1"/>
  <c r="Q102" i="38"/>
  <c r="J103" i="38"/>
  <c r="Q103" i="38"/>
  <c r="J104" i="38"/>
  <c r="Q104" i="38"/>
  <c r="R104" i="38"/>
  <c r="H105" i="38"/>
  <c r="I105" i="38"/>
  <c r="K105" i="38"/>
  <c r="L105" i="38"/>
  <c r="L98" i="38" s="1"/>
  <c r="L134" i="38" s="1"/>
  <c r="M105" i="38"/>
  <c r="N105" i="38"/>
  <c r="O105" i="38"/>
  <c r="P105" i="38"/>
  <c r="J106" i="38"/>
  <c r="R106" i="38" s="1"/>
  <c r="Q106" i="38"/>
  <c r="J107" i="38"/>
  <c r="J105" i="38" s="1"/>
  <c r="Q107" i="38"/>
  <c r="H108" i="38"/>
  <c r="I108" i="38"/>
  <c r="K108" i="38"/>
  <c r="L108" i="38"/>
  <c r="M108" i="38"/>
  <c r="N108" i="38"/>
  <c r="O108" i="38"/>
  <c r="P108" i="38"/>
  <c r="J109" i="38"/>
  <c r="Q109" i="38"/>
  <c r="R109" i="38" s="1"/>
  <c r="J110" i="38"/>
  <c r="R110" i="38" s="1"/>
  <c r="Q110" i="38"/>
  <c r="J111" i="38"/>
  <c r="Q111" i="38"/>
  <c r="J112" i="38"/>
  <c r="Q112" i="38"/>
  <c r="R112" i="38"/>
  <c r="H113" i="38"/>
  <c r="I113" i="38"/>
  <c r="K113" i="38"/>
  <c r="L113" i="38"/>
  <c r="M113" i="38"/>
  <c r="N113" i="38"/>
  <c r="O113" i="38"/>
  <c r="P113" i="38"/>
  <c r="J114" i="38"/>
  <c r="R114" i="38" s="1"/>
  <c r="Q114" i="38"/>
  <c r="J115" i="38"/>
  <c r="J113" i="38" s="1"/>
  <c r="Q115" i="38"/>
  <c r="J116" i="38"/>
  <c r="Q116" i="38"/>
  <c r="J117" i="38"/>
  <c r="R117" i="38" s="1"/>
  <c r="Q117" i="38"/>
  <c r="J118" i="38"/>
  <c r="Q118" i="38"/>
  <c r="H119" i="38"/>
  <c r="I119" i="38"/>
  <c r="K119" i="38"/>
  <c r="L119" i="38"/>
  <c r="M119" i="38"/>
  <c r="N119" i="38"/>
  <c r="O119" i="38"/>
  <c r="P119" i="38"/>
  <c r="J120" i="38"/>
  <c r="R120" i="38" s="1"/>
  <c r="Q120" i="38"/>
  <c r="J121" i="38"/>
  <c r="Q121" i="38"/>
  <c r="J122" i="38"/>
  <c r="Q122" i="38"/>
  <c r="R122" i="38"/>
  <c r="J123" i="38"/>
  <c r="R123" i="38" s="1"/>
  <c r="Q123" i="38"/>
  <c r="J124" i="38"/>
  <c r="Q124" i="38"/>
  <c r="J125" i="38"/>
  <c r="Q125" i="38"/>
  <c r="R125" i="38"/>
  <c r="J126" i="38"/>
  <c r="R126" i="38" s="1"/>
  <c r="Q126" i="38"/>
  <c r="J127" i="38"/>
  <c r="Q127" i="38"/>
  <c r="J128" i="38"/>
  <c r="Q128" i="38"/>
  <c r="R128" i="38"/>
  <c r="H129" i="38"/>
  <c r="I129" i="38"/>
  <c r="L129" i="38"/>
  <c r="M129" i="38"/>
  <c r="N129" i="38"/>
  <c r="O129" i="38"/>
  <c r="P129" i="38"/>
  <c r="J130" i="38"/>
  <c r="J129" i="38" s="1"/>
  <c r="Q130" i="38"/>
  <c r="J131" i="38"/>
  <c r="Q131" i="38"/>
  <c r="R131" i="38"/>
  <c r="J132" i="38"/>
  <c r="R132" i="38" s="1"/>
  <c r="Q132" i="38"/>
  <c r="J133" i="38"/>
  <c r="R133" i="38" s="1"/>
  <c r="Q133" i="38"/>
  <c r="Q129" i="38" s="1"/>
  <c r="B138" i="38"/>
  <c r="H141" i="38"/>
  <c r="I141" i="38"/>
  <c r="I140" i="38" s="1"/>
  <c r="I176" i="38" s="1"/>
  <c r="K141" i="38"/>
  <c r="K140" i="38" s="1"/>
  <c r="K176" i="38" s="1"/>
  <c r="L141" i="38"/>
  <c r="L140" i="38" s="1"/>
  <c r="L176" i="38" s="1"/>
  <c r="M141" i="38"/>
  <c r="M140" i="38" s="1"/>
  <c r="M176" i="38" s="1"/>
  <c r="N141" i="38"/>
  <c r="O141" i="38"/>
  <c r="P141" i="38"/>
  <c r="J142" i="38"/>
  <c r="Q142" i="38"/>
  <c r="J143" i="38"/>
  <c r="R143" i="38" s="1"/>
  <c r="Q143" i="38"/>
  <c r="J144" i="38"/>
  <c r="Q144" i="38"/>
  <c r="R144" i="38"/>
  <c r="J145" i="38"/>
  <c r="Q145" i="38"/>
  <c r="J146" i="38"/>
  <c r="R146" i="38" s="1"/>
  <c r="Q146" i="38"/>
  <c r="H147" i="38"/>
  <c r="I147" i="38"/>
  <c r="K147" i="38"/>
  <c r="L147" i="38"/>
  <c r="M147" i="38"/>
  <c r="N147" i="38"/>
  <c r="N140" i="38" s="1"/>
  <c r="N176" i="38" s="1"/>
  <c r="O147" i="38"/>
  <c r="P147" i="38"/>
  <c r="J148" i="38"/>
  <c r="Q148" i="38"/>
  <c r="Q147" i="38" s="1"/>
  <c r="J149" i="38"/>
  <c r="Q149" i="38"/>
  <c r="R149" i="38"/>
  <c r="H150" i="38"/>
  <c r="I150" i="38"/>
  <c r="K150" i="38"/>
  <c r="L150" i="38"/>
  <c r="M150" i="38"/>
  <c r="N150" i="38"/>
  <c r="O150" i="38"/>
  <c r="P150" i="38"/>
  <c r="J151" i="38"/>
  <c r="Q151" i="38"/>
  <c r="R151" i="38" s="1"/>
  <c r="J152" i="38"/>
  <c r="Q152" i="38"/>
  <c r="R152" i="38" s="1"/>
  <c r="J153" i="38"/>
  <c r="Q153" i="38"/>
  <c r="J154" i="38"/>
  <c r="Q154" i="38"/>
  <c r="R154" i="38" s="1"/>
  <c r="H155" i="38"/>
  <c r="I155" i="38"/>
  <c r="K155" i="38"/>
  <c r="L155" i="38"/>
  <c r="M155" i="38"/>
  <c r="N155" i="38"/>
  <c r="O155" i="38"/>
  <c r="P155" i="38"/>
  <c r="J156" i="38"/>
  <c r="Q156" i="38"/>
  <c r="Q155" i="38" s="1"/>
  <c r="J157" i="38"/>
  <c r="R157" i="38" s="1"/>
  <c r="Q157" i="38"/>
  <c r="J158" i="38"/>
  <c r="R158" i="38" s="1"/>
  <c r="Q158" i="38"/>
  <c r="J159" i="38"/>
  <c r="R159" i="38" s="1"/>
  <c r="Q159" i="38"/>
  <c r="J160" i="38"/>
  <c r="R160" i="38" s="1"/>
  <c r="Q160" i="38"/>
  <c r="H161" i="38"/>
  <c r="I161" i="38"/>
  <c r="K161" i="38"/>
  <c r="L161" i="38"/>
  <c r="M161" i="38"/>
  <c r="N161" i="38"/>
  <c r="O161" i="38"/>
  <c r="P161" i="38"/>
  <c r="J162" i="38"/>
  <c r="Q162" i="38"/>
  <c r="R162" i="38"/>
  <c r="J163" i="38"/>
  <c r="R163" i="38" s="1"/>
  <c r="Q163" i="38"/>
  <c r="J164" i="38"/>
  <c r="Q164" i="38"/>
  <c r="J165" i="38"/>
  <c r="Q165" i="38"/>
  <c r="R165" i="38"/>
  <c r="J166" i="38"/>
  <c r="Q166" i="38"/>
  <c r="J167" i="38"/>
  <c r="Q167" i="38"/>
  <c r="R167" i="38"/>
  <c r="J168" i="38"/>
  <c r="Q168" i="38"/>
  <c r="R168" i="38" s="1"/>
  <c r="J169" i="38"/>
  <c r="Q169" i="38"/>
  <c r="J170" i="38"/>
  <c r="Q170" i="38"/>
  <c r="R170" i="38"/>
  <c r="H171" i="38"/>
  <c r="I171" i="38"/>
  <c r="L171" i="38"/>
  <c r="M171" i="38"/>
  <c r="N171" i="38"/>
  <c r="O171" i="38"/>
  <c r="P171" i="38"/>
  <c r="J172" i="38"/>
  <c r="J171" i="38" s="1"/>
  <c r="Q172" i="38"/>
  <c r="J173" i="38"/>
  <c r="Q173" i="38"/>
  <c r="R173" i="38"/>
  <c r="J174" i="38"/>
  <c r="R174" i="38" s="1"/>
  <c r="Q174" i="38"/>
  <c r="J175" i="38"/>
  <c r="Q175" i="38"/>
  <c r="R34" i="41" l="1"/>
  <c r="R42" i="41"/>
  <c r="Q6" i="41" s="1"/>
  <c r="R6" i="41" s="1"/>
  <c r="R98" i="39"/>
  <c r="Q98" i="39"/>
  <c r="Q134" i="39" s="1"/>
  <c r="Q140" i="39"/>
  <c r="Q176" i="39" s="1"/>
  <c r="R134" i="39"/>
  <c r="R140" i="39"/>
  <c r="R176" i="39" s="1"/>
  <c r="H42" i="39"/>
  <c r="J42" i="39" s="1"/>
  <c r="J34" i="39"/>
  <c r="R34" i="39" s="1"/>
  <c r="Q34" i="39"/>
  <c r="L42" i="39"/>
  <c r="Q42" i="39" s="1"/>
  <c r="J14" i="38"/>
  <c r="R14" i="38" s="1"/>
  <c r="Q171" i="38"/>
  <c r="R145" i="38"/>
  <c r="J141" i="38"/>
  <c r="H140" i="38"/>
  <c r="H176" i="38" s="1"/>
  <c r="Q99" i="38"/>
  <c r="O98" i="38"/>
  <c r="O134" i="38" s="1"/>
  <c r="Q90" i="38"/>
  <c r="Q67" i="38"/>
  <c r="Q51" i="38"/>
  <c r="Q38" i="38"/>
  <c r="Q36" i="38"/>
  <c r="R36" i="38" s="1"/>
  <c r="Q35" i="38"/>
  <c r="N32" i="38"/>
  <c r="R175" i="38"/>
  <c r="R111" i="38"/>
  <c r="J76" i="38"/>
  <c r="Q76" i="38" s="1"/>
  <c r="J155" i="38"/>
  <c r="P140" i="38"/>
  <c r="P176" i="38" s="1"/>
  <c r="Q113" i="38"/>
  <c r="Q105" i="38"/>
  <c r="Q98" i="38" s="1"/>
  <c r="Q134" i="38" s="1"/>
  <c r="N98" i="38"/>
  <c r="N134" i="38" s="1"/>
  <c r="Q84" i="38"/>
  <c r="Q59" i="38"/>
  <c r="R59" i="38" s="1"/>
  <c r="Q40" i="38"/>
  <c r="R40" i="38" s="1"/>
  <c r="Q39" i="38"/>
  <c r="R39" i="38" s="1"/>
  <c r="R21" i="38"/>
  <c r="Q14" i="38"/>
  <c r="R153" i="38"/>
  <c r="R150" i="38" s="1"/>
  <c r="R118" i="38"/>
  <c r="R103" i="38"/>
  <c r="R169" i="38"/>
  <c r="R166" i="38"/>
  <c r="R161" i="38" s="1"/>
  <c r="J150" i="38"/>
  <c r="J140" i="38" s="1"/>
  <c r="J176" i="38" s="1"/>
  <c r="J147" i="38"/>
  <c r="Q141" i="38"/>
  <c r="O140" i="38"/>
  <c r="O176" i="38" s="1"/>
  <c r="R124" i="38"/>
  <c r="R121" i="38"/>
  <c r="Q66" i="38"/>
  <c r="J35" i="38"/>
  <c r="R35" i="38" s="1"/>
  <c r="J32" i="38"/>
  <c r="R29" i="38"/>
  <c r="R17" i="38"/>
  <c r="Q34" i="38"/>
  <c r="R164" i="38"/>
  <c r="P134" i="38"/>
  <c r="Q161" i="38"/>
  <c r="R127" i="38"/>
  <c r="Q108" i="38"/>
  <c r="Q92" i="38"/>
  <c r="R37" i="38"/>
  <c r="H134" i="38"/>
  <c r="H22" i="38"/>
  <c r="J22" i="38" s="1"/>
  <c r="J161" i="38"/>
  <c r="Q150" i="38"/>
  <c r="Q119" i="38"/>
  <c r="R116" i="38"/>
  <c r="J108" i="38"/>
  <c r="O34" i="38"/>
  <c r="O42" i="38" s="1"/>
  <c r="Q24" i="38"/>
  <c r="R24" i="38" s="1"/>
  <c r="J119" i="38"/>
  <c r="R115" i="38"/>
  <c r="R113" i="38" s="1"/>
  <c r="R107" i="38"/>
  <c r="R105" i="38" s="1"/>
  <c r="J99" i="38"/>
  <c r="Q82" i="38"/>
  <c r="L42" i="38"/>
  <c r="Q42" i="38" s="1"/>
  <c r="R141" i="38"/>
  <c r="R99" i="38"/>
  <c r="R38" i="38"/>
  <c r="Q32" i="38"/>
  <c r="R108" i="38"/>
  <c r="R119" i="38"/>
  <c r="R41" i="38"/>
  <c r="J98" i="38"/>
  <c r="J134" i="38" s="1"/>
  <c r="R156" i="38"/>
  <c r="R155" i="38" s="1"/>
  <c r="R148" i="38"/>
  <c r="R147" i="38" s="1"/>
  <c r="R130" i="38"/>
  <c r="R129" i="38" s="1"/>
  <c r="P22" i="38"/>
  <c r="Q22" i="38" s="1"/>
  <c r="R22" i="38" s="1"/>
  <c r="R172" i="38"/>
  <c r="J51" i="38"/>
  <c r="R142" i="38"/>
  <c r="H34" i="38"/>
  <c r="A1" i="37"/>
  <c r="B5" i="37"/>
  <c r="L6" i="37"/>
  <c r="Q7" i="37"/>
  <c r="I9" i="37"/>
  <c r="C13" i="37"/>
  <c r="H14" i="37"/>
  <c r="H22" i="37" s="1"/>
  <c r="I14" i="37"/>
  <c r="I34" i="37" s="1"/>
  <c r="I42" i="37" s="1"/>
  <c r="L14" i="37"/>
  <c r="L22" i="37" s="1"/>
  <c r="M14" i="37"/>
  <c r="N14" i="37"/>
  <c r="O14" i="37"/>
  <c r="O22" i="37" s="1"/>
  <c r="P14" i="37"/>
  <c r="J15" i="37"/>
  <c r="Q15" i="37"/>
  <c r="R15" i="37"/>
  <c r="J16" i="37"/>
  <c r="R16" i="37" s="1"/>
  <c r="Q16" i="37"/>
  <c r="J17" i="37"/>
  <c r="Q17" i="37"/>
  <c r="J18" i="37"/>
  <c r="Q18" i="37"/>
  <c r="J19" i="37"/>
  <c r="Q19" i="37"/>
  <c r="J20" i="37"/>
  <c r="R20" i="37" s="1"/>
  <c r="Q20" i="37"/>
  <c r="J21" i="37"/>
  <c r="Q21" i="37"/>
  <c r="M22" i="37"/>
  <c r="N22" i="37"/>
  <c r="H24" i="37"/>
  <c r="J24" i="37" s="1"/>
  <c r="I24" i="37"/>
  <c r="I32" i="37" s="1"/>
  <c r="L24" i="37"/>
  <c r="M24" i="37"/>
  <c r="M32" i="37" s="1"/>
  <c r="N24" i="37"/>
  <c r="N34" i="37" s="1"/>
  <c r="O24" i="37"/>
  <c r="P24" i="37"/>
  <c r="P32" i="37" s="1"/>
  <c r="J25" i="37"/>
  <c r="Q25" i="37"/>
  <c r="J26" i="37"/>
  <c r="Q26" i="37"/>
  <c r="J27" i="37"/>
  <c r="Q27" i="37"/>
  <c r="J28" i="37"/>
  <c r="Q28" i="37"/>
  <c r="J29" i="37"/>
  <c r="Q29" i="37"/>
  <c r="J30" i="37"/>
  <c r="Q30" i="37"/>
  <c r="J31" i="37"/>
  <c r="Q31" i="37"/>
  <c r="L32" i="37"/>
  <c r="L34" i="37"/>
  <c r="L42" i="37" s="1"/>
  <c r="M34" i="37"/>
  <c r="H35" i="37"/>
  <c r="I35" i="37"/>
  <c r="L35" i="37"/>
  <c r="M35" i="37"/>
  <c r="N35" i="37"/>
  <c r="O35" i="37"/>
  <c r="P35" i="37"/>
  <c r="H36" i="37"/>
  <c r="I36" i="37"/>
  <c r="L36" i="37"/>
  <c r="M36" i="37"/>
  <c r="N36" i="37"/>
  <c r="O36" i="37"/>
  <c r="P36" i="37"/>
  <c r="H37" i="37"/>
  <c r="J37" i="37" s="1"/>
  <c r="I37" i="37"/>
  <c r="L37" i="37"/>
  <c r="M37" i="37"/>
  <c r="N37" i="37"/>
  <c r="O37" i="37"/>
  <c r="P37" i="37"/>
  <c r="H38" i="37"/>
  <c r="I38" i="37"/>
  <c r="L38" i="37"/>
  <c r="M38" i="37"/>
  <c r="N38" i="37"/>
  <c r="O38" i="37"/>
  <c r="P38" i="37"/>
  <c r="H39" i="37"/>
  <c r="I39" i="37"/>
  <c r="L39" i="37"/>
  <c r="M39" i="37"/>
  <c r="N39" i="37"/>
  <c r="O39" i="37"/>
  <c r="P39" i="37"/>
  <c r="H40" i="37"/>
  <c r="I40" i="37"/>
  <c r="J40" i="37" s="1"/>
  <c r="L40" i="37"/>
  <c r="M40" i="37"/>
  <c r="N40" i="37"/>
  <c r="O40" i="37"/>
  <c r="P40" i="37"/>
  <c r="H41" i="37"/>
  <c r="J41" i="37" s="1"/>
  <c r="I41" i="37"/>
  <c r="L41" i="37"/>
  <c r="M41" i="37"/>
  <c r="M42" i="37" s="1"/>
  <c r="N41" i="37"/>
  <c r="O41" i="37"/>
  <c r="P41" i="37"/>
  <c r="B47" i="37"/>
  <c r="J49" i="37"/>
  <c r="R49" i="37" s="1"/>
  <c r="Q49" i="37"/>
  <c r="J50" i="37"/>
  <c r="Q50" i="37"/>
  <c r="H51" i="37"/>
  <c r="I51" i="37"/>
  <c r="K51" i="37"/>
  <c r="L51" i="37"/>
  <c r="M51" i="37"/>
  <c r="N51" i="37"/>
  <c r="O51" i="37"/>
  <c r="P51" i="37"/>
  <c r="B55" i="37"/>
  <c r="J57" i="37"/>
  <c r="Q57" i="37"/>
  <c r="J58" i="37"/>
  <c r="Q58" i="37"/>
  <c r="H59" i="37"/>
  <c r="I59" i="37"/>
  <c r="K59" i="37"/>
  <c r="L59" i="37"/>
  <c r="M59" i="37"/>
  <c r="N59" i="37"/>
  <c r="O59" i="37"/>
  <c r="P59" i="37"/>
  <c r="B64" i="37"/>
  <c r="J66" i="37"/>
  <c r="P66" i="37"/>
  <c r="J67" i="37"/>
  <c r="Q67" i="37" s="1"/>
  <c r="P67" i="37"/>
  <c r="H68" i="37"/>
  <c r="J68" i="37" s="1"/>
  <c r="I68" i="37"/>
  <c r="K68" i="37"/>
  <c r="L68" i="37"/>
  <c r="M68" i="37"/>
  <c r="N68" i="37"/>
  <c r="O68" i="37"/>
  <c r="B72" i="37"/>
  <c r="J74" i="37"/>
  <c r="P74" i="37"/>
  <c r="J75" i="37"/>
  <c r="Q75" i="37" s="1"/>
  <c r="P75" i="37"/>
  <c r="H76" i="37"/>
  <c r="I76" i="37"/>
  <c r="K76" i="37"/>
  <c r="L76" i="37"/>
  <c r="M76" i="37"/>
  <c r="N76" i="37"/>
  <c r="O76" i="37"/>
  <c r="B80" i="37"/>
  <c r="J82" i="37"/>
  <c r="P82" i="37"/>
  <c r="J83" i="37"/>
  <c r="P83" i="37"/>
  <c r="H84" i="37"/>
  <c r="I84" i="37"/>
  <c r="K84" i="37"/>
  <c r="L84" i="37"/>
  <c r="M84" i="37"/>
  <c r="N84" i="37"/>
  <c r="O84" i="37"/>
  <c r="B88" i="37"/>
  <c r="J90" i="37"/>
  <c r="P90" i="37"/>
  <c r="J91" i="37"/>
  <c r="P91" i="37"/>
  <c r="H92" i="37"/>
  <c r="I92" i="37"/>
  <c r="K92" i="37"/>
  <c r="L92" i="37"/>
  <c r="M92" i="37"/>
  <c r="N92" i="37"/>
  <c r="O92" i="37"/>
  <c r="B96" i="37"/>
  <c r="H99" i="37"/>
  <c r="I99" i="37"/>
  <c r="I98" i="37" s="1"/>
  <c r="I134" i="37" s="1"/>
  <c r="K99" i="37"/>
  <c r="L99" i="37"/>
  <c r="M99" i="37"/>
  <c r="N99" i="37"/>
  <c r="N98" i="37" s="1"/>
  <c r="O99" i="37"/>
  <c r="P99" i="37"/>
  <c r="J100" i="37"/>
  <c r="Q100" i="37"/>
  <c r="J101" i="37"/>
  <c r="Q101" i="37"/>
  <c r="J102" i="37"/>
  <c r="Q102" i="37"/>
  <c r="J103" i="37"/>
  <c r="Q103" i="37"/>
  <c r="J104" i="37"/>
  <c r="Q104" i="37"/>
  <c r="H105" i="37"/>
  <c r="I105" i="37"/>
  <c r="K105" i="37"/>
  <c r="L105" i="37"/>
  <c r="M105" i="37"/>
  <c r="N105" i="37"/>
  <c r="O105" i="37"/>
  <c r="P105" i="37"/>
  <c r="J106" i="37"/>
  <c r="R106" i="37" s="1"/>
  <c r="Q106" i="37"/>
  <c r="J107" i="37"/>
  <c r="Q107" i="37"/>
  <c r="H108" i="37"/>
  <c r="I108" i="37"/>
  <c r="K108" i="37"/>
  <c r="K98" i="37" s="1"/>
  <c r="K134" i="37" s="1"/>
  <c r="L108" i="37"/>
  <c r="M108" i="37"/>
  <c r="N108" i="37"/>
  <c r="O108" i="37"/>
  <c r="P108" i="37"/>
  <c r="J109" i="37"/>
  <c r="Q109" i="37"/>
  <c r="J110" i="37"/>
  <c r="Q110" i="37"/>
  <c r="J111" i="37"/>
  <c r="R111" i="37" s="1"/>
  <c r="Q111" i="37"/>
  <c r="J112" i="37"/>
  <c r="Q112" i="37"/>
  <c r="H113" i="37"/>
  <c r="I113" i="37"/>
  <c r="K113" i="37"/>
  <c r="L113" i="37"/>
  <c r="M113" i="37"/>
  <c r="N113" i="37"/>
  <c r="O113" i="37"/>
  <c r="P113" i="37"/>
  <c r="J114" i="37"/>
  <c r="Q114" i="37"/>
  <c r="R114" i="37"/>
  <c r="J115" i="37"/>
  <c r="Q115" i="37"/>
  <c r="J116" i="37"/>
  <c r="Q116" i="37"/>
  <c r="J117" i="37"/>
  <c r="Q117" i="37"/>
  <c r="J118" i="37"/>
  <c r="Q118" i="37"/>
  <c r="H119" i="37"/>
  <c r="I119" i="37"/>
  <c r="K119" i="37"/>
  <c r="L119" i="37"/>
  <c r="M119" i="37"/>
  <c r="N119" i="37"/>
  <c r="O119" i="37"/>
  <c r="P119" i="37"/>
  <c r="J120" i="37"/>
  <c r="Q120" i="37"/>
  <c r="J121" i="37"/>
  <c r="Q121" i="37"/>
  <c r="J122" i="37"/>
  <c r="R122" i="37" s="1"/>
  <c r="Q122" i="37"/>
  <c r="J123" i="37"/>
  <c r="Q123" i="37"/>
  <c r="J124" i="37"/>
  <c r="Q124" i="37"/>
  <c r="J125" i="37"/>
  <c r="Q125" i="37"/>
  <c r="R125" i="37" s="1"/>
  <c r="J126" i="37"/>
  <c r="Q126" i="37"/>
  <c r="J127" i="37"/>
  <c r="Q127" i="37"/>
  <c r="J128" i="37"/>
  <c r="Q128" i="37"/>
  <c r="H129" i="37"/>
  <c r="I129" i="37"/>
  <c r="L129" i="37"/>
  <c r="M129" i="37"/>
  <c r="N129" i="37"/>
  <c r="O129" i="37"/>
  <c r="P129" i="37"/>
  <c r="J130" i="37"/>
  <c r="Q130" i="37"/>
  <c r="J131" i="37"/>
  <c r="R131" i="37" s="1"/>
  <c r="Q131" i="37"/>
  <c r="J132" i="37"/>
  <c r="Q132" i="37"/>
  <c r="J133" i="37"/>
  <c r="Q133" i="37"/>
  <c r="B138" i="37"/>
  <c r="H141" i="37"/>
  <c r="I141" i="37"/>
  <c r="K141" i="37"/>
  <c r="L141" i="37"/>
  <c r="M141" i="37"/>
  <c r="N141" i="37"/>
  <c r="O141" i="37"/>
  <c r="P141" i="37"/>
  <c r="J142" i="37"/>
  <c r="Q142" i="37"/>
  <c r="J143" i="37"/>
  <c r="Q143" i="37"/>
  <c r="J144" i="37"/>
  <c r="Q144" i="37"/>
  <c r="J145" i="37"/>
  <c r="Q145" i="37"/>
  <c r="J146" i="37"/>
  <c r="Q146" i="37"/>
  <c r="H147" i="37"/>
  <c r="I147" i="37"/>
  <c r="K147" i="37"/>
  <c r="L147" i="37"/>
  <c r="M147" i="37"/>
  <c r="N147" i="37"/>
  <c r="O147" i="37"/>
  <c r="P147" i="37"/>
  <c r="J148" i="37"/>
  <c r="Q148" i="37"/>
  <c r="J149" i="37"/>
  <c r="Q149" i="37"/>
  <c r="Q147" i="37" s="1"/>
  <c r="H150" i="37"/>
  <c r="I150" i="37"/>
  <c r="K150" i="37"/>
  <c r="L150" i="37"/>
  <c r="M150" i="37"/>
  <c r="N150" i="37"/>
  <c r="O150" i="37"/>
  <c r="P150" i="37"/>
  <c r="J151" i="37"/>
  <c r="R151" i="37" s="1"/>
  <c r="Q151" i="37"/>
  <c r="J152" i="37"/>
  <c r="Q152" i="37"/>
  <c r="J153" i="37"/>
  <c r="R153" i="37" s="1"/>
  <c r="Q153" i="37"/>
  <c r="J154" i="37"/>
  <c r="Q154" i="37"/>
  <c r="H155" i="37"/>
  <c r="I155" i="37"/>
  <c r="K155" i="37"/>
  <c r="L155" i="37"/>
  <c r="M155" i="37"/>
  <c r="N155" i="37"/>
  <c r="O155" i="37"/>
  <c r="P155" i="37"/>
  <c r="J156" i="37"/>
  <c r="Q156" i="37"/>
  <c r="J157" i="37"/>
  <c r="Q157" i="37"/>
  <c r="Q155" i="37" s="1"/>
  <c r="J158" i="37"/>
  <c r="Q158" i="37"/>
  <c r="R158" i="37"/>
  <c r="J159" i="37"/>
  <c r="R159" i="37" s="1"/>
  <c r="Q159" i="37"/>
  <c r="J160" i="37"/>
  <c r="R160" i="37" s="1"/>
  <c r="Q160" i="37"/>
  <c r="H161" i="37"/>
  <c r="I161" i="37"/>
  <c r="K161" i="37"/>
  <c r="L161" i="37"/>
  <c r="M161" i="37"/>
  <c r="N161" i="37"/>
  <c r="O161" i="37"/>
  <c r="P161" i="37"/>
  <c r="J162" i="37"/>
  <c r="Q162" i="37"/>
  <c r="J163" i="37"/>
  <c r="Q163" i="37"/>
  <c r="J164" i="37"/>
  <c r="R164" i="37" s="1"/>
  <c r="Q164" i="37"/>
  <c r="J165" i="37"/>
  <c r="R165" i="37" s="1"/>
  <c r="Q165" i="37"/>
  <c r="J166" i="37"/>
  <c r="R166" i="37" s="1"/>
  <c r="Q166" i="37"/>
  <c r="J167" i="37"/>
  <c r="Q167" i="37"/>
  <c r="J168" i="37"/>
  <c r="R168" i="37" s="1"/>
  <c r="Q168" i="37"/>
  <c r="J169" i="37"/>
  <c r="Q169" i="37"/>
  <c r="J170" i="37"/>
  <c r="Q170" i="37"/>
  <c r="H171" i="37"/>
  <c r="I171" i="37"/>
  <c r="L171" i="37"/>
  <c r="M171" i="37"/>
  <c r="N171" i="37"/>
  <c r="O171" i="37"/>
  <c r="P171" i="37"/>
  <c r="J172" i="37"/>
  <c r="Q172" i="37"/>
  <c r="J173" i="37"/>
  <c r="Q173" i="37"/>
  <c r="J174" i="37"/>
  <c r="Q174" i="37"/>
  <c r="J175" i="37"/>
  <c r="Q175" i="37"/>
  <c r="R42" i="39" l="1"/>
  <c r="Q6" i="39" s="1"/>
  <c r="R6" i="39" s="1"/>
  <c r="R98" i="38"/>
  <c r="Q140" i="38"/>
  <c r="Q176" i="38" s="1"/>
  <c r="R32" i="38"/>
  <c r="R171" i="38"/>
  <c r="R51" i="38"/>
  <c r="R134" i="38"/>
  <c r="H42" i="38"/>
  <c r="J42" i="38" s="1"/>
  <c r="R42" i="38" s="1"/>
  <c r="Q6" i="38" s="1"/>
  <c r="R6" i="38" s="1"/>
  <c r="J34" i="38"/>
  <c r="R34" i="38" s="1"/>
  <c r="R140" i="38"/>
  <c r="R163" i="37"/>
  <c r="L140" i="37"/>
  <c r="L176" i="37" s="1"/>
  <c r="R132" i="37"/>
  <c r="Q66" i="37"/>
  <c r="R50" i="37"/>
  <c r="J39" i="37"/>
  <c r="R28" i="37"/>
  <c r="J147" i="37"/>
  <c r="R143" i="37"/>
  <c r="K140" i="37"/>
  <c r="K176" i="37" s="1"/>
  <c r="R117" i="37"/>
  <c r="J59" i="37"/>
  <c r="R31" i="37"/>
  <c r="N42" i="37"/>
  <c r="R167" i="37"/>
  <c r="R110" i="37"/>
  <c r="R108" i="37" s="1"/>
  <c r="Q141" i="37"/>
  <c r="N134" i="37"/>
  <c r="P68" i="37"/>
  <c r="J92" i="37"/>
  <c r="Q92" i="37" s="1"/>
  <c r="J38" i="37"/>
  <c r="R169" i="37"/>
  <c r="R157" i="37"/>
  <c r="R152" i="37"/>
  <c r="R142" i="37"/>
  <c r="R121" i="37"/>
  <c r="R112" i="37"/>
  <c r="R107" i="37"/>
  <c r="R105" i="37" s="1"/>
  <c r="Q74" i="37"/>
  <c r="R58" i="37"/>
  <c r="R26" i="37"/>
  <c r="R21" i="37"/>
  <c r="R17" i="37"/>
  <c r="J129" i="37"/>
  <c r="R101" i="37"/>
  <c r="Q83" i="37"/>
  <c r="R173" i="37"/>
  <c r="R133" i="37"/>
  <c r="R25" i="37"/>
  <c r="O140" i="37"/>
  <c r="O176" i="37" s="1"/>
  <c r="R128" i="37"/>
  <c r="R124" i="37"/>
  <c r="R116" i="37"/>
  <c r="R102" i="37"/>
  <c r="Q91" i="37"/>
  <c r="P76" i="37"/>
  <c r="Q59" i="37"/>
  <c r="R57" i="37"/>
  <c r="Q37" i="37"/>
  <c r="R27" i="37"/>
  <c r="I22" i="37"/>
  <c r="J22" i="37" s="1"/>
  <c r="R18" i="37"/>
  <c r="J14" i="37"/>
  <c r="J155" i="37"/>
  <c r="N140" i="37"/>
  <c r="N176" i="37" s="1"/>
  <c r="I140" i="37"/>
  <c r="I176" i="37" s="1"/>
  <c r="Q119" i="37"/>
  <c r="Q105" i="37"/>
  <c r="N32" i="37"/>
  <c r="J171" i="37"/>
  <c r="R170" i="37"/>
  <c r="R154" i="37"/>
  <c r="R145" i="37"/>
  <c r="H140" i="37"/>
  <c r="H176" i="37" s="1"/>
  <c r="R127" i="37"/>
  <c r="R123" i="37"/>
  <c r="R120" i="37"/>
  <c r="R115" i="37"/>
  <c r="L98" i="37"/>
  <c r="L134" i="37" s="1"/>
  <c r="P92" i="37"/>
  <c r="Q90" i="37"/>
  <c r="J84" i="37"/>
  <c r="Q35" i="37"/>
  <c r="R30" i="37"/>
  <c r="Q14" i="37"/>
  <c r="P140" i="37"/>
  <c r="P176" i="37" s="1"/>
  <c r="Q41" i="37"/>
  <c r="R41" i="37" s="1"/>
  <c r="Q36" i="37"/>
  <c r="R175" i="37"/>
  <c r="R162" i="37"/>
  <c r="R149" i="37"/>
  <c r="J141" i="37"/>
  <c r="R141" i="37" s="1"/>
  <c r="Q129" i="37"/>
  <c r="R126" i="37"/>
  <c r="R118" i="37"/>
  <c r="Q113" i="37"/>
  <c r="R109" i="37"/>
  <c r="R104" i="37"/>
  <c r="J99" i="37"/>
  <c r="H98" i="37"/>
  <c r="H134" i="37" s="1"/>
  <c r="Q38" i="37"/>
  <c r="R38" i="37" s="1"/>
  <c r="J36" i="37"/>
  <c r="R36" i="37" s="1"/>
  <c r="J35" i="37"/>
  <c r="R35" i="37" s="1"/>
  <c r="R29" i="37"/>
  <c r="J161" i="37"/>
  <c r="J108" i="37"/>
  <c r="P98" i="37"/>
  <c r="P134" i="37" s="1"/>
  <c r="P84" i="37"/>
  <c r="Q68" i="37"/>
  <c r="Q39" i="37"/>
  <c r="R39" i="37" s="1"/>
  <c r="H32" i="37"/>
  <c r="J32" i="37" s="1"/>
  <c r="R174" i="37"/>
  <c r="Q150" i="37"/>
  <c r="Q140" i="37" s="1"/>
  <c r="M140" i="37"/>
  <c r="M176" i="37" s="1"/>
  <c r="M98" i="37"/>
  <c r="M134" i="37" s="1"/>
  <c r="R103" i="37"/>
  <c r="O98" i="37"/>
  <c r="O134" i="37" s="1"/>
  <c r="Q82" i="37"/>
  <c r="J76" i="37"/>
  <c r="Q51" i="37"/>
  <c r="Q40" i="37"/>
  <c r="R40" i="37" s="1"/>
  <c r="O34" i="37"/>
  <c r="O42" i="37" s="1"/>
  <c r="R19" i="37"/>
  <c r="R150" i="37"/>
  <c r="R113" i="37"/>
  <c r="R37" i="37"/>
  <c r="R156" i="37"/>
  <c r="R155" i="37" s="1"/>
  <c r="R148" i="37"/>
  <c r="R147" i="37" s="1"/>
  <c r="R130" i="37"/>
  <c r="R129" i="37" s="1"/>
  <c r="J119" i="37"/>
  <c r="O32" i="37"/>
  <c r="Q32" i="37" s="1"/>
  <c r="R32" i="37" s="1"/>
  <c r="P22" i="37"/>
  <c r="Q22" i="37" s="1"/>
  <c r="R172" i="37"/>
  <c r="R171" i="37" s="1"/>
  <c r="R100" i="37"/>
  <c r="J51" i="37"/>
  <c r="R51" i="37" s="1"/>
  <c r="Q161" i="37"/>
  <c r="J150" i="37"/>
  <c r="J140" i="37" s="1"/>
  <c r="J176" i="37" s="1"/>
  <c r="J113" i="37"/>
  <c r="Q108" i="37"/>
  <c r="J105" i="37"/>
  <c r="R144" i="37"/>
  <c r="H34" i="37"/>
  <c r="Q171" i="37"/>
  <c r="Q99" i="37"/>
  <c r="R99" i="37" s="1"/>
  <c r="P34" i="37"/>
  <c r="P42" i="37" s="1"/>
  <c r="Q42" i="37" s="1"/>
  <c r="Q24" i="37"/>
  <c r="R24" i="37" s="1"/>
  <c r="R146" i="37"/>
  <c r="A1" i="36"/>
  <c r="B5" i="36"/>
  <c r="L6" i="36"/>
  <c r="I9" i="36"/>
  <c r="Q7" i="36" s="1"/>
  <c r="C13" i="36"/>
  <c r="H14" i="36"/>
  <c r="I14" i="36"/>
  <c r="I34" i="36" s="1"/>
  <c r="I42" i="36" s="1"/>
  <c r="L14" i="36"/>
  <c r="Q14" i="36" s="1"/>
  <c r="M14" i="36"/>
  <c r="N14" i="36"/>
  <c r="O14" i="36"/>
  <c r="O22" i="36" s="1"/>
  <c r="P14" i="36"/>
  <c r="J15" i="36"/>
  <c r="Q15" i="36"/>
  <c r="J16" i="36"/>
  <c r="Q16" i="36"/>
  <c r="J17" i="36"/>
  <c r="Q17" i="36"/>
  <c r="R17" i="36"/>
  <c r="J18" i="36"/>
  <c r="Q18" i="36"/>
  <c r="J19" i="36"/>
  <c r="Q19" i="36"/>
  <c r="J20" i="36"/>
  <c r="Q20" i="36"/>
  <c r="R20" i="36"/>
  <c r="J21" i="36"/>
  <c r="R21" i="36" s="1"/>
  <c r="Q21" i="36"/>
  <c r="H22" i="36"/>
  <c r="I22" i="36"/>
  <c r="M22" i="36"/>
  <c r="N22" i="36"/>
  <c r="H24" i="36"/>
  <c r="H34" i="36" s="1"/>
  <c r="I24" i="36"/>
  <c r="I32" i="36" s="1"/>
  <c r="L24" i="36"/>
  <c r="M24" i="36"/>
  <c r="M32" i="36" s="1"/>
  <c r="N24" i="36"/>
  <c r="N32" i="36" s="1"/>
  <c r="O24" i="36"/>
  <c r="P24" i="36"/>
  <c r="P32" i="36" s="1"/>
  <c r="J25" i="36"/>
  <c r="Q25" i="36"/>
  <c r="J26" i="36"/>
  <c r="Q26" i="36"/>
  <c r="J27" i="36"/>
  <c r="R27" i="36" s="1"/>
  <c r="Q27" i="36"/>
  <c r="J28" i="36"/>
  <c r="R28" i="36" s="1"/>
  <c r="Q28" i="36"/>
  <c r="J29" i="36"/>
  <c r="Q29" i="36"/>
  <c r="J30" i="36"/>
  <c r="R30" i="36" s="1"/>
  <c r="Q30" i="36"/>
  <c r="J31" i="36"/>
  <c r="R31" i="36" s="1"/>
  <c r="Q31" i="36"/>
  <c r="O32" i="36"/>
  <c r="N34" i="36"/>
  <c r="O34" i="36"/>
  <c r="O42" i="36" s="1"/>
  <c r="H35" i="36"/>
  <c r="I35" i="36"/>
  <c r="L35" i="36"/>
  <c r="M35" i="36"/>
  <c r="N35" i="36"/>
  <c r="O35" i="36"/>
  <c r="P35" i="36"/>
  <c r="Q35" i="36"/>
  <c r="H36" i="36"/>
  <c r="J36" i="36" s="1"/>
  <c r="I36" i="36"/>
  <c r="L36" i="36"/>
  <c r="M36" i="36"/>
  <c r="N36" i="36"/>
  <c r="O36" i="36"/>
  <c r="P36" i="36"/>
  <c r="Q36" i="36"/>
  <c r="H37" i="36"/>
  <c r="I37" i="36"/>
  <c r="J37" i="36"/>
  <c r="L37" i="36"/>
  <c r="M37" i="36"/>
  <c r="N37" i="36"/>
  <c r="O37" i="36"/>
  <c r="P37" i="36"/>
  <c r="H38" i="36"/>
  <c r="I38" i="36"/>
  <c r="L38" i="36"/>
  <c r="M38" i="36"/>
  <c r="N38" i="36"/>
  <c r="O38" i="36"/>
  <c r="P38" i="36"/>
  <c r="H39" i="36"/>
  <c r="J39" i="36" s="1"/>
  <c r="I39" i="36"/>
  <c r="L39" i="36"/>
  <c r="M39" i="36"/>
  <c r="N39" i="36"/>
  <c r="O39" i="36"/>
  <c r="P39" i="36"/>
  <c r="H40" i="36"/>
  <c r="J40" i="36" s="1"/>
  <c r="I40" i="36"/>
  <c r="L40" i="36"/>
  <c r="M40" i="36"/>
  <c r="N40" i="36"/>
  <c r="O40" i="36"/>
  <c r="P40" i="36"/>
  <c r="H41" i="36"/>
  <c r="J41" i="36" s="1"/>
  <c r="I41" i="36"/>
  <c r="L41" i="36"/>
  <c r="M41" i="36"/>
  <c r="N41" i="36"/>
  <c r="Q41" i="36" s="1"/>
  <c r="O41" i="36"/>
  <c r="P41" i="36"/>
  <c r="B47" i="36"/>
  <c r="J49" i="36"/>
  <c r="Q49" i="36"/>
  <c r="R49" i="36"/>
  <c r="J50" i="36"/>
  <c r="J51" i="36" s="1"/>
  <c r="Q50" i="36"/>
  <c r="R50" i="36"/>
  <c r="H51" i="36"/>
  <c r="I51" i="36"/>
  <c r="K51" i="36"/>
  <c r="L51" i="36"/>
  <c r="M51" i="36"/>
  <c r="N51" i="36"/>
  <c r="O51" i="36"/>
  <c r="P51" i="36"/>
  <c r="Q51" i="36"/>
  <c r="B55" i="36"/>
  <c r="J57" i="36"/>
  <c r="Q57" i="36"/>
  <c r="J58" i="36"/>
  <c r="R58" i="36" s="1"/>
  <c r="Q58" i="36"/>
  <c r="H59" i="36"/>
  <c r="I59" i="36"/>
  <c r="J59" i="36" s="1"/>
  <c r="K59" i="36"/>
  <c r="Q59" i="36" s="1"/>
  <c r="L59" i="36"/>
  <c r="M59" i="36"/>
  <c r="N59" i="36"/>
  <c r="O59" i="36"/>
  <c r="P59" i="36"/>
  <c r="B64" i="36"/>
  <c r="J66" i="36"/>
  <c r="P66" i="36"/>
  <c r="J67" i="36"/>
  <c r="P67" i="36"/>
  <c r="Q67" i="36"/>
  <c r="H68" i="36"/>
  <c r="I68" i="36"/>
  <c r="K68" i="36"/>
  <c r="L68" i="36"/>
  <c r="M68" i="36"/>
  <c r="N68" i="36"/>
  <c r="O68" i="36"/>
  <c r="P68" i="36"/>
  <c r="B72" i="36"/>
  <c r="J74" i="36"/>
  <c r="P74" i="36"/>
  <c r="J75" i="36"/>
  <c r="Q75" i="36" s="1"/>
  <c r="P75" i="36"/>
  <c r="H76" i="36"/>
  <c r="J76" i="36" s="1"/>
  <c r="I76" i="36"/>
  <c r="K76" i="36"/>
  <c r="L76" i="36"/>
  <c r="M76" i="36"/>
  <c r="N76" i="36"/>
  <c r="O76" i="36"/>
  <c r="B80" i="36"/>
  <c r="J82" i="36"/>
  <c r="P82" i="36"/>
  <c r="J83" i="36"/>
  <c r="P83" i="36"/>
  <c r="Q83" i="36"/>
  <c r="H84" i="36"/>
  <c r="I84" i="36"/>
  <c r="J84" i="36"/>
  <c r="K84" i="36"/>
  <c r="L84" i="36"/>
  <c r="M84" i="36"/>
  <c r="N84" i="36"/>
  <c r="O84" i="36"/>
  <c r="B88" i="36"/>
  <c r="J90" i="36"/>
  <c r="P90" i="36"/>
  <c r="Q90" i="36"/>
  <c r="J91" i="36"/>
  <c r="P91" i="36"/>
  <c r="H92" i="36"/>
  <c r="I92" i="36"/>
  <c r="K92" i="36"/>
  <c r="L92" i="36"/>
  <c r="M92" i="36"/>
  <c r="N92" i="36"/>
  <c r="O92" i="36"/>
  <c r="B96" i="36"/>
  <c r="H99" i="36"/>
  <c r="I99" i="36"/>
  <c r="K99" i="36"/>
  <c r="K98" i="36" s="1"/>
  <c r="K134" i="36" s="1"/>
  <c r="L99" i="36"/>
  <c r="M99" i="36"/>
  <c r="N99" i="36"/>
  <c r="O99" i="36"/>
  <c r="P99" i="36"/>
  <c r="J100" i="36"/>
  <c r="R100" i="36" s="1"/>
  <c r="Q100" i="36"/>
  <c r="J101" i="36"/>
  <c r="R101" i="36" s="1"/>
  <c r="Q101" i="36"/>
  <c r="J102" i="36"/>
  <c r="Q102" i="36"/>
  <c r="R102" i="36"/>
  <c r="J103" i="36"/>
  <c r="R103" i="36" s="1"/>
  <c r="Q103" i="36"/>
  <c r="J104" i="36"/>
  <c r="Q104" i="36"/>
  <c r="H105" i="36"/>
  <c r="I105" i="36"/>
  <c r="K105" i="36"/>
  <c r="L105" i="36"/>
  <c r="M105" i="36"/>
  <c r="N105" i="36"/>
  <c r="O105" i="36"/>
  <c r="P105" i="36"/>
  <c r="J106" i="36"/>
  <c r="Q106" i="36"/>
  <c r="Q105" i="36" s="1"/>
  <c r="R106" i="36"/>
  <c r="J107" i="36"/>
  <c r="R107" i="36" s="1"/>
  <c r="Q107" i="36"/>
  <c r="H108" i="36"/>
  <c r="I108" i="36"/>
  <c r="K108" i="36"/>
  <c r="L108" i="36"/>
  <c r="M108" i="36"/>
  <c r="N108" i="36"/>
  <c r="O108" i="36"/>
  <c r="P108" i="36"/>
  <c r="J109" i="36"/>
  <c r="Q109" i="36"/>
  <c r="J110" i="36"/>
  <c r="Q110" i="36"/>
  <c r="R110" i="36"/>
  <c r="J111" i="36"/>
  <c r="R111" i="36" s="1"/>
  <c r="Q111" i="36"/>
  <c r="J112" i="36"/>
  <c r="Q112" i="36"/>
  <c r="H113" i="36"/>
  <c r="I113" i="36"/>
  <c r="K113" i="36"/>
  <c r="L113" i="36"/>
  <c r="M113" i="36"/>
  <c r="N113" i="36"/>
  <c r="O113" i="36"/>
  <c r="P113" i="36"/>
  <c r="J114" i="36"/>
  <c r="Q114" i="36"/>
  <c r="R114" i="36"/>
  <c r="J115" i="36"/>
  <c r="R115" i="36" s="1"/>
  <c r="Q115" i="36"/>
  <c r="J116" i="36"/>
  <c r="Q116" i="36"/>
  <c r="Q113" i="36" s="1"/>
  <c r="J117" i="36"/>
  <c r="R117" i="36" s="1"/>
  <c r="Q117" i="36"/>
  <c r="J118" i="36"/>
  <c r="R118" i="36" s="1"/>
  <c r="Q118" i="36"/>
  <c r="H119" i="36"/>
  <c r="I119" i="36"/>
  <c r="K119" i="36"/>
  <c r="L119" i="36"/>
  <c r="M119" i="36"/>
  <c r="N119" i="36"/>
  <c r="O119" i="36"/>
  <c r="P119" i="36"/>
  <c r="J120" i="36"/>
  <c r="Q120" i="36"/>
  <c r="J121" i="36"/>
  <c r="Q121" i="36"/>
  <c r="J122" i="36"/>
  <c r="Q122" i="36"/>
  <c r="R122" i="36"/>
  <c r="J123" i="36"/>
  <c r="Q123" i="36"/>
  <c r="R123" i="36"/>
  <c r="J124" i="36"/>
  <c r="R124" i="36" s="1"/>
  <c r="Q124" i="36"/>
  <c r="J125" i="36"/>
  <c r="Q125" i="36"/>
  <c r="R125" i="36"/>
  <c r="J126" i="36"/>
  <c r="Q126" i="36"/>
  <c r="R126" i="36"/>
  <c r="J127" i="36"/>
  <c r="R127" i="36" s="1"/>
  <c r="Q127" i="36"/>
  <c r="J128" i="36"/>
  <c r="Q128" i="36"/>
  <c r="H129" i="36"/>
  <c r="I129" i="36"/>
  <c r="L129" i="36"/>
  <c r="M129" i="36"/>
  <c r="N129" i="36"/>
  <c r="O129" i="36"/>
  <c r="P129" i="36"/>
  <c r="J130" i="36"/>
  <c r="R130" i="36" s="1"/>
  <c r="Q130" i="36"/>
  <c r="J131" i="36"/>
  <c r="Q131" i="36"/>
  <c r="J132" i="36"/>
  <c r="R132" i="36" s="1"/>
  <c r="Q132" i="36"/>
  <c r="J133" i="36"/>
  <c r="Q133" i="36"/>
  <c r="R133" i="36" s="1"/>
  <c r="B138" i="36"/>
  <c r="H141" i="36"/>
  <c r="I141" i="36"/>
  <c r="K141" i="36"/>
  <c r="K140" i="36" s="1"/>
  <c r="L141" i="36"/>
  <c r="M141" i="36"/>
  <c r="N141" i="36"/>
  <c r="O141" i="36"/>
  <c r="P141" i="36"/>
  <c r="J142" i="36"/>
  <c r="Q142" i="36"/>
  <c r="J143" i="36"/>
  <c r="Q143" i="36"/>
  <c r="J144" i="36"/>
  <c r="Q144" i="36"/>
  <c r="R144" i="36"/>
  <c r="J145" i="36"/>
  <c r="Q145" i="36"/>
  <c r="J146" i="36"/>
  <c r="Q146" i="36"/>
  <c r="H147" i="36"/>
  <c r="I147" i="36"/>
  <c r="K147" i="36"/>
  <c r="L147" i="36"/>
  <c r="M147" i="36"/>
  <c r="N147" i="36"/>
  <c r="O147" i="36"/>
  <c r="P147" i="36"/>
  <c r="J148" i="36"/>
  <c r="Q148" i="36"/>
  <c r="Q147" i="36" s="1"/>
  <c r="R148" i="36"/>
  <c r="J149" i="36"/>
  <c r="R149" i="36" s="1"/>
  <c r="Q149" i="36"/>
  <c r="H150" i="36"/>
  <c r="I150" i="36"/>
  <c r="K150" i="36"/>
  <c r="L150" i="36"/>
  <c r="M150" i="36"/>
  <c r="N150" i="36"/>
  <c r="O150" i="36"/>
  <c r="P150" i="36"/>
  <c r="J151" i="36"/>
  <c r="R151" i="36" s="1"/>
  <c r="Q151" i="36"/>
  <c r="J152" i="36"/>
  <c r="Q152" i="36"/>
  <c r="J153" i="36"/>
  <c r="Q153" i="36"/>
  <c r="J154" i="36"/>
  <c r="Q154" i="36"/>
  <c r="R154" i="36"/>
  <c r="H155" i="36"/>
  <c r="I155" i="36"/>
  <c r="K155" i="36"/>
  <c r="L155" i="36"/>
  <c r="M155" i="36"/>
  <c r="N155" i="36"/>
  <c r="O155" i="36"/>
  <c r="P155" i="36"/>
  <c r="J156" i="36"/>
  <c r="Q156" i="36"/>
  <c r="J157" i="36"/>
  <c r="Q157" i="36"/>
  <c r="Q155" i="36" s="1"/>
  <c r="J158" i="36"/>
  <c r="R158" i="36" s="1"/>
  <c r="Q158" i="36"/>
  <c r="J159" i="36"/>
  <c r="Q159" i="36"/>
  <c r="R159" i="36" s="1"/>
  <c r="J160" i="36"/>
  <c r="Q160" i="36"/>
  <c r="R160" i="36"/>
  <c r="H161" i="36"/>
  <c r="I161" i="36"/>
  <c r="K161" i="36"/>
  <c r="L161" i="36"/>
  <c r="M161" i="36"/>
  <c r="N161" i="36"/>
  <c r="O161" i="36"/>
  <c r="P161" i="36"/>
  <c r="J162" i="36"/>
  <c r="R162" i="36" s="1"/>
  <c r="Q162" i="36"/>
  <c r="J163" i="36"/>
  <c r="R163" i="36" s="1"/>
  <c r="Q163" i="36"/>
  <c r="J164" i="36"/>
  <c r="Q164" i="36"/>
  <c r="J165" i="36"/>
  <c r="Q165" i="36"/>
  <c r="J166" i="36"/>
  <c r="Q166" i="36"/>
  <c r="R166" i="36"/>
  <c r="J167" i="36"/>
  <c r="Q167" i="36"/>
  <c r="R167" i="36"/>
  <c r="J168" i="36"/>
  <c r="R168" i="36" s="1"/>
  <c r="Q168" i="36"/>
  <c r="J169" i="36"/>
  <c r="Q169" i="36"/>
  <c r="J170" i="36"/>
  <c r="R170" i="36" s="1"/>
  <c r="Q170" i="36"/>
  <c r="H171" i="36"/>
  <c r="I171" i="36"/>
  <c r="L171" i="36"/>
  <c r="M171" i="36"/>
  <c r="N171" i="36"/>
  <c r="O171" i="36"/>
  <c r="P171" i="36"/>
  <c r="J172" i="36"/>
  <c r="Q172" i="36"/>
  <c r="J173" i="36"/>
  <c r="R173" i="36" s="1"/>
  <c r="Q173" i="36"/>
  <c r="J174" i="36"/>
  <c r="Q174" i="36"/>
  <c r="R174" i="36"/>
  <c r="J175" i="36"/>
  <c r="R175" i="36" s="1"/>
  <c r="Q175" i="36"/>
  <c r="R176" i="38" l="1"/>
  <c r="R59" i="37"/>
  <c r="Q76" i="37"/>
  <c r="R161" i="37"/>
  <c r="R119" i="37"/>
  <c r="R98" i="37"/>
  <c r="R134" i="37" s="1"/>
  <c r="R22" i="37"/>
  <c r="Q176" i="37"/>
  <c r="R14" i="37"/>
  <c r="J98" i="37"/>
  <c r="J134" i="37" s="1"/>
  <c r="Q34" i="37"/>
  <c r="Q84" i="37"/>
  <c r="R140" i="37"/>
  <c r="R176" i="37" s="1"/>
  <c r="H42" i="37"/>
  <c r="J42" i="37" s="1"/>
  <c r="R42" i="37" s="1"/>
  <c r="Q6" i="37" s="1"/>
  <c r="R6" i="37" s="1"/>
  <c r="J34" i="37"/>
  <c r="Q98" i="37"/>
  <c r="Q134" i="37" s="1"/>
  <c r="Q108" i="36"/>
  <c r="R41" i="36"/>
  <c r="O140" i="36"/>
  <c r="O176" i="36" s="1"/>
  <c r="R112" i="36"/>
  <c r="R59" i="36"/>
  <c r="Q37" i="36"/>
  <c r="N42" i="36"/>
  <c r="J22" i="36"/>
  <c r="R164" i="36"/>
  <c r="R152" i="36"/>
  <c r="N140" i="36"/>
  <c r="N176" i="36" s="1"/>
  <c r="H140" i="36"/>
  <c r="H176" i="36" s="1"/>
  <c r="J129" i="36"/>
  <c r="I98" i="36"/>
  <c r="I134" i="36" s="1"/>
  <c r="N98" i="36"/>
  <c r="N134" i="36" s="1"/>
  <c r="J99" i="36"/>
  <c r="J98" i="36" s="1"/>
  <c r="J134" i="36" s="1"/>
  <c r="H32" i="36"/>
  <c r="J32" i="36" s="1"/>
  <c r="R29" i="36"/>
  <c r="J24" i="36"/>
  <c r="R15" i="36"/>
  <c r="J14" i="36"/>
  <c r="R14" i="36" s="1"/>
  <c r="R146" i="36"/>
  <c r="P92" i="36"/>
  <c r="Q150" i="36"/>
  <c r="R147" i="36"/>
  <c r="R143" i="36"/>
  <c r="P140" i="36"/>
  <c r="P176" i="36" s="1"/>
  <c r="L140" i="36"/>
  <c r="L176" i="36" s="1"/>
  <c r="O98" i="36"/>
  <c r="O134" i="36" s="1"/>
  <c r="R105" i="36"/>
  <c r="M98" i="36"/>
  <c r="M134" i="36" s="1"/>
  <c r="Q66" i="36"/>
  <c r="Q38" i="36"/>
  <c r="R36" i="36"/>
  <c r="J35" i="36"/>
  <c r="R35" i="36" s="1"/>
  <c r="L22" i="36"/>
  <c r="Q22" i="36" s="1"/>
  <c r="R22" i="36" s="1"/>
  <c r="R16" i="36"/>
  <c r="M34" i="36"/>
  <c r="M42" i="36" s="1"/>
  <c r="R172" i="36"/>
  <c r="R171" i="36" s="1"/>
  <c r="J171" i="36"/>
  <c r="J150" i="36"/>
  <c r="J147" i="36"/>
  <c r="K176" i="36"/>
  <c r="Q129" i="36"/>
  <c r="R37" i="36"/>
  <c r="Q161" i="36"/>
  <c r="R156" i="36"/>
  <c r="J155" i="36"/>
  <c r="J141" i="36"/>
  <c r="R142" i="36"/>
  <c r="I140" i="36"/>
  <c r="I176" i="36" s="1"/>
  <c r="J92" i="36"/>
  <c r="Q40" i="36"/>
  <c r="R40" i="36" s="1"/>
  <c r="R32" i="36"/>
  <c r="R26" i="36"/>
  <c r="R19" i="36"/>
  <c r="R165" i="36"/>
  <c r="R161" i="36" s="1"/>
  <c r="R153" i="36"/>
  <c r="R150" i="36" s="1"/>
  <c r="Q141" i="36"/>
  <c r="M140" i="36"/>
  <c r="M176" i="36" s="1"/>
  <c r="J38" i="36"/>
  <c r="R38" i="36" s="1"/>
  <c r="J34" i="36"/>
  <c r="R121" i="36"/>
  <c r="J113" i="36"/>
  <c r="P76" i="36"/>
  <c r="Q76" i="36" s="1"/>
  <c r="Q74" i="36"/>
  <c r="Q39" i="36"/>
  <c r="R128" i="36"/>
  <c r="R116" i="36"/>
  <c r="R113" i="36" s="1"/>
  <c r="J108" i="36"/>
  <c r="J105" i="36"/>
  <c r="R104" i="36"/>
  <c r="P84" i="36"/>
  <c r="Q84" i="36" s="1"/>
  <c r="Q82" i="36"/>
  <c r="R39" i="36"/>
  <c r="Q24" i="36"/>
  <c r="R169" i="36"/>
  <c r="J161" i="36"/>
  <c r="R157" i="36"/>
  <c r="R131" i="36"/>
  <c r="R129" i="36" s="1"/>
  <c r="Q119" i="36"/>
  <c r="P98" i="36"/>
  <c r="P134" i="36" s="1"/>
  <c r="L98" i="36"/>
  <c r="L134" i="36" s="1"/>
  <c r="H98" i="36"/>
  <c r="H134" i="36" s="1"/>
  <c r="R57" i="36"/>
  <c r="L32" i="36"/>
  <c r="Q32" i="36" s="1"/>
  <c r="P34" i="36"/>
  <c r="P42" i="36" s="1"/>
  <c r="L34" i="36"/>
  <c r="Q171" i="36"/>
  <c r="R145" i="36"/>
  <c r="R120" i="36"/>
  <c r="R119" i="36" s="1"/>
  <c r="J119" i="36"/>
  <c r="R109" i="36"/>
  <c r="Q99" i="36"/>
  <c r="Q98" i="36" s="1"/>
  <c r="Q134" i="36" s="1"/>
  <c r="Q91" i="36"/>
  <c r="J68" i="36"/>
  <c r="Q68" i="36" s="1"/>
  <c r="R51" i="36"/>
  <c r="H42" i="36"/>
  <c r="J42" i="36" s="1"/>
  <c r="R25" i="36"/>
  <c r="P22" i="36"/>
  <c r="R18" i="36"/>
  <c r="A1" i="35"/>
  <c r="B5" i="35"/>
  <c r="L6" i="35"/>
  <c r="Q7" i="35"/>
  <c r="I9" i="35"/>
  <c r="C13" i="35"/>
  <c r="H14" i="35"/>
  <c r="I14" i="35"/>
  <c r="I22" i="35" s="1"/>
  <c r="L14" i="35"/>
  <c r="M14" i="35"/>
  <c r="N14" i="35"/>
  <c r="Q14" i="35" s="1"/>
  <c r="O14" i="35"/>
  <c r="O22" i="35" s="1"/>
  <c r="P14" i="35"/>
  <c r="J15" i="35"/>
  <c r="R15" i="35" s="1"/>
  <c r="Q15" i="35"/>
  <c r="J16" i="35"/>
  <c r="Q16" i="35"/>
  <c r="R16" i="35"/>
  <c r="J17" i="35"/>
  <c r="Q17" i="35"/>
  <c r="J18" i="35"/>
  <c r="Q18" i="35"/>
  <c r="J19" i="35"/>
  <c r="Q19" i="35"/>
  <c r="R19" i="35"/>
  <c r="J20" i="35"/>
  <c r="R20" i="35" s="1"/>
  <c r="Q20" i="35"/>
  <c r="J21" i="35"/>
  <c r="Q21" i="35"/>
  <c r="H24" i="35"/>
  <c r="J24" i="35" s="1"/>
  <c r="I24" i="35"/>
  <c r="L24" i="35"/>
  <c r="M24" i="35"/>
  <c r="N24" i="35"/>
  <c r="O24" i="35"/>
  <c r="O32" i="35" s="1"/>
  <c r="P24" i="35"/>
  <c r="P32" i="35" s="1"/>
  <c r="J25" i="35"/>
  <c r="R25" i="35" s="1"/>
  <c r="Q25" i="35"/>
  <c r="J26" i="35"/>
  <c r="Q26" i="35"/>
  <c r="R26" i="35"/>
  <c r="J27" i="35"/>
  <c r="Q27" i="35"/>
  <c r="R27" i="35"/>
  <c r="J28" i="35"/>
  <c r="R28" i="35" s="1"/>
  <c r="Q28" i="35"/>
  <c r="J29" i="35"/>
  <c r="Q29" i="35"/>
  <c r="J30" i="35"/>
  <c r="R30" i="35" s="1"/>
  <c r="Q30" i="35"/>
  <c r="J31" i="35"/>
  <c r="R31" i="35" s="1"/>
  <c r="Q31" i="35"/>
  <c r="I32" i="35"/>
  <c r="M32" i="35"/>
  <c r="N32" i="35"/>
  <c r="N34" i="35"/>
  <c r="N42" i="35" s="1"/>
  <c r="O34" i="35"/>
  <c r="O42" i="35" s="1"/>
  <c r="H35" i="35"/>
  <c r="I35" i="35"/>
  <c r="L35" i="35"/>
  <c r="M35" i="35"/>
  <c r="N35" i="35"/>
  <c r="O35" i="35"/>
  <c r="P35" i="35"/>
  <c r="Q35" i="35"/>
  <c r="H36" i="35"/>
  <c r="I36" i="35"/>
  <c r="J36" i="35"/>
  <c r="L36" i="35"/>
  <c r="M36" i="35"/>
  <c r="N36" i="35"/>
  <c r="O36" i="35"/>
  <c r="P36" i="35"/>
  <c r="H37" i="35"/>
  <c r="I37" i="35"/>
  <c r="L37" i="35"/>
  <c r="M37" i="35"/>
  <c r="N37" i="35"/>
  <c r="O37" i="35"/>
  <c r="P37" i="35"/>
  <c r="Q37" i="35"/>
  <c r="H38" i="35"/>
  <c r="I38" i="35"/>
  <c r="J38" i="35"/>
  <c r="L38" i="35"/>
  <c r="M38" i="35"/>
  <c r="N38" i="35"/>
  <c r="O38" i="35"/>
  <c r="P38" i="35"/>
  <c r="H39" i="35"/>
  <c r="I39" i="35"/>
  <c r="L39" i="35"/>
  <c r="M39" i="35"/>
  <c r="N39" i="35"/>
  <c r="O39" i="35"/>
  <c r="P39" i="35"/>
  <c r="Q39" i="35"/>
  <c r="H40" i="35"/>
  <c r="I40" i="35"/>
  <c r="J40" i="35"/>
  <c r="L40" i="35"/>
  <c r="M40" i="35"/>
  <c r="N40" i="35"/>
  <c r="O40" i="35"/>
  <c r="P40" i="35"/>
  <c r="H41" i="35"/>
  <c r="I41" i="35"/>
  <c r="L41" i="35"/>
  <c r="M41" i="35"/>
  <c r="N41" i="35"/>
  <c r="O41" i="35"/>
  <c r="P41" i="35"/>
  <c r="Q41" i="35"/>
  <c r="B47" i="35"/>
  <c r="J49" i="35"/>
  <c r="Q49" i="35"/>
  <c r="R49" i="35"/>
  <c r="J50" i="35"/>
  <c r="Q50" i="35"/>
  <c r="H51" i="35"/>
  <c r="I51" i="35"/>
  <c r="K51" i="35"/>
  <c r="Q51" i="35" s="1"/>
  <c r="L51" i="35"/>
  <c r="M51" i="35"/>
  <c r="N51" i="35"/>
  <c r="O51" i="35"/>
  <c r="P51" i="35"/>
  <c r="B55" i="35"/>
  <c r="J57" i="35"/>
  <c r="Q57" i="35"/>
  <c r="J58" i="35"/>
  <c r="Q58" i="35"/>
  <c r="H59" i="35"/>
  <c r="I59" i="35"/>
  <c r="K59" i="35"/>
  <c r="L59" i="35"/>
  <c r="M59" i="35"/>
  <c r="N59" i="35"/>
  <c r="O59" i="35"/>
  <c r="P59" i="35"/>
  <c r="B64" i="35"/>
  <c r="J66" i="35"/>
  <c r="P66" i="35"/>
  <c r="Q66" i="35" s="1"/>
  <c r="J67" i="35"/>
  <c r="Q67" i="35" s="1"/>
  <c r="P67" i="35"/>
  <c r="H68" i="35"/>
  <c r="I68" i="35"/>
  <c r="K68" i="35"/>
  <c r="L68" i="35"/>
  <c r="M68" i="35"/>
  <c r="N68" i="35"/>
  <c r="O68" i="35"/>
  <c r="B72" i="35"/>
  <c r="J74" i="35"/>
  <c r="P74" i="35"/>
  <c r="Q74" i="35"/>
  <c r="J75" i="35"/>
  <c r="P75" i="35"/>
  <c r="Q75" i="35" s="1"/>
  <c r="H76" i="35"/>
  <c r="I76" i="35"/>
  <c r="K76" i="35"/>
  <c r="L76" i="35"/>
  <c r="M76" i="35"/>
  <c r="P76" i="35" s="1"/>
  <c r="N76" i="35"/>
  <c r="O76" i="35"/>
  <c r="B80" i="35"/>
  <c r="J82" i="35"/>
  <c r="P82" i="35"/>
  <c r="J83" i="35"/>
  <c r="P83" i="35"/>
  <c r="H84" i="35"/>
  <c r="I84" i="35"/>
  <c r="K84" i="35"/>
  <c r="L84" i="35"/>
  <c r="M84" i="35"/>
  <c r="N84" i="35"/>
  <c r="O84" i="35"/>
  <c r="B88" i="35"/>
  <c r="J90" i="35"/>
  <c r="Q90" i="35" s="1"/>
  <c r="P90" i="35"/>
  <c r="J91" i="35"/>
  <c r="P91" i="35"/>
  <c r="H92" i="35"/>
  <c r="J92" i="35" s="1"/>
  <c r="I92" i="35"/>
  <c r="K92" i="35"/>
  <c r="L92" i="35"/>
  <c r="M92" i="35"/>
  <c r="P92" i="35" s="1"/>
  <c r="N92" i="35"/>
  <c r="O92" i="35"/>
  <c r="B96" i="35"/>
  <c r="H99" i="35"/>
  <c r="I99" i="35"/>
  <c r="I98" i="35" s="1"/>
  <c r="I134" i="35" s="1"/>
  <c r="K99" i="35"/>
  <c r="L99" i="35"/>
  <c r="M99" i="35"/>
  <c r="N99" i="35"/>
  <c r="O99" i="35"/>
  <c r="P99" i="35"/>
  <c r="J100" i="35"/>
  <c r="Q100" i="35"/>
  <c r="J101" i="35"/>
  <c r="Q101" i="35"/>
  <c r="J102" i="35"/>
  <c r="Q102" i="35"/>
  <c r="R102" i="35" s="1"/>
  <c r="J103" i="35"/>
  <c r="R103" i="35" s="1"/>
  <c r="Q103" i="35"/>
  <c r="J104" i="35"/>
  <c r="Q104" i="35"/>
  <c r="H105" i="35"/>
  <c r="I105" i="35"/>
  <c r="K105" i="35"/>
  <c r="L105" i="35"/>
  <c r="M105" i="35"/>
  <c r="N105" i="35"/>
  <c r="O105" i="35"/>
  <c r="P105" i="35"/>
  <c r="J106" i="35"/>
  <c r="Q106" i="35"/>
  <c r="J107" i="35"/>
  <c r="R107" i="35" s="1"/>
  <c r="Q107" i="35"/>
  <c r="H108" i="35"/>
  <c r="I108" i="35"/>
  <c r="K108" i="35"/>
  <c r="K98" i="35" s="1"/>
  <c r="K134" i="35" s="1"/>
  <c r="L108" i="35"/>
  <c r="M108" i="35"/>
  <c r="M98" i="35" s="1"/>
  <c r="N108" i="35"/>
  <c r="O108" i="35"/>
  <c r="O98" i="35" s="1"/>
  <c r="P108" i="35"/>
  <c r="J109" i="35"/>
  <c r="R109" i="35" s="1"/>
  <c r="Q109" i="35"/>
  <c r="Q108" i="35" s="1"/>
  <c r="J110" i="35"/>
  <c r="Q110" i="35"/>
  <c r="R110" i="35" s="1"/>
  <c r="J111" i="35"/>
  <c r="R111" i="35" s="1"/>
  <c r="Q111" i="35"/>
  <c r="J112" i="35"/>
  <c r="Q112" i="35"/>
  <c r="H113" i="35"/>
  <c r="I113" i="35"/>
  <c r="K113" i="35"/>
  <c r="L113" i="35"/>
  <c r="M113" i="35"/>
  <c r="N113" i="35"/>
  <c r="O113" i="35"/>
  <c r="P113" i="35"/>
  <c r="J114" i="35"/>
  <c r="Q114" i="35"/>
  <c r="J115" i="35"/>
  <c r="J113" i="35" s="1"/>
  <c r="Q115" i="35"/>
  <c r="J116" i="35"/>
  <c r="Q116" i="35"/>
  <c r="J117" i="35"/>
  <c r="Q117" i="35"/>
  <c r="J118" i="35"/>
  <c r="Q118" i="35"/>
  <c r="R118" i="35" s="1"/>
  <c r="H119" i="35"/>
  <c r="I119" i="35"/>
  <c r="K119" i="35"/>
  <c r="L119" i="35"/>
  <c r="M119" i="35"/>
  <c r="N119" i="35"/>
  <c r="O119" i="35"/>
  <c r="P119" i="35"/>
  <c r="J120" i="35"/>
  <c r="Q120" i="35"/>
  <c r="J121" i="35"/>
  <c r="Q121" i="35"/>
  <c r="R121" i="35"/>
  <c r="J122" i="35"/>
  <c r="Q122" i="35"/>
  <c r="J123" i="35"/>
  <c r="Q123" i="35"/>
  <c r="R123" i="35"/>
  <c r="J124" i="35"/>
  <c r="Q124" i="35"/>
  <c r="J125" i="35"/>
  <c r="Q125" i="35"/>
  <c r="J126" i="35"/>
  <c r="Q126" i="35"/>
  <c r="R126" i="35" s="1"/>
  <c r="J127" i="35"/>
  <c r="Q127" i="35"/>
  <c r="J128" i="35"/>
  <c r="Q128" i="35"/>
  <c r="H129" i="35"/>
  <c r="I129" i="35"/>
  <c r="L129" i="35"/>
  <c r="M129" i="35"/>
  <c r="N129" i="35"/>
  <c r="O129" i="35"/>
  <c r="P129" i="35"/>
  <c r="J130" i="35"/>
  <c r="Q130" i="35"/>
  <c r="R130" i="35"/>
  <c r="J131" i="35"/>
  <c r="Q131" i="35"/>
  <c r="J132" i="35"/>
  <c r="Q132" i="35"/>
  <c r="J133" i="35"/>
  <c r="Q133" i="35"/>
  <c r="R133" i="35" s="1"/>
  <c r="B138" i="35"/>
  <c r="H141" i="35"/>
  <c r="I141" i="35"/>
  <c r="K141" i="35"/>
  <c r="L141" i="35"/>
  <c r="M141" i="35"/>
  <c r="N141" i="35"/>
  <c r="N140" i="35" s="1"/>
  <c r="N176" i="35" s="1"/>
  <c r="O141" i="35"/>
  <c r="P141" i="35"/>
  <c r="P140" i="35" s="1"/>
  <c r="P176" i="35" s="1"/>
  <c r="J142" i="35"/>
  <c r="R142" i="35" s="1"/>
  <c r="Q142" i="35"/>
  <c r="J143" i="35"/>
  <c r="Q143" i="35"/>
  <c r="R143" i="35" s="1"/>
  <c r="J144" i="35"/>
  <c r="R144" i="35" s="1"/>
  <c r="Q144" i="35"/>
  <c r="J145" i="35"/>
  <c r="Q145" i="35"/>
  <c r="J146" i="35"/>
  <c r="R146" i="35" s="1"/>
  <c r="Q146" i="35"/>
  <c r="H147" i="35"/>
  <c r="I147" i="35"/>
  <c r="K147" i="35"/>
  <c r="L147" i="35"/>
  <c r="M147" i="35"/>
  <c r="N147" i="35"/>
  <c r="O147" i="35"/>
  <c r="P147" i="35"/>
  <c r="J148" i="35"/>
  <c r="Q148" i="35"/>
  <c r="J149" i="35"/>
  <c r="Q149" i="35"/>
  <c r="H150" i="35"/>
  <c r="I150" i="35"/>
  <c r="K150" i="35"/>
  <c r="L150" i="35"/>
  <c r="M150" i="35"/>
  <c r="N150" i="35"/>
  <c r="O150" i="35"/>
  <c r="P150" i="35"/>
  <c r="J151" i="35"/>
  <c r="Q151" i="35"/>
  <c r="J152" i="35"/>
  <c r="R152" i="35" s="1"/>
  <c r="Q152" i="35"/>
  <c r="J153" i="35"/>
  <c r="Q153" i="35"/>
  <c r="J154" i="35"/>
  <c r="Q154" i="35"/>
  <c r="R154" i="35"/>
  <c r="H155" i="35"/>
  <c r="H140" i="35" s="1"/>
  <c r="H176" i="35" s="1"/>
  <c r="I155" i="35"/>
  <c r="K155" i="35"/>
  <c r="L155" i="35"/>
  <c r="M155" i="35"/>
  <c r="N155" i="35"/>
  <c r="O155" i="35"/>
  <c r="P155" i="35"/>
  <c r="J156" i="35"/>
  <c r="J155" i="35" s="1"/>
  <c r="Q156" i="35"/>
  <c r="J157" i="35"/>
  <c r="Q157" i="35"/>
  <c r="Q155" i="35" s="1"/>
  <c r="J158" i="35"/>
  <c r="Q158" i="35"/>
  <c r="J159" i="35"/>
  <c r="Q159" i="35"/>
  <c r="R159" i="35" s="1"/>
  <c r="J160" i="35"/>
  <c r="Q160" i="35"/>
  <c r="H161" i="35"/>
  <c r="I161" i="35"/>
  <c r="K161" i="35"/>
  <c r="L161" i="35"/>
  <c r="M161" i="35"/>
  <c r="N161" i="35"/>
  <c r="O161" i="35"/>
  <c r="P161" i="35"/>
  <c r="J162" i="35"/>
  <c r="Q162" i="35"/>
  <c r="J163" i="35"/>
  <c r="Q163" i="35"/>
  <c r="R163" i="35" s="1"/>
  <c r="J164" i="35"/>
  <c r="R164" i="35" s="1"/>
  <c r="Q164" i="35"/>
  <c r="J165" i="35"/>
  <c r="Q165" i="35"/>
  <c r="J166" i="35"/>
  <c r="R166" i="35" s="1"/>
  <c r="Q166" i="35"/>
  <c r="J167" i="35"/>
  <c r="Q167" i="35"/>
  <c r="R167" i="35" s="1"/>
  <c r="J168" i="35"/>
  <c r="Q168" i="35"/>
  <c r="J169" i="35"/>
  <c r="Q169" i="35"/>
  <c r="J170" i="35"/>
  <c r="Q170" i="35"/>
  <c r="H171" i="35"/>
  <c r="I171" i="35"/>
  <c r="L171" i="35"/>
  <c r="M171" i="35"/>
  <c r="N171" i="35"/>
  <c r="O171" i="35"/>
  <c r="P171" i="35"/>
  <c r="J172" i="35"/>
  <c r="Q172" i="35"/>
  <c r="J173" i="35"/>
  <c r="R173" i="35" s="1"/>
  <c r="Q173" i="35"/>
  <c r="J174" i="35"/>
  <c r="Q174" i="35"/>
  <c r="R174" i="35" s="1"/>
  <c r="J175" i="35"/>
  <c r="Q175" i="35"/>
  <c r="R175" i="35"/>
  <c r="R34" i="37" l="1"/>
  <c r="R108" i="36"/>
  <c r="Q92" i="36"/>
  <c r="R24" i="36"/>
  <c r="Q140" i="36"/>
  <c r="L42" i="36"/>
  <c r="Q42" i="36" s="1"/>
  <c r="Q34" i="36"/>
  <c r="R34" i="36" s="1"/>
  <c r="R42" i="36"/>
  <c r="Q6" i="36" s="1"/>
  <c r="R6" i="36" s="1"/>
  <c r="R141" i="36"/>
  <c r="J140" i="36"/>
  <c r="J176" i="36" s="1"/>
  <c r="Q176" i="36"/>
  <c r="R155" i="36"/>
  <c r="R99" i="36"/>
  <c r="R98" i="36" s="1"/>
  <c r="R134" i="36" s="1"/>
  <c r="O134" i="35"/>
  <c r="J99" i="35"/>
  <c r="Q92" i="35"/>
  <c r="Q40" i="35"/>
  <c r="R40" i="35" s="1"/>
  <c r="Q38" i="35"/>
  <c r="Q36" i="35"/>
  <c r="Q171" i="35"/>
  <c r="R169" i="35"/>
  <c r="R153" i="35"/>
  <c r="R132" i="35"/>
  <c r="R127" i="35"/>
  <c r="R125" i="35"/>
  <c r="R117" i="35"/>
  <c r="J76" i="35"/>
  <c r="Q76" i="35" s="1"/>
  <c r="R21" i="35"/>
  <c r="R18" i="35"/>
  <c r="R165" i="35"/>
  <c r="R156" i="35"/>
  <c r="J147" i="35"/>
  <c r="R145" i="35"/>
  <c r="Q129" i="35"/>
  <c r="J129" i="35"/>
  <c r="J119" i="35"/>
  <c r="M134" i="35"/>
  <c r="J105" i="35"/>
  <c r="Q91" i="35"/>
  <c r="Q83" i="35"/>
  <c r="Q59" i="35"/>
  <c r="R58" i="35"/>
  <c r="I34" i="35"/>
  <c r="I42" i="35" s="1"/>
  <c r="H32" i="35"/>
  <c r="J32" i="35" s="1"/>
  <c r="R29" i="35"/>
  <c r="N22" i="35"/>
  <c r="R170" i="35"/>
  <c r="R168" i="35"/>
  <c r="R160" i="35"/>
  <c r="R158" i="35"/>
  <c r="J150" i="35"/>
  <c r="L140" i="35"/>
  <c r="L176" i="35" s="1"/>
  <c r="Q147" i="35"/>
  <c r="R122" i="35"/>
  <c r="R116" i="35"/>
  <c r="J84" i="35"/>
  <c r="J59" i="35"/>
  <c r="J41" i="35"/>
  <c r="J39" i="35"/>
  <c r="J37" i="35"/>
  <c r="R37" i="35" s="1"/>
  <c r="J35" i="35"/>
  <c r="R35" i="35" s="1"/>
  <c r="R17" i="35"/>
  <c r="P34" i="35"/>
  <c r="P42" i="35" s="1"/>
  <c r="L34" i="35"/>
  <c r="L42" i="35" s="1"/>
  <c r="Q42" i="35" s="1"/>
  <c r="J98" i="35"/>
  <c r="J134" i="35" s="1"/>
  <c r="J161" i="35"/>
  <c r="Q150" i="35"/>
  <c r="R151" i="35"/>
  <c r="R150" i="35" s="1"/>
  <c r="R129" i="35"/>
  <c r="Q119" i="35"/>
  <c r="Q105" i="35"/>
  <c r="R106" i="35"/>
  <c r="R105" i="35" s="1"/>
  <c r="P84" i="35"/>
  <c r="Q84" i="35" s="1"/>
  <c r="J14" i="35"/>
  <c r="R14" i="35" s="1"/>
  <c r="H34" i="35"/>
  <c r="H22" i="35"/>
  <c r="J22" i="35" s="1"/>
  <c r="R172" i="35"/>
  <c r="R171" i="35" s="1"/>
  <c r="Q161" i="35"/>
  <c r="R149" i="35"/>
  <c r="O140" i="35"/>
  <c r="O176" i="35" s="1"/>
  <c r="K140" i="35"/>
  <c r="K176" i="35" s="1"/>
  <c r="R128" i="35"/>
  <c r="R120" i="35"/>
  <c r="R104" i="35"/>
  <c r="P98" i="35"/>
  <c r="P134" i="35" s="1"/>
  <c r="L98" i="35"/>
  <c r="L134" i="35" s="1"/>
  <c r="H98" i="35"/>
  <c r="H134" i="35" s="1"/>
  <c r="P68" i="35"/>
  <c r="R59" i="35"/>
  <c r="R38" i="35"/>
  <c r="R36" i="35"/>
  <c r="M34" i="35"/>
  <c r="M42" i="35" s="1"/>
  <c r="M22" i="35"/>
  <c r="R162" i="35"/>
  <c r="R148" i="35"/>
  <c r="R147" i="35" s="1"/>
  <c r="J141" i="35"/>
  <c r="I140" i="35"/>
  <c r="I176" i="35" s="1"/>
  <c r="Q113" i="35"/>
  <c r="R114" i="35"/>
  <c r="Q99" i="35"/>
  <c r="R157" i="35"/>
  <c r="R155" i="35" s="1"/>
  <c r="Q141" i="35"/>
  <c r="Q140" i="35" s="1"/>
  <c r="Q176" i="35" s="1"/>
  <c r="M140" i="35"/>
  <c r="M176" i="35" s="1"/>
  <c r="R131" i="35"/>
  <c r="R124" i="35"/>
  <c r="R115" i="35"/>
  <c r="R112" i="35"/>
  <c r="R108" i="35" s="1"/>
  <c r="J108" i="35"/>
  <c r="R101" i="35"/>
  <c r="R100" i="35"/>
  <c r="N98" i="35"/>
  <c r="N134" i="35" s="1"/>
  <c r="Q82" i="35"/>
  <c r="J68" i="35"/>
  <c r="R57" i="35"/>
  <c r="J51" i="35"/>
  <c r="R51" i="35" s="1"/>
  <c r="R50" i="35"/>
  <c r="R41" i="35"/>
  <c r="R39" i="35"/>
  <c r="Q24" i="35"/>
  <c r="R24" i="35" s="1"/>
  <c r="L32" i="35"/>
  <c r="Q32" i="35" s="1"/>
  <c r="R32" i="35" s="1"/>
  <c r="J171" i="35"/>
  <c r="P22" i="35"/>
  <c r="L22" i="35"/>
  <c r="Q22" i="35" s="1"/>
  <c r="A1" i="34"/>
  <c r="B5" i="34"/>
  <c r="L6" i="34"/>
  <c r="I9" i="34"/>
  <c r="Q7" i="34" s="1"/>
  <c r="C13" i="34"/>
  <c r="H14" i="34"/>
  <c r="H22" i="34" s="1"/>
  <c r="J22" i="34" s="1"/>
  <c r="I14" i="34"/>
  <c r="L14" i="34"/>
  <c r="Q14" i="34" s="1"/>
  <c r="M14" i="34"/>
  <c r="N14" i="34"/>
  <c r="O14" i="34"/>
  <c r="P14" i="34"/>
  <c r="P22" i="34" s="1"/>
  <c r="J15" i="34"/>
  <c r="R15" i="34" s="1"/>
  <c r="Q15" i="34"/>
  <c r="J16" i="34"/>
  <c r="R16" i="34" s="1"/>
  <c r="Q16" i="34"/>
  <c r="J17" i="34"/>
  <c r="R17" i="34" s="1"/>
  <c r="Q17" i="34"/>
  <c r="J18" i="34"/>
  <c r="R18" i="34" s="1"/>
  <c r="Q18" i="34"/>
  <c r="J19" i="34"/>
  <c r="Q19" i="34"/>
  <c r="R19" i="34"/>
  <c r="J20" i="34"/>
  <c r="Q20" i="34"/>
  <c r="R20" i="34" s="1"/>
  <c r="J21" i="34"/>
  <c r="Q21" i="34"/>
  <c r="I22" i="34"/>
  <c r="L22" i="34"/>
  <c r="M22" i="34"/>
  <c r="N22" i="34"/>
  <c r="H24" i="34"/>
  <c r="I24" i="34"/>
  <c r="J24" i="34"/>
  <c r="L24" i="34"/>
  <c r="M24" i="34"/>
  <c r="N24" i="34"/>
  <c r="N32" i="34" s="1"/>
  <c r="O24" i="34"/>
  <c r="O32" i="34" s="1"/>
  <c r="P24" i="34"/>
  <c r="P32" i="34" s="1"/>
  <c r="J25" i="34"/>
  <c r="Q25" i="34"/>
  <c r="J26" i="34"/>
  <c r="R26" i="34" s="1"/>
  <c r="Q26" i="34"/>
  <c r="J27" i="34"/>
  <c r="Q27" i="34"/>
  <c r="J28" i="34"/>
  <c r="R28" i="34" s="1"/>
  <c r="Q28" i="34"/>
  <c r="J29" i="34"/>
  <c r="Q29" i="34"/>
  <c r="J30" i="34"/>
  <c r="R30" i="34" s="1"/>
  <c r="Q30" i="34"/>
  <c r="J31" i="34"/>
  <c r="Q31" i="34"/>
  <c r="H32" i="34"/>
  <c r="L32" i="34"/>
  <c r="M32" i="34"/>
  <c r="N34" i="34"/>
  <c r="N42" i="34" s="1"/>
  <c r="H35" i="34"/>
  <c r="I35" i="34"/>
  <c r="J35" i="34" s="1"/>
  <c r="L35" i="34"/>
  <c r="M35" i="34"/>
  <c r="N35" i="34"/>
  <c r="O35" i="34"/>
  <c r="P35" i="34"/>
  <c r="H36" i="34"/>
  <c r="I36" i="34"/>
  <c r="J36" i="34" s="1"/>
  <c r="L36" i="34"/>
  <c r="M36" i="34"/>
  <c r="N36" i="34"/>
  <c r="O36" i="34"/>
  <c r="P36" i="34"/>
  <c r="H37" i="34"/>
  <c r="J37" i="34" s="1"/>
  <c r="I37" i="34"/>
  <c r="L37" i="34"/>
  <c r="Q37" i="34" s="1"/>
  <c r="M37" i="34"/>
  <c r="N37" i="34"/>
  <c r="O37" i="34"/>
  <c r="P37" i="34"/>
  <c r="H38" i="34"/>
  <c r="J38" i="34" s="1"/>
  <c r="I38" i="34"/>
  <c r="L38" i="34"/>
  <c r="Q38" i="34" s="1"/>
  <c r="M38" i="34"/>
  <c r="N38" i="34"/>
  <c r="O38" i="34"/>
  <c r="P38" i="34"/>
  <c r="H39" i="34"/>
  <c r="J39" i="34" s="1"/>
  <c r="I39" i="34"/>
  <c r="L39" i="34"/>
  <c r="M39" i="34"/>
  <c r="N39" i="34"/>
  <c r="O39" i="34"/>
  <c r="P39" i="34"/>
  <c r="H40" i="34"/>
  <c r="I40" i="34"/>
  <c r="L40" i="34"/>
  <c r="Q40" i="34" s="1"/>
  <c r="M40" i="34"/>
  <c r="N40" i="34"/>
  <c r="O40" i="34"/>
  <c r="P40" i="34"/>
  <c r="H41" i="34"/>
  <c r="J41" i="34" s="1"/>
  <c r="I41" i="34"/>
  <c r="L41" i="34"/>
  <c r="M41" i="34"/>
  <c r="N41" i="34"/>
  <c r="O41" i="34"/>
  <c r="P41" i="34"/>
  <c r="B47" i="34"/>
  <c r="J49" i="34"/>
  <c r="Q49" i="34"/>
  <c r="R49" i="34" s="1"/>
  <c r="J50" i="34"/>
  <c r="J51" i="34" s="1"/>
  <c r="Q50" i="34"/>
  <c r="H51" i="34"/>
  <c r="I51" i="34"/>
  <c r="K51" i="34"/>
  <c r="L51" i="34"/>
  <c r="M51" i="34"/>
  <c r="N51" i="34"/>
  <c r="O51" i="34"/>
  <c r="P51" i="34"/>
  <c r="B55" i="34"/>
  <c r="J57" i="34"/>
  <c r="R57" i="34" s="1"/>
  <c r="Q57" i="34"/>
  <c r="J58" i="34"/>
  <c r="R58" i="34" s="1"/>
  <c r="Q58" i="34"/>
  <c r="H59" i="34"/>
  <c r="J59" i="34" s="1"/>
  <c r="I59" i="34"/>
  <c r="K59" i="34"/>
  <c r="L59" i="34"/>
  <c r="M59" i="34"/>
  <c r="N59" i="34"/>
  <c r="O59" i="34"/>
  <c r="P59" i="34"/>
  <c r="B64" i="34"/>
  <c r="J66" i="34"/>
  <c r="P66" i="34"/>
  <c r="Q66" i="34" s="1"/>
  <c r="J67" i="34"/>
  <c r="Q67" i="34" s="1"/>
  <c r="P67" i="34"/>
  <c r="H68" i="34"/>
  <c r="J68" i="34" s="1"/>
  <c r="I68" i="34"/>
  <c r="K68" i="34"/>
  <c r="L68" i="34"/>
  <c r="M68" i="34"/>
  <c r="N68" i="34"/>
  <c r="O68" i="34"/>
  <c r="B72" i="34"/>
  <c r="J74" i="34"/>
  <c r="P74" i="34"/>
  <c r="Q74" i="34"/>
  <c r="J75" i="34"/>
  <c r="P75" i="34"/>
  <c r="Q75" i="34" s="1"/>
  <c r="H76" i="34"/>
  <c r="I76" i="34"/>
  <c r="K76" i="34"/>
  <c r="L76" i="34"/>
  <c r="M76" i="34"/>
  <c r="N76" i="34"/>
  <c r="P76" i="34" s="1"/>
  <c r="O76" i="34"/>
  <c r="B80" i="34"/>
  <c r="J82" i="34"/>
  <c r="Q82" i="34" s="1"/>
  <c r="P82" i="34"/>
  <c r="J83" i="34"/>
  <c r="Q83" i="34" s="1"/>
  <c r="P83" i="34"/>
  <c r="H84" i="34"/>
  <c r="J84" i="34" s="1"/>
  <c r="I84" i="34"/>
  <c r="K84" i="34"/>
  <c r="L84" i="34"/>
  <c r="M84" i="34"/>
  <c r="N84" i="34"/>
  <c r="O84" i="34"/>
  <c r="B88" i="34"/>
  <c r="J90" i="34"/>
  <c r="P90" i="34"/>
  <c r="J91" i="34"/>
  <c r="P91" i="34"/>
  <c r="H92" i="34"/>
  <c r="I92" i="34"/>
  <c r="K92" i="34"/>
  <c r="L92" i="34"/>
  <c r="M92" i="34"/>
  <c r="N92" i="34"/>
  <c r="O92" i="34"/>
  <c r="P92" i="34"/>
  <c r="B96" i="34"/>
  <c r="H99" i="34"/>
  <c r="I99" i="34"/>
  <c r="K99" i="34"/>
  <c r="L99" i="34"/>
  <c r="M99" i="34"/>
  <c r="N99" i="34"/>
  <c r="N98" i="34" s="1"/>
  <c r="N134" i="34" s="1"/>
  <c r="O99" i="34"/>
  <c r="P99" i="34"/>
  <c r="J100" i="34"/>
  <c r="Q100" i="34"/>
  <c r="J101" i="34"/>
  <c r="Q101" i="34"/>
  <c r="J102" i="34"/>
  <c r="Q102" i="34"/>
  <c r="R102" i="34" s="1"/>
  <c r="J103" i="34"/>
  <c r="Q103" i="34"/>
  <c r="R103" i="34" s="1"/>
  <c r="J104" i="34"/>
  <c r="R104" i="34" s="1"/>
  <c r="Q104" i="34"/>
  <c r="H105" i="34"/>
  <c r="I105" i="34"/>
  <c r="K105" i="34"/>
  <c r="L105" i="34"/>
  <c r="M105" i="34"/>
  <c r="N105" i="34"/>
  <c r="O105" i="34"/>
  <c r="P105" i="34"/>
  <c r="J106" i="34"/>
  <c r="Q106" i="34"/>
  <c r="Q105" i="34" s="1"/>
  <c r="J107" i="34"/>
  <c r="J105" i="34" s="1"/>
  <c r="Q107" i="34"/>
  <c r="H108" i="34"/>
  <c r="I108" i="34"/>
  <c r="K108" i="34"/>
  <c r="L108" i="34"/>
  <c r="M108" i="34"/>
  <c r="N108" i="34"/>
  <c r="O108" i="34"/>
  <c r="P108" i="34"/>
  <c r="J109" i="34"/>
  <c r="R109" i="34" s="1"/>
  <c r="Q109" i="34"/>
  <c r="J110" i="34"/>
  <c r="Q110" i="34"/>
  <c r="J111" i="34"/>
  <c r="R111" i="34" s="1"/>
  <c r="Q111" i="34"/>
  <c r="J112" i="34"/>
  <c r="Q112" i="34"/>
  <c r="H113" i="34"/>
  <c r="I113" i="34"/>
  <c r="K113" i="34"/>
  <c r="L113" i="34"/>
  <c r="M113" i="34"/>
  <c r="M98" i="34" s="1"/>
  <c r="M134" i="34" s="1"/>
  <c r="N113" i="34"/>
  <c r="O113" i="34"/>
  <c r="P113" i="34"/>
  <c r="J114" i="34"/>
  <c r="Q114" i="34"/>
  <c r="R114" i="34" s="1"/>
  <c r="J115" i="34"/>
  <c r="J113" i="34" s="1"/>
  <c r="Q115" i="34"/>
  <c r="J116" i="34"/>
  <c r="Q116" i="34"/>
  <c r="Q113" i="34" s="1"/>
  <c r="J117" i="34"/>
  <c r="Q117" i="34"/>
  <c r="R117" i="34" s="1"/>
  <c r="J118" i="34"/>
  <c r="Q118" i="34"/>
  <c r="H119" i="34"/>
  <c r="I119" i="34"/>
  <c r="K119" i="34"/>
  <c r="L119" i="34"/>
  <c r="M119" i="34"/>
  <c r="N119" i="34"/>
  <c r="O119" i="34"/>
  <c r="P119" i="34"/>
  <c r="J120" i="34"/>
  <c r="R120" i="34" s="1"/>
  <c r="Q120" i="34"/>
  <c r="J121" i="34"/>
  <c r="R121" i="34" s="1"/>
  <c r="Q121" i="34"/>
  <c r="J122" i="34"/>
  <c r="Q122" i="34"/>
  <c r="R122" i="34" s="1"/>
  <c r="J123" i="34"/>
  <c r="Q123" i="34"/>
  <c r="J124" i="34"/>
  <c r="Q124" i="34"/>
  <c r="J125" i="34"/>
  <c r="Q125" i="34"/>
  <c r="J126" i="34"/>
  <c r="R126" i="34" s="1"/>
  <c r="Q126" i="34"/>
  <c r="J127" i="34"/>
  <c r="Q127" i="34"/>
  <c r="R127" i="34"/>
  <c r="J128" i="34"/>
  <c r="Q128" i="34"/>
  <c r="H129" i="34"/>
  <c r="I129" i="34"/>
  <c r="L129" i="34"/>
  <c r="M129" i="34"/>
  <c r="N129" i="34"/>
  <c r="O129" i="34"/>
  <c r="P129" i="34"/>
  <c r="J130" i="34"/>
  <c r="R130" i="34" s="1"/>
  <c r="Q130" i="34"/>
  <c r="J131" i="34"/>
  <c r="Q131" i="34"/>
  <c r="J132" i="34"/>
  <c r="Q132" i="34"/>
  <c r="R132" i="34"/>
  <c r="J133" i="34"/>
  <c r="Q133" i="34"/>
  <c r="R133" i="34" s="1"/>
  <c r="B138" i="34"/>
  <c r="H141" i="34"/>
  <c r="I141" i="34"/>
  <c r="K141" i="34"/>
  <c r="L141" i="34"/>
  <c r="L140" i="34" s="1"/>
  <c r="L176" i="34" s="1"/>
  <c r="M141" i="34"/>
  <c r="N141" i="34"/>
  <c r="N140" i="34" s="1"/>
  <c r="N176" i="34" s="1"/>
  <c r="O141" i="34"/>
  <c r="P141" i="34"/>
  <c r="P140" i="34" s="1"/>
  <c r="J142" i="34"/>
  <c r="R142" i="34" s="1"/>
  <c r="Q142" i="34"/>
  <c r="J143" i="34"/>
  <c r="R143" i="34" s="1"/>
  <c r="Q143" i="34"/>
  <c r="Q141" i="34" s="1"/>
  <c r="J144" i="34"/>
  <c r="R144" i="34" s="1"/>
  <c r="Q144" i="34"/>
  <c r="J145" i="34"/>
  <c r="R145" i="34" s="1"/>
  <c r="Q145" i="34"/>
  <c r="J146" i="34"/>
  <c r="R146" i="34" s="1"/>
  <c r="Q146" i="34"/>
  <c r="H147" i="34"/>
  <c r="I147" i="34"/>
  <c r="K147" i="34"/>
  <c r="L147" i="34"/>
  <c r="M147" i="34"/>
  <c r="N147" i="34"/>
  <c r="O147" i="34"/>
  <c r="P147" i="34"/>
  <c r="J148" i="34"/>
  <c r="J147" i="34" s="1"/>
  <c r="Q148" i="34"/>
  <c r="J149" i="34"/>
  <c r="Q149" i="34"/>
  <c r="Q147" i="34" s="1"/>
  <c r="H150" i="34"/>
  <c r="I150" i="34"/>
  <c r="K150" i="34"/>
  <c r="L150" i="34"/>
  <c r="M150" i="34"/>
  <c r="N150" i="34"/>
  <c r="O150" i="34"/>
  <c r="P150" i="34"/>
  <c r="J151" i="34"/>
  <c r="Q151" i="34"/>
  <c r="R151" i="34" s="1"/>
  <c r="J152" i="34"/>
  <c r="J150" i="34" s="1"/>
  <c r="Q152" i="34"/>
  <c r="J153" i="34"/>
  <c r="Q153" i="34"/>
  <c r="Q150" i="34" s="1"/>
  <c r="J154" i="34"/>
  <c r="Q154" i="34"/>
  <c r="R154" i="34" s="1"/>
  <c r="H155" i="34"/>
  <c r="I155" i="34"/>
  <c r="K155" i="34"/>
  <c r="L155" i="34"/>
  <c r="M155" i="34"/>
  <c r="N155" i="34"/>
  <c r="O155" i="34"/>
  <c r="P155" i="34"/>
  <c r="J156" i="34"/>
  <c r="R156" i="34" s="1"/>
  <c r="Q156" i="34"/>
  <c r="J157" i="34"/>
  <c r="Q157" i="34"/>
  <c r="Q155" i="34" s="1"/>
  <c r="J158" i="34"/>
  <c r="Q158" i="34"/>
  <c r="J159" i="34"/>
  <c r="Q159" i="34"/>
  <c r="R159" i="34"/>
  <c r="J160" i="34"/>
  <c r="Q160" i="34"/>
  <c r="H161" i="34"/>
  <c r="I161" i="34"/>
  <c r="K161" i="34"/>
  <c r="L161" i="34"/>
  <c r="M161" i="34"/>
  <c r="N161" i="34"/>
  <c r="O161" i="34"/>
  <c r="P161" i="34"/>
  <c r="J162" i="34"/>
  <c r="Q162" i="34"/>
  <c r="J163" i="34"/>
  <c r="Q163" i="34"/>
  <c r="R163" i="34" s="1"/>
  <c r="J164" i="34"/>
  <c r="R164" i="34" s="1"/>
  <c r="Q164" i="34"/>
  <c r="J165" i="34"/>
  <c r="R165" i="34" s="1"/>
  <c r="Q165" i="34"/>
  <c r="J166" i="34"/>
  <c r="R166" i="34" s="1"/>
  <c r="Q166" i="34"/>
  <c r="J167" i="34"/>
  <c r="Q167" i="34"/>
  <c r="R167" i="34"/>
  <c r="J168" i="34"/>
  <c r="Q168" i="34"/>
  <c r="R168" i="34" s="1"/>
  <c r="J169" i="34"/>
  <c r="R169" i="34" s="1"/>
  <c r="Q169" i="34"/>
  <c r="J170" i="34"/>
  <c r="Q170" i="34"/>
  <c r="R170" i="34"/>
  <c r="H171" i="34"/>
  <c r="I171" i="34"/>
  <c r="L171" i="34"/>
  <c r="M171" i="34"/>
  <c r="N171" i="34"/>
  <c r="O171" i="34"/>
  <c r="P171" i="34"/>
  <c r="J172" i="34"/>
  <c r="Q172" i="34"/>
  <c r="J173" i="34"/>
  <c r="R173" i="34" s="1"/>
  <c r="Q173" i="34"/>
  <c r="J174" i="34"/>
  <c r="R174" i="34" s="1"/>
  <c r="Q174" i="34"/>
  <c r="J175" i="34"/>
  <c r="R175" i="34" s="1"/>
  <c r="Q175" i="34"/>
  <c r="R140" i="36" l="1"/>
  <c r="R176" i="36" s="1"/>
  <c r="Q34" i="35"/>
  <c r="R161" i="35"/>
  <c r="Q68" i="35"/>
  <c r="Q98" i="35"/>
  <c r="Q134" i="35" s="1"/>
  <c r="R141" i="35"/>
  <c r="R140" i="35" s="1"/>
  <c r="R176" i="35" s="1"/>
  <c r="J140" i="35"/>
  <c r="J176" i="35" s="1"/>
  <c r="R119" i="35"/>
  <c r="R22" i="35"/>
  <c r="R99" i="35"/>
  <c r="R98" i="35" s="1"/>
  <c r="R113" i="35"/>
  <c r="H42" i="35"/>
  <c r="J42" i="35" s="1"/>
  <c r="R42" i="35" s="1"/>
  <c r="Q6" i="35" s="1"/>
  <c r="R6" i="35" s="1"/>
  <c r="J34" i="35"/>
  <c r="R34" i="35" s="1"/>
  <c r="R152" i="34"/>
  <c r="K140" i="34"/>
  <c r="K176" i="34" s="1"/>
  <c r="P176" i="34"/>
  <c r="R115" i="34"/>
  <c r="R113" i="34" s="1"/>
  <c r="R107" i="34"/>
  <c r="Q39" i="34"/>
  <c r="R36" i="34"/>
  <c r="R160" i="34"/>
  <c r="R158" i="34"/>
  <c r="Q129" i="34"/>
  <c r="R128" i="34"/>
  <c r="R125" i="34"/>
  <c r="R123" i="34"/>
  <c r="R118" i="34"/>
  <c r="O98" i="34"/>
  <c r="O134" i="34" s="1"/>
  <c r="K98" i="34"/>
  <c r="K134" i="34" s="1"/>
  <c r="J92" i="34"/>
  <c r="Q92" i="34" s="1"/>
  <c r="Q90" i="34"/>
  <c r="Q36" i="34"/>
  <c r="Q32" i="34"/>
  <c r="Q24" i="34"/>
  <c r="R38" i="34"/>
  <c r="R37" i="34"/>
  <c r="Q35" i="34"/>
  <c r="R153" i="34"/>
  <c r="H140" i="34"/>
  <c r="H176" i="34" s="1"/>
  <c r="R116" i="34"/>
  <c r="Q108" i="34"/>
  <c r="R110" i="34"/>
  <c r="I98" i="34"/>
  <c r="I134" i="34" s="1"/>
  <c r="Q91" i="34"/>
  <c r="J76" i="34"/>
  <c r="Q76" i="34" s="1"/>
  <c r="H34" i="34"/>
  <c r="H42" i="34" s="1"/>
  <c r="J42" i="34" s="1"/>
  <c r="R31" i="34"/>
  <c r="R27" i="34"/>
  <c r="R21" i="34"/>
  <c r="M34" i="34"/>
  <c r="M42" i="34" s="1"/>
  <c r="Q161" i="34"/>
  <c r="Q140" i="34"/>
  <c r="J129" i="34"/>
  <c r="Q59" i="34"/>
  <c r="R59" i="34" s="1"/>
  <c r="R35" i="34"/>
  <c r="R157" i="34"/>
  <c r="J155" i="34"/>
  <c r="O140" i="34"/>
  <c r="O176" i="34" s="1"/>
  <c r="J108" i="34"/>
  <c r="R101" i="34"/>
  <c r="P98" i="34"/>
  <c r="P134" i="34" s="1"/>
  <c r="L98" i="34"/>
  <c r="L134" i="34" s="1"/>
  <c r="R50" i="34"/>
  <c r="Q41" i="34"/>
  <c r="J40" i="34"/>
  <c r="R40" i="34" s="1"/>
  <c r="I32" i="34"/>
  <c r="J32" i="34" s="1"/>
  <c r="R32" i="34" s="1"/>
  <c r="I34" i="34"/>
  <c r="I42" i="34" s="1"/>
  <c r="P34" i="34"/>
  <c r="P42" i="34" s="1"/>
  <c r="L34" i="34"/>
  <c r="M140" i="34"/>
  <c r="M176" i="34" s="1"/>
  <c r="Q171" i="34"/>
  <c r="J171" i="34"/>
  <c r="R150" i="34"/>
  <c r="R131" i="34"/>
  <c r="R129" i="34" s="1"/>
  <c r="H98" i="34"/>
  <c r="H134" i="34" s="1"/>
  <c r="P68" i="34"/>
  <c r="Q68" i="34" s="1"/>
  <c r="R39" i="34"/>
  <c r="R24" i="34"/>
  <c r="J161" i="34"/>
  <c r="R162" i="34"/>
  <c r="R161" i="34" s="1"/>
  <c r="R148" i="34"/>
  <c r="Q119" i="34"/>
  <c r="J119" i="34"/>
  <c r="R106" i="34"/>
  <c r="R105" i="34" s="1"/>
  <c r="Q99" i="34"/>
  <c r="Q98" i="34" s="1"/>
  <c r="P84" i="34"/>
  <c r="Q84" i="34" s="1"/>
  <c r="Q51" i="34"/>
  <c r="R51" i="34" s="1"/>
  <c r="R41" i="34"/>
  <c r="R25" i="34"/>
  <c r="O22" i="34"/>
  <c r="Q22" i="34" s="1"/>
  <c r="R22" i="34" s="1"/>
  <c r="O34" i="34"/>
  <c r="O42" i="34" s="1"/>
  <c r="J14" i="34"/>
  <c r="R14" i="34" s="1"/>
  <c r="R172" i="34"/>
  <c r="R171" i="34" s="1"/>
  <c r="R149" i="34"/>
  <c r="J141" i="34"/>
  <c r="I140" i="34"/>
  <c r="I176" i="34" s="1"/>
  <c r="R124" i="34"/>
  <c r="R112" i="34"/>
  <c r="R108" i="34" s="1"/>
  <c r="R100" i="34"/>
  <c r="J99" i="34"/>
  <c r="R29" i="34"/>
  <c r="A1" i="33"/>
  <c r="B5" i="33"/>
  <c r="L6" i="33"/>
  <c r="I9" i="33"/>
  <c r="Q7" i="33" s="1"/>
  <c r="C13" i="33"/>
  <c r="H14" i="33"/>
  <c r="H22" i="33" s="1"/>
  <c r="I14" i="33"/>
  <c r="J14" i="33"/>
  <c r="L14" i="33"/>
  <c r="M14" i="33"/>
  <c r="M22" i="33" s="1"/>
  <c r="N14" i="33"/>
  <c r="O14" i="33"/>
  <c r="P14" i="33"/>
  <c r="J15" i="33"/>
  <c r="R15" i="33" s="1"/>
  <c r="Q15" i="33"/>
  <c r="J16" i="33"/>
  <c r="Q16" i="33"/>
  <c r="J17" i="33"/>
  <c r="Q17" i="33"/>
  <c r="R17" i="33" s="1"/>
  <c r="J18" i="33"/>
  <c r="Q18" i="33"/>
  <c r="R18" i="33"/>
  <c r="J19" i="33"/>
  <c r="R19" i="33" s="1"/>
  <c r="Q19" i="33"/>
  <c r="J20" i="33"/>
  <c r="R20" i="33" s="1"/>
  <c r="Q20" i="33"/>
  <c r="J21" i="33"/>
  <c r="Q21" i="33"/>
  <c r="R21" i="33"/>
  <c r="L22" i="33"/>
  <c r="P22" i="33"/>
  <c r="H24" i="33"/>
  <c r="I24" i="33"/>
  <c r="L24" i="33"/>
  <c r="L32" i="33" s="1"/>
  <c r="M24" i="33"/>
  <c r="N24" i="33"/>
  <c r="Q24" i="33" s="1"/>
  <c r="O24" i="33"/>
  <c r="P24" i="33"/>
  <c r="P32" i="33" s="1"/>
  <c r="J25" i="33"/>
  <c r="Q25" i="33"/>
  <c r="R25" i="33"/>
  <c r="J26" i="33"/>
  <c r="R26" i="33" s="1"/>
  <c r="Q26" i="33"/>
  <c r="J27" i="33"/>
  <c r="Q27" i="33"/>
  <c r="J28" i="33"/>
  <c r="Q28" i="33"/>
  <c r="R28" i="33"/>
  <c r="J29" i="33"/>
  <c r="Q29" i="33"/>
  <c r="R29" i="33"/>
  <c r="J30" i="33"/>
  <c r="R30" i="33" s="1"/>
  <c r="Q30" i="33"/>
  <c r="J31" i="33"/>
  <c r="R31" i="33" s="1"/>
  <c r="Q31" i="33"/>
  <c r="I32" i="33"/>
  <c r="N32" i="33"/>
  <c r="O32" i="33"/>
  <c r="L34" i="33"/>
  <c r="L42" i="33" s="1"/>
  <c r="P34" i="33"/>
  <c r="H35" i="33"/>
  <c r="I35" i="33"/>
  <c r="J35" i="33"/>
  <c r="L35" i="33"/>
  <c r="M35" i="33"/>
  <c r="N35" i="33"/>
  <c r="O35" i="33"/>
  <c r="P35" i="33"/>
  <c r="H36" i="33"/>
  <c r="J36" i="33" s="1"/>
  <c r="I36" i="33"/>
  <c r="L36" i="33"/>
  <c r="M36" i="33"/>
  <c r="N36" i="33"/>
  <c r="O36" i="33"/>
  <c r="P36" i="33"/>
  <c r="Q36" i="33"/>
  <c r="H37" i="33"/>
  <c r="I37" i="33"/>
  <c r="J37" i="33"/>
  <c r="L37" i="33"/>
  <c r="M37" i="33"/>
  <c r="N37" i="33"/>
  <c r="O37" i="33"/>
  <c r="P37" i="33"/>
  <c r="H38" i="33"/>
  <c r="J38" i="33" s="1"/>
  <c r="I38" i="33"/>
  <c r="L38" i="33"/>
  <c r="M38" i="33"/>
  <c r="N38" i="33"/>
  <c r="O38" i="33"/>
  <c r="P38" i="33"/>
  <c r="H39" i="33"/>
  <c r="I39" i="33"/>
  <c r="J39" i="33"/>
  <c r="L39" i="33"/>
  <c r="M39" i="33"/>
  <c r="N39" i="33"/>
  <c r="O39" i="33"/>
  <c r="P39" i="33"/>
  <c r="H40" i="33"/>
  <c r="J40" i="33" s="1"/>
  <c r="R40" i="33" s="1"/>
  <c r="I40" i="33"/>
  <c r="L40" i="33"/>
  <c r="M40" i="33"/>
  <c r="N40" i="33"/>
  <c r="O40" i="33"/>
  <c r="P40" i="33"/>
  <c r="Q40" i="33"/>
  <c r="H41" i="33"/>
  <c r="I41" i="33"/>
  <c r="J41" i="33" s="1"/>
  <c r="R41" i="33" s="1"/>
  <c r="L41" i="33"/>
  <c r="M41" i="33"/>
  <c r="N41" i="33"/>
  <c r="Q41" i="33" s="1"/>
  <c r="O41" i="33"/>
  <c r="P41" i="33"/>
  <c r="P42" i="33"/>
  <c r="B47" i="33"/>
  <c r="J49" i="33"/>
  <c r="Q49" i="33"/>
  <c r="J50" i="33"/>
  <c r="Q50" i="33"/>
  <c r="R50" i="33"/>
  <c r="H51" i="33"/>
  <c r="I51" i="33"/>
  <c r="K51" i="33"/>
  <c r="L51" i="33"/>
  <c r="M51" i="33"/>
  <c r="N51" i="33"/>
  <c r="O51" i="33"/>
  <c r="P51" i="33"/>
  <c r="B55" i="33"/>
  <c r="J57" i="33"/>
  <c r="Q57" i="33"/>
  <c r="R57" i="33"/>
  <c r="J58" i="33"/>
  <c r="Q58" i="33"/>
  <c r="R58" i="33"/>
  <c r="H59" i="33"/>
  <c r="J59" i="33" s="1"/>
  <c r="I59" i="33"/>
  <c r="K59" i="33"/>
  <c r="L59" i="33"/>
  <c r="M59" i="33"/>
  <c r="N59" i="33"/>
  <c r="O59" i="33"/>
  <c r="P59" i="33"/>
  <c r="Q59" i="33"/>
  <c r="B64" i="33"/>
  <c r="J66" i="33"/>
  <c r="P66" i="33"/>
  <c r="J67" i="33"/>
  <c r="Q67" i="33" s="1"/>
  <c r="P67" i="33"/>
  <c r="H68" i="33"/>
  <c r="I68" i="33"/>
  <c r="J68" i="33" s="1"/>
  <c r="K68" i="33"/>
  <c r="L68" i="33"/>
  <c r="M68" i="33"/>
  <c r="N68" i="33"/>
  <c r="O68" i="33"/>
  <c r="B72" i="33"/>
  <c r="J74" i="33"/>
  <c r="P74" i="33"/>
  <c r="Q74" i="33"/>
  <c r="J75" i="33"/>
  <c r="Q75" i="33" s="1"/>
  <c r="P75" i="33"/>
  <c r="H76" i="33"/>
  <c r="I76" i="33"/>
  <c r="J76" i="33" s="1"/>
  <c r="Q76" i="33" s="1"/>
  <c r="K76" i="33"/>
  <c r="L76" i="33"/>
  <c r="M76" i="33"/>
  <c r="P76" i="33" s="1"/>
  <c r="N76" i="33"/>
  <c r="O76" i="33"/>
  <c r="B80" i="33"/>
  <c r="J82" i="33"/>
  <c r="P82" i="33"/>
  <c r="Q82" i="33"/>
  <c r="J83" i="33"/>
  <c r="Q83" i="33" s="1"/>
  <c r="P83" i="33"/>
  <c r="H84" i="33"/>
  <c r="I84" i="33"/>
  <c r="K84" i="33"/>
  <c r="L84" i="33"/>
  <c r="M84" i="33"/>
  <c r="P84" i="33" s="1"/>
  <c r="N84" i="33"/>
  <c r="O84" i="33"/>
  <c r="B88" i="33"/>
  <c r="J90" i="33"/>
  <c r="P90" i="33"/>
  <c r="Q90" i="33"/>
  <c r="J91" i="33"/>
  <c r="P91" i="33"/>
  <c r="Q91" i="33"/>
  <c r="H92" i="33"/>
  <c r="J92" i="33" s="1"/>
  <c r="I92" i="33"/>
  <c r="K92" i="33"/>
  <c r="L92" i="33"/>
  <c r="M92" i="33"/>
  <c r="N92" i="33"/>
  <c r="O92" i="33"/>
  <c r="P92" i="33"/>
  <c r="B96" i="33"/>
  <c r="K98" i="33"/>
  <c r="K134" i="33" s="1"/>
  <c r="L98" i="33"/>
  <c r="L134" i="33" s="1"/>
  <c r="P98" i="33"/>
  <c r="H99" i="33"/>
  <c r="I99" i="33"/>
  <c r="I98" i="33" s="1"/>
  <c r="I134" i="33" s="1"/>
  <c r="J99" i="33"/>
  <c r="K99" i="33"/>
  <c r="L99" i="33"/>
  <c r="M99" i="33"/>
  <c r="M98" i="33" s="1"/>
  <c r="N99" i="33"/>
  <c r="O99" i="33"/>
  <c r="P99" i="33"/>
  <c r="J100" i="33"/>
  <c r="Q100" i="33"/>
  <c r="R100" i="33"/>
  <c r="J101" i="33"/>
  <c r="R101" i="33" s="1"/>
  <c r="Q101" i="33"/>
  <c r="J102" i="33"/>
  <c r="Q102" i="33"/>
  <c r="J103" i="33"/>
  <c r="R103" i="33" s="1"/>
  <c r="Q103" i="33"/>
  <c r="J104" i="33"/>
  <c r="Q104" i="33"/>
  <c r="R104" i="33" s="1"/>
  <c r="H105" i="33"/>
  <c r="I105" i="33"/>
  <c r="K105" i="33"/>
  <c r="L105" i="33"/>
  <c r="M105" i="33"/>
  <c r="N105" i="33"/>
  <c r="O105" i="33"/>
  <c r="P105" i="33"/>
  <c r="J106" i="33"/>
  <c r="R106" i="33" s="1"/>
  <c r="Q106" i="33"/>
  <c r="J107" i="33"/>
  <c r="Q107" i="33"/>
  <c r="R107" i="33" s="1"/>
  <c r="R105" i="33" s="1"/>
  <c r="H108" i="33"/>
  <c r="I108" i="33"/>
  <c r="K108" i="33"/>
  <c r="L108" i="33"/>
  <c r="M108" i="33"/>
  <c r="N108" i="33"/>
  <c r="O108" i="33"/>
  <c r="O98" i="33" s="1"/>
  <c r="P108" i="33"/>
  <c r="J109" i="33"/>
  <c r="R109" i="33" s="1"/>
  <c r="Q109" i="33"/>
  <c r="J110" i="33"/>
  <c r="Q110" i="33"/>
  <c r="Q108" i="33" s="1"/>
  <c r="J111" i="33"/>
  <c r="Q111" i="33"/>
  <c r="R111" i="33"/>
  <c r="J112" i="33"/>
  <c r="Q112" i="33"/>
  <c r="R112" i="33"/>
  <c r="H113" i="33"/>
  <c r="I113" i="33"/>
  <c r="K113" i="33"/>
  <c r="L113" i="33"/>
  <c r="M113" i="33"/>
  <c r="N113" i="33"/>
  <c r="O113" i="33"/>
  <c r="P113" i="33"/>
  <c r="J114" i="33"/>
  <c r="Q114" i="33"/>
  <c r="J115" i="33"/>
  <c r="Q115" i="33"/>
  <c r="J116" i="33"/>
  <c r="Q116" i="33"/>
  <c r="R116" i="33" s="1"/>
  <c r="J117" i="33"/>
  <c r="Q117" i="33"/>
  <c r="R117" i="33"/>
  <c r="J118" i="33"/>
  <c r="R118" i="33" s="1"/>
  <c r="Q118" i="33"/>
  <c r="H119" i="33"/>
  <c r="I119" i="33"/>
  <c r="K119" i="33"/>
  <c r="L119" i="33"/>
  <c r="M119" i="33"/>
  <c r="N119" i="33"/>
  <c r="O119" i="33"/>
  <c r="P119" i="33"/>
  <c r="J120" i="33"/>
  <c r="Q120" i="33"/>
  <c r="R120" i="33"/>
  <c r="J121" i="33"/>
  <c r="R121" i="33" s="1"/>
  <c r="Q121" i="33"/>
  <c r="J122" i="33"/>
  <c r="Q122" i="33"/>
  <c r="Q119" i="33" s="1"/>
  <c r="J123" i="33"/>
  <c r="Q123" i="33"/>
  <c r="R123" i="33"/>
  <c r="J124" i="33"/>
  <c r="Q124" i="33"/>
  <c r="R124" i="33"/>
  <c r="J125" i="33"/>
  <c r="R125" i="33" s="1"/>
  <c r="Q125" i="33"/>
  <c r="J126" i="33"/>
  <c r="Q126" i="33"/>
  <c r="J127" i="33"/>
  <c r="R127" i="33" s="1"/>
  <c r="Q127" i="33"/>
  <c r="J128" i="33"/>
  <c r="Q128" i="33"/>
  <c r="R128" i="33" s="1"/>
  <c r="H129" i="33"/>
  <c r="I129" i="33"/>
  <c r="L129" i="33"/>
  <c r="M129" i="33"/>
  <c r="N129" i="33"/>
  <c r="O129" i="33"/>
  <c r="P129" i="33"/>
  <c r="J130" i="33"/>
  <c r="Q130" i="33"/>
  <c r="Q129" i="33" s="1"/>
  <c r="J131" i="33"/>
  <c r="Q131" i="33"/>
  <c r="R131" i="33"/>
  <c r="J132" i="33"/>
  <c r="Q132" i="33"/>
  <c r="R132" i="33"/>
  <c r="J133" i="33"/>
  <c r="R133" i="33" s="1"/>
  <c r="Q133" i="33"/>
  <c r="P134" i="33"/>
  <c r="B138" i="33"/>
  <c r="H140" i="33"/>
  <c r="H176" i="33" s="1"/>
  <c r="L140" i="33"/>
  <c r="M140" i="33"/>
  <c r="M176" i="33" s="1"/>
  <c r="P140" i="33"/>
  <c r="H141" i="33"/>
  <c r="I141" i="33"/>
  <c r="K141" i="33"/>
  <c r="L141" i="33"/>
  <c r="M141" i="33"/>
  <c r="N141" i="33"/>
  <c r="N140" i="33" s="1"/>
  <c r="N176" i="33" s="1"/>
  <c r="O141" i="33"/>
  <c r="P141" i="33"/>
  <c r="J142" i="33"/>
  <c r="R142" i="33" s="1"/>
  <c r="Q142" i="33"/>
  <c r="J143" i="33"/>
  <c r="R143" i="33" s="1"/>
  <c r="Q143" i="33"/>
  <c r="Q141" i="33" s="1"/>
  <c r="J144" i="33"/>
  <c r="Q144" i="33"/>
  <c r="R144" i="33"/>
  <c r="J145" i="33"/>
  <c r="Q145" i="33"/>
  <c r="R145" i="33"/>
  <c r="J146" i="33"/>
  <c r="R146" i="33" s="1"/>
  <c r="Q146" i="33"/>
  <c r="H147" i="33"/>
  <c r="I147" i="33"/>
  <c r="K147" i="33"/>
  <c r="L147" i="33"/>
  <c r="M147" i="33"/>
  <c r="N147" i="33"/>
  <c r="O147" i="33"/>
  <c r="P147" i="33"/>
  <c r="J148" i="33"/>
  <c r="Q148" i="33"/>
  <c r="Q147" i="33" s="1"/>
  <c r="Q140" i="33" s="1"/>
  <c r="J149" i="33"/>
  <c r="Q149" i="33"/>
  <c r="R149" i="33"/>
  <c r="H150" i="33"/>
  <c r="I150" i="33"/>
  <c r="K150" i="33"/>
  <c r="L150" i="33"/>
  <c r="M150" i="33"/>
  <c r="N150" i="33"/>
  <c r="O150" i="33"/>
  <c r="P150" i="33"/>
  <c r="J151" i="33"/>
  <c r="R151" i="33" s="1"/>
  <c r="Q151" i="33"/>
  <c r="Q150" i="33" s="1"/>
  <c r="J152" i="33"/>
  <c r="Q152" i="33"/>
  <c r="R152" i="33"/>
  <c r="J153" i="33"/>
  <c r="Q153" i="33"/>
  <c r="R153" i="33"/>
  <c r="J154" i="33"/>
  <c r="R154" i="33" s="1"/>
  <c r="Q154" i="33"/>
  <c r="H155" i="33"/>
  <c r="I155" i="33"/>
  <c r="K155" i="33"/>
  <c r="L155" i="33"/>
  <c r="M155" i="33"/>
  <c r="N155" i="33"/>
  <c r="O155" i="33"/>
  <c r="P155" i="33"/>
  <c r="J156" i="33"/>
  <c r="Q156" i="33"/>
  <c r="Q155" i="33" s="1"/>
  <c r="J157" i="33"/>
  <c r="Q157" i="33"/>
  <c r="R157" i="33"/>
  <c r="J158" i="33"/>
  <c r="Q158" i="33"/>
  <c r="R158" i="33"/>
  <c r="J159" i="33"/>
  <c r="R159" i="33" s="1"/>
  <c r="Q159" i="33"/>
  <c r="J160" i="33"/>
  <c r="Q160" i="33"/>
  <c r="R160" i="33"/>
  <c r="H161" i="33"/>
  <c r="I161" i="33"/>
  <c r="K161" i="33"/>
  <c r="L161" i="33"/>
  <c r="M161" i="33"/>
  <c r="N161" i="33"/>
  <c r="O161" i="33"/>
  <c r="P161" i="33"/>
  <c r="J162" i="33"/>
  <c r="R162" i="33" s="1"/>
  <c r="Q162" i="33"/>
  <c r="J163" i="33"/>
  <c r="Q163" i="33"/>
  <c r="Q161" i="33" s="1"/>
  <c r="J164" i="33"/>
  <c r="Q164" i="33"/>
  <c r="R164" i="33"/>
  <c r="J165" i="33"/>
  <c r="Q165" i="33"/>
  <c r="R165" i="33"/>
  <c r="J166" i="33"/>
  <c r="R166" i="33" s="1"/>
  <c r="Q166" i="33"/>
  <c r="J167" i="33"/>
  <c r="Q167" i="33"/>
  <c r="J168" i="33"/>
  <c r="R168" i="33" s="1"/>
  <c r="Q168" i="33"/>
  <c r="J169" i="33"/>
  <c r="Q169" i="33"/>
  <c r="R169" i="33" s="1"/>
  <c r="J170" i="33"/>
  <c r="Q170" i="33"/>
  <c r="R170" i="33"/>
  <c r="H171" i="33"/>
  <c r="I171" i="33"/>
  <c r="L171" i="33"/>
  <c r="M171" i="33"/>
  <c r="N171" i="33"/>
  <c r="O171" i="33"/>
  <c r="P171" i="33"/>
  <c r="J172" i="33"/>
  <c r="Q172" i="33"/>
  <c r="Q171" i="33" s="1"/>
  <c r="R172" i="33"/>
  <c r="J173" i="33"/>
  <c r="Q173" i="33"/>
  <c r="R173" i="33"/>
  <c r="J174" i="33"/>
  <c r="R174" i="33" s="1"/>
  <c r="Q174" i="33"/>
  <c r="J175" i="33"/>
  <c r="Q175" i="33"/>
  <c r="R175" i="33"/>
  <c r="R134" i="35" l="1"/>
  <c r="R119" i="34"/>
  <c r="Q134" i="34"/>
  <c r="R147" i="34"/>
  <c r="R155" i="34"/>
  <c r="R141" i="34"/>
  <c r="J140" i="34"/>
  <c r="J176" i="34" s="1"/>
  <c r="L42" i="34"/>
  <c r="Q42" i="34" s="1"/>
  <c r="Q34" i="34"/>
  <c r="R99" i="34"/>
  <c r="R98" i="34" s="1"/>
  <c r="R134" i="34" s="1"/>
  <c r="J98" i="34"/>
  <c r="J134" i="34" s="1"/>
  <c r="R42" i="34"/>
  <c r="Q6" i="34" s="1"/>
  <c r="R6" i="34" s="1"/>
  <c r="Q176" i="34"/>
  <c r="J34" i="34"/>
  <c r="Q176" i="33"/>
  <c r="R171" i="33"/>
  <c r="R150" i="33"/>
  <c r="J108" i="33"/>
  <c r="N98" i="33"/>
  <c r="N134" i="33" s="1"/>
  <c r="J24" i="33"/>
  <c r="R24" i="33" s="1"/>
  <c r="H32" i="33"/>
  <c r="J32" i="33" s="1"/>
  <c r="R163" i="33"/>
  <c r="R161" i="33" s="1"/>
  <c r="O140" i="33"/>
  <c r="O176" i="33" s="1"/>
  <c r="K140" i="33"/>
  <c r="K176" i="33" s="1"/>
  <c r="L176" i="33"/>
  <c r="R130" i="33"/>
  <c r="R129" i="33" s="1"/>
  <c r="R122" i="33"/>
  <c r="R119" i="33" s="1"/>
  <c r="M134" i="33"/>
  <c r="R59" i="33"/>
  <c r="Q39" i="33"/>
  <c r="R39" i="33" s="1"/>
  <c r="M32" i="33"/>
  <c r="M34" i="33"/>
  <c r="M42" i="33" s="1"/>
  <c r="O34" i="33"/>
  <c r="O42" i="33" s="1"/>
  <c r="O22" i="33"/>
  <c r="J155" i="33"/>
  <c r="R156" i="33"/>
  <c r="R155" i="33" s="1"/>
  <c r="J147" i="33"/>
  <c r="R148" i="33"/>
  <c r="R147" i="33" s="1"/>
  <c r="J141" i="33"/>
  <c r="R110" i="33"/>
  <c r="R108" i="33" s="1"/>
  <c r="Q99" i="33"/>
  <c r="Q98" i="33" s="1"/>
  <c r="Q134" i="33" s="1"/>
  <c r="H98" i="33"/>
  <c r="H134" i="33" s="1"/>
  <c r="J84" i="33"/>
  <c r="Q84" i="33" s="1"/>
  <c r="H34" i="33"/>
  <c r="J161" i="33"/>
  <c r="J150" i="33"/>
  <c r="I140" i="33"/>
  <c r="I176" i="33" s="1"/>
  <c r="J129" i="33"/>
  <c r="J119" i="33"/>
  <c r="R115" i="33"/>
  <c r="O134" i="33"/>
  <c r="J105" i="33"/>
  <c r="J98" i="33" s="1"/>
  <c r="J134" i="33" s="1"/>
  <c r="Q92" i="33"/>
  <c r="Q38" i="33"/>
  <c r="N34" i="33"/>
  <c r="N42" i="33" s="1"/>
  <c r="Q14" i="33"/>
  <c r="R14" i="33" s="1"/>
  <c r="N22" i="33"/>
  <c r="Q22" i="33" s="1"/>
  <c r="I34" i="33"/>
  <c r="I42" i="33" s="1"/>
  <c r="I22" i="33"/>
  <c r="J22" i="33" s="1"/>
  <c r="J171" i="33"/>
  <c r="R167" i="33"/>
  <c r="P176" i="33"/>
  <c r="R126" i="33"/>
  <c r="Q113" i="33"/>
  <c r="R102" i="33"/>
  <c r="P68" i="33"/>
  <c r="Q68" i="33" s="1"/>
  <c r="Q66" i="33"/>
  <c r="Q51" i="33"/>
  <c r="R49" i="33"/>
  <c r="R38" i="33"/>
  <c r="Q37" i="33"/>
  <c r="R37" i="33" s="1"/>
  <c r="R27" i="33"/>
  <c r="Q32" i="33"/>
  <c r="R114" i="33"/>
  <c r="R113" i="33" s="1"/>
  <c r="J113" i="33"/>
  <c r="Q105" i="33"/>
  <c r="J51" i="33"/>
  <c r="R51" i="33" s="1"/>
  <c r="R36" i="33"/>
  <c r="Q35" i="33"/>
  <c r="R35" i="33" s="1"/>
  <c r="R16" i="33"/>
  <c r="A1" i="32"/>
  <c r="B5" i="32"/>
  <c r="L6" i="32"/>
  <c r="Q7" i="32"/>
  <c r="I9" i="32"/>
  <c r="C13" i="32"/>
  <c r="H14" i="32"/>
  <c r="I14" i="32"/>
  <c r="I34" i="32" s="1"/>
  <c r="I42" i="32" s="1"/>
  <c r="L14" i="32"/>
  <c r="M14" i="32"/>
  <c r="M34" i="32" s="1"/>
  <c r="N14" i="32"/>
  <c r="O14" i="32"/>
  <c r="P14" i="32"/>
  <c r="J15" i="32"/>
  <c r="Q15" i="32"/>
  <c r="J16" i="32"/>
  <c r="Q16" i="32"/>
  <c r="R16" i="32"/>
  <c r="J17" i="32"/>
  <c r="Q17" i="32"/>
  <c r="J18" i="32"/>
  <c r="Q18" i="32"/>
  <c r="J19" i="32"/>
  <c r="Q19" i="32"/>
  <c r="R19" i="32" s="1"/>
  <c r="J20" i="32"/>
  <c r="R20" i="32" s="1"/>
  <c r="Q20" i="32"/>
  <c r="J21" i="32"/>
  <c r="R21" i="32" s="1"/>
  <c r="Q21" i="32"/>
  <c r="H22" i="32"/>
  <c r="N22" i="32"/>
  <c r="O22" i="32"/>
  <c r="H24" i="32"/>
  <c r="I24" i="32"/>
  <c r="J24" i="32" s="1"/>
  <c r="L24" i="32"/>
  <c r="L32" i="32" s="1"/>
  <c r="M24" i="32"/>
  <c r="N24" i="32"/>
  <c r="N32" i="32" s="1"/>
  <c r="O24" i="32"/>
  <c r="P24" i="32"/>
  <c r="P32" i="32" s="1"/>
  <c r="J25" i="32"/>
  <c r="Q25" i="32"/>
  <c r="J26" i="32"/>
  <c r="Q26" i="32"/>
  <c r="R26" i="32" s="1"/>
  <c r="J27" i="32"/>
  <c r="Q27" i="32"/>
  <c r="R27" i="32" s="1"/>
  <c r="J28" i="32"/>
  <c r="R28" i="32" s="1"/>
  <c r="Q28" i="32"/>
  <c r="J29" i="32"/>
  <c r="R29" i="32" s="1"/>
  <c r="Q29" i="32"/>
  <c r="J30" i="32"/>
  <c r="Q30" i="32"/>
  <c r="J31" i="32"/>
  <c r="Q31" i="32"/>
  <c r="R31" i="32"/>
  <c r="H32" i="32"/>
  <c r="I32" i="32"/>
  <c r="M32" i="32"/>
  <c r="N34" i="32"/>
  <c r="N42" i="32" s="1"/>
  <c r="H35" i="32"/>
  <c r="I35" i="32"/>
  <c r="L35" i="32"/>
  <c r="M35" i="32"/>
  <c r="N35" i="32"/>
  <c r="O35" i="32"/>
  <c r="P35" i="32"/>
  <c r="H36" i="32"/>
  <c r="I36" i="32"/>
  <c r="L36" i="32"/>
  <c r="M36" i="32"/>
  <c r="N36" i="32"/>
  <c r="O36" i="32"/>
  <c r="P36" i="32"/>
  <c r="H37" i="32"/>
  <c r="I37" i="32"/>
  <c r="L37" i="32"/>
  <c r="M37" i="32"/>
  <c r="N37" i="32"/>
  <c r="O37" i="32"/>
  <c r="P37" i="32"/>
  <c r="H38" i="32"/>
  <c r="I38" i="32"/>
  <c r="L38" i="32"/>
  <c r="M38" i="32"/>
  <c r="N38" i="32"/>
  <c r="O38" i="32"/>
  <c r="P38" i="32"/>
  <c r="H39" i="32"/>
  <c r="I39" i="32"/>
  <c r="L39" i="32"/>
  <c r="M39" i="32"/>
  <c r="N39" i="32"/>
  <c r="O39" i="32"/>
  <c r="P39" i="32"/>
  <c r="H40" i="32"/>
  <c r="I40" i="32"/>
  <c r="L40" i="32"/>
  <c r="M40" i="32"/>
  <c r="N40" i="32"/>
  <c r="O40" i="32"/>
  <c r="P40" i="32"/>
  <c r="H41" i="32"/>
  <c r="I41" i="32"/>
  <c r="L41" i="32"/>
  <c r="M41" i="32"/>
  <c r="N41" i="32"/>
  <c r="O41" i="32"/>
  <c r="P41" i="32"/>
  <c r="B47" i="32"/>
  <c r="J49" i="32"/>
  <c r="R49" i="32" s="1"/>
  <c r="Q49" i="32"/>
  <c r="J50" i="32"/>
  <c r="Q50" i="32"/>
  <c r="H51" i="32"/>
  <c r="I51" i="32"/>
  <c r="K51" i="32"/>
  <c r="L51" i="32"/>
  <c r="M51" i="32"/>
  <c r="N51" i="32"/>
  <c r="O51" i="32"/>
  <c r="P51" i="32"/>
  <c r="B55" i="32"/>
  <c r="J57" i="32"/>
  <c r="R57" i="32" s="1"/>
  <c r="Q57" i="32"/>
  <c r="J58" i="32"/>
  <c r="Q58" i="32"/>
  <c r="H59" i="32"/>
  <c r="I59" i="32"/>
  <c r="K59" i="32"/>
  <c r="Q59" i="32" s="1"/>
  <c r="L59" i="32"/>
  <c r="M59" i="32"/>
  <c r="N59" i="32"/>
  <c r="O59" i="32"/>
  <c r="P59" i="32"/>
  <c r="B64" i="32"/>
  <c r="J66" i="32"/>
  <c r="P66" i="32"/>
  <c r="J67" i="32"/>
  <c r="P67" i="32"/>
  <c r="Q67" i="32"/>
  <c r="H68" i="32"/>
  <c r="I68" i="32"/>
  <c r="K68" i="32"/>
  <c r="L68" i="32"/>
  <c r="M68" i="32"/>
  <c r="N68" i="32"/>
  <c r="O68" i="32"/>
  <c r="P68" i="32"/>
  <c r="B72" i="32"/>
  <c r="J74" i="32"/>
  <c r="Q74" i="32" s="1"/>
  <c r="P74" i="32"/>
  <c r="J75" i="32"/>
  <c r="Q75" i="32" s="1"/>
  <c r="P75" i="32"/>
  <c r="H76" i="32"/>
  <c r="I76" i="32"/>
  <c r="J76" i="32" s="1"/>
  <c r="K76" i="32"/>
  <c r="L76" i="32"/>
  <c r="M76" i="32"/>
  <c r="N76" i="32"/>
  <c r="O76" i="32"/>
  <c r="B80" i="32"/>
  <c r="J82" i="32"/>
  <c r="Q82" i="32" s="1"/>
  <c r="P82" i="32"/>
  <c r="J83" i="32"/>
  <c r="Q83" i="32" s="1"/>
  <c r="P83" i="32"/>
  <c r="H84" i="32"/>
  <c r="J84" i="32" s="1"/>
  <c r="I84" i="32"/>
  <c r="K84" i="32"/>
  <c r="L84" i="32"/>
  <c r="M84" i="32"/>
  <c r="N84" i="32"/>
  <c r="O84" i="32"/>
  <c r="B88" i="32"/>
  <c r="J90" i="32"/>
  <c r="P90" i="32"/>
  <c r="Q90" i="32" s="1"/>
  <c r="J91" i="32"/>
  <c r="Q91" i="32" s="1"/>
  <c r="P91" i="32"/>
  <c r="H92" i="32"/>
  <c r="I92" i="32"/>
  <c r="K92" i="32"/>
  <c r="P92" i="32" s="1"/>
  <c r="L92" i="32"/>
  <c r="M92" i="32"/>
  <c r="N92" i="32"/>
  <c r="O92" i="32"/>
  <c r="B96" i="32"/>
  <c r="H99" i="32"/>
  <c r="I99" i="32"/>
  <c r="K99" i="32"/>
  <c r="L99" i="32"/>
  <c r="M99" i="32"/>
  <c r="N99" i="32"/>
  <c r="N98" i="32" s="1"/>
  <c r="N134" i="32" s="1"/>
  <c r="O99" i="32"/>
  <c r="P99" i="32"/>
  <c r="J100" i="32"/>
  <c r="R100" i="32" s="1"/>
  <c r="Q100" i="32"/>
  <c r="J101" i="32"/>
  <c r="Q101" i="32"/>
  <c r="J102" i="32"/>
  <c r="Q102" i="32"/>
  <c r="J103" i="32"/>
  <c r="Q103" i="32"/>
  <c r="R103" i="32"/>
  <c r="J104" i="32"/>
  <c r="Q104" i="32"/>
  <c r="H105" i="32"/>
  <c r="I105" i="32"/>
  <c r="I98" i="32" s="1"/>
  <c r="K105" i="32"/>
  <c r="L105" i="32"/>
  <c r="M105" i="32"/>
  <c r="N105" i="32"/>
  <c r="O105" i="32"/>
  <c r="P105" i="32"/>
  <c r="J106" i="32"/>
  <c r="R106" i="32" s="1"/>
  <c r="R105" i="32" s="1"/>
  <c r="Q106" i="32"/>
  <c r="Q105" i="32" s="1"/>
  <c r="J107" i="32"/>
  <c r="R107" i="32" s="1"/>
  <c r="Q107" i="32"/>
  <c r="H108" i="32"/>
  <c r="I108" i="32"/>
  <c r="K108" i="32"/>
  <c r="L108" i="32"/>
  <c r="M108" i="32"/>
  <c r="N108" i="32"/>
  <c r="O108" i="32"/>
  <c r="P108" i="32"/>
  <c r="J109" i="32"/>
  <c r="Q109" i="32"/>
  <c r="J110" i="32"/>
  <c r="R110" i="32" s="1"/>
  <c r="Q110" i="32"/>
  <c r="J111" i="32"/>
  <c r="R111" i="32" s="1"/>
  <c r="Q111" i="32"/>
  <c r="J112" i="32"/>
  <c r="R112" i="32" s="1"/>
  <c r="Q112" i="32"/>
  <c r="H113" i="32"/>
  <c r="I113" i="32"/>
  <c r="K113" i="32"/>
  <c r="L113" i="32"/>
  <c r="M113" i="32"/>
  <c r="N113" i="32"/>
  <c r="O113" i="32"/>
  <c r="P113" i="32"/>
  <c r="J114" i="32"/>
  <c r="Q114" i="32"/>
  <c r="J115" i="32"/>
  <c r="Q115" i="32"/>
  <c r="R115" i="32"/>
  <c r="J116" i="32"/>
  <c r="Q116" i="32"/>
  <c r="J117" i="32"/>
  <c r="Q117" i="32"/>
  <c r="J118" i="32"/>
  <c r="Q118" i="32"/>
  <c r="R118" i="32" s="1"/>
  <c r="H119" i="32"/>
  <c r="I119" i="32"/>
  <c r="K119" i="32"/>
  <c r="L119" i="32"/>
  <c r="M119" i="32"/>
  <c r="N119" i="32"/>
  <c r="O119" i="32"/>
  <c r="P119" i="32"/>
  <c r="J120" i="32"/>
  <c r="Q120" i="32"/>
  <c r="J121" i="32"/>
  <c r="Q121" i="32"/>
  <c r="J122" i="32"/>
  <c r="Q122" i="32"/>
  <c r="R122" i="32" s="1"/>
  <c r="J123" i="32"/>
  <c r="Q123" i="32"/>
  <c r="R123" i="32"/>
  <c r="J124" i="32"/>
  <c r="Q124" i="32"/>
  <c r="J125" i="32"/>
  <c r="Q125" i="32"/>
  <c r="J126" i="32"/>
  <c r="R126" i="32" s="1"/>
  <c r="Q126" i="32"/>
  <c r="J127" i="32"/>
  <c r="R127" i="32" s="1"/>
  <c r="Q127" i="32"/>
  <c r="J128" i="32"/>
  <c r="Q128" i="32"/>
  <c r="H129" i="32"/>
  <c r="I129" i="32"/>
  <c r="L129" i="32"/>
  <c r="M129" i="32"/>
  <c r="N129" i="32"/>
  <c r="O129" i="32"/>
  <c r="P129" i="32"/>
  <c r="J130" i="32"/>
  <c r="R130" i="32" s="1"/>
  <c r="Q130" i="32"/>
  <c r="J131" i="32"/>
  <c r="Q131" i="32"/>
  <c r="J132" i="32"/>
  <c r="Q132" i="32"/>
  <c r="J133" i="32"/>
  <c r="R133" i="32" s="1"/>
  <c r="Q133" i="32"/>
  <c r="B138" i="32"/>
  <c r="H141" i="32"/>
  <c r="I141" i="32"/>
  <c r="K141" i="32"/>
  <c r="L141" i="32"/>
  <c r="M141" i="32"/>
  <c r="N141" i="32"/>
  <c r="O141" i="32"/>
  <c r="P141" i="32"/>
  <c r="J142" i="32"/>
  <c r="Q142" i="32"/>
  <c r="J143" i="32"/>
  <c r="R143" i="32" s="1"/>
  <c r="Q143" i="32"/>
  <c r="J144" i="32"/>
  <c r="R144" i="32" s="1"/>
  <c r="Q144" i="32"/>
  <c r="J145" i="32"/>
  <c r="Q145" i="32"/>
  <c r="J146" i="32"/>
  <c r="Q146" i="32"/>
  <c r="H147" i="32"/>
  <c r="I147" i="32"/>
  <c r="K147" i="32"/>
  <c r="L147" i="32"/>
  <c r="M147" i="32"/>
  <c r="N147" i="32"/>
  <c r="N140" i="32" s="1"/>
  <c r="O147" i="32"/>
  <c r="P147" i="32"/>
  <c r="J148" i="32"/>
  <c r="R148" i="32" s="1"/>
  <c r="Q148" i="32"/>
  <c r="Q147" i="32" s="1"/>
  <c r="J149" i="32"/>
  <c r="Q149" i="32"/>
  <c r="H150" i="32"/>
  <c r="I150" i="32"/>
  <c r="K150" i="32"/>
  <c r="L150" i="32"/>
  <c r="M150" i="32"/>
  <c r="N150" i="32"/>
  <c r="O150" i="32"/>
  <c r="P150" i="32"/>
  <c r="J151" i="32"/>
  <c r="Q151" i="32"/>
  <c r="R151" i="32" s="1"/>
  <c r="J152" i="32"/>
  <c r="Q152" i="32"/>
  <c r="R152" i="32" s="1"/>
  <c r="J153" i="32"/>
  <c r="R153" i="32" s="1"/>
  <c r="Q153" i="32"/>
  <c r="J154" i="32"/>
  <c r="Q154" i="32"/>
  <c r="H155" i="32"/>
  <c r="I155" i="32"/>
  <c r="K155" i="32"/>
  <c r="L155" i="32"/>
  <c r="M155" i="32"/>
  <c r="N155" i="32"/>
  <c r="O155" i="32"/>
  <c r="P155" i="32"/>
  <c r="J156" i="32"/>
  <c r="Q156" i="32"/>
  <c r="R156" i="32"/>
  <c r="J157" i="32"/>
  <c r="Q157" i="32"/>
  <c r="J158" i="32"/>
  <c r="Q158" i="32"/>
  <c r="Q155" i="32" s="1"/>
  <c r="J159" i="32"/>
  <c r="Q159" i="32"/>
  <c r="R159" i="32" s="1"/>
  <c r="J160" i="32"/>
  <c r="Q160" i="32"/>
  <c r="R160" i="32" s="1"/>
  <c r="H161" i="32"/>
  <c r="I161" i="32"/>
  <c r="K161" i="32"/>
  <c r="L161" i="32"/>
  <c r="M161" i="32"/>
  <c r="N161" i="32"/>
  <c r="O161" i="32"/>
  <c r="P161" i="32"/>
  <c r="J162" i="32"/>
  <c r="Q162" i="32"/>
  <c r="J163" i="32"/>
  <c r="Q163" i="32"/>
  <c r="J164" i="32"/>
  <c r="Q164" i="32"/>
  <c r="R164" i="32"/>
  <c r="J165" i="32"/>
  <c r="Q165" i="32"/>
  <c r="J166" i="32"/>
  <c r="Q166" i="32"/>
  <c r="J167" i="32"/>
  <c r="Q167" i="32"/>
  <c r="R167" i="32" s="1"/>
  <c r="J168" i="32"/>
  <c r="Q168" i="32"/>
  <c r="R168" i="32" s="1"/>
  <c r="J169" i="32"/>
  <c r="R169" i="32" s="1"/>
  <c r="Q169" i="32"/>
  <c r="J170" i="32"/>
  <c r="Q170" i="32"/>
  <c r="H171" i="32"/>
  <c r="I171" i="32"/>
  <c r="L171" i="32"/>
  <c r="M171" i="32"/>
  <c r="N171" i="32"/>
  <c r="O171" i="32"/>
  <c r="P171" i="32"/>
  <c r="J172" i="32"/>
  <c r="Q172" i="32"/>
  <c r="J173" i="32"/>
  <c r="Q173" i="32"/>
  <c r="J174" i="32"/>
  <c r="R174" i="32" s="1"/>
  <c r="Q174" i="32"/>
  <c r="J175" i="32"/>
  <c r="R175" i="32" s="1"/>
  <c r="Q175" i="32"/>
  <c r="R34" i="34" l="1"/>
  <c r="R140" i="34"/>
  <c r="R176" i="34" s="1"/>
  <c r="R22" i="33"/>
  <c r="Q34" i="33"/>
  <c r="J34" i="33"/>
  <c r="R34" i="33" s="1"/>
  <c r="H42" i="33"/>
  <c r="J42" i="33" s="1"/>
  <c r="R42" i="33" s="1"/>
  <c r="Q6" i="33" s="1"/>
  <c r="R6" i="33" s="1"/>
  <c r="J140" i="33"/>
  <c r="J176" i="33" s="1"/>
  <c r="R141" i="33"/>
  <c r="R140" i="33" s="1"/>
  <c r="R176" i="33" s="1"/>
  <c r="Q42" i="33"/>
  <c r="R32" i="33"/>
  <c r="R99" i="33"/>
  <c r="R98" i="33" s="1"/>
  <c r="R134" i="33" s="1"/>
  <c r="Q129" i="32"/>
  <c r="J113" i="32"/>
  <c r="Q40" i="32"/>
  <c r="M22" i="32"/>
  <c r="R172" i="32"/>
  <c r="R165" i="32"/>
  <c r="R163" i="32"/>
  <c r="R157" i="32"/>
  <c r="R146" i="32"/>
  <c r="O140" i="32"/>
  <c r="O176" i="32" s="1"/>
  <c r="K140" i="32"/>
  <c r="K176" i="32" s="1"/>
  <c r="R132" i="32"/>
  <c r="R124" i="32"/>
  <c r="R121" i="32"/>
  <c r="R116" i="32"/>
  <c r="R114" i="32"/>
  <c r="R104" i="32"/>
  <c r="R102" i="32"/>
  <c r="J68" i="32"/>
  <c r="Q68" i="32" s="1"/>
  <c r="Q66" i="32"/>
  <c r="J40" i="32"/>
  <c r="J39" i="32"/>
  <c r="J36" i="32"/>
  <c r="J35" i="32"/>
  <c r="J32" i="32"/>
  <c r="R30" i="32"/>
  <c r="R25" i="32"/>
  <c r="I22" i="32"/>
  <c r="R17" i="32"/>
  <c r="R15" i="32"/>
  <c r="J14" i="32"/>
  <c r="N176" i="32"/>
  <c r="I134" i="32"/>
  <c r="Q38" i="32"/>
  <c r="J22" i="32"/>
  <c r="M42" i="32"/>
  <c r="R173" i="32"/>
  <c r="J150" i="32"/>
  <c r="R149" i="32"/>
  <c r="R147" i="32" s="1"/>
  <c r="R145" i="32"/>
  <c r="R131" i="32"/>
  <c r="R129" i="32" s="1"/>
  <c r="R128" i="32"/>
  <c r="R125" i="32"/>
  <c r="R120" i="32"/>
  <c r="Q108" i="32"/>
  <c r="J105" i="32"/>
  <c r="M98" i="32"/>
  <c r="M134" i="32" s="1"/>
  <c r="J59" i="32"/>
  <c r="R59" i="32" s="1"/>
  <c r="J51" i="32"/>
  <c r="J41" i="32"/>
  <c r="J38" i="32"/>
  <c r="R38" i="32" s="1"/>
  <c r="J37" i="32"/>
  <c r="R18" i="32"/>
  <c r="R150" i="32"/>
  <c r="R166" i="32"/>
  <c r="J155" i="32"/>
  <c r="R154" i="32"/>
  <c r="Q141" i="32"/>
  <c r="I140" i="32"/>
  <c r="I176" i="32" s="1"/>
  <c r="Q119" i="32"/>
  <c r="R117" i="32"/>
  <c r="R101" i="32"/>
  <c r="P98" i="32"/>
  <c r="P134" i="32" s="1"/>
  <c r="L98" i="32"/>
  <c r="L134" i="32" s="1"/>
  <c r="H98" i="32"/>
  <c r="H134" i="32" s="1"/>
  <c r="J92" i="32"/>
  <c r="Q92" i="32" s="1"/>
  <c r="P84" i="32"/>
  <c r="Q84" i="32" s="1"/>
  <c r="Q35" i="32"/>
  <c r="Q24" i="32"/>
  <c r="J147" i="32"/>
  <c r="Q161" i="32"/>
  <c r="Q150" i="32"/>
  <c r="R142" i="32"/>
  <c r="J141" i="32"/>
  <c r="M140" i="32"/>
  <c r="M176" i="32" s="1"/>
  <c r="H140" i="32"/>
  <c r="H176" i="32" s="1"/>
  <c r="J119" i="32"/>
  <c r="Q113" i="32"/>
  <c r="Q99" i="32"/>
  <c r="O98" i="32"/>
  <c r="O134" i="32" s="1"/>
  <c r="K98" i="32"/>
  <c r="K134" i="32" s="1"/>
  <c r="P76" i="32"/>
  <c r="Q76" i="32" s="1"/>
  <c r="Q37" i="32"/>
  <c r="Q36" i="32"/>
  <c r="O34" i="32"/>
  <c r="O42" i="32" s="1"/>
  <c r="O32" i="32"/>
  <c r="Q32" i="32" s="1"/>
  <c r="R32" i="32" s="1"/>
  <c r="R24" i="32"/>
  <c r="R109" i="32"/>
  <c r="R108" i="32" s="1"/>
  <c r="J108" i="32"/>
  <c r="Q41" i="32"/>
  <c r="R41" i="32" s="1"/>
  <c r="R37" i="32"/>
  <c r="Q171" i="32"/>
  <c r="J171" i="32"/>
  <c r="R170" i="32"/>
  <c r="R162" i="32"/>
  <c r="J161" i="32"/>
  <c r="R158" i="32"/>
  <c r="R155" i="32" s="1"/>
  <c r="P140" i="32"/>
  <c r="P176" i="32" s="1"/>
  <c r="L140" i="32"/>
  <c r="L176" i="32" s="1"/>
  <c r="J129" i="32"/>
  <c r="J99" i="32"/>
  <c r="R58" i="32"/>
  <c r="Q51" i="32"/>
  <c r="R51" i="32" s="1"/>
  <c r="Q39" i="32"/>
  <c r="R39" i="32" s="1"/>
  <c r="R35" i="32"/>
  <c r="P34" i="32"/>
  <c r="P42" i="32" s="1"/>
  <c r="P22" i="32"/>
  <c r="Q14" i="32"/>
  <c r="L34" i="32"/>
  <c r="L22" i="32"/>
  <c r="R50" i="32"/>
  <c r="H34" i="32"/>
  <c r="A1" i="31"/>
  <c r="B5" i="31"/>
  <c r="L6" i="31"/>
  <c r="I9" i="31"/>
  <c r="Q7" i="31" s="1"/>
  <c r="C13" i="31"/>
  <c r="H14" i="31"/>
  <c r="I14" i="31"/>
  <c r="J14" i="31"/>
  <c r="R14" i="31" s="1"/>
  <c r="L14" i="31"/>
  <c r="Q14" i="31" s="1"/>
  <c r="M14" i="31"/>
  <c r="N14" i="31"/>
  <c r="O14" i="31"/>
  <c r="O34" i="31" s="1"/>
  <c r="O42" i="31" s="1"/>
  <c r="P14" i="31"/>
  <c r="P34" i="31" s="1"/>
  <c r="J15" i="31"/>
  <c r="R15" i="31" s="1"/>
  <c r="Q15" i="31"/>
  <c r="J16" i="31"/>
  <c r="Q16" i="31"/>
  <c r="R16" i="31"/>
  <c r="J17" i="31"/>
  <c r="Q17" i="31"/>
  <c r="R17" i="31"/>
  <c r="J18" i="31"/>
  <c r="R18" i="31" s="1"/>
  <c r="Q18" i="31"/>
  <c r="J19" i="31"/>
  <c r="R19" i="31" s="1"/>
  <c r="Q19" i="31"/>
  <c r="J20" i="31"/>
  <c r="Q20" i="31"/>
  <c r="R20" i="31"/>
  <c r="J21" i="31"/>
  <c r="Q21" i="31"/>
  <c r="R21" i="31"/>
  <c r="H22" i="31"/>
  <c r="J22" i="31" s="1"/>
  <c r="I22" i="31"/>
  <c r="M22" i="31"/>
  <c r="N22" i="31"/>
  <c r="H24" i="31"/>
  <c r="I24" i="31"/>
  <c r="I32" i="31" s="1"/>
  <c r="J32" i="31" s="1"/>
  <c r="J24" i="31"/>
  <c r="L24" i="31"/>
  <c r="M24" i="31"/>
  <c r="N24" i="31"/>
  <c r="Q24" i="31" s="1"/>
  <c r="O24" i="31"/>
  <c r="O32" i="31" s="1"/>
  <c r="P24" i="31"/>
  <c r="J25" i="31"/>
  <c r="R25" i="31" s="1"/>
  <c r="Q25" i="31"/>
  <c r="J26" i="31"/>
  <c r="R26" i="31" s="1"/>
  <c r="Q26" i="31"/>
  <c r="J27" i="31"/>
  <c r="Q27" i="31"/>
  <c r="R27" i="31"/>
  <c r="J28" i="31"/>
  <c r="Q28" i="31"/>
  <c r="R28" i="31"/>
  <c r="J29" i="31"/>
  <c r="R29" i="31" s="1"/>
  <c r="Q29" i="31"/>
  <c r="J30" i="31"/>
  <c r="R30" i="31" s="1"/>
  <c r="Q30" i="31"/>
  <c r="J31" i="31"/>
  <c r="Q31" i="31"/>
  <c r="R31" i="31"/>
  <c r="H32" i="31"/>
  <c r="L32" i="31"/>
  <c r="M32" i="31"/>
  <c r="P32" i="31"/>
  <c r="H34" i="31"/>
  <c r="J34" i="31" s="1"/>
  <c r="I34" i="31"/>
  <c r="M34" i="31"/>
  <c r="N34" i="31"/>
  <c r="H35" i="31"/>
  <c r="I35" i="31"/>
  <c r="J35" i="31"/>
  <c r="L35" i="31"/>
  <c r="Q35" i="31" s="1"/>
  <c r="M35" i="31"/>
  <c r="N35" i="31"/>
  <c r="O35" i="31"/>
  <c r="P35" i="31"/>
  <c r="H36" i="31"/>
  <c r="J36" i="31" s="1"/>
  <c r="I36" i="31"/>
  <c r="L36" i="31"/>
  <c r="M36" i="31"/>
  <c r="N36" i="31"/>
  <c r="Q36" i="31" s="1"/>
  <c r="O36" i="31"/>
  <c r="P36" i="31"/>
  <c r="H37" i="31"/>
  <c r="I37" i="31"/>
  <c r="J37" i="31"/>
  <c r="L37" i="31"/>
  <c r="Q37" i="31" s="1"/>
  <c r="M37" i="31"/>
  <c r="N37" i="31"/>
  <c r="O37" i="31"/>
  <c r="P37" i="31"/>
  <c r="H38" i="31"/>
  <c r="J38" i="31" s="1"/>
  <c r="R38" i="31" s="1"/>
  <c r="I38" i="31"/>
  <c r="L38" i="31"/>
  <c r="M38" i="31"/>
  <c r="N38" i="31"/>
  <c r="Q38" i="31" s="1"/>
  <c r="O38" i="31"/>
  <c r="P38" i="31"/>
  <c r="H39" i="31"/>
  <c r="I39" i="31"/>
  <c r="J39" i="31"/>
  <c r="R39" i="31" s="1"/>
  <c r="L39" i="31"/>
  <c r="Q39" i="31" s="1"/>
  <c r="M39" i="31"/>
  <c r="N39" i="31"/>
  <c r="O39" i="31"/>
  <c r="P39" i="31"/>
  <c r="H40" i="31"/>
  <c r="I40" i="31"/>
  <c r="L40" i="31"/>
  <c r="M40" i="31"/>
  <c r="N40" i="31"/>
  <c r="O40" i="31"/>
  <c r="P40" i="31"/>
  <c r="H41" i="31"/>
  <c r="I41" i="31"/>
  <c r="J41" i="31"/>
  <c r="L41" i="31"/>
  <c r="M41" i="31"/>
  <c r="N41" i="31"/>
  <c r="O41" i="31"/>
  <c r="P41" i="31"/>
  <c r="H42" i="31"/>
  <c r="I42" i="31"/>
  <c r="M42" i="31"/>
  <c r="N42" i="31"/>
  <c r="B47" i="31"/>
  <c r="J49" i="31"/>
  <c r="Q49" i="31"/>
  <c r="R49" i="31"/>
  <c r="J50" i="31"/>
  <c r="J51" i="31" s="1"/>
  <c r="R51" i="31" s="1"/>
  <c r="Q50" i="31"/>
  <c r="R50" i="31"/>
  <c r="H51" i="31"/>
  <c r="I51" i="31"/>
  <c r="K51" i="31"/>
  <c r="Q51" i="31" s="1"/>
  <c r="L51" i="31"/>
  <c r="M51" i="31"/>
  <c r="N51" i="31"/>
  <c r="O51" i="31"/>
  <c r="P51" i="31"/>
  <c r="B55" i="31"/>
  <c r="J57" i="31"/>
  <c r="R57" i="31" s="1"/>
  <c r="Q57" i="31"/>
  <c r="J58" i="31"/>
  <c r="Q58" i="31"/>
  <c r="H59" i="31"/>
  <c r="I59" i="31"/>
  <c r="J59" i="31"/>
  <c r="K59" i="31"/>
  <c r="L59" i="31"/>
  <c r="M59" i="31"/>
  <c r="N59" i="31"/>
  <c r="Q59" i="31" s="1"/>
  <c r="R59" i="31" s="1"/>
  <c r="O59" i="31"/>
  <c r="P59" i="31"/>
  <c r="B64" i="31"/>
  <c r="J66" i="31"/>
  <c r="P66" i="31"/>
  <c r="Q66" i="31"/>
  <c r="J67" i="31"/>
  <c r="P67" i="31"/>
  <c r="Q67" i="31"/>
  <c r="H68" i="31"/>
  <c r="J68" i="31" s="1"/>
  <c r="I68" i="31"/>
  <c r="K68" i="31"/>
  <c r="L68" i="31"/>
  <c r="M68" i="31"/>
  <c r="N68" i="31"/>
  <c r="O68" i="31"/>
  <c r="P68" i="31"/>
  <c r="B72" i="31"/>
  <c r="J74" i="31"/>
  <c r="P74" i="31"/>
  <c r="J75" i="31"/>
  <c r="P75" i="31"/>
  <c r="Q75" i="31"/>
  <c r="H76" i="31"/>
  <c r="I76" i="31"/>
  <c r="J76" i="31"/>
  <c r="K76" i="31"/>
  <c r="L76" i="31"/>
  <c r="M76" i="31"/>
  <c r="N76" i="31"/>
  <c r="O76" i="31"/>
  <c r="B80" i="31"/>
  <c r="J82" i="31"/>
  <c r="Q82" i="31" s="1"/>
  <c r="P82" i="31"/>
  <c r="J83" i="31"/>
  <c r="P83" i="31"/>
  <c r="H84" i="31"/>
  <c r="I84" i="31"/>
  <c r="J84" i="31"/>
  <c r="K84" i="31"/>
  <c r="P84" i="31" s="1"/>
  <c r="L84" i="31"/>
  <c r="M84" i="31"/>
  <c r="N84" i="31"/>
  <c r="O84" i="31"/>
  <c r="B88" i="31"/>
  <c r="J90" i="31"/>
  <c r="P90" i="31"/>
  <c r="Q90" i="31"/>
  <c r="J91" i="31"/>
  <c r="Q91" i="31" s="1"/>
  <c r="P91" i="31"/>
  <c r="H92" i="31"/>
  <c r="I92" i="31"/>
  <c r="K92" i="31"/>
  <c r="L92" i="31"/>
  <c r="M92" i="31"/>
  <c r="P92" i="31" s="1"/>
  <c r="N92" i="31"/>
  <c r="O92" i="31"/>
  <c r="B96" i="31"/>
  <c r="N98" i="31"/>
  <c r="N134" i="31" s="1"/>
  <c r="H99" i="31"/>
  <c r="I99" i="31"/>
  <c r="K99" i="31"/>
  <c r="K98" i="31" s="1"/>
  <c r="K134" i="31" s="1"/>
  <c r="L99" i="31"/>
  <c r="M99" i="31"/>
  <c r="N99" i="31"/>
  <c r="O99" i="31"/>
  <c r="O98" i="31" s="1"/>
  <c r="O134" i="31" s="1"/>
  <c r="P99" i="31"/>
  <c r="J100" i="31"/>
  <c r="Q100" i="31"/>
  <c r="Q99" i="31" s="1"/>
  <c r="J101" i="31"/>
  <c r="R101" i="31" s="1"/>
  <c r="Q101" i="31"/>
  <c r="J102" i="31"/>
  <c r="Q102" i="31"/>
  <c r="R102" i="31"/>
  <c r="J103" i="31"/>
  <c r="Q103" i="31"/>
  <c r="R103" i="31"/>
  <c r="J104" i="31"/>
  <c r="R104" i="31" s="1"/>
  <c r="Q104" i="31"/>
  <c r="H105" i="31"/>
  <c r="I105" i="31"/>
  <c r="K105" i="31"/>
  <c r="L105" i="31"/>
  <c r="M105" i="31"/>
  <c r="N105" i="31"/>
  <c r="O105" i="31"/>
  <c r="P105" i="31"/>
  <c r="Q105" i="31"/>
  <c r="J106" i="31"/>
  <c r="Q106" i="31"/>
  <c r="R106" i="31"/>
  <c r="R105" i="31" s="1"/>
  <c r="J107" i="31"/>
  <c r="J105" i="31" s="1"/>
  <c r="Q107" i="31"/>
  <c r="R107" i="31"/>
  <c r="H108" i="31"/>
  <c r="I108" i="31"/>
  <c r="K108" i="31"/>
  <c r="L108" i="31"/>
  <c r="M108" i="31"/>
  <c r="N108" i="31"/>
  <c r="O108" i="31"/>
  <c r="P108" i="31"/>
  <c r="J109" i="31"/>
  <c r="Q109" i="31"/>
  <c r="Q108" i="31" s="1"/>
  <c r="J110" i="31"/>
  <c r="Q110" i="31"/>
  <c r="R110" i="31"/>
  <c r="J111" i="31"/>
  <c r="Q111" i="31"/>
  <c r="R111" i="31"/>
  <c r="J112" i="31"/>
  <c r="R112" i="31" s="1"/>
  <c r="Q112" i="31"/>
  <c r="H113" i="31"/>
  <c r="I113" i="31"/>
  <c r="K113" i="31"/>
  <c r="L113" i="31"/>
  <c r="M113" i="31"/>
  <c r="N113" i="31"/>
  <c r="O113" i="31"/>
  <c r="P113" i="31"/>
  <c r="Q113" i="31"/>
  <c r="J114" i="31"/>
  <c r="J113" i="31" s="1"/>
  <c r="Q114" i="31"/>
  <c r="R114" i="31"/>
  <c r="J115" i="31"/>
  <c r="Q115" i="31"/>
  <c r="R115" i="31"/>
  <c r="J116" i="31"/>
  <c r="R116" i="31" s="1"/>
  <c r="Q116" i="31"/>
  <c r="J117" i="31"/>
  <c r="R117" i="31" s="1"/>
  <c r="Q117" i="31"/>
  <c r="J118" i="31"/>
  <c r="Q118" i="31"/>
  <c r="R118" i="31"/>
  <c r="H119" i="31"/>
  <c r="I119" i="31"/>
  <c r="K119" i="31"/>
  <c r="L119" i="31"/>
  <c r="M119" i="31"/>
  <c r="N119" i="31"/>
  <c r="O119" i="31"/>
  <c r="P119" i="31"/>
  <c r="J120" i="31"/>
  <c r="Q120" i="31"/>
  <c r="J121" i="31"/>
  <c r="Q121" i="31"/>
  <c r="J122" i="31"/>
  <c r="Q122" i="31"/>
  <c r="R122" i="31"/>
  <c r="J123" i="31"/>
  <c r="Q123" i="31"/>
  <c r="R123" i="31"/>
  <c r="J124" i="31"/>
  <c r="R124" i="31" s="1"/>
  <c r="Q124" i="31"/>
  <c r="J125" i="31"/>
  <c r="Q125" i="31"/>
  <c r="J126" i="31"/>
  <c r="Q126" i="31"/>
  <c r="R126" i="31"/>
  <c r="J127" i="31"/>
  <c r="Q127" i="31"/>
  <c r="R127" i="31"/>
  <c r="J128" i="31"/>
  <c r="R128" i="31" s="1"/>
  <c r="Q128" i="31"/>
  <c r="H129" i="31"/>
  <c r="I129" i="31"/>
  <c r="L129" i="31"/>
  <c r="M129" i="31"/>
  <c r="N129" i="31"/>
  <c r="O129" i="31"/>
  <c r="P129" i="31"/>
  <c r="J130" i="31"/>
  <c r="J129" i="31" s="1"/>
  <c r="Q130" i="31"/>
  <c r="R130" i="31"/>
  <c r="J131" i="31"/>
  <c r="R131" i="31" s="1"/>
  <c r="R129" i="31" s="1"/>
  <c r="Q131" i="31"/>
  <c r="J132" i="31"/>
  <c r="R132" i="31" s="1"/>
  <c r="Q132" i="31"/>
  <c r="Q129" i="31" s="1"/>
  <c r="J133" i="31"/>
  <c r="Q133" i="31"/>
  <c r="R133" i="31"/>
  <c r="B138" i="31"/>
  <c r="K140" i="31"/>
  <c r="K176" i="31" s="1"/>
  <c r="O140" i="31"/>
  <c r="H141" i="31"/>
  <c r="H140" i="31" s="1"/>
  <c r="I141" i="31"/>
  <c r="K141" i="31"/>
  <c r="L141" i="31"/>
  <c r="L140" i="31" s="1"/>
  <c r="M141" i="31"/>
  <c r="N141" i="31"/>
  <c r="O141" i="31"/>
  <c r="P141" i="31"/>
  <c r="P140" i="31" s="1"/>
  <c r="J142" i="31"/>
  <c r="Q142" i="31"/>
  <c r="Q141" i="31" s="1"/>
  <c r="J143" i="31"/>
  <c r="Q143" i="31"/>
  <c r="R143" i="31"/>
  <c r="J144" i="31"/>
  <c r="Q144" i="31"/>
  <c r="R144" i="31"/>
  <c r="J145" i="31"/>
  <c r="R145" i="31" s="1"/>
  <c r="Q145" i="31"/>
  <c r="J146" i="31"/>
  <c r="R146" i="31" s="1"/>
  <c r="Q146" i="31"/>
  <c r="H147" i="31"/>
  <c r="I147" i="31"/>
  <c r="K147" i="31"/>
  <c r="L147" i="31"/>
  <c r="M147" i="31"/>
  <c r="N147" i="31"/>
  <c r="N140" i="31" s="1"/>
  <c r="N176" i="31" s="1"/>
  <c r="O147" i="31"/>
  <c r="P147" i="31"/>
  <c r="Q147" i="31"/>
  <c r="J148" i="31"/>
  <c r="Q148" i="31"/>
  <c r="R148" i="31"/>
  <c r="J149" i="31"/>
  <c r="R149" i="31" s="1"/>
  <c r="R147" i="31" s="1"/>
  <c r="Q149" i="31"/>
  <c r="H150" i="31"/>
  <c r="I150" i="31"/>
  <c r="K150" i="31"/>
  <c r="L150" i="31"/>
  <c r="M150" i="31"/>
  <c r="N150" i="31"/>
  <c r="O150" i="31"/>
  <c r="P150" i="31"/>
  <c r="J151" i="31"/>
  <c r="J150" i="31" s="1"/>
  <c r="Q151" i="31"/>
  <c r="R151" i="31"/>
  <c r="J152" i="31"/>
  <c r="Q152" i="31"/>
  <c r="R152" i="31"/>
  <c r="J153" i="31"/>
  <c r="R153" i="31" s="1"/>
  <c r="Q153" i="31"/>
  <c r="J154" i="31"/>
  <c r="Q154" i="31"/>
  <c r="Q150" i="31" s="1"/>
  <c r="H155" i="31"/>
  <c r="I155" i="31"/>
  <c r="J155" i="31"/>
  <c r="K155" i="31"/>
  <c r="L155" i="31"/>
  <c r="M155" i="31"/>
  <c r="N155" i="31"/>
  <c r="O155" i="31"/>
  <c r="P155" i="31"/>
  <c r="J156" i="31"/>
  <c r="Q156" i="31"/>
  <c r="R156" i="31"/>
  <c r="J157" i="31"/>
  <c r="R157" i="31" s="1"/>
  <c r="R155" i="31" s="1"/>
  <c r="Q157" i="31"/>
  <c r="J158" i="31"/>
  <c r="R158" i="31" s="1"/>
  <c r="Q158" i="31"/>
  <c r="Q155" i="31" s="1"/>
  <c r="J159" i="31"/>
  <c r="Q159" i="31"/>
  <c r="R159" i="31"/>
  <c r="J160" i="31"/>
  <c r="Q160" i="31"/>
  <c r="R160" i="31"/>
  <c r="H161" i="31"/>
  <c r="I161" i="31"/>
  <c r="K161" i="31"/>
  <c r="L161" i="31"/>
  <c r="L176" i="31" s="1"/>
  <c r="M161" i="31"/>
  <c r="N161" i="31"/>
  <c r="O161" i="31"/>
  <c r="P161" i="31"/>
  <c r="P176" i="31" s="1"/>
  <c r="J162" i="31"/>
  <c r="R162" i="31" s="1"/>
  <c r="Q162" i="31"/>
  <c r="J163" i="31"/>
  <c r="Q163" i="31"/>
  <c r="R163" i="31"/>
  <c r="J164" i="31"/>
  <c r="Q164" i="31"/>
  <c r="R164" i="31"/>
  <c r="J165" i="31"/>
  <c r="R165" i="31" s="1"/>
  <c r="Q165" i="31"/>
  <c r="J166" i="31"/>
  <c r="Q166" i="31"/>
  <c r="J167" i="31"/>
  <c r="Q167" i="31"/>
  <c r="R167" i="31"/>
  <c r="J168" i="31"/>
  <c r="Q168" i="31"/>
  <c r="R168" i="31"/>
  <c r="J169" i="31"/>
  <c r="R169" i="31" s="1"/>
  <c r="Q169" i="31"/>
  <c r="J170" i="31"/>
  <c r="R170" i="31" s="1"/>
  <c r="Q170" i="31"/>
  <c r="H171" i="31"/>
  <c r="I171" i="31"/>
  <c r="J171" i="31"/>
  <c r="L171" i="31"/>
  <c r="M171" i="31"/>
  <c r="N171" i="31"/>
  <c r="O171" i="31"/>
  <c r="P171" i="31"/>
  <c r="J172" i="31"/>
  <c r="R172" i="31" s="1"/>
  <c r="Q172" i="31"/>
  <c r="Q171" i="31" s="1"/>
  <c r="J173" i="31"/>
  <c r="R173" i="31" s="1"/>
  <c r="Q173" i="31"/>
  <c r="J174" i="31"/>
  <c r="Q174" i="31"/>
  <c r="R174" i="31"/>
  <c r="J175" i="31"/>
  <c r="Q175" i="31"/>
  <c r="R175" i="31"/>
  <c r="H176" i="31"/>
  <c r="R161" i="32" l="1"/>
  <c r="Q140" i="32"/>
  <c r="R40" i="32"/>
  <c r="R14" i="32"/>
  <c r="R36" i="32"/>
  <c r="R171" i="32"/>
  <c r="Q98" i="32"/>
  <c r="Q134" i="32" s="1"/>
  <c r="R119" i="32"/>
  <c r="R113" i="32"/>
  <c r="L42" i="32"/>
  <c r="Q42" i="32" s="1"/>
  <c r="Q34" i="32"/>
  <c r="J34" i="32"/>
  <c r="R34" i="32" s="1"/>
  <c r="H42" i="32"/>
  <c r="J42" i="32" s="1"/>
  <c r="R42" i="32" s="1"/>
  <c r="Q6" i="32" s="1"/>
  <c r="R6" i="32" s="1"/>
  <c r="R99" i="32"/>
  <c r="R98" i="32" s="1"/>
  <c r="J98" i="32"/>
  <c r="J134" i="32" s="1"/>
  <c r="Q176" i="32"/>
  <c r="Q22" i="32"/>
  <c r="R22" i="32" s="1"/>
  <c r="R141" i="32"/>
  <c r="R140" i="32" s="1"/>
  <c r="R176" i="32" s="1"/>
  <c r="J140" i="32"/>
  <c r="J176" i="32" s="1"/>
  <c r="J147" i="31"/>
  <c r="R121" i="31"/>
  <c r="Q98" i="31"/>
  <c r="J40" i="31"/>
  <c r="R35" i="31"/>
  <c r="R171" i="31"/>
  <c r="R166" i="31"/>
  <c r="R161" i="31" s="1"/>
  <c r="R142" i="31"/>
  <c r="M140" i="31"/>
  <c r="M176" i="31" s="1"/>
  <c r="Q119" i="31"/>
  <c r="R113" i="31"/>
  <c r="M98" i="31"/>
  <c r="M134" i="31" s="1"/>
  <c r="R100" i="31"/>
  <c r="J99" i="31"/>
  <c r="H98" i="31"/>
  <c r="H134" i="31" s="1"/>
  <c r="J92" i="31"/>
  <c r="Q92" i="31" s="1"/>
  <c r="Q84" i="31"/>
  <c r="Q83" i="31"/>
  <c r="P76" i="31"/>
  <c r="Q74" i="31"/>
  <c r="R58" i="31"/>
  <c r="Q41" i="31"/>
  <c r="R41" i="31" s="1"/>
  <c r="Q40" i="31"/>
  <c r="R37" i="31"/>
  <c r="R24" i="31"/>
  <c r="R154" i="31"/>
  <c r="Q140" i="31"/>
  <c r="I140" i="31"/>
  <c r="I176" i="31" s="1"/>
  <c r="I98" i="31"/>
  <c r="I134" i="31" s="1"/>
  <c r="J42" i="31"/>
  <c r="Q161" i="31"/>
  <c r="R150" i="31"/>
  <c r="O176" i="31"/>
  <c r="R125" i="31"/>
  <c r="J119" i="31"/>
  <c r="R120" i="31"/>
  <c r="R109" i="31"/>
  <c r="R108" i="31" s="1"/>
  <c r="P98" i="31"/>
  <c r="P134" i="31" s="1"/>
  <c r="L98" i="31"/>
  <c r="L134" i="31" s="1"/>
  <c r="Q76" i="31"/>
  <c r="Q68" i="31"/>
  <c r="R36" i="31"/>
  <c r="P42" i="31"/>
  <c r="P22" i="31"/>
  <c r="J161" i="31"/>
  <c r="J141" i="31"/>
  <c r="J108" i="31"/>
  <c r="L34" i="31"/>
  <c r="N32" i="31"/>
  <c r="Q32" i="31" s="1"/>
  <c r="R32" i="31" s="1"/>
  <c r="O22" i="31"/>
  <c r="L22" i="31"/>
  <c r="A1" i="30"/>
  <c r="B5" i="30"/>
  <c r="L6" i="30"/>
  <c r="I9" i="30"/>
  <c r="Q7" i="30" s="1"/>
  <c r="C13" i="30"/>
  <c r="H14" i="30"/>
  <c r="I14" i="30"/>
  <c r="I34" i="30" s="1"/>
  <c r="I42" i="30" s="1"/>
  <c r="L14" i="30"/>
  <c r="Q14" i="30" s="1"/>
  <c r="M14" i="30"/>
  <c r="N14" i="30"/>
  <c r="O14" i="30"/>
  <c r="O22" i="30" s="1"/>
  <c r="P14" i="30"/>
  <c r="J15" i="30"/>
  <c r="Q15" i="30"/>
  <c r="J16" i="30"/>
  <c r="Q16" i="30"/>
  <c r="J17" i="30"/>
  <c r="Q17" i="30"/>
  <c r="R17" i="30"/>
  <c r="J18" i="30"/>
  <c r="Q18" i="30"/>
  <c r="J19" i="30"/>
  <c r="Q19" i="30"/>
  <c r="J20" i="30"/>
  <c r="Q20" i="30"/>
  <c r="R20" i="30"/>
  <c r="J21" i="30"/>
  <c r="R21" i="30" s="1"/>
  <c r="Q21" i="30"/>
  <c r="H22" i="30"/>
  <c r="I22" i="30"/>
  <c r="M22" i="30"/>
  <c r="N22" i="30"/>
  <c r="H24" i="30"/>
  <c r="J24" i="30" s="1"/>
  <c r="I24" i="30"/>
  <c r="I32" i="30" s="1"/>
  <c r="L24" i="30"/>
  <c r="M24" i="30"/>
  <c r="M32" i="30" s="1"/>
  <c r="N24" i="30"/>
  <c r="N32" i="30" s="1"/>
  <c r="O24" i="30"/>
  <c r="P24" i="30"/>
  <c r="P32" i="30" s="1"/>
  <c r="J25" i="30"/>
  <c r="Q25" i="30"/>
  <c r="J26" i="30"/>
  <c r="Q26" i="30"/>
  <c r="J27" i="30"/>
  <c r="R27" i="30" s="1"/>
  <c r="Q27" i="30"/>
  <c r="J28" i="30"/>
  <c r="R28" i="30" s="1"/>
  <c r="Q28" i="30"/>
  <c r="J29" i="30"/>
  <c r="Q29" i="30"/>
  <c r="J30" i="30"/>
  <c r="R30" i="30" s="1"/>
  <c r="Q30" i="30"/>
  <c r="J31" i="30"/>
  <c r="R31" i="30" s="1"/>
  <c r="Q31" i="30"/>
  <c r="O32" i="30"/>
  <c r="N34" i="30"/>
  <c r="O34" i="30"/>
  <c r="O42" i="30" s="1"/>
  <c r="H35" i="30"/>
  <c r="I35" i="30"/>
  <c r="L35" i="30"/>
  <c r="M35" i="30"/>
  <c r="N35" i="30"/>
  <c r="O35" i="30"/>
  <c r="P35" i="30"/>
  <c r="Q35" i="30"/>
  <c r="H36" i="30"/>
  <c r="I36" i="30"/>
  <c r="L36" i="30"/>
  <c r="M36" i="30"/>
  <c r="N36" i="30"/>
  <c r="O36" i="30"/>
  <c r="P36" i="30"/>
  <c r="Q36" i="30"/>
  <c r="H37" i="30"/>
  <c r="I37" i="30"/>
  <c r="J37" i="30"/>
  <c r="L37" i="30"/>
  <c r="M37" i="30"/>
  <c r="N37" i="30"/>
  <c r="O37" i="30"/>
  <c r="P37" i="30"/>
  <c r="H38" i="30"/>
  <c r="I38" i="30"/>
  <c r="L38" i="30"/>
  <c r="M38" i="30"/>
  <c r="N38" i="30"/>
  <c r="O38" i="30"/>
  <c r="P38" i="30"/>
  <c r="H39" i="30"/>
  <c r="J39" i="30" s="1"/>
  <c r="I39" i="30"/>
  <c r="L39" i="30"/>
  <c r="M39" i="30"/>
  <c r="N39" i="30"/>
  <c r="O39" i="30"/>
  <c r="P39" i="30"/>
  <c r="H40" i="30"/>
  <c r="J40" i="30" s="1"/>
  <c r="I40" i="30"/>
  <c r="L40" i="30"/>
  <c r="M40" i="30"/>
  <c r="N40" i="30"/>
  <c r="O40" i="30"/>
  <c r="P40" i="30"/>
  <c r="H41" i="30"/>
  <c r="J41" i="30" s="1"/>
  <c r="I41" i="30"/>
  <c r="L41" i="30"/>
  <c r="M41" i="30"/>
  <c r="N41" i="30"/>
  <c r="Q41" i="30" s="1"/>
  <c r="O41" i="30"/>
  <c r="P41" i="30"/>
  <c r="B47" i="30"/>
  <c r="J49" i="30"/>
  <c r="Q49" i="30"/>
  <c r="R49" i="30"/>
  <c r="J50" i="30"/>
  <c r="J51" i="30" s="1"/>
  <c r="Q50" i="30"/>
  <c r="H51" i="30"/>
  <c r="I51" i="30"/>
  <c r="K51" i="30"/>
  <c r="L51" i="30"/>
  <c r="M51" i="30"/>
  <c r="N51" i="30"/>
  <c r="Q51" i="30" s="1"/>
  <c r="O51" i="30"/>
  <c r="P51" i="30"/>
  <c r="B55" i="30"/>
  <c r="J57" i="30"/>
  <c r="Q57" i="30"/>
  <c r="J58" i="30"/>
  <c r="Q58" i="30"/>
  <c r="H59" i="30"/>
  <c r="I59" i="30"/>
  <c r="J59" i="30" s="1"/>
  <c r="K59" i="30"/>
  <c r="Q59" i="30" s="1"/>
  <c r="L59" i="30"/>
  <c r="M59" i="30"/>
  <c r="N59" i="30"/>
  <c r="O59" i="30"/>
  <c r="P59" i="30"/>
  <c r="B64" i="30"/>
  <c r="J66" i="30"/>
  <c r="P66" i="30"/>
  <c r="Q66" i="30" s="1"/>
  <c r="J67" i="30"/>
  <c r="P67" i="30"/>
  <c r="Q67" i="30"/>
  <c r="H68" i="30"/>
  <c r="I68" i="30"/>
  <c r="K68" i="30"/>
  <c r="L68" i="30"/>
  <c r="M68" i="30"/>
  <c r="P68" i="30" s="1"/>
  <c r="N68" i="30"/>
  <c r="O68" i="30"/>
  <c r="B72" i="30"/>
  <c r="J74" i="30"/>
  <c r="P74" i="30"/>
  <c r="J75" i="30"/>
  <c r="Q75" i="30" s="1"/>
  <c r="P75" i="30"/>
  <c r="H76" i="30"/>
  <c r="I76" i="30"/>
  <c r="J76" i="30"/>
  <c r="K76" i="30"/>
  <c r="L76" i="30"/>
  <c r="M76" i="30"/>
  <c r="N76" i="30"/>
  <c r="O76" i="30"/>
  <c r="B80" i="30"/>
  <c r="J82" i="30"/>
  <c r="P82" i="30"/>
  <c r="J83" i="30"/>
  <c r="P83" i="30"/>
  <c r="Q83" i="30"/>
  <c r="H84" i="30"/>
  <c r="J84" i="30" s="1"/>
  <c r="I84" i="30"/>
  <c r="K84" i="30"/>
  <c r="L84" i="30"/>
  <c r="M84" i="30"/>
  <c r="N84" i="30"/>
  <c r="O84" i="30"/>
  <c r="B88" i="30"/>
  <c r="J90" i="30"/>
  <c r="P90" i="30"/>
  <c r="Q90" i="30"/>
  <c r="J91" i="30"/>
  <c r="P91" i="30"/>
  <c r="H92" i="30"/>
  <c r="I92" i="30"/>
  <c r="K92" i="30"/>
  <c r="L92" i="30"/>
  <c r="M92" i="30"/>
  <c r="N92" i="30"/>
  <c r="O92" i="30"/>
  <c r="B96" i="30"/>
  <c r="H99" i="30"/>
  <c r="I99" i="30"/>
  <c r="K99" i="30"/>
  <c r="K98" i="30" s="1"/>
  <c r="K134" i="30" s="1"/>
  <c r="L99" i="30"/>
  <c r="M99" i="30"/>
  <c r="N99" i="30"/>
  <c r="O99" i="30"/>
  <c r="P99" i="30"/>
  <c r="J100" i="30"/>
  <c r="R100" i="30" s="1"/>
  <c r="Q100" i="30"/>
  <c r="J101" i="30"/>
  <c r="Q101" i="30"/>
  <c r="R101" i="30"/>
  <c r="J102" i="30"/>
  <c r="Q102" i="30"/>
  <c r="R102" i="30"/>
  <c r="J103" i="30"/>
  <c r="R103" i="30" s="1"/>
  <c r="Q103" i="30"/>
  <c r="J104" i="30"/>
  <c r="Q104" i="30"/>
  <c r="H105" i="30"/>
  <c r="I105" i="30"/>
  <c r="K105" i="30"/>
  <c r="L105" i="30"/>
  <c r="M105" i="30"/>
  <c r="M98" i="30" s="1"/>
  <c r="M134" i="30" s="1"/>
  <c r="N105" i="30"/>
  <c r="O105" i="30"/>
  <c r="P105" i="30"/>
  <c r="Q105" i="30"/>
  <c r="J106" i="30"/>
  <c r="Q106" i="30"/>
  <c r="R106" i="30"/>
  <c r="J107" i="30"/>
  <c r="R107" i="30" s="1"/>
  <c r="R105" i="30" s="1"/>
  <c r="Q107" i="30"/>
  <c r="H108" i="30"/>
  <c r="I108" i="30"/>
  <c r="K108" i="30"/>
  <c r="L108" i="30"/>
  <c r="M108" i="30"/>
  <c r="N108" i="30"/>
  <c r="O108" i="30"/>
  <c r="O98" i="30" s="1"/>
  <c r="P108" i="30"/>
  <c r="J109" i="30"/>
  <c r="Q109" i="30"/>
  <c r="J110" i="30"/>
  <c r="R110" i="30" s="1"/>
  <c r="Q110" i="30"/>
  <c r="J111" i="30"/>
  <c r="R111" i="30" s="1"/>
  <c r="Q111" i="30"/>
  <c r="J112" i="30"/>
  <c r="Q112" i="30"/>
  <c r="H113" i="30"/>
  <c r="I113" i="30"/>
  <c r="K113" i="30"/>
  <c r="L113" i="30"/>
  <c r="M113" i="30"/>
  <c r="N113" i="30"/>
  <c r="O113" i="30"/>
  <c r="P113" i="30"/>
  <c r="J114" i="30"/>
  <c r="Q114" i="30"/>
  <c r="R114" i="30"/>
  <c r="J115" i="30"/>
  <c r="R115" i="30" s="1"/>
  <c r="Q115" i="30"/>
  <c r="J116" i="30"/>
  <c r="Q116" i="30"/>
  <c r="Q113" i="30" s="1"/>
  <c r="J117" i="30"/>
  <c r="R117" i="30" s="1"/>
  <c r="Q117" i="30"/>
  <c r="J118" i="30"/>
  <c r="R118" i="30" s="1"/>
  <c r="Q118" i="30"/>
  <c r="H119" i="30"/>
  <c r="I119" i="30"/>
  <c r="K119" i="30"/>
  <c r="L119" i="30"/>
  <c r="M119" i="30"/>
  <c r="N119" i="30"/>
  <c r="O119" i="30"/>
  <c r="P119" i="30"/>
  <c r="J120" i="30"/>
  <c r="Q120" i="30"/>
  <c r="J121" i="30"/>
  <c r="R121" i="30" s="1"/>
  <c r="Q121" i="30"/>
  <c r="J122" i="30"/>
  <c r="Q122" i="30"/>
  <c r="R122" i="30"/>
  <c r="J123" i="30"/>
  <c r="Q123" i="30"/>
  <c r="R123" i="30"/>
  <c r="J124" i="30"/>
  <c r="R124" i="30" s="1"/>
  <c r="Q124" i="30"/>
  <c r="J125" i="30"/>
  <c r="Q125" i="30"/>
  <c r="R125" i="30"/>
  <c r="J126" i="30"/>
  <c r="Q126" i="30"/>
  <c r="R126" i="30"/>
  <c r="J127" i="30"/>
  <c r="R127" i="30" s="1"/>
  <c r="Q127" i="30"/>
  <c r="J128" i="30"/>
  <c r="Q128" i="30"/>
  <c r="H129" i="30"/>
  <c r="I129" i="30"/>
  <c r="L129" i="30"/>
  <c r="M129" i="30"/>
  <c r="N129" i="30"/>
  <c r="O129" i="30"/>
  <c r="P129" i="30"/>
  <c r="J130" i="30"/>
  <c r="Q130" i="30"/>
  <c r="J131" i="30"/>
  <c r="Q131" i="30"/>
  <c r="J132" i="30"/>
  <c r="Q132" i="30"/>
  <c r="J133" i="30"/>
  <c r="Q133" i="30"/>
  <c r="R133" i="30" s="1"/>
  <c r="O134" i="30"/>
  <c r="B138" i="30"/>
  <c r="H141" i="30"/>
  <c r="I141" i="30"/>
  <c r="K141" i="30"/>
  <c r="L141" i="30"/>
  <c r="M141" i="30"/>
  <c r="N141" i="30"/>
  <c r="O141" i="30"/>
  <c r="P141" i="30"/>
  <c r="J142" i="30"/>
  <c r="Q142" i="30"/>
  <c r="J143" i="30"/>
  <c r="Q143" i="30"/>
  <c r="J144" i="30"/>
  <c r="Q144" i="30"/>
  <c r="R144" i="30"/>
  <c r="J145" i="30"/>
  <c r="Q145" i="30"/>
  <c r="J146" i="30"/>
  <c r="Q146" i="30"/>
  <c r="H147" i="30"/>
  <c r="I147" i="30"/>
  <c r="K147" i="30"/>
  <c r="L147" i="30"/>
  <c r="M147" i="30"/>
  <c r="N147" i="30"/>
  <c r="O147" i="30"/>
  <c r="P147" i="30"/>
  <c r="J148" i="30"/>
  <c r="Q148" i="30"/>
  <c r="Q147" i="30" s="1"/>
  <c r="R148" i="30"/>
  <c r="J149" i="30"/>
  <c r="Q149" i="30"/>
  <c r="H150" i="30"/>
  <c r="I150" i="30"/>
  <c r="K150" i="30"/>
  <c r="L150" i="30"/>
  <c r="M150" i="30"/>
  <c r="N150" i="30"/>
  <c r="O150" i="30"/>
  <c r="P150" i="30"/>
  <c r="J151" i="30"/>
  <c r="R151" i="30" s="1"/>
  <c r="Q151" i="30"/>
  <c r="J152" i="30"/>
  <c r="Q152" i="30"/>
  <c r="Q150" i="30" s="1"/>
  <c r="J153" i="30"/>
  <c r="Q153" i="30"/>
  <c r="J154" i="30"/>
  <c r="R154" i="30" s="1"/>
  <c r="Q154" i="30"/>
  <c r="H155" i="30"/>
  <c r="I155" i="30"/>
  <c r="K155" i="30"/>
  <c r="L155" i="30"/>
  <c r="M155" i="30"/>
  <c r="N155" i="30"/>
  <c r="O155" i="30"/>
  <c r="O140" i="30" s="1"/>
  <c r="O176" i="30" s="1"/>
  <c r="P155" i="30"/>
  <c r="J156" i="30"/>
  <c r="Q156" i="30"/>
  <c r="J157" i="30"/>
  <c r="Q157" i="30"/>
  <c r="J158" i="30"/>
  <c r="Q158" i="30"/>
  <c r="J159" i="30"/>
  <c r="Q159" i="30"/>
  <c r="J160" i="30"/>
  <c r="Q160" i="30"/>
  <c r="R160" i="30"/>
  <c r="H161" i="30"/>
  <c r="I161" i="30"/>
  <c r="K161" i="30"/>
  <c r="L161" i="30"/>
  <c r="M161" i="30"/>
  <c r="N161" i="30"/>
  <c r="O161" i="30"/>
  <c r="P161" i="30"/>
  <c r="J162" i="30"/>
  <c r="Q162" i="30"/>
  <c r="J163" i="30"/>
  <c r="R163" i="30" s="1"/>
  <c r="Q163" i="30"/>
  <c r="J164" i="30"/>
  <c r="Q164" i="30"/>
  <c r="J165" i="30"/>
  <c r="Q165" i="30"/>
  <c r="J166" i="30"/>
  <c r="Q166" i="30"/>
  <c r="R166" i="30"/>
  <c r="J167" i="30"/>
  <c r="Q167" i="30"/>
  <c r="R167" i="30"/>
  <c r="J168" i="30"/>
  <c r="R168" i="30" s="1"/>
  <c r="Q168" i="30"/>
  <c r="J169" i="30"/>
  <c r="Q169" i="30"/>
  <c r="J170" i="30"/>
  <c r="R170" i="30" s="1"/>
  <c r="Q170" i="30"/>
  <c r="H171" i="30"/>
  <c r="I171" i="30"/>
  <c r="L171" i="30"/>
  <c r="M171" i="30"/>
  <c r="N171" i="30"/>
  <c r="O171" i="30"/>
  <c r="P171" i="30"/>
  <c r="J172" i="30"/>
  <c r="Q172" i="30"/>
  <c r="J173" i="30"/>
  <c r="Q173" i="30"/>
  <c r="R173" i="30" s="1"/>
  <c r="J174" i="30"/>
  <c r="Q174" i="30"/>
  <c r="R174" i="30"/>
  <c r="J175" i="30"/>
  <c r="R175" i="30" s="1"/>
  <c r="Q175" i="30"/>
  <c r="R134" i="32" l="1"/>
  <c r="J140" i="31"/>
  <c r="J176" i="31" s="1"/>
  <c r="R141" i="31"/>
  <c r="R140" i="31" s="1"/>
  <c r="R176" i="31" s="1"/>
  <c r="R99" i="31"/>
  <c r="R98" i="31" s="1"/>
  <c r="R134" i="31" s="1"/>
  <c r="J98" i="31"/>
  <c r="J134" i="31" s="1"/>
  <c r="R119" i="31"/>
  <c r="Q34" i="31"/>
  <c r="R34" i="31" s="1"/>
  <c r="L42" i="31"/>
  <c r="Q42" i="31" s="1"/>
  <c r="Q176" i="31"/>
  <c r="R40" i="31"/>
  <c r="Q22" i="31"/>
  <c r="R22" i="31" s="1"/>
  <c r="R42" i="31"/>
  <c r="Q6" i="31" s="1"/>
  <c r="R6" i="31" s="1"/>
  <c r="Q134" i="31"/>
  <c r="R147" i="30"/>
  <c r="R152" i="30"/>
  <c r="R132" i="30"/>
  <c r="R130" i="30"/>
  <c r="Q108" i="30"/>
  <c r="R58" i="30"/>
  <c r="Q37" i="30"/>
  <c r="N42" i="30"/>
  <c r="J22" i="30"/>
  <c r="R164" i="30"/>
  <c r="R158" i="30"/>
  <c r="N140" i="30"/>
  <c r="N176" i="30" s="1"/>
  <c r="H140" i="30"/>
  <c r="H176" i="30" s="1"/>
  <c r="J113" i="30"/>
  <c r="R112" i="30"/>
  <c r="P92" i="30"/>
  <c r="R50" i="30"/>
  <c r="H32" i="30"/>
  <c r="J32" i="30" s="1"/>
  <c r="R29" i="30"/>
  <c r="R15" i="30"/>
  <c r="J14" i="30"/>
  <c r="R14" i="30" s="1"/>
  <c r="R159" i="30"/>
  <c r="Q155" i="30"/>
  <c r="R149" i="30"/>
  <c r="R143" i="30"/>
  <c r="P140" i="30"/>
  <c r="L140" i="30"/>
  <c r="I98" i="30"/>
  <c r="I134" i="30" s="1"/>
  <c r="J99" i="30"/>
  <c r="R99" i="30" s="1"/>
  <c r="Q74" i="30"/>
  <c r="Q38" i="30"/>
  <c r="J36" i="30"/>
  <c r="J35" i="30"/>
  <c r="R35" i="30" s="1"/>
  <c r="H34" i="30"/>
  <c r="L22" i="30"/>
  <c r="R16" i="30"/>
  <c r="M34" i="30"/>
  <c r="M42" i="30" s="1"/>
  <c r="Q39" i="30"/>
  <c r="I140" i="30"/>
  <c r="I176" i="30" s="1"/>
  <c r="P76" i="30"/>
  <c r="Q76" i="30" s="1"/>
  <c r="Q161" i="30"/>
  <c r="R162" i="30"/>
  <c r="R156" i="30"/>
  <c r="J155" i="30"/>
  <c r="R150" i="30"/>
  <c r="J141" i="30"/>
  <c r="R142" i="30"/>
  <c r="R165" i="30"/>
  <c r="R153" i="30"/>
  <c r="Q141" i="30"/>
  <c r="Q140" i="30" s="1"/>
  <c r="M140" i="30"/>
  <c r="M176" i="30" s="1"/>
  <c r="N98" i="30"/>
  <c r="N134" i="30" s="1"/>
  <c r="R37" i="30"/>
  <c r="P176" i="30"/>
  <c r="L176" i="30"/>
  <c r="Q129" i="30"/>
  <c r="J92" i="30"/>
  <c r="Q40" i="30"/>
  <c r="R40" i="30" s="1"/>
  <c r="R26" i="30"/>
  <c r="R19" i="30"/>
  <c r="R172" i="30"/>
  <c r="R171" i="30" s="1"/>
  <c r="J171" i="30"/>
  <c r="J150" i="30"/>
  <c r="J147" i="30"/>
  <c r="R146" i="30"/>
  <c r="K140" i="30"/>
  <c r="K176" i="30" s="1"/>
  <c r="R59" i="30"/>
  <c r="R41" i="30"/>
  <c r="J38" i="30"/>
  <c r="R38" i="30" s="1"/>
  <c r="R36" i="30"/>
  <c r="J34" i="30"/>
  <c r="J129" i="30"/>
  <c r="R128" i="30"/>
  <c r="R116" i="30"/>
  <c r="R113" i="30" s="1"/>
  <c r="J108" i="30"/>
  <c r="J98" i="30" s="1"/>
  <c r="J134" i="30" s="1"/>
  <c r="J105" i="30"/>
  <c r="R104" i="30"/>
  <c r="P84" i="30"/>
  <c r="Q84" i="30" s="1"/>
  <c r="Q82" i="30"/>
  <c r="R39" i="30"/>
  <c r="Q24" i="30"/>
  <c r="R24" i="30" s="1"/>
  <c r="R169" i="30"/>
  <c r="J161" i="30"/>
  <c r="R157" i="30"/>
  <c r="R131" i="30"/>
  <c r="Q119" i="30"/>
  <c r="P98" i="30"/>
  <c r="P134" i="30" s="1"/>
  <c r="L98" i="30"/>
  <c r="L134" i="30" s="1"/>
  <c r="H98" i="30"/>
  <c r="H134" i="30" s="1"/>
  <c r="R57" i="30"/>
  <c r="L32" i="30"/>
  <c r="Q32" i="30" s="1"/>
  <c r="R32" i="30" s="1"/>
  <c r="P34" i="30"/>
  <c r="P42" i="30" s="1"/>
  <c r="L34" i="30"/>
  <c r="Q171" i="30"/>
  <c r="R145" i="30"/>
  <c r="R120" i="30"/>
  <c r="J119" i="30"/>
  <c r="R109" i="30"/>
  <c r="R108" i="30" s="1"/>
  <c r="Q99" i="30"/>
  <c r="Q98" i="30" s="1"/>
  <c r="Q91" i="30"/>
  <c r="J68" i="30"/>
  <c r="Q68" i="30" s="1"/>
  <c r="R51" i="30"/>
  <c r="H42" i="30"/>
  <c r="J42" i="30" s="1"/>
  <c r="R25" i="30"/>
  <c r="P22" i="30"/>
  <c r="Q22" i="30" s="1"/>
  <c r="R18" i="30"/>
  <c r="A1" i="29"/>
  <c r="B5" i="29"/>
  <c r="L6" i="29"/>
  <c r="Q7" i="29"/>
  <c r="I9" i="29"/>
  <c r="C13" i="29"/>
  <c r="H14" i="29"/>
  <c r="I14" i="29"/>
  <c r="I22" i="29" s="1"/>
  <c r="J22" i="29" s="1"/>
  <c r="L14" i="29"/>
  <c r="M14" i="29"/>
  <c r="M22" i="29" s="1"/>
  <c r="N14" i="29"/>
  <c r="N22" i="29" s="1"/>
  <c r="O14" i="29"/>
  <c r="P14" i="29"/>
  <c r="P22" i="29" s="1"/>
  <c r="J15" i="29"/>
  <c r="Q15" i="29"/>
  <c r="J16" i="29"/>
  <c r="R16" i="29" s="1"/>
  <c r="Q16" i="29"/>
  <c r="J17" i="29"/>
  <c r="Q17" i="29"/>
  <c r="J18" i="29"/>
  <c r="R18" i="29" s="1"/>
  <c r="Q18" i="29"/>
  <c r="J19" i="29"/>
  <c r="Q19" i="29"/>
  <c r="R19" i="29" s="1"/>
  <c r="J20" i="29"/>
  <c r="R20" i="29" s="1"/>
  <c r="Q20" i="29"/>
  <c r="J21" i="29"/>
  <c r="Q21" i="29"/>
  <c r="H22" i="29"/>
  <c r="O22" i="29"/>
  <c r="H24" i="29"/>
  <c r="I24" i="29"/>
  <c r="I32" i="29" s="1"/>
  <c r="L24" i="29"/>
  <c r="M24" i="29"/>
  <c r="M32" i="29" s="1"/>
  <c r="N24" i="29"/>
  <c r="N32" i="29" s="1"/>
  <c r="O24" i="29"/>
  <c r="P24" i="29"/>
  <c r="Q24" i="29"/>
  <c r="J25" i="29"/>
  <c r="R25" i="29" s="1"/>
  <c r="Q25" i="29"/>
  <c r="J26" i="29"/>
  <c r="Q26" i="29"/>
  <c r="J27" i="29"/>
  <c r="Q27" i="29"/>
  <c r="R27" i="29"/>
  <c r="J28" i="29"/>
  <c r="Q28" i="29"/>
  <c r="J29" i="29"/>
  <c r="Q29" i="29"/>
  <c r="J30" i="29"/>
  <c r="Q30" i="29"/>
  <c r="R30" i="29" s="1"/>
  <c r="J31" i="29"/>
  <c r="Q31" i="29"/>
  <c r="L32" i="29"/>
  <c r="P32" i="29"/>
  <c r="N34" i="29"/>
  <c r="N42" i="29" s="1"/>
  <c r="H35" i="29"/>
  <c r="I35" i="29"/>
  <c r="L35" i="29"/>
  <c r="M35" i="29"/>
  <c r="N35" i="29"/>
  <c r="O35" i="29"/>
  <c r="P35" i="29"/>
  <c r="H36" i="29"/>
  <c r="I36" i="29"/>
  <c r="J36" i="29" s="1"/>
  <c r="L36" i="29"/>
  <c r="M36" i="29"/>
  <c r="N36" i="29"/>
  <c r="O36" i="29"/>
  <c r="P36" i="29"/>
  <c r="H37" i="29"/>
  <c r="I37" i="29"/>
  <c r="L37" i="29"/>
  <c r="M37" i="29"/>
  <c r="N37" i="29"/>
  <c r="O37" i="29"/>
  <c r="P37" i="29"/>
  <c r="H38" i="29"/>
  <c r="I38" i="29"/>
  <c r="J38" i="29" s="1"/>
  <c r="L38" i="29"/>
  <c r="M38" i="29"/>
  <c r="N38" i="29"/>
  <c r="O38" i="29"/>
  <c r="P38" i="29"/>
  <c r="H39" i="29"/>
  <c r="I39" i="29"/>
  <c r="L39" i="29"/>
  <c r="M39" i="29"/>
  <c r="N39" i="29"/>
  <c r="O39" i="29"/>
  <c r="P39" i="29"/>
  <c r="H40" i="29"/>
  <c r="I40" i="29"/>
  <c r="J40" i="29" s="1"/>
  <c r="L40" i="29"/>
  <c r="M40" i="29"/>
  <c r="N40" i="29"/>
  <c r="O40" i="29"/>
  <c r="P40" i="29"/>
  <c r="H41" i="29"/>
  <c r="I41" i="29"/>
  <c r="L41" i="29"/>
  <c r="M41" i="29"/>
  <c r="N41" i="29"/>
  <c r="O41" i="29"/>
  <c r="P41" i="29"/>
  <c r="B47" i="29"/>
  <c r="J49" i="29"/>
  <c r="Q49" i="29"/>
  <c r="J50" i="29"/>
  <c r="Q50" i="29"/>
  <c r="H51" i="29"/>
  <c r="I51" i="29"/>
  <c r="K51" i="29"/>
  <c r="L51" i="29"/>
  <c r="M51" i="29"/>
  <c r="N51" i="29"/>
  <c r="O51" i="29"/>
  <c r="P51" i="29"/>
  <c r="B55" i="29"/>
  <c r="J57" i="29"/>
  <c r="R57" i="29" s="1"/>
  <c r="Q57" i="29"/>
  <c r="J58" i="29"/>
  <c r="Q58" i="29"/>
  <c r="H59" i="29"/>
  <c r="J59" i="29" s="1"/>
  <c r="I59" i="29"/>
  <c r="K59" i="29"/>
  <c r="L59" i="29"/>
  <c r="M59" i="29"/>
  <c r="N59" i="29"/>
  <c r="O59" i="29"/>
  <c r="P59" i="29"/>
  <c r="B64" i="29"/>
  <c r="J66" i="29"/>
  <c r="P66" i="29"/>
  <c r="J67" i="29"/>
  <c r="P67" i="29"/>
  <c r="H68" i="29"/>
  <c r="I68" i="29"/>
  <c r="K68" i="29"/>
  <c r="L68" i="29"/>
  <c r="M68" i="29"/>
  <c r="N68" i="29"/>
  <c r="O68" i="29"/>
  <c r="P68" i="29"/>
  <c r="B72" i="29"/>
  <c r="J74" i="29"/>
  <c r="P74" i="29"/>
  <c r="J75" i="29"/>
  <c r="Q75" i="29" s="1"/>
  <c r="P75" i="29"/>
  <c r="H76" i="29"/>
  <c r="I76" i="29"/>
  <c r="K76" i="29"/>
  <c r="L76" i="29"/>
  <c r="M76" i="29"/>
  <c r="N76" i="29"/>
  <c r="O76" i="29"/>
  <c r="B80" i="29"/>
  <c r="J82" i="29"/>
  <c r="Q82" i="29" s="1"/>
  <c r="P82" i="29"/>
  <c r="J83" i="29"/>
  <c r="P83" i="29"/>
  <c r="H84" i="29"/>
  <c r="I84" i="29"/>
  <c r="J84" i="29"/>
  <c r="K84" i="29"/>
  <c r="L84" i="29"/>
  <c r="M84" i="29"/>
  <c r="N84" i="29"/>
  <c r="P84" i="29" s="1"/>
  <c r="O84" i="29"/>
  <c r="B88" i="29"/>
  <c r="J90" i="29"/>
  <c r="P90" i="29"/>
  <c r="J91" i="29"/>
  <c r="Q91" i="29" s="1"/>
  <c r="P91" i="29"/>
  <c r="H92" i="29"/>
  <c r="I92" i="29"/>
  <c r="K92" i="29"/>
  <c r="L92" i="29"/>
  <c r="M92" i="29"/>
  <c r="N92" i="29"/>
  <c r="O92" i="29"/>
  <c r="B96" i="29"/>
  <c r="N98" i="29"/>
  <c r="N134" i="29" s="1"/>
  <c r="H99" i="29"/>
  <c r="I99" i="29"/>
  <c r="K99" i="29"/>
  <c r="L99" i="29"/>
  <c r="M99" i="29"/>
  <c r="M98" i="29" s="1"/>
  <c r="N99" i="29"/>
  <c r="O99" i="29"/>
  <c r="P99" i="29"/>
  <c r="J100" i="29"/>
  <c r="Q100" i="29"/>
  <c r="R100" i="29"/>
  <c r="J101" i="29"/>
  <c r="Q101" i="29"/>
  <c r="J102" i="29"/>
  <c r="Q102" i="29"/>
  <c r="Q99" i="29" s="1"/>
  <c r="J103" i="29"/>
  <c r="R103" i="29" s="1"/>
  <c r="Q103" i="29"/>
  <c r="J104" i="29"/>
  <c r="R104" i="29" s="1"/>
  <c r="Q104" i="29"/>
  <c r="H105" i="29"/>
  <c r="I105" i="29"/>
  <c r="K105" i="29"/>
  <c r="L105" i="29"/>
  <c r="M105" i="29"/>
  <c r="N105" i="29"/>
  <c r="O105" i="29"/>
  <c r="P105" i="29"/>
  <c r="J106" i="29"/>
  <c r="Q106" i="29"/>
  <c r="J107" i="29"/>
  <c r="Q107" i="29"/>
  <c r="Q105" i="29" s="1"/>
  <c r="H108" i="29"/>
  <c r="I108" i="29"/>
  <c r="K108" i="29"/>
  <c r="L108" i="29"/>
  <c r="M108" i="29"/>
  <c r="N108" i="29"/>
  <c r="O108" i="29"/>
  <c r="P108" i="29"/>
  <c r="J109" i="29"/>
  <c r="Q109" i="29"/>
  <c r="J110" i="29"/>
  <c r="Q110" i="29"/>
  <c r="J111" i="29"/>
  <c r="R111" i="29" s="1"/>
  <c r="Q111" i="29"/>
  <c r="J112" i="29"/>
  <c r="Q112" i="29"/>
  <c r="H113" i="29"/>
  <c r="I113" i="29"/>
  <c r="K113" i="29"/>
  <c r="L113" i="29"/>
  <c r="M113" i="29"/>
  <c r="N113" i="29"/>
  <c r="O113" i="29"/>
  <c r="P113" i="29"/>
  <c r="J114" i="29"/>
  <c r="Q114" i="29"/>
  <c r="J115" i="29"/>
  <c r="Q115" i="29"/>
  <c r="Q113" i="29" s="1"/>
  <c r="J116" i="29"/>
  <c r="Q116" i="29"/>
  <c r="R116" i="29"/>
  <c r="J117" i="29"/>
  <c r="Q117" i="29"/>
  <c r="J118" i="29"/>
  <c r="Q118" i="29"/>
  <c r="R118" i="29"/>
  <c r="H119" i="29"/>
  <c r="I119" i="29"/>
  <c r="K119" i="29"/>
  <c r="L119" i="29"/>
  <c r="M119" i="29"/>
  <c r="N119" i="29"/>
  <c r="O119" i="29"/>
  <c r="P119" i="29"/>
  <c r="J120" i="29"/>
  <c r="Q120" i="29"/>
  <c r="J121" i="29"/>
  <c r="Q121" i="29"/>
  <c r="J122" i="29"/>
  <c r="R122" i="29" s="1"/>
  <c r="Q122" i="29"/>
  <c r="J123" i="29"/>
  <c r="Q123" i="29"/>
  <c r="J124" i="29"/>
  <c r="Q124" i="29"/>
  <c r="R124" i="29"/>
  <c r="J125" i="29"/>
  <c r="Q125" i="29"/>
  <c r="J126" i="29"/>
  <c r="Q126" i="29"/>
  <c r="R126" i="29"/>
  <c r="J127" i="29"/>
  <c r="R127" i="29" s="1"/>
  <c r="Q127" i="29"/>
  <c r="J128" i="29"/>
  <c r="Q128" i="29"/>
  <c r="H129" i="29"/>
  <c r="I129" i="29"/>
  <c r="L129" i="29"/>
  <c r="M129" i="29"/>
  <c r="N129" i="29"/>
  <c r="O129" i="29"/>
  <c r="P129" i="29"/>
  <c r="J130" i="29"/>
  <c r="Q130" i="29"/>
  <c r="J131" i="29"/>
  <c r="Q131" i="29"/>
  <c r="J132" i="29"/>
  <c r="Q132" i="29"/>
  <c r="J133" i="29"/>
  <c r="Q133" i="29"/>
  <c r="B138" i="29"/>
  <c r="H141" i="29"/>
  <c r="I141" i="29"/>
  <c r="K141" i="29"/>
  <c r="L141" i="29"/>
  <c r="M141" i="29"/>
  <c r="M140" i="29" s="1"/>
  <c r="N141" i="29"/>
  <c r="O141" i="29"/>
  <c r="P141" i="29"/>
  <c r="J142" i="29"/>
  <c r="Q142" i="29"/>
  <c r="J143" i="29"/>
  <c r="Q143" i="29"/>
  <c r="J144" i="29"/>
  <c r="Q144" i="29"/>
  <c r="J145" i="29"/>
  <c r="Q145" i="29"/>
  <c r="J146" i="29"/>
  <c r="Q146" i="29"/>
  <c r="H147" i="29"/>
  <c r="I147" i="29"/>
  <c r="K147" i="29"/>
  <c r="K140" i="29" s="1"/>
  <c r="K176" i="29" s="1"/>
  <c r="L147" i="29"/>
  <c r="M147" i="29"/>
  <c r="N147" i="29"/>
  <c r="O147" i="29"/>
  <c r="O140" i="29" s="1"/>
  <c r="P147" i="29"/>
  <c r="J148" i="29"/>
  <c r="Q148" i="29"/>
  <c r="Q147" i="29" s="1"/>
  <c r="J149" i="29"/>
  <c r="R149" i="29" s="1"/>
  <c r="Q149" i="29"/>
  <c r="H150" i="29"/>
  <c r="I150" i="29"/>
  <c r="K150" i="29"/>
  <c r="L150" i="29"/>
  <c r="M150" i="29"/>
  <c r="N150" i="29"/>
  <c r="O150" i="29"/>
  <c r="P150" i="29"/>
  <c r="J151" i="29"/>
  <c r="Q151" i="29"/>
  <c r="J152" i="29"/>
  <c r="Q152" i="29"/>
  <c r="J153" i="29"/>
  <c r="Q153" i="29"/>
  <c r="R153" i="29"/>
  <c r="J154" i="29"/>
  <c r="Q154" i="29"/>
  <c r="H155" i="29"/>
  <c r="I155" i="29"/>
  <c r="K155" i="29"/>
  <c r="L155" i="29"/>
  <c r="M155" i="29"/>
  <c r="N155" i="29"/>
  <c r="O155" i="29"/>
  <c r="P155" i="29"/>
  <c r="J156" i="29"/>
  <c r="R156" i="29" s="1"/>
  <c r="Q156" i="29"/>
  <c r="J157" i="29"/>
  <c r="Q157" i="29"/>
  <c r="R157" i="29"/>
  <c r="J158" i="29"/>
  <c r="Q158" i="29"/>
  <c r="J159" i="29"/>
  <c r="Q159" i="29"/>
  <c r="J160" i="29"/>
  <c r="R160" i="29" s="1"/>
  <c r="Q160" i="29"/>
  <c r="H161" i="29"/>
  <c r="I161" i="29"/>
  <c r="K161" i="29"/>
  <c r="L161" i="29"/>
  <c r="M161" i="29"/>
  <c r="N161" i="29"/>
  <c r="O161" i="29"/>
  <c r="P161" i="29"/>
  <c r="J162" i="29"/>
  <c r="Q162" i="29"/>
  <c r="J163" i="29"/>
  <c r="Q163" i="29"/>
  <c r="R163" i="29"/>
  <c r="J164" i="29"/>
  <c r="R164" i="29" s="1"/>
  <c r="Q164" i="29"/>
  <c r="J165" i="29"/>
  <c r="Q165" i="29"/>
  <c r="R165" i="29"/>
  <c r="J166" i="29"/>
  <c r="Q166" i="29"/>
  <c r="J167" i="29"/>
  <c r="Q167" i="29"/>
  <c r="J168" i="29"/>
  <c r="Q168" i="29"/>
  <c r="J169" i="29"/>
  <c r="Q169" i="29"/>
  <c r="J170" i="29"/>
  <c r="Q170" i="29"/>
  <c r="H171" i="29"/>
  <c r="I171" i="29"/>
  <c r="L171" i="29"/>
  <c r="M171" i="29"/>
  <c r="N171" i="29"/>
  <c r="O171" i="29"/>
  <c r="P171" i="29"/>
  <c r="J172" i="29"/>
  <c r="R172" i="29" s="1"/>
  <c r="Q172" i="29"/>
  <c r="Q171" i="29" s="1"/>
  <c r="J173" i="29"/>
  <c r="Q173" i="29"/>
  <c r="R173" i="29" s="1"/>
  <c r="J174" i="29"/>
  <c r="J171" i="29" s="1"/>
  <c r="Q174" i="29"/>
  <c r="J175" i="29"/>
  <c r="Q175" i="29"/>
  <c r="R22" i="30" l="1"/>
  <c r="R129" i="30"/>
  <c r="Q92" i="30"/>
  <c r="Q176" i="30"/>
  <c r="R119" i="30"/>
  <c r="R98" i="30"/>
  <c r="R141" i="30"/>
  <c r="J140" i="30"/>
  <c r="J176" i="30" s="1"/>
  <c r="R161" i="30"/>
  <c r="L42" i="30"/>
  <c r="Q42" i="30" s="1"/>
  <c r="Q34" i="30"/>
  <c r="R34" i="30"/>
  <c r="R42" i="30"/>
  <c r="Q6" i="30" s="1"/>
  <c r="R6" i="30" s="1"/>
  <c r="Q134" i="30"/>
  <c r="R155" i="30"/>
  <c r="R169" i="29"/>
  <c r="R159" i="29"/>
  <c r="R112" i="29"/>
  <c r="R174" i="29"/>
  <c r="R170" i="29"/>
  <c r="R166" i="29"/>
  <c r="R158" i="29"/>
  <c r="R154" i="29"/>
  <c r="J150" i="29"/>
  <c r="R148" i="29"/>
  <c r="R145" i="29"/>
  <c r="J141" i="29"/>
  <c r="R133" i="29"/>
  <c r="R131" i="29"/>
  <c r="Q74" i="29"/>
  <c r="R58" i="29"/>
  <c r="P34" i="29"/>
  <c r="P42" i="29" s="1"/>
  <c r="R31" i="29"/>
  <c r="R29" i="29"/>
  <c r="R15" i="29"/>
  <c r="R167" i="29"/>
  <c r="I140" i="29"/>
  <c r="I176" i="29" s="1"/>
  <c r="R128" i="29"/>
  <c r="J155" i="29"/>
  <c r="Q150" i="29"/>
  <c r="R146" i="29"/>
  <c r="R132" i="29"/>
  <c r="R125" i="29"/>
  <c r="J119" i="29"/>
  <c r="R117" i="29"/>
  <c r="J113" i="29"/>
  <c r="H98" i="29"/>
  <c r="H134" i="29" s="1"/>
  <c r="J105" i="29"/>
  <c r="R101" i="29"/>
  <c r="R155" i="29"/>
  <c r="P98" i="29"/>
  <c r="L98" i="29"/>
  <c r="L134" i="29" s="1"/>
  <c r="R102" i="29"/>
  <c r="M134" i="29"/>
  <c r="J92" i="29"/>
  <c r="Q83" i="29"/>
  <c r="J68" i="29"/>
  <c r="Q66" i="29"/>
  <c r="I34" i="29"/>
  <c r="I42" i="29" s="1"/>
  <c r="R26" i="29"/>
  <c r="R121" i="29"/>
  <c r="Q119" i="29"/>
  <c r="J108" i="29"/>
  <c r="R110" i="29"/>
  <c r="H32" i="29"/>
  <c r="J32" i="29" s="1"/>
  <c r="J24" i="29"/>
  <c r="R24" i="29" s="1"/>
  <c r="R152" i="29"/>
  <c r="J147" i="29"/>
  <c r="O176" i="29"/>
  <c r="R120" i="29"/>
  <c r="R115" i="29"/>
  <c r="Q108" i="29"/>
  <c r="R109" i="29"/>
  <c r="J99" i="29"/>
  <c r="I98" i="29"/>
  <c r="I134" i="29" s="1"/>
  <c r="P92" i="29"/>
  <c r="J76" i="29"/>
  <c r="Q59" i="29"/>
  <c r="R59" i="29" s="1"/>
  <c r="Q51" i="29"/>
  <c r="Q41" i="29"/>
  <c r="Q40" i="29"/>
  <c r="R40" i="29" s="1"/>
  <c r="Q39" i="29"/>
  <c r="Q38" i="29"/>
  <c r="R38" i="29" s="1"/>
  <c r="Q37" i="29"/>
  <c r="Q36" i="29"/>
  <c r="R36" i="29" s="1"/>
  <c r="Q35" i="29"/>
  <c r="R17" i="29"/>
  <c r="Q161" i="29"/>
  <c r="R162" i="29"/>
  <c r="J161" i="29"/>
  <c r="Q84" i="29"/>
  <c r="P140" i="29"/>
  <c r="P176" i="29" s="1"/>
  <c r="L140" i="29"/>
  <c r="L176" i="29" s="1"/>
  <c r="H140" i="29"/>
  <c r="H176" i="29" s="1"/>
  <c r="Q129" i="29"/>
  <c r="R123" i="29"/>
  <c r="P134" i="29"/>
  <c r="Q90" i="29"/>
  <c r="R49" i="29"/>
  <c r="J51" i="29"/>
  <c r="R151" i="29"/>
  <c r="R147" i="29"/>
  <c r="R143" i="29"/>
  <c r="N140" i="29"/>
  <c r="N176" i="29" s="1"/>
  <c r="M176" i="29"/>
  <c r="R114" i="29"/>
  <c r="R113" i="29" s="1"/>
  <c r="R106" i="29"/>
  <c r="Q98" i="29"/>
  <c r="Q68" i="29"/>
  <c r="Q14" i="29"/>
  <c r="L22" i="29"/>
  <c r="Q22" i="29" s="1"/>
  <c r="R22" i="29" s="1"/>
  <c r="L34" i="29"/>
  <c r="Q67" i="29"/>
  <c r="R50" i="29"/>
  <c r="O34" i="29"/>
  <c r="O42" i="29" s="1"/>
  <c r="O32" i="29"/>
  <c r="Q32" i="29" s="1"/>
  <c r="J14" i="29"/>
  <c r="R175" i="29"/>
  <c r="R168" i="29"/>
  <c r="Q155" i="29"/>
  <c r="R144" i="29"/>
  <c r="Q141" i="29"/>
  <c r="R142" i="29"/>
  <c r="J129" i="29"/>
  <c r="R107" i="29"/>
  <c r="O98" i="29"/>
  <c r="O134" i="29" s="1"/>
  <c r="K98" i="29"/>
  <c r="K134" i="29" s="1"/>
  <c r="P76" i="29"/>
  <c r="J41" i="29"/>
  <c r="R41" i="29" s="1"/>
  <c r="J39" i="29"/>
  <c r="J37" i="29"/>
  <c r="R37" i="29" s="1"/>
  <c r="J35" i="29"/>
  <c r="R28" i="29"/>
  <c r="R21" i="29"/>
  <c r="M34" i="29"/>
  <c r="M42" i="29" s="1"/>
  <c r="R130" i="29"/>
  <c r="R129" i="29" s="1"/>
  <c r="H34" i="29"/>
  <c r="N8" i="3"/>
  <c r="M8" i="3"/>
  <c r="L8" i="3"/>
  <c r="K8" i="3"/>
  <c r="I8" i="3"/>
  <c r="H8" i="3"/>
  <c r="G8" i="3"/>
  <c r="F8" i="3"/>
  <c r="D8" i="3"/>
  <c r="N7" i="3"/>
  <c r="M7" i="3"/>
  <c r="L7" i="3"/>
  <c r="K7" i="3"/>
  <c r="I7" i="3"/>
  <c r="H7" i="3"/>
  <c r="G7" i="3"/>
  <c r="F7" i="3"/>
  <c r="D7" i="3"/>
  <c r="R134" i="30" l="1"/>
  <c r="R140" i="30"/>
  <c r="R176" i="30" s="1"/>
  <c r="R35" i="29"/>
  <c r="Q134" i="29"/>
  <c r="R161" i="29"/>
  <c r="R108" i="29"/>
  <c r="Q92" i="29"/>
  <c r="J140" i="29"/>
  <c r="J176" i="29" s="1"/>
  <c r="R39" i="29"/>
  <c r="Q140" i="29"/>
  <c r="Q176" i="29" s="1"/>
  <c r="R171" i="29"/>
  <c r="Q34" i="29"/>
  <c r="L42" i="29"/>
  <c r="Q42" i="29" s="1"/>
  <c r="R141" i="29"/>
  <c r="J34" i="29"/>
  <c r="H42" i="29"/>
  <c r="J42" i="29" s="1"/>
  <c r="R42" i="29" s="1"/>
  <c r="Q6" i="29" s="1"/>
  <c r="R6" i="29" s="1"/>
  <c r="R105" i="29"/>
  <c r="R99" i="29"/>
  <c r="R98" i="29" s="1"/>
  <c r="R134" i="29" s="1"/>
  <c r="J98" i="29"/>
  <c r="J134" i="29" s="1"/>
  <c r="R119" i="29"/>
  <c r="R32" i="29"/>
  <c r="Q76" i="29"/>
  <c r="R14" i="29"/>
  <c r="R150" i="29"/>
  <c r="R51" i="29"/>
  <c r="R34" i="29" l="1"/>
  <c r="R140" i="29"/>
  <c r="R176" i="29" s="1"/>
</calcChain>
</file>

<file path=xl/comments1.xml><?xml version="1.0" encoding="utf-8"?>
<comments xmlns="http://schemas.openxmlformats.org/spreadsheetml/2006/main">
  <authors>
    <author>作成者</author>
  </authors>
  <commentList>
    <comment ref="J4" authorId="0" shapeId="0">
      <text>
        <r>
          <rPr>
            <b/>
            <sz val="9"/>
            <color indexed="81"/>
            <rFont val="ＭＳ Ｐゴシック"/>
            <family val="3"/>
            <charset val="128"/>
          </rPr>
          <t>数値が高いほど，
順位は上。</t>
        </r>
      </text>
    </comment>
    <comment ref="O4" authorId="0" shapeId="0">
      <text>
        <r>
          <rPr>
            <b/>
            <sz val="9"/>
            <color indexed="81"/>
            <rFont val="ＭＳ Ｐゴシック"/>
            <family val="3"/>
            <charset val="128"/>
          </rPr>
          <t>数値が高いほど，順位は上。</t>
        </r>
      </text>
    </comment>
    <comment ref="T4" authorId="0" shapeId="0">
      <text>
        <r>
          <rPr>
            <b/>
            <sz val="9"/>
            <color indexed="81"/>
            <rFont val="ＭＳ Ｐゴシック"/>
            <family val="3"/>
            <charset val="128"/>
          </rPr>
          <t>数値が高いほど，順位は上。</t>
        </r>
      </text>
    </comment>
  </commentList>
</comments>
</file>

<file path=xl/sharedStrings.xml><?xml version="1.0" encoding="utf-8"?>
<sst xmlns="http://schemas.openxmlformats.org/spreadsheetml/2006/main" count="3977" uniqueCount="228">
  <si>
    <t>※速報値であり，今後，値が変更となることがあります。</t>
    <rPh sb="1" eb="3">
      <t>ソクホウ</t>
    </rPh>
    <rPh sb="3" eb="4">
      <t>アタイ</t>
    </rPh>
    <rPh sb="8" eb="10">
      <t>コンゴ</t>
    </rPh>
    <rPh sb="11" eb="12">
      <t>アタイ</t>
    </rPh>
    <rPh sb="13" eb="15">
      <t>ヘンコウ</t>
    </rPh>
    <phoneticPr fontId="7"/>
  </si>
  <si>
    <t>更新</t>
    <rPh sb="0" eb="2">
      <t>コウシン</t>
    </rPh>
    <phoneticPr fontId="7"/>
  </si>
  <si>
    <t>○第１号被保険者数</t>
    <rPh sb="1" eb="2">
      <t>ダイ</t>
    </rPh>
    <rPh sb="3" eb="4">
      <t>ゴウ</t>
    </rPh>
    <rPh sb="4" eb="8">
      <t>ヒホケンシャ</t>
    </rPh>
    <rPh sb="8" eb="9">
      <t>スウ</t>
    </rPh>
    <phoneticPr fontId="7"/>
  </si>
  <si>
    <t>（単位：人）</t>
    <rPh sb="1" eb="3">
      <t>タンイ</t>
    </rPh>
    <rPh sb="4" eb="5">
      <t>ニン</t>
    </rPh>
    <phoneticPr fontId="9"/>
  </si>
  <si>
    <t>第１号被保険者数</t>
    <rPh sb="0" eb="1">
      <t>ダイ</t>
    </rPh>
    <rPh sb="2" eb="3">
      <t>ゴウ</t>
    </rPh>
    <rPh sb="3" eb="7">
      <t>ヒホケンシャ</t>
    </rPh>
    <rPh sb="7" eb="8">
      <t>スウ</t>
    </rPh>
    <phoneticPr fontId="7"/>
  </si>
  <si>
    <t>○認定率</t>
    <rPh sb="1" eb="3">
      <t>ニンテイ</t>
    </rPh>
    <rPh sb="3" eb="4">
      <t>リツ</t>
    </rPh>
    <phoneticPr fontId="7"/>
  </si>
  <si>
    <t>６５歳以上７５歳未満</t>
    <rPh sb="2" eb="3">
      <t>サイ</t>
    </rPh>
    <rPh sb="3" eb="5">
      <t>イジョウ</t>
    </rPh>
    <rPh sb="7" eb="8">
      <t>サイ</t>
    </rPh>
    <rPh sb="8" eb="10">
      <t>ミマン</t>
    </rPh>
    <phoneticPr fontId="9"/>
  </si>
  <si>
    <t>　　計</t>
    <rPh sb="2" eb="3">
      <t>ケイ</t>
    </rPh>
    <phoneticPr fontId="9"/>
  </si>
  <si>
    <t>○要介護（要支援）認定者数</t>
    <rPh sb="1" eb="2">
      <t>ヨウ</t>
    </rPh>
    <rPh sb="2" eb="4">
      <t>カイゴ</t>
    </rPh>
    <rPh sb="5" eb="6">
      <t>ヨウ</t>
    </rPh>
    <rPh sb="6" eb="8">
      <t>シエン</t>
    </rPh>
    <rPh sb="9" eb="12">
      <t>ニンテイシャ</t>
    </rPh>
    <rPh sb="12" eb="13">
      <t>スウ</t>
    </rPh>
    <phoneticPr fontId="9"/>
  </si>
  <si>
    <t>非該当</t>
    <rPh sb="0" eb="3">
      <t>ヒガイトウ</t>
    </rPh>
    <phoneticPr fontId="7"/>
  </si>
  <si>
    <t>男</t>
    <rPh sb="0" eb="1">
      <t>オトコ</t>
    </rPh>
    <phoneticPr fontId="7"/>
  </si>
  <si>
    <t>要支援１</t>
    <rPh sb="0" eb="1">
      <t>ヨウ</t>
    </rPh>
    <rPh sb="1" eb="3">
      <t>シエン</t>
    </rPh>
    <phoneticPr fontId="9"/>
  </si>
  <si>
    <t>要支援２</t>
    <rPh sb="0" eb="1">
      <t>ヨウ</t>
    </rPh>
    <rPh sb="1" eb="3">
      <t>シエン</t>
    </rPh>
    <phoneticPr fontId="9"/>
  </si>
  <si>
    <t>計</t>
    <rPh sb="0" eb="1">
      <t>ケイ</t>
    </rPh>
    <phoneticPr fontId="7"/>
  </si>
  <si>
    <t>経過的要介護</t>
    <rPh sb="0" eb="3">
      <t>ケイカテキ</t>
    </rPh>
    <rPh sb="3" eb="4">
      <t>ヨウ</t>
    </rPh>
    <rPh sb="4" eb="6">
      <t>カイゴ</t>
    </rPh>
    <phoneticPr fontId="9"/>
  </si>
  <si>
    <t>要介護１</t>
    <rPh sb="0" eb="1">
      <t>ヨウ</t>
    </rPh>
    <rPh sb="1" eb="3">
      <t>カイゴ</t>
    </rPh>
    <phoneticPr fontId="9"/>
  </si>
  <si>
    <t>要介護２</t>
    <rPh sb="0" eb="1">
      <t>ヨウ</t>
    </rPh>
    <rPh sb="1" eb="3">
      <t>カイゴ</t>
    </rPh>
    <phoneticPr fontId="9"/>
  </si>
  <si>
    <t>要介護３</t>
    <rPh sb="0" eb="1">
      <t>ヨウ</t>
    </rPh>
    <rPh sb="1" eb="3">
      <t>カイゴ</t>
    </rPh>
    <phoneticPr fontId="9"/>
  </si>
  <si>
    <t>要介護４</t>
    <rPh sb="0" eb="1">
      <t>ヨウ</t>
    </rPh>
    <rPh sb="1" eb="3">
      <t>カイゴ</t>
    </rPh>
    <phoneticPr fontId="9"/>
  </si>
  <si>
    <t>要介護５</t>
    <rPh sb="0" eb="1">
      <t>ヨウ</t>
    </rPh>
    <rPh sb="1" eb="3">
      <t>カイゴ</t>
    </rPh>
    <phoneticPr fontId="9"/>
  </si>
  <si>
    <t>合計</t>
    <rPh sb="0" eb="2">
      <t>ゴウケイ</t>
    </rPh>
    <phoneticPr fontId="9"/>
  </si>
  <si>
    <t>第１号被保険者</t>
    <rPh sb="0" eb="1">
      <t>ダイ</t>
    </rPh>
    <rPh sb="2" eb="3">
      <t>ゴウ</t>
    </rPh>
    <rPh sb="3" eb="7">
      <t>ヒホケンシャ</t>
    </rPh>
    <phoneticPr fontId="9"/>
  </si>
  <si>
    <t>６５歳以上７０歳未満</t>
    <rPh sb="2" eb="3">
      <t>サイ</t>
    </rPh>
    <rPh sb="3" eb="5">
      <t>イジョウ</t>
    </rPh>
    <rPh sb="7" eb="8">
      <t>サイ</t>
    </rPh>
    <rPh sb="8" eb="10">
      <t>ミマン</t>
    </rPh>
    <phoneticPr fontId="9"/>
  </si>
  <si>
    <t>７０歳以上７５歳未満</t>
    <rPh sb="2" eb="3">
      <t>サイ</t>
    </rPh>
    <rPh sb="3" eb="5">
      <t>イジョウ</t>
    </rPh>
    <rPh sb="7" eb="8">
      <t>サイ</t>
    </rPh>
    <rPh sb="8" eb="10">
      <t>ミマン</t>
    </rPh>
    <phoneticPr fontId="9"/>
  </si>
  <si>
    <t>７５歳以上８０歳未満</t>
    <rPh sb="2" eb="3">
      <t>サイ</t>
    </rPh>
    <rPh sb="3" eb="5">
      <t>イジョウ</t>
    </rPh>
    <rPh sb="7" eb="8">
      <t>サイ</t>
    </rPh>
    <rPh sb="8" eb="10">
      <t>ミマン</t>
    </rPh>
    <phoneticPr fontId="9"/>
  </si>
  <si>
    <t>８０歳以上８５歳未満</t>
    <rPh sb="2" eb="3">
      <t>サイ</t>
    </rPh>
    <rPh sb="3" eb="5">
      <t>イジョウ</t>
    </rPh>
    <rPh sb="7" eb="8">
      <t>サイ</t>
    </rPh>
    <rPh sb="8" eb="10">
      <t>ミマン</t>
    </rPh>
    <phoneticPr fontId="9"/>
  </si>
  <si>
    <t>８５歳以上９０歳未満</t>
    <rPh sb="2" eb="3">
      <t>サイ</t>
    </rPh>
    <rPh sb="3" eb="5">
      <t>イジョウ</t>
    </rPh>
    <rPh sb="7" eb="8">
      <t>サイ</t>
    </rPh>
    <rPh sb="8" eb="10">
      <t>ミマン</t>
    </rPh>
    <phoneticPr fontId="9"/>
  </si>
  <si>
    <t>９０歳以上</t>
    <rPh sb="2" eb="3">
      <t>サイ</t>
    </rPh>
    <rPh sb="3" eb="5">
      <t>イジョウ</t>
    </rPh>
    <phoneticPr fontId="9"/>
  </si>
  <si>
    <t>第２号被保険者</t>
    <rPh sb="0" eb="1">
      <t>ダイ</t>
    </rPh>
    <rPh sb="2" eb="3">
      <t>ゴウ</t>
    </rPh>
    <rPh sb="3" eb="7">
      <t>ヒホケンシャ</t>
    </rPh>
    <phoneticPr fontId="9"/>
  </si>
  <si>
    <t>総　　数</t>
    <rPh sb="0" eb="1">
      <t>フサ</t>
    </rPh>
    <rPh sb="3" eb="4">
      <t>カズ</t>
    </rPh>
    <phoneticPr fontId="7"/>
  </si>
  <si>
    <t>女</t>
    <rPh sb="0" eb="1">
      <t>オンナ</t>
    </rPh>
    <phoneticPr fontId="7"/>
  </si>
  <si>
    <t>○居宅介護（介護予防）サービス受給者数</t>
    <rPh sb="1" eb="3">
      <t>キョタク</t>
    </rPh>
    <rPh sb="3" eb="5">
      <t>カイゴ</t>
    </rPh>
    <rPh sb="6" eb="8">
      <t>カイゴ</t>
    </rPh>
    <rPh sb="8" eb="10">
      <t>ヨボウ</t>
    </rPh>
    <rPh sb="15" eb="18">
      <t>ジュキュウシャ</t>
    </rPh>
    <rPh sb="18" eb="19">
      <t>スウ</t>
    </rPh>
    <phoneticPr fontId="9"/>
  </si>
  <si>
    <t>現物給付は前々月サービス分，償還給付は前月支出決定分（単位：人）</t>
    <rPh sb="27" eb="29">
      <t>タンイ</t>
    </rPh>
    <rPh sb="30" eb="31">
      <t>ニン</t>
    </rPh>
    <phoneticPr fontId="9"/>
  </si>
  <si>
    <t>予防給付</t>
    <rPh sb="0" eb="2">
      <t>ヨボウ</t>
    </rPh>
    <rPh sb="2" eb="4">
      <t>キュウフ</t>
    </rPh>
    <phoneticPr fontId="7"/>
  </si>
  <si>
    <t>介護給付</t>
    <rPh sb="0" eb="2">
      <t>カイゴ</t>
    </rPh>
    <rPh sb="2" eb="4">
      <t>キュウフ</t>
    </rPh>
    <phoneticPr fontId="7"/>
  </si>
  <si>
    <t>　　総　数</t>
    <rPh sb="2" eb="3">
      <t>フサ</t>
    </rPh>
    <rPh sb="4" eb="5">
      <t>カズ</t>
    </rPh>
    <phoneticPr fontId="9"/>
  </si>
  <si>
    <t>○地域密着型（介護予防）サービス受給者数</t>
    <rPh sb="1" eb="3">
      <t>チイキ</t>
    </rPh>
    <rPh sb="3" eb="5">
      <t>ミッチャク</t>
    </rPh>
    <rPh sb="5" eb="6">
      <t>ガタ</t>
    </rPh>
    <rPh sb="7" eb="9">
      <t>カイゴ</t>
    </rPh>
    <rPh sb="9" eb="11">
      <t>ヨボウ</t>
    </rPh>
    <rPh sb="16" eb="19">
      <t>ジュキュウシャ</t>
    </rPh>
    <rPh sb="19" eb="20">
      <t>スウ</t>
    </rPh>
    <phoneticPr fontId="9"/>
  </si>
  <si>
    <t>○施設介護サービス受給者数</t>
    <rPh sb="1" eb="3">
      <t>シセツ</t>
    </rPh>
    <rPh sb="3" eb="5">
      <t>カイゴ</t>
    </rPh>
    <rPh sb="9" eb="12">
      <t>ジュキュウシャ</t>
    </rPh>
    <rPh sb="12" eb="13">
      <t>スウ</t>
    </rPh>
    <phoneticPr fontId="9"/>
  </si>
  <si>
    <t>　・介護老人福祉施設（特別養護老人ホーム）</t>
    <rPh sb="2" eb="4">
      <t>カイゴ</t>
    </rPh>
    <rPh sb="4" eb="6">
      <t>ロウジン</t>
    </rPh>
    <rPh sb="6" eb="8">
      <t>フクシ</t>
    </rPh>
    <rPh sb="8" eb="10">
      <t>シセツ</t>
    </rPh>
    <rPh sb="11" eb="13">
      <t>トクベツ</t>
    </rPh>
    <rPh sb="13" eb="15">
      <t>ヨウゴ</t>
    </rPh>
    <rPh sb="15" eb="17">
      <t>ロウジン</t>
    </rPh>
    <phoneticPr fontId="9"/>
  </si>
  <si>
    <t>　・介護老人保健施設（老人保健施設）</t>
    <rPh sb="2" eb="4">
      <t>カイゴ</t>
    </rPh>
    <rPh sb="4" eb="6">
      <t>ロウジン</t>
    </rPh>
    <rPh sb="6" eb="8">
      <t>ホケン</t>
    </rPh>
    <rPh sb="8" eb="10">
      <t>シセツ</t>
    </rPh>
    <phoneticPr fontId="9"/>
  </si>
  <si>
    <t>　・介護療養型医療施設（療養型病床群）</t>
    <rPh sb="2" eb="4">
      <t>カイゴ</t>
    </rPh>
    <rPh sb="4" eb="6">
      <t>リョウヨウ</t>
    </rPh>
    <rPh sb="6" eb="7">
      <t>ガタ</t>
    </rPh>
    <rPh sb="7" eb="9">
      <t>イリョウ</t>
    </rPh>
    <rPh sb="9" eb="11">
      <t>シセツ</t>
    </rPh>
    <phoneticPr fontId="9"/>
  </si>
  <si>
    <t>○保険給付決定状況（件数）</t>
    <rPh sb="1" eb="3">
      <t>ホケン</t>
    </rPh>
    <rPh sb="3" eb="5">
      <t>キュウフ</t>
    </rPh>
    <rPh sb="5" eb="7">
      <t>ケッテイ</t>
    </rPh>
    <rPh sb="7" eb="9">
      <t>ジョウキョウ</t>
    </rPh>
    <rPh sb="10" eb="12">
      <t>ケンスウ</t>
    </rPh>
    <phoneticPr fontId="7"/>
  </si>
  <si>
    <t>現物給付は前々月サービス分，償還給付は前月支出決定分（単位：件）</t>
    <rPh sb="27" eb="29">
      <t>タンイ</t>
    </rPh>
    <rPh sb="30" eb="31">
      <t>ケン</t>
    </rPh>
    <phoneticPr fontId="9"/>
  </si>
  <si>
    <t>居宅（介護予防）サービス</t>
    <rPh sb="0" eb="2">
      <t>キョタク</t>
    </rPh>
    <rPh sb="3" eb="5">
      <t>カイゴ</t>
    </rPh>
    <rPh sb="5" eb="7">
      <t>ヨボウ</t>
    </rPh>
    <phoneticPr fontId="7"/>
  </si>
  <si>
    <t>訪問サービス</t>
    <rPh sb="0" eb="2">
      <t>ホウモン</t>
    </rPh>
    <phoneticPr fontId="7"/>
  </si>
  <si>
    <t>訪問介護</t>
    <rPh sb="0" eb="2">
      <t>ホウモン</t>
    </rPh>
    <rPh sb="2" eb="4">
      <t>カイゴ</t>
    </rPh>
    <phoneticPr fontId="7"/>
  </si>
  <si>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</si>
  <si>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</si>
  <si>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</si>
  <si>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居宅療養管理指導</t>
    <rPh sb="0" eb="2">
      <t>キョタク</t>
    </rPh>
    <rPh sb="2" eb="4">
      <t>リョウヨウ</t>
    </rPh>
    <rPh sb="4" eb="6">
      <t>カンリ</t>
    </rPh>
    <rPh sb="6" eb="8">
      <t>シドウ</t>
    </rPh>
    <phoneticPr fontId="7"/>
  </si>
  <si>
    <t>通所サービス</t>
    <rPh sb="0" eb="2">
      <t>ツウショ</t>
    </rPh>
    <phoneticPr fontId="7"/>
  </si>
  <si>
    <t>通所介護</t>
    <rPh sb="0" eb="2">
      <t>ツウショ</t>
    </rPh>
    <rPh sb="2" eb="4">
      <t>カイゴ</t>
    </rPh>
    <phoneticPr fontId="7"/>
  </si>
  <si>
    <t>通所リハビリテーション</t>
    <rPh sb="0" eb="2">
      <t>ツウショ</t>
    </rPh>
    <phoneticPr fontId="7"/>
  </si>
  <si>
    <t>短期入所サービス</t>
    <rPh sb="0" eb="2">
      <t>タンキ</t>
    </rPh>
    <rPh sb="2" eb="4">
      <t>ニュウショ</t>
    </rPh>
    <phoneticPr fontId="7"/>
  </si>
  <si>
    <t>短期入所生活介護</t>
    <rPh sb="0" eb="2">
      <t>タンキ</t>
    </rPh>
    <rPh sb="2" eb="4">
      <t>ニュウショ</t>
    </rPh>
    <rPh sb="4" eb="6">
      <t>セイカツ</t>
    </rPh>
    <rPh sb="6" eb="8">
      <t>カイゴ</t>
    </rPh>
    <phoneticPr fontId="7"/>
  </si>
  <si>
    <t>短期入所療養介護（老健）</t>
    <rPh sb="0" eb="2">
      <t>タンキ</t>
    </rPh>
    <rPh sb="2" eb="4">
      <t>ニュウショ</t>
    </rPh>
    <rPh sb="4" eb="6">
      <t>リョウヨウ</t>
    </rPh>
    <rPh sb="6" eb="8">
      <t>カイゴ</t>
    </rPh>
    <rPh sb="9" eb="11">
      <t>ロウケン</t>
    </rPh>
    <phoneticPr fontId="7"/>
  </si>
  <si>
    <t>短期入所療養介護（療養型）</t>
    <rPh sb="0" eb="2">
      <t>タンキ</t>
    </rPh>
    <rPh sb="2" eb="4">
      <t>ニュウショ</t>
    </rPh>
    <rPh sb="4" eb="6">
      <t>リョウヨウ</t>
    </rPh>
    <rPh sb="6" eb="8">
      <t>カイゴ</t>
    </rPh>
    <rPh sb="9" eb="11">
      <t>リョウヨウ</t>
    </rPh>
    <rPh sb="11" eb="12">
      <t>ガタ</t>
    </rPh>
    <phoneticPr fontId="7"/>
  </si>
  <si>
    <t>福祉用具・住宅改修サービス</t>
    <rPh sb="0" eb="2">
      <t>フクシ</t>
    </rPh>
    <rPh sb="2" eb="4">
      <t>ヨウグ</t>
    </rPh>
    <rPh sb="5" eb="7">
      <t>ジュウタク</t>
    </rPh>
    <rPh sb="7" eb="9">
      <t>カイシュウ</t>
    </rPh>
    <phoneticPr fontId="7"/>
  </si>
  <si>
    <t>福祉用具貸与</t>
    <rPh sb="0" eb="2">
      <t>フクシ</t>
    </rPh>
    <rPh sb="2" eb="4">
      <t>ヨウグ</t>
    </rPh>
    <rPh sb="4" eb="6">
      <t>タイヨ</t>
    </rPh>
    <phoneticPr fontId="7"/>
  </si>
  <si>
    <t>福祉用具購入費</t>
    <rPh sb="0" eb="2">
      <t>フクシ</t>
    </rPh>
    <rPh sb="2" eb="4">
      <t>ヨウグ</t>
    </rPh>
    <rPh sb="4" eb="6">
      <t>コウニュウ</t>
    </rPh>
    <rPh sb="6" eb="7">
      <t>ヒ</t>
    </rPh>
    <phoneticPr fontId="7"/>
  </si>
  <si>
    <t>住宅改修費</t>
    <rPh sb="0" eb="2">
      <t>ジュウタク</t>
    </rPh>
    <rPh sb="2" eb="4">
      <t>カイシュウ</t>
    </rPh>
    <rPh sb="4" eb="5">
      <t>ヒ</t>
    </rPh>
    <phoneticPr fontId="7"/>
  </si>
  <si>
    <t>特定施設入居者生活介護</t>
    <rPh sb="0" eb="2">
      <t>トクテイ</t>
    </rPh>
    <rPh sb="2" eb="4">
      <t>シセツ</t>
    </rPh>
    <rPh sb="4" eb="7">
      <t>ニュウキョシャ</t>
    </rPh>
    <rPh sb="7" eb="9">
      <t>セイカツ</t>
    </rPh>
    <rPh sb="9" eb="11">
      <t>カイゴ</t>
    </rPh>
    <phoneticPr fontId="7"/>
  </si>
  <si>
    <t>介護予防支援・居宅介護支援</t>
    <rPh sb="0" eb="2">
      <t>カイゴ</t>
    </rPh>
    <rPh sb="2" eb="4">
      <t>ヨボウ</t>
    </rPh>
    <rPh sb="4" eb="6">
      <t>シエン</t>
    </rPh>
    <rPh sb="7" eb="9">
      <t>キョタク</t>
    </rPh>
    <rPh sb="9" eb="11">
      <t>カイゴ</t>
    </rPh>
    <rPh sb="11" eb="13">
      <t>シエン</t>
    </rPh>
    <phoneticPr fontId="7"/>
  </si>
  <si>
    <t>地域密着型（介護予防）サービス</t>
    <rPh sb="0" eb="2">
      <t>チイキ</t>
    </rPh>
    <rPh sb="2" eb="4">
      <t>ミッチャク</t>
    </rPh>
    <rPh sb="4" eb="5">
      <t>ガタ</t>
    </rPh>
    <rPh sb="6" eb="8">
      <t>カイゴ</t>
    </rPh>
    <rPh sb="8" eb="10">
      <t>ヨボウ</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</si>
  <si>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</si>
  <si>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夜間対応型訪問介護</t>
    <rPh sb="0" eb="2">
      <t>ヤカン</t>
    </rPh>
    <rPh sb="2" eb="4">
      <t>タイオウ</t>
    </rPh>
    <rPh sb="4" eb="5">
      <t>ガタ</t>
    </rPh>
    <rPh sb="5" eb="7">
      <t>ホウモン</t>
    </rPh>
    <rPh sb="7" eb="9">
      <t>カイゴ</t>
    </rPh>
    <phoneticPr fontId="7"/>
  </si>
  <si>
    <t>地域密着型通所介護</t>
    <rPh sb="0" eb="2">
      <t>チイキ</t>
    </rPh>
    <rPh sb="2" eb="5">
      <t>ミッチャクガタ</t>
    </rPh>
    <rPh sb="5" eb="7">
      <t>ツウショ</t>
    </rPh>
    <rPh sb="7" eb="9">
      <t>カイゴ</t>
    </rPh>
    <phoneticPr fontId="7"/>
  </si>
  <si>
    <t>認知症対応型通所介護</t>
    <rPh sb="0" eb="2">
      <t>ニンチ</t>
    </rPh>
    <rPh sb="2" eb="3">
      <t>ショウ</t>
    </rPh>
    <rPh sb="3" eb="5">
      <t>タイオウ</t>
    </rPh>
    <rPh sb="5" eb="6">
      <t>ガタ</t>
    </rPh>
    <rPh sb="6" eb="8">
      <t>ツウショ</t>
    </rPh>
    <rPh sb="8" eb="10">
      <t>カイゴ</t>
    </rPh>
    <phoneticPr fontId="7"/>
  </si>
  <si>
    <t>小規模多機能型居宅介護</t>
    <rPh sb="0" eb="3">
      <t>ショウキボ</t>
    </rPh>
    <rPh sb="3" eb="4">
      <t>タ</t>
    </rPh>
    <rPh sb="4" eb="6">
      <t>キノウ</t>
    </rPh>
    <rPh sb="6" eb="7">
      <t>ガタ</t>
    </rPh>
    <rPh sb="7" eb="9">
      <t>キョタク</t>
    </rPh>
    <rPh sb="9" eb="11">
      <t>カイゴ</t>
    </rPh>
    <phoneticPr fontId="7"/>
  </si>
  <si>
    <t>認知症対応型共同生活介護</t>
    <rPh sb="0" eb="2">
      <t>ニンチ</t>
    </rPh>
    <rPh sb="2" eb="3">
      <t>ショウ</t>
    </rPh>
    <rPh sb="3" eb="5">
      <t>タイオウ</t>
    </rPh>
    <rPh sb="5" eb="6">
      <t>ガタ</t>
    </rPh>
    <rPh sb="6" eb="8">
      <t>キョウドウ</t>
    </rPh>
    <rPh sb="8" eb="10">
      <t>セイカツ</t>
    </rPh>
    <rPh sb="10" eb="12">
      <t>カイゴ</t>
    </rPh>
    <phoneticPr fontId="7"/>
  </si>
  <si>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</si>
  <si>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8">
      <t>セイカツ</t>
    </rPh>
    <rPh sb="18" eb="20">
      <t>カイゴ</t>
    </rPh>
    <phoneticPr fontId="7"/>
  </si>
  <si>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
  </si>
  <si>
    <t>施設サービス</t>
    <rPh sb="0" eb="2">
      <t>シセツ</t>
    </rPh>
    <phoneticPr fontId="7"/>
  </si>
  <si>
    <t>介護老人福祉施設</t>
    <rPh sb="0" eb="2">
      <t>カイゴ</t>
    </rPh>
    <rPh sb="2" eb="4">
      <t>ロウジン</t>
    </rPh>
    <rPh sb="4" eb="6">
      <t>フクシ</t>
    </rPh>
    <rPh sb="6" eb="8">
      <t>シセツ</t>
    </rPh>
    <phoneticPr fontId="7"/>
  </si>
  <si>
    <t>介護老人保健施設</t>
    <rPh sb="0" eb="2">
      <t>カイゴ</t>
    </rPh>
    <rPh sb="2" eb="4">
      <t>ロウジン</t>
    </rPh>
    <rPh sb="4" eb="6">
      <t>ホケン</t>
    </rPh>
    <rPh sb="6" eb="8">
      <t>シセツ</t>
    </rPh>
    <phoneticPr fontId="7"/>
  </si>
  <si>
    <t>介護療養型医療施設</t>
    <rPh sb="0" eb="2">
      <t>カイゴ</t>
    </rPh>
    <rPh sb="2" eb="5">
      <t>リョウヨウガタ</t>
    </rPh>
    <rPh sb="5" eb="7">
      <t>イリョウ</t>
    </rPh>
    <rPh sb="7" eb="9">
      <t>シセツ</t>
    </rPh>
    <phoneticPr fontId="7"/>
  </si>
  <si>
    <t>　　合　　　　　計</t>
    <rPh sb="2" eb="3">
      <t>ゴウ</t>
    </rPh>
    <rPh sb="8" eb="9">
      <t>ケイ</t>
    </rPh>
    <phoneticPr fontId="7"/>
  </si>
  <si>
    <t>○保険給付決定状況（支給額）</t>
    <rPh sb="1" eb="3">
      <t>ホケン</t>
    </rPh>
    <rPh sb="3" eb="5">
      <t>キュウフ</t>
    </rPh>
    <rPh sb="5" eb="7">
      <t>ケッテイ</t>
    </rPh>
    <rPh sb="7" eb="9">
      <t>ジョウキョウ</t>
    </rPh>
    <rPh sb="10" eb="13">
      <t>シキュウガク</t>
    </rPh>
    <phoneticPr fontId="7"/>
  </si>
  <si>
    <t>現物給付は前々月サービス分，償還給付は前月支出決定分（単位：円）</t>
    <rPh sb="27" eb="29">
      <t>タンイ</t>
    </rPh>
    <rPh sb="30" eb="31">
      <t>エン</t>
    </rPh>
    <phoneticPr fontId="9"/>
  </si>
  <si>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7"/>
  </si>
  <si>
    <t>◆高知市における認知症患者の推定</t>
    <rPh sb="14" eb="16">
      <t>スイテイ</t>
    </rPh>
    <phoneticPr fontId="16"/>
  </si>
  <si>
    <t>年度</t>
    <rPh sb="0" eb="2">
      <t>ネンド</t>
    </rPh>
    <phoneticPr fontId="16"/>
  </si>
  <si>
    <t>①高知市「介護保険の統計情報」による，認知症自立度Ⅱ以上の要介護認定者数を使った算出</t>
    <rPh sb="1" eb="4">
      <t>コウチシ</t>
    </rPh>
    <rPh sb="7" eb="9">
      <t>ホケン</t>
    </rPh>
    <rPh sb="12" eb="14">
      <t>ジョウホウ</t>
    </rPh>
    <rPh sb="19" eb="22">
      <t>ニンチショウ</t>
    </rPh>
    <rPh sb="22" eb="25">
      <t>ジリツド</t>
    </rPh>
    <rPh sb="26" eb="28">
      <t>イジョウ</t>
    </rPh>
    <rPh sb="35" eb="36">
      <t>スウ</t>
    </rPh>
    <rPh sb="37" eb="38">
      <t>ツカ</t>
    </rPh>
    <rPh sb="40" eb="42">
      <t>サンシュツ</t>
    </rPh>
    <phoneticPr fontId="16"/>
  </si>
  <si>
    <t>認知症患者の推定数（人）</t>
    <rPh sb="0" eb="3">
      <t>ニンチショウ</t>
    </rPh>
    <rPh sb="3" eb="5">
      <t>カンジャ</t>
    </rPh>
    <rPh sb="6" eb="8">
      <t>スイテイ</t>
    </rPh>
    <rPh sb="8" eb="9">
      <t>スウ</t>
    </rPh>
    <phoneticPr fontId="14"/>
  </si>
  <si>
    <t>認定者数に占める割合</t>
    <rPh sb="0" eb="3">
      <t>ニンテイシャ</t>
    </rPh>
    <rPh sb="3" eb="4">
      <t>スウ</t>
    </rPh>
    <rPh sb="5" eb="6">
      <t>シ</t>
    </rPh>
    <rPh sb="8" eb="10">
      <t>ワリアイ</t>
    </rPh>
    <phoneticPr fontId="14"/>
  </si>
  <si>
    <t>②「日本における認知症の高齢者人口の将来推計に関する研究（※）」による，65歳以上人口に占める認知症患者の推定有病率を使った算出</t>
    <rPh sb="38" eb="41">
      <t>サイイジョウ</t>
    </rPh>
    <rPh sb="41" eb="43">
      <t>ジンコウ</t>
    </rPh>
    <rPh sb="44" eb="45">
      <t>シ</t>
    </rPh>
    <rPh sb="47" eb="50">
      <t>ニンチショウ</t>
    </rPh>
    <rPh sb="50" eb="52">
      <t>カンジャ</t>
    </rPh>
    <rPh sb="53" eb="55">
      <t>スイテイ</t>
    </rPh>
    <rPh sb="55" eb="58">
      <t>ユウビョウリツ</t>
    </rPh>
    <rPh sb="59" eb="60">
      <t>ツカ</t>
    </rPh>
    <rPh sb="62" eb="64">
      <t>サンシュツ</t>
    </rPh>
    <phoneticPr fontId="16"/>
  </si>
  <si>
    <t>認知症患者の推定数（人）</t>
    <rPh sb="0" eb="3">
      <t>ニンチショウ</t>
    </rPh>
    <rPh sb="3" eb="5">
      <t>カンジャ</t>
    </rPh>
    <rPh sb="6" eb="8">
      <t>スイテイ</t>
    </rPh>
    <rPh sb="8" eb="9">
      <t>スウ</t>
    </rPh>
    <rPh sb="10" eb="11">
      <t>ヒト</t>
    </rPh>
    <phoneticPr fontId="14"/>
  </si>
  <si>
    <t>※出典：厚生労働省科学研究費補助金「日本における認知症の高齢者人口の将来推計に関する研究」</t>
    <rPh sb="1" eb="3">
      <t>シュッテン</t>
    </rPh>
    <rPh sb="4" eb="9">
      <t>コウセイロウドウショウ</t>
    </rPh>
    <rPh sb="9" eb="11">
      <t>カガク</t>
    </rPh>
    <rPh sb="11" eb="14">
      <t>ケンキュウヒ</t>
    </rPh>
    <rPh sb="14" eb="17">
      <t>ホジョキン</t>
    </rPh>
    <rPh sb="18" eb="20">
      <t>ニホン</t>
    </rPh>
    <rPh sb="24" eb="27">
      <t>ニンチショウ</t>
    </rPh>
    <rPh sb="28" eb="33">
      <t>コウレイシャジンコウ</t>
    </rPh>
    <rPh sb="34" eb="38">
      <t>ショウライスイケイ</t>
    </rPh>
    <rPh sb="39" eb="40">
      <t>カン</t>
    </rPh>
    <rPh sb="42" eb="44">
      <t>ケンキュウ</t>
    </rPh>
    <phoneticPr fontId="16"/>
  </si>
  <si>
    <t>◆高知市における一人暮らし高齢者の推定</t>
    <rPh sb="8" eb="10">
      <t>ヒトリ</t>
    </rPh>
    <rPh sb="10" eb="11">
      <t>グ</t>
    </rPh>
    <rPh sb="13" eb="16">
      <t>コウレイシャ</t>
    </rPh>
    <rPh sb="17" eb="19">
      <t>スイテイ</t>
    </rPh>
    <phoneticPr fontId="16"/>
  </si>
  <si>
    <t>一人暮らし高齢者数（人）</t>
    <rPh sb="0" eb="2">
      <t>ヒトリ</t>
    </rPh>
    <rPh sb="2" eb="3">
      <t>グ</t>
    </rPh>
    <rPh sb="5" eb="8">
      <t>コウレイシャ</t>
    </rPh>
    <rPh sb="8" eb="9">
      <t>スウ</t>
    </rPh>
    <rPh sb="10" eb="11">
      <t>ニン</t>
    </rPh>
    <phoneticPr fontId="14"/>
  </si>
  <si>
    <t>一人暮らし高齢者世帯の割合（％）</t>
    <rPh sb="0" eb="2">
      <t>ヒトリ</t>
    </rPh>
    <rPh sb="2" eb="3">
      <t>グ</t>
    </rPh>
    <rPh sb="5" eb="8">
      <t>コウレイシャ</t>
    </rPh>
    <rPh sb="8" eb="10">
      <t>セタイ</t>
    </rPh>
    <rPh sb="11" eb="13">
      <t>ワリアイ</t>
    </rPh>
    <phoneticPr fontId="14"/>
  </si>
  <si>
    <t>※１）出典：総務省「国勢調査（平成27年）」</t>
    <rPh sb="3" eb="5">
      <t>シュッテン</t>
    </rPh>
    <rPh sb="6" eb="9">
      <t>ソウムショウ</t>
    </rPh>
    <rPh sb="10" eb="12">
      <t>コクセイ</t>
    </rPh>
    <rPh sb="12" eb="14">
      <t>チョウサ</t>
    </rPh>
    <rPh sb="15" eb="17">
      <t>ヘイセイ</t>
    </rPh>
    <rPh sb="19" eb="20">
      <t>ネン</t>
    </rPh>
    <phoneticPr fontId="16"/>
  </si>
  <si>
    <t>※２）推計方法：国立社会保障・人口問題研究所「日本の世帯数の将来推計（平成26年）」に掲載されている，高知県の家族類型別高
　齢世帯数と家族類型別高齢世帯割合の５年ごとの推計値の伸びを，2020年は2015年の値に，2025年は2020年の値にそれぞれ掛
　けて算出。</t>
    <rPh sb="3" eb="5">
      <t>スイケイ</t>
    </rPh>
    <rPh sb="5" eb="7">
      <t>ホウホウ</t>
    </rPh>
    <rPh sb="8" eb="14">
      <t>コクリツシャカイホショウ</t>
    </rPh>
    <rPh sb="15" eb="17">
      <t>ジンコウ</t>
    </rPh>
    <rPh sb="17" eb="19">
      <t>モンダイ</t>
    </rPh>
    <rPh sb="19" eb="22">
      <t>ケンキュウジョ</t>
    </rPh>
    <rPh sb="43" eb="45">
      <t>ケイサイ</t>
    </rPh>
    <rPh sb="51" eb="54">
      <t>コウチケン</t>
    </rPh>
    <rPh sb="55" eb="57">
      <t>カゾク</t>
    </rPh>
    <rPh sb="57" eb="59">
      <t>ルイケイ</t>
    </rPh>
    <rPh sb="59" eb="60">
      <t>ベツ</t>
    </rPh>
    <rPh sb="64" eb="67">
      <t>セタイスウ</t>
    </rPh>
    <rPh sb="68" eb="73">
      <t>カゾクルイケイベツ</t>
    </rPh>
    <rPh sb="73" eb="75">
      <t>コウレイ</t>
    </rPh>
    <rPh sb="75" eb="77">
      <t>セタイ</t>
    </rPh>
    <rPh sb="77" eb="79">
      <t>ワリアイ</t>
    </rPh>
    <rPh sb="81" eb="82">
      <t>ネン</t>
    </rPh>
    <rPh sb="85" eb="88">
      <t>スイケイチ</t>
    </rPh>
    <rPh sb="89" eb="90">
      <t>ノ</t>
    </rPh>
    <rPh sb="97" eb="98">
      <t>ネン</t>
    </rPh>
    <rPh sb="103" eb="104">
      <t>ネン</t>
    </rPh>
    <rPh sb="105" eb="106">
      <t>アタイ</t>
    </rPh>
    <rPh sb="112" eb="113">
      <t>ネン</t>
    </rPh>
    <rPh sb="118" eb="119">
      <t>ネン</t>
    </rPh>
    <rPh sb="120" eb="121">
      <t>アタイ</t>
    </rPh>
    <rPh sb="126" eb="127">
      <t>カ</t>
    </rPh>
    <rPh sb="131" eb="133">
      <t>サンシュツ</t>
    </rPh>
    <phoneticPr fontId="16"/>
  </si>
  <si>
    <t>※病院や社会施設等へ入所している人数を除いた一般世帯で算出。</t>
    <rPh sb="1" eb="3">
      <t>ビョウイン</t>
    </rPh>
    <rPh sb="4" eb="6">
      <t>シャカイ</t>
    </rPh>
    <rPh sb="6" eb="8">
      <t>シセツ</t>
    </rPh>
    <rPh sb="8" eb="9">
      <t>トウ</t>
    </rPh>
    <rPh sb="10" eb="12">
      <t>ニュウショ</t>
    </rPh>
    <rPh sb="16" eb="18">
      <t>ニンズウ</t>
    </rPh>
    <rPh sb="19" eb="20">
      <t>ノゾ</t>
    </rPh>
    <rPh sb="22" eb="24">
      <t>イッパン</t>
    </rPh>
    <rPh sb="24" eb="26">
      <t>セタイ</t>
    </rPh>
    <rPh sb="27" eb="29">
      <t>サンシュツ</t>
    </rPh>
    <phoneticPr fontId="16"/>
  </si>
  <si>
    <t>指標</t>
    <rPh sb="0" eb="2">
      <t>シヒョウ</t>
    </rPh>
    <phoneticPr fontId="16"/>
  </si>
  <si>
    <t>高知市</t>
  </si>
  <si>
    <t>全国</t>
  </si>
  <si>
    <t>高知県</t>
  </si>
  <si>
    <t>高知市の
中核市中順位</t>
    <rPh sb="0" eb="3">
      <t>コウチシ</t>
    </rPh>
    <rPh sb="5" eb="8">
      <t>チュウカクシ</t>
    </rPh>
    <rPh sb="8" eb="9">
      <t>チュウ</t>
    </rPh>
    <rPh sb="9" eb="11">
      <t>ジュンイ</t>
    </rPh>
    <phoneticPr fontId="16"/>
  </si>
  <si>
    <t>人口・世帯</t>
    <rPh sb="0" eb="2">
      <t>ジンコウ</t>
    </rPh>
    <rPh sb="3" eb="5">
      <t>セタイ</t>
    </rPh>
    <phoneticPr fontId="16"/>
  </si>
  <si>
    <t>A2</t>
    <phoneticPr fontId="16"/>
  </si>
  <si>
    <t>総人口</t>
  </si>
  <si>
    <t>（人）</t>
  </si>
  <si>
    <t>高齢化率</t>
  </si>
  <si>
    <t>（%）</t>
  </si>
  <si>
    <t>高齢者数</t>
  </si>
  <si>
    <t>A3-a</t>
  </si>
  <si>
    <t>前期高齢者割合</t>
  </si>
  <si>
    <t>総務省「国勢調査」
平成27年(2015年)</t>
    <phoneticPr fontId="16"/>
  </si>
  <si>
    <t>後期高齢者割合</t>
  </si>
  <si>
    <t>A6-a</t>
  </si>
  <si>
    <t>高齢者を含む世帯の割合</t>
  </si>
  <si>
    <t>高齢者を含む世帯数</t>
  </si>
  <si>
    <t>（世帯）</t>
  </si>
  <si>
    <t>A7-a</t>
  </si>
  <si>
    <t>高齢独居世帯の割合</t>
  </si>
  <si>
    <t>高齢独居世帯数</t>
  </si>
  <si>
    <t>-</t>
  </si>
  <si>
    <t>A8-a</t>
  </si>
  <si>
    <t>高齢夫婦世帯の割合</t>
  </si>
  <si>
    <t>高齢夫婦世帯数</t>
  </si>
  <si>
    <t>認定率</t>
    <rPh sb="0" eb="2">
      <t>ニンテイ</t>
    </rPh>
    <rPh sb="2" eb="3">
      <t>リツ</t>
    </rPh>
    <phoneticPr fontId="16"/>
  </si>
  <si>
    <t>B5-a</t>
  </si>
  <si>
    <t>調整済み認定率（要支援1）　※第１号被保険者のみ</t>
  </si>
  <si>
    <t>調整済み認定率（要支援2）　※第１号被保険者のみ</t>
  </si>
  <si>
    <t>厚生労働省「介護保険事業状況報告」年報および総務省「住民基本台帳人口・世帯数」</t>
    <phoneticPr fontId="16"/>
  </si>
  <si>
    <t>調整済み認定率（要介護1）　※第１号被保険者のみ</t>
  </si>
  <si>
    <t>調整済み認定率（要介護2）　※第１号被保険者のみ</t>
  </si>
  <si>
    <t>調整済み認定率（要介護3）　※第１号被保険者のみ</t>
  </si>
  <si>
    <t>調整済み認定率（要介護4）　※第１号被保険者のみ</t>
  </si>
  <si>
    <t>調整済み認定率（要介護5）　※第１号被保険者のみ</t>
  </si>
  <si>
    <t>合計調整済み認定率　※第１号被保険者のみ</t>
  </si>
  <si>
    <t>受給率</t>
    <rPh sb="0" eb="2">
      <t>ジュキュウ</t>
    </rPh>
    <rPh sb="2" eb="3">
      <t>リツ</t>
    </rPh>
    <phoneticPr fontId="16"/>
  </si>
  <si>
    <t>D2</t>
    <phoneticPr fontId="16"/>
  </si>
  <si>
    <t>受給率（施設系サービス）</t>
  </si>
  <si>
    <t>受給率（居住系サービス）</t>
  </si>
  <si>
    <t>受給率（在宅サービス）</t>
  </si>
  <si>
    <t>1人あたり給付月額</t>
    <rPh sb="0" eb="2">
      <t>ヒトリ</t>
    </rPh>
    <rPh sb="5" eb="7">
      <t>キュウフ</t>
    </rPh>
    <rPh sb="7" eb="9">
      <t>ゲツガク</t>
    </rPh>
    <phoneticPr fontId="16"/>
  </si>
  <si>
    <t>第１号被保険者１人あたり保険給付月額</t>
  </si>
  <si>
    <t>（円）</t>
    <rPh sb="1" eb="2">
      <t>エン</t>
    </rPh>
    <phoneticPr fontId="16"/>
  </si>
  <si>
    <t>調整済み第1号被保険者1人あたり給付月額（在宅サービス）</t>
  </si>
  <si>
    <t>（円）</t>
  </si>
  <si>
    <t>調整済み第1号被保険者1人あたり給付月額（施設および居住系サービス）</t>
  </si>
  <si>
    <t>定員</t>
    <rPh sb="0" eb="2">
      <t>テイイン</t>
    </rPh>
    <phoneticPr fontId="16"/>
  </si>
  <si>
    <t>要支援・要介護者１人あたり定員（施設サービス）</t>
    <phoneticPr fontId="16"/>
  </si>
  <si>
    <t>利用回数</t>
    <rPh sb="0" eb="2">
      <t>リヨウ</t>
    </rPh>
    <rPh sb="2" eb="4">
      <t>カイスウ</t>
    </rPh>
    <phoneticPr fontId="16"/>
  </si>
  <si>
    <t>D31-a</t>
  </si>
  <si>
    <t>（回）</t>
  </si>
  <si>
    <t>　居住系サービス：認知症対応型共同生活介護，特定施設入居者生活介護，地域密着型特定施設入居者生活介護</t>
    <rPh sb="1" eb="3">
      <t>キョジュウ</t>
    </rPh>
    <rPh sb="3" eb="4">
      <t>ケイ</t>
    </rPh>
    <phoneticPr fontId="16"/>
  </si>
  <si>
    <t>　在宅サービス：上記の施設，居住系サービスを除いた介護保険サービス　</t>
    <rPh sb="1" eb="3">
      <t>ザイタク</t>
    </rPh>
    <rPh sb="8" eb="10">
      <t>ジョウキ</t>
    </rPh>
    <rPh sb="11" eb="13">
      <t>シセツ</t>
    </rPh>
    <rPh sb="14" eb="16">
      <t>キョジュウ</t>
    </rPh>
    <rPh sb="16" eb="17">
      <t>ケイ</t>
    </rPh>
    <rPh sb="22" eb="23">
      <t>ノゾ</t>
    </rPh>
    <rPh sb="25" eb="27">
      <t>カイゴ</t>
    </rPh>
    <rPh sb="27" eb="29">
      <t>ホケン</t>
    </rPh>
    <phoneticPr fontId="16"/>
  </si>
  <si>
    <t>７５歳以上８５歳未満</t>
    <rPh sb="2" eb="3">
      <t>サイ</t>
    </rPh>
    <rPh sb="3" eb="5">
      <t>イジョウ</t>
    </rPh>
    <rPh sb="7" eb="8">
      <t>サイ</t>
    </rPh>
    <rPh sb="8" eb="10">
      <t>ミマン</t>
    </rPh>
    <phoneticPr fontId="9"/>
  </si>
  <si>
    <t>８５歳以上</t>
    <rPh sb="2" eb="3">
      <t>サイ</t>
    </rPh>
    <rPh sb="3" eb="5">
      <t>イジョウ</t>
    </rPh>
    <phoneticPr fontId="9"/>
  </si>
  <si>
    <t>　・介護医療院</t>
    <rPh sb="2" eb="4">
      <t>カイゴ</t>
    </rPh>
    <rPh sb="4" eb="6">
      <t>イリョウ</t>
    </rPh>
    <rPh sb="6" eb="7">
      <t>イン</t>
    </rPh>
    <phoneticPr fontId="9"/>
  </si>
  <si>
    <t>短期入所療養介護（介護医療院）</t>
    <rPh sb="0" eb="2">
      <t>タンキ</t>
    </rPh>
    <rPh sb="2" eb="4">
      <t>ニュウショ</t>
    </rPh>
    <rPh sb="4" eb="6">
      <t>リョウヨウ</t>
    </rPh>
    <rPh sb="6" eb="8">
      <t>カイゴ</t>
    </rPh>
    <rPh sb="9" eb="11">
      <t>カイゴ</t>
    </rPh>
    <rPh sb="11" eb="13">
      <t>イリョウ</t>
    </rPh>
    <rPh sb="13" eb="14">
      <t>イン</t>
    </rPh>
    <phoneticPr fontId="7"/>
  </si>
  <si>
    <t>介護医療院</t>
    <rPh sb="0" eb="2">
      <t>カイゴ</t>
    </rPh>
    <rPh sb="2" eb="4">
      <t>イリョウ</t>
    </rPh>
    <rPh sb="4" eb="5">
      <t>イン</t>
    </rPh>
    <phoneticPr fontId="7"/>
  </si>
  <si>
    <t>＊後期：75歳以上</t>
    <rPh sb="1" eb="3">
      <t>コウキ</t>
    </rPh>
    <rPh sb="6" eb="9">
      <t>サイイジョウ</t>
    </rPh>
    <phoneticPr fontId="7"/>
  </si>
  <si>
    <t>＊前期：65歳以上75歳未満</t>
    <rPh sb="1" eb="3">
      <t>ゼンキ</t>
    </rPh>
    <rPh sb="6" eb="9">
      <t>サイイジョウ</t>
    </rPh>
    <rPh sb="11" eb="12">
      <t>サイ</t>
    </rPh>
    <rPh sb="12" eb="14">
      <t>ミマン</t>
    </rPh>
    <phoneticPr fontId="7"/>
  </si>
  <si>
    <t>後期-前期=</t>
    <rPh sb="0" eb="2">
      <t>コウキ</t>
    </rPh>
    <rPh sb="3" eb="4">
      <t>マエ</t>
    </rPh>
    <rPh sb="4" eb="5">
      <t>キ</t>
    </rPh>
    <phoneticPr fontId="7"/>
  </si>
  <si>
    <t>◆高知市介護保険事業の現状と課題</t>
    <rPh sb="1" eb="4">
      <t>コウチシ</t>
    </rPh>
    <rPh sb="4" eb="6">
      <t>カイゴ</t>
    </rPh>
    <rPh sb="6" eb="8">
      <t>ホケン</t>
    </rPh>
    <rPh sb="8" eb="10">
      <t>ジギョウ</t>
    </rPh>
    <rPh sb="11" eb="13">
      <t>ゲンジョウ</t>
    </rPh>
    <rPh sb="14" eb="16">
      <t>カダイ</t>
    </rPh>
    <phoneticPr fontId="16"/>
  </si>
  <si>
    <t>令和元年度（2019年）</t>
    <rPh sb="0" eb="2">
      <t>レイワ</t>
    </rPh>
    <rPh sb="2" eb="4">
      <t>ガンネン</t>
    </rPh>
    <rPh sb="4" eb="5">
      <t>ド</t>
    </rPh>
    <rPh sb="10" eb="11">
      <t>ネン</t>
    </rPh>
    <phoneticPr fontId="16"/>
  </si>
  <si>
    <t>平成30年度（2018年）</t>
    <rPh sb="0" eb="2">
      <t>ヘイセイ</t>
    </rPh>
    <rPh sb="4" eb="6">
      <t>ネンド</t>
    </rPh>
    <rPh sb="11" eb="12">
      <t>ネン</t>
    </rPh>
    <phoneticPr fontId="16"/>
  </si>
  <si>
    <t>令和元年（2019年）</t>
    <rPh sb="0" eb="2">
      <t>レイワ</t>
    </rPh>
    <rPh sb="2" eb="4">
      <t>ガンネン</t>
    </rPh>
    <phoneticPr fontId="16"/>
  </si>
  <si>
    <t>●高知市・中核市：平成30年７月20日付岐阜市の中核市照会結果より（平成30年（2018年）４月１日現在）
※中核市計54市
●全国・高知県：総務省「国勢調査」
平成27年(2015年)</t>
    <rPh sb="1" eb="4">
      <t>コウチシ</t>
    </rPh>
    <rPh sb="5" eb="8">
      <t>チュウカクシ</t>
    </rPh>
    <rPh sb="9" eb="11">
      <t>ヘイセイ</t>
    </rPh>
    <rPh sb="13" eb="14">
      <t>ネン</t>
    </rPh>
    <rPh sb="15" eb="16">
      <t>ガツ</t>
    </rPh>
    <rPh sb="18" eb="19">
      <t>ニチ</t>
    </rPh>
    <rPh sb="19" eb="20">
      <t>ツ</t>
    </rPh>
    <rPh sb="20" eb="23">
      <t>ギフシ</t>
    </rPh>
    <rPh sb="24" eb="27">
      <t>チュウカクシ</t>
    </rPh>
    <rPh sb="27" eb="29">
      <t>ショウカイ</t>
    </rPh>
    <rPh sb="29" eb="31">
      <t>ケッカ</t>
    </rPh>
    <rPh sb="49" eb="50">
      <t>ニチ</t>
    </rPh>
    <rPh sb="50" eb="52">
      <t>ゲンザイ</t>
    </rPh>
    <rPh sb="55" eb="58">
      <t>チュウカクシ</t>
    </rPh>
    <rPh sb="58" eb="59">
      <t>ケイ</t>
    </rPh>
    <rPh sb="61" eb="62">
      <t>シ</t>
    </rPh>
    <rPh sb="64" eb="66">
      <t>ゼンコク</t>
    </rPh>
    <rPh sb="67" eb="70">
      <t>コウチケン</t>
    </rPh>
    <phoneticPr fontId="16"/>
  </si>
  <si>
    <t>厚生労働省「介護保険事業状況報告」月報
令和元年(2019年)</t>
    <rPh sb="17" eb="19">
      <t>ゲッポウ</t>
    </rPh>
    <phoneticPr fontId="16"/>
  </si>
  <si>
    <t>D3</t>
    <phoneticPr fontId="16"/>
  </si>
  <si>
    <t>C1</t>
    <phoneticPr fontId="16"/>
  </si>
  <si>
    <t>D8-a</t>
    <phoneticPr fontId="16"/>
  </si>
  <si>
    <t>D8-b</t>
    <phoneticPr fontId="16"/>
  </si>
  <si>
    <t>D28</t>
    <phoneticPr fontId="16"/>
  </si>
  <si>
    <t>介護サービス情報公表システムおよび厚生労働省「介護保険事業状況報告」月報
令和元年（2019年）</t>
    <rPh sb="37" eb="39">
      <t>レイワ</t>
    </rPh>
    <rPh sb="39" eb="41">
      <t>ガンネン</t>
    </rPh>
    <rPh sb="46" eb="47">
      <t>ネン</t>
    </rPh>
    <phoneticPr fontId="16"/>
  </si>
  <si>
    <t>介護サービス情報公表システムおよび厚生労働省「介護保険事業状況報告」月報
平成30年（2018年）</t>
    <rPh sb="37" eb="39">
      <t>ヘイセイ</t>
    </rPh>
    <rPh sb="41" eb="42">
      <t>ネン</t>
    </rPh>
    <rPh sb="47" eb="48">
      <t>ネン</t>
    </rPh>
    <phoneticPr fontId="16"/>
  </si>
  <si>
    <t>D30</t>
    <phoneticPr fontId="16"/>
  </si>
  <si>
    <t>要支援・要介護者1人あたり定員（通所系サービス）</t>
    <phoneticPr fontId="16"/>
  </si>
  <si>
    <t>＊施設サービス：介護老人福祉施設，地域密着型介護老人福祉施設，介護老人保健施設，介護療養型医療施設，介護医療院</t>
    <rPh sb="1" eb="3">
      <t>シセツ</t>
    </rPh>
    <rPh sb="50" eb="52">
      <t>カイゴ</t>
    </rPh>
    <rPh sb="52" eb="54">
      <t>イリョウ</t>
    </rPh>
    <rPh sb="54" eb="55">
      <t>イン</t>
    </rPh>
    <phoneticPr fontId="16"/>
  </si>
  <si>
    <t>　通所系サービス：上記在宅サービスのうち，通所介護，通所リハビリテーション，地域密着型通所介護，認知症対応型通所介護，小規模多機能型居宅介護（宿泊＋通い），看護小規模多機能型居宅介護（宿泊＋通い）</t>
    <rPh sb="1" eb="3">
      <t>ツウショ</t>
    </rPh>
    <rPh sb="3" eb="4">
      <t>ケイ</t>
    </rPh>
    <rPh sb="9" eb="11">
      <t>ジョウキ</t>
    </rPh>
    <rPh sb="11" eb="13">
      <t>ザイタク</t>
    </rPh>
    <rPh sb="21" eb="23">
      <t>ツウショ</t>
    </rPh>
    <rPh sb="23" eb="25">
      <t>カイゴ</t>
    </rPh>
    <rPh sb="26" eb="28">
      <t>ツウショ</t>
    </rPh>
    <rPh sb="38" eb="40">
      <t>チイキ</t>
    </rPh>
    <rPh sb="40" eb="43">
      <t>ミッチャクガタ</t>
    </rPh>
    <rPh sb="43" eb="45">
      <t>ツウショ</t>
    </rPh>
    <rPh sb="45" eb="47">
      <t>カイゴ</t>
    </rPh>
    <rPh sb="48" eb="51">
      <t>ニンチショウ</t>
    </rPh>
    <rPh sb="51" eb="54">
      <t>タイオウガタ</t>
    </rPh>
    <rPh sb="54" eb="56">
      <t>ツウショ</t>
    </rPh>
    <rPh sb="56" eb="58">
      <t>カイゴ</t>
    </rPh>
    <rPh sb="59" eb="62">
      <t>ショウキボ</t>
    </rPh>
    <rPh sb="62" eb="66">
      <t>タキノウガタ</t>
    </rPh>
    <rPh sb="66" eb="68">
      <t>キョタク</t>
    </rPh>
    <rPh sb="68" eb="70">
      <t>カイゴ</t>
    </rPh>
    <rPh sb="71" eb="73">
      <t>シュクハク</t>
    </rPh>
    <rPh sb="74" eb="75">
      <t>カヨ</t>
    </rPh>
    <rPh sb="78" eb="80">
      <t>カンゴ</t>
    </rPh>
    <rPh sb="80" eb="83">
      <t>ショウキボ</t>
    </rPh>
    <rPh sb="83" eb="87">
      <t>タキノウガタ</t>
    </rPh>
    <rPh sb="87" eb="89">
      <t>キョタク</t>
    </rPh>
    <rPh sb="89" eb="91">
      <t>カイゴ</t>
    </rPh>
    <rPh sb="92" eb="94">
      <t>シュクハク</t>
    </rPh>
    <rPh sb="95" eb="96">
      <t>カヨ</t>
    </rPh>
    <phoneticPr fontId="16"/>
  </si>
  <si>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</si>
  <si>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</si>
  <si>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</si>
  <si>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</si>
  <si>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</si>
  <si>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</si>
  <si>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</si>
  <si>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</si>
  <si>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</si>
  <si>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</si>
  <si>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</si>
  <si>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</si>
  <si>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</si>
  <si>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</si>
  <si>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</si>
  <si>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</si>
  <si>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</si>
  <si>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</si>
  <si>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</si>
  <si>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</si>
  <si>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</si>
  <si>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　</t>
    <phoneticPr fontId="7"/>
  </si>
  <si>
    <t>令和２年度（2020年）</t>
    <rPh sb="0" eb="2">
      <t>レイワ</t>
    </rPh>
    <rPh sb="3" eb="5">
      <t>ネンド</t>
    </rPh>
    <rPh sb="4" eb="5">
      <t>ド</t>
    </rPh>
    <rPh sb="10" eb="11">
      <t>ネン</t>
    </rPh>
    <phoneticPr fontId="16"/>
  </si>
  <si>
    <t>令和２年（2020年）</t>
    <rPh sb="0" eb="2">
      <t>レイワ</t>
    </rPh>
    <rPh sb="3" eb="4">
      <t>ネン</t>
    </rPh>
    <phoneticPr fontId="16"/>
  </si>
  <si>
    <t>平成30年（2018年）</t>
    <phoneticPr fontId="16"/>
  </si>
  <si>
    <t>中核市
平均</t>
    <rPh sb="0" eb="3">
      <t>チュウカクシ</t>
    </rPh>
    <rPh sb="4" eb="6">
      <t>ヘイキン</t>
    </rPh>
    <phoneticPr fontId="16"/>
  </si>
  <si>
    <r>
      <t xml:space="preserve">出典（地域包括ケア「見える化」システム）
</t>
    </r>
    <r>
      <rPr>
        <sz val="9"/>
        <rFont val="メイリオ"/>
        <family val="3"/>
        <charset val="128"/>
      </rPr>
      <t>※数値については，分析時（R3.3）に地域包括ケア「見える化」システムより抽出される各年度の最新の数値
※中核市については，分析時（R3.3）に地域包括ケア「見える化」システムから抽出される57市（豊橋市を除く）の数値</t>
    </r>
    <rPh sb="0" eb="2">
      <t>シュッテン</t>
    </rPh>
    <rPh sb="3" eb="5">
      <t>チイキ</t>
    </rPh>
    <rPh sb="5" eb="7">
      <t>ホウカツ</t>
    </rPh>
    <rPh sb="10" eb="11">
      <t>ミ</t>
    </rPh>
    <rPh sb="13" eb="14">
      <t>カ</t>
    </rPh>
    <phoneticPr fontId="16"/>
  </si>
  <si>
    <t>-</t>
    <phoneticPr fontId="16"/>
  </si>
  <si>
    <t>●高知市・中核市：令和２年７月２日付岐阜市の中核市照会結果より（令和２年（2020年）４月１日現在）
※中核市計59市
●全国・高知県：総務省「国勢調査」
平成27年(2015年)</t>
    <rPh sb="1" eb="4">
      <t>コウチシ</t>
    </rPh>
    <rPh sb="5" eb="8">
      <t>チュウカクシ</t>
    </rPh>
    <rPh sb="9" eb="11">
      <t>レイワ</t>
    </rPh>
    <rPh sb="12" eb="13">
      <t>ネン</t>
    </rPh>
    <rPh sb="14" eb="15">
      <t>ガツ</t>
    </rPh>
    <rPh sb="16" eb="17">
      <t>ニチ</t>
    </rPh>
    <rPh sb="17" eb="18">
      <t>ツ</t>
    </rPh>
    <rPh sb="18" eb="21">
      <t>ギフシ</t>
    </rPh>
    <rPh sb="22" eb="25">
      <t>チュウカクシ</t>
    </rPh>
    <rPh sb="25" eb="27">
      <t>ショウカイ</t>
    </rPh>
    <rPh sb="27" eb="29">
      <t>ケッカ</t>
    </rPh>
    <rPh sb="32" eb="34">
      <t>レイワ</t>
    </rPh>
    <rPh sb="35" eb="36">
      <t>ネン</t>
    </rPh>
    <rPh sb="36" eb="37">
      <t>ヘイネン</t>
    </rPh>
    <rPh sb="46" eb="47">
      <t>ニチ</t>
    </rPh>
    <rPh sb="47" eb="49">
      <t>ゲンザイ</t>
    </rPh>
    <rPh sb="52" eb="55">
      <t>チュウカクシ</t>
    </rPh>
    <rPh sb="55" eb="56">
      <t>ケイ</t>
    </rPh>
    <rPh sb="58" eb="59">
      <t>シ</t>
    </rPh>
    <rPh sb="61" eb="63">
      <t>ゼンコク</t>
    </rPh>
    <rPh sb="64" eb="67">
      <t>コウチケン</t>
    </rPh>
    <phoneticPr fontId="16"/>
  </si>
  <si>
    <t>●高知市・中核市：令和元年６月28日付岐阜市の中核市照会結果より（平成31年（2019年）４月１日現在）
※中核市計57市
●全国・高知県：総務省「国勢調査」
平成27年(2015年)</t>
    <rPh sb="1" eb="4">
      <t>コウチシ</t>
    </rPh>
    <rPh sb="5" eb="8">
      <t>チュウカクシ</t>
    </rPh>
    <rPh sb="9" eb="11">
      <t>レイワ</t>
    </rPh>
    <rPh sb="11" eb="13">
      <t>ガンネン</t>
    </rPh>
    <rPh sb="14" eb="15">
      <t>ガツ</t>
    </rPh>
    <rPh sb="17" eb="18">
      <t>ニチ</t>
    </rPh>
    <rPh sb="18" eb="19">
      <t>ツ</t>
    </rPh>
    <rPh sb="19" eb="22">
      <t>ギフシ</t>
    </rPh>
    <rPh sb="23" eb="26">
      <t>チュウカクシ</t>
    </rPh>
    <rPh sb="26" eb="28">
      <t>ショウカイ</t>
    </rPh>
    <rPh sb="28" eb="30">
      <t>ケッカ</t>
    </rPh>
    <rPh sb="33" eb="35">
      <t>ヘイセイ</t>
    </rPh>
    <rPh sb="37" eb="38">
      <t>トシ</t>
    </rPh>
    <rPh sb="48" eb="49">
      <t>ニチ</t>
    </rPh>
    <rPh sb="49" eb="51">
      <t>ゲンザイ</t>
    </rPh>
    <rPh sb="54" eb="57">
      <t>チュウカクシ</t>
    </rPh>
    <rPh sb="57" eb="58">
      <t>ケイ</t>
    </rPh>
    <rPh sb="60" eb="61">
      <t>シ</t>
    </rPh>
    <rPh sb="63" eb="65">
      <t>ゼンコク</t>
    </rPh>
    <rPh sb="66" eb="69">
      <t>コウチケン</t>
    </rPh>
    <phoneticPr fontId="16"/>
  </si>
  <si>
    <t>-</t>
    <phoneticPr fontId="16"/>
  </si>
  <si>
    <t>厚生労働省「介護保険事業状況報告」月報および総務省「住民基本台帳人口・世帯数」
令和元年(2019年)
＊調整済み指標とは
認定率の多寡に影響を及ぼす「第1号被保険者の性・年齢構成」の影響を除外した認定率。</t>
    <rPh sb="40" eb="42">
      <t>レイワ</t>
    </rPh>
    <rPh sb="42" eb="43">
      <t>ガン</t>
    </rPh>
    <phoneticPr fontId="16"/>
  </si>
  <si>
    <t>厚生労働省「介護保険事業状況報告」年報および総務省「住民基本台帳人口・世帯数」
平成30年(2018年)
＊調整済み指標とは
認定率の多寡に影響を及ぼす「第1号被保険者の性・年齢構成」の影響を除外した認定率。</t>
    <rPh sb="17" eb="18">
      <t>ネン</t>
    </rPh>
    <rPh sb="40" eb="42">
      <t>ヘイセイ</t>
    </rPh>
    <phoneticPr fontId="16"/>
  </si>
  <si>
    <t>厚生労働省「介護保険事業状況報告」年報および総務省「住民基本台帳人口・世帯数」</t>
    <phoneticPr fontId="16"/>
  </si>
  <si>
    <t>厚生労働省「介護保険事業状況報告」月報
令和２年(2020年)</t>
    <rPh sb="17" eb="19">
      <t>ゲッポウ</t>
    </rPh>
    <phoneticPr fontId="16"/>
  </si>
  <si>
    <t>厚生労働省「介護保険事業状況報告」年報
平成30年(2018年)</t>
    <rPh sb="17" eb="19">
      <t>ネンポウ</t>
    </rPh>
    <phoneticPr fontId="16"/>
  </si>
  <si>
    <t>D4</t>
    <phoneticPr fontId="16"/>
  </si>
  <si>
    <t xml:space="preserve">厚生労働省「介護保険事業状況報告」月報（令和２年11月）および介護保険事業計画報告値 </t>
    <rPh sb="20" eb="22">
      <t>レイワ</t>
    </rPh>
    <phoneticPr fontId="16"/>
  </si>
  <si>
    <t xml:space="preserve">厚生労働省「介護保険事業状況報告」月報（令和２年２月）および介護保険事業計画報告値 </t>
    <rPh sb="20" eb="22">
      <t>レイワ</t>
    </rPh>
    <phoneticPr fontId="16"/>
  </si>
  <si>
    <t xml:space="preserve">厚生労働省「介護保険事業状況報告」年報（平成30年（2019年））および介護保険事業計画報告値 </t>
    <rPh sb="17" eb="18">
      <t>ネン</t>
    </rPh>
    <rPh sb="20" eb="22">
      <t>ヘイセイ</t>
    </rPh>
    <rPh sb="24" eb="25">
      <t>ネン</t>
    </rPh>
    <rPh sb="30" eb="31">
      <t>ネン</t>
    </rPh>
    <phoneticPr fontId="16"/>
  </si>
  <si>
    <t>「介護保険総合データベース」および総務省「住民基本台帳人口・世帯数」平成30年(2018年)
＊調整済み指標とは
給付費の多寡に影響を及ぼす「第1号被保険者の性・年齢構成」と「地域区分別単価」の影響を除外した給付月額。</t>
    <rPh sb="49" eb="51">
      <t>チョウセイ</t>
    </rPh>
    <rPh sb="51" eb="52">
      <t>ズ</t>
    </rPh>
    <rPh sb="53" eb="55">
      <t>シヒョウ</t>
    </rPh>
    <rPh sb="105" eb="107">
      <t>キュウフ</t>
    </rPh>
    <rPh sb="107" eb="109">
      <t>ゲツガク</t>
    </rPh>
    <phoneticPr fontId="16"/>
  </si>
  <si>
    <t>介護サービス情報公表システムおよび厚生労働省「介護保険事業状況報告」月報
令和２年（2020年）</t>
    <rPh sb="37" eb="39">
      <t>レイワ</t>
    </rPh>
    <rPh sb="40" eb="41">
      <t>ネン</t>
    </rPh>
    <rPh sb="46" eb="47">
      <t>ネン</t>
    </rPh>
    <phoneticPr fontId="16"/>
  </si>
  <si>
    <t>D29</t>
    <phoneticPr fontId="16"/>
  </si>
  <si>
    <t>要支援・要介護者1人あたり定員（居住系サービス）</t>
    <phoneticPr fontId="16"/>
  </si>
  <si>
    <t>受給者1人あたり利用回数（訪問介護）</t>
    <phoneticPr fontId="16"/>
  </si>
  <si>
    <t>厚生労働省「介護保険事業状況報告」月報
令和２年(2020年)</t>
    <rPh sb="17" eb="19">
      <t>ゲッポウ</t>
    </rPh>
    <rPh sb="20" eb="22">
      <t>レイワ</t>
    </rPh>
    <phoneticPr fontId="16"/>
  </si>
  <si>
    <t>厚生労働省「介護保険事業状況報告」年報
令和元年(2019年)</t>
    <rPh sb="17" eb="19">
      <t>ネンポウ</t>
    </rPh>
    <rPh sb="20" eb="22">
      <t>レイワ</t>
    </rPh>
    <rPh sb="22" eb="23">
      <t>ガン</t>
    </rPh>
    <phoneticPr fontId="16"/>
  </si>
  <si>
    <t>厚生労働省「介護保険事業状況報告」年報
平成30年(2018年)</t>
    <rPh sb="17" eb="19">
      <t>ネンポウ</t>
    </rPh>
    <rPh sb="20" eb="22">
      <t>ヘイセイ</t>
    </rPh>
    <phoneticPr fontId="16"/>
  </si>
  <si>
    <t>※数値については，分析時（R3.3）に地域包括ケア「見える化」システムより抽出した各年度の最新の数値</t>
    <rPh sb="1" eb="3">
      <t>スウチ</t>
    </rPh>
    <rPh sb="9" eb="11">
      <t>ブンセキ</t>
    </rPh>
    <rPh sb="11" eb="12">
      <t>ジ</t>
    </rPh>
    <rPh sb="19" eb="21">
      <t>チイキ</t>
    </rPh>
    <rPh sb="21" eb="23">
      <t>ホウカツ</t>
    </rPh>
    <rPh sb="26" eb="27">
      <t>ミ</t>
    </rPh>
    <rPh sb="29" eb="30">
      <t>カ</t>
    </rPh>
    <rPh sb="37" eb="39">
      <t>チュウシュツ</t>
    </rPh>
    <rPh sb="41" eb="42">
      <t>カク</t>
    </rPh>
    <rPh sb="42" eb="44">
      <t>ネンド</t>
    </rPh>
    <rPh sb="45" eb="47">
      <t>サイシン</t>
    </rPh>
    <rPh sb="48" eb="50">
      <t>スウチ</t>
    </rPh>
    <phoneticPr fontId="16"/>
  </si>
  <si>
    <t>※中核市は，分析時（R3.3）に地域包括ケア「見える化」システムから抽出される57市（豊橋市を除く）の数値</t>
    <rPh sb="6" eb="8">
      <t>ブンセキ</t>
    </rPh>
    <rPh sb="8" eb="9">
      <t>ジ</t>
    </rPh>
    <phoneticPr fontId="16"/>
  </si>
  <si>
    <t>　</t>
    <phoneticPr fontId="7"/>
  </si>
  <si>
    <t>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</si>
</sst>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0_);[Red]\(0.0\)"/>
    <numFmt numFmtId="178" formatCode="0.0_ "/>
    <numFmt numFmtId="179" formatCode="#,##0_ "/>
    <numFmt numFmtId="180" formatCode="#,##0.0_ "/>
    <numFmt numFmtId="181" formatCode="0.000_);[Red]\(0.000\)"/>
    <numFmt numFmtId="182" formatCode="#,##0_ ;[Red]\-#,##0\ "/>
    <numFmt numFmtId="183" formatCode="[$-411]ggge&quot;年&quot;m&quot;月&quot;d&quot;日&quot;;@"/>
    <numFmt numFmtId="184" formatCode="#,##0.0_);[Red]\(#,##0.0\)"/>
    <numFmt numFmtId="185" formatCode="#\ &quot;位&quot;"/>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1"/>
      <name val="ＭＳ Ｐゴシック"/>
      <family val="3"/>
      <charset val="128"/>
    </font>
    <font>
      <sz val="6"/>
      <name val="ＭＳ Ｐゴシック"/>
      <family val="3"/>
      <charset val="128"/>
    </font>
    <font>
      <sz val="11"/>
      <color indexed="9"/>
      <name val="ＭＳ Ｐゴシック"/>
      <family val="3"/>
      <charset val="128"/>
    </font>
    <font>
      <sz val="6"/>
      <name val="ＭＳ ゴシック"/>
      <family val="3"/>
      <charset val="128"/>
    </font>
    <font>
      <sz val="9"/>
      <name val="ＭＳ Ｐゴシック"/>
      <family val="3"/>
      <charset val="128"/>
    </font>
    <font>
      <sz val="6"/>
      <color indexed="9"/>
      <name val="ＭＳ Ｐゴシック"/>
      <family val="3"/>
      <charset val="128"/>
    </font>
    <font>
      <sz val="10"/>
      <name val="ＭＳ Ｐゴシック"/>
      <family val="3"/>
      <charset val="128"/>
    </font>
    <font>
      <sz val="8"/>
      <name val="ＭＳ Ｐゴシック"/>
      <family val="3"/>
      <charset val="128"/>
    </font>
    <font>
      <sz val="11"/>
      <color rgb="FF9C0006"/>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b/>
      <sz val="12"/>
      <color theme="1"/>
      <name val="ＭＳ Ｐゴシック"/>
      <family val="3"/>
      <charset val="128"/>
      <scheme val="minor"/>
    </font>
    <font>
      <sz val="11"/>
      <name val="メイリオ"/>
      <family val="3"/>
      <charset val="128"/>
    </font>
    <font>
      <b/>
      <sz val="11"/>
      <name val="メイリオ"/>
      <family val="3"/>
      <charset val="128"/>
    </font>
    <font>
      <b/>
      <sz val="10"/>
      <name val="メイリオ"/>
      <family val="3"/>
      <charset val="128"/>
    </font>
    <font>
      <sz val="10"/>
      <color theme="1"/>
      <name val="メイリオ"/>
      <family val="3"/>
      <charset val="128"/>
    </font>
    <font>
      <sz val="11"/>
      <color theme="1"/>
      <name val="メイリオ"/>
      <family val="3"/>
      <charset val="128"/>
    </font>
    <font>
      <sz val="12"/>
      <color theme="1"/>
      <name val="ＭＳ Ｐゴシック"/>
      <family val="2"/>
      <charset val="128"/>
      <scheme val="minor"/>
    </font>
    <font>
      <sz val="9"/>
      <color theme="1"/>
      <name val="メイリオ"/>
      <family val="3"/>
      <charset val="128"/>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メイリオ"/>
      <family val="3"/>
      <charset val="128"/>
    </font>
    <font>
      <b/>
      <sz val="9"/>
      <color indexed="81"/>
      <name val="ＭＳ Ｐゴシック"/>
      <family val="3"/>
      <charset val="128"/>
    </font>
    <font>
      <b/>
      <sz val="14"/>
      <color theme="1"/>
      <name val="ＭＳ Ｐゴシック"/>
      <family val="3"/>
      <charset val="128"/>
      <scheme val="minor"/>
    </font>
    <font>
      <b/>
      <sz val="12"/>
      <color theme="1"/>
      <name val="ＭＳ Ｐゴシック"/>
      <family val="2"/>
      <charset val="128"/>
      <scheme val="minor"/>
    </font>
    <font>
      <sz val="9"/>
      <name val="メイリオ"/>
      <family val="3"/>
      <charset val="128"/>
    </font>
    <font>
      <sz val="10"/>
      <color rgb="FF5769E3"/>
      <name val="ＭＳ Ｐゴシック"/>
      <family val="2"/>
      <charset val="128"/>
      <scheme val="minor"/>
    </font>
    <font>
      <b/>
      <sz val="11"/>
      <color rgb="FF5769E3"/>
      <name val="ＭＳ Ｐゴシック"/>
      <family val="3"/>
      <charset val="128"/>
      <scheme val="minor"/>
    </font>
  </fonts>
  <fills count="14">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EBF6F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79998168889431442"/>
        <bgColor indexed="64"/>
      </patternFill>
    </fill>
  </fills>
  <borders count="114">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double">
        <color indexed="64"/>
      </left>
      <right style="hair">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diagonalUp="1">
      <left style="double">
        <color indexed="64"/>
      </left>
      <right style="hair">
        <color indexed="64"/>
      </right>
      <top/>
      <bottom style="hair">
        <color indexed="64"/>
      </bottom>
      <diagonal style="thin">
        <color indexed="64"/>
      </diagonal>
    </border>
    <border>
      <left style="hair">
        <color indexed="64"/>
      </left>
      <right style="hair">
        <color indexed="64"/>
      </right>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double">
        <color indexed="64"/>
      </left>
      <right style="hair">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double">
        <color indexed="64"/>
      </left>
      <right style="hair">
        <color indexed="64"/>
      </right>
      <top style="thin">
        <color indexed="64"/>
      </top>
      <bottom style="medium">
        <color indexed="64"/>
      </bottom>
      <diagonal style="thin">
        <color indexed="64"/>
      </diagonal>
    </border>
    <border>
      <left style="hair">
        <color indexed="64"/>
      </left>
      <right style="hair">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diagonalUp="1">
      <left style="double">
        <color indexed="64"/>
      </left>
      <right style="hair">
        <color indexed="64"/>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double">
        <color indexed="64"/>
      </left>
      <right style="hair">
        <color indexed="64"/>
      </right>
      <top style="hair">
        <color indexed="64"/>
      </top>
      <bottom/>
      <diagonal style="thin">
        <color indexed="64"/>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diagonalUp="1">
      <left style="double">
        <color indexed="64"/>
      </left>
      <right style="hair">
        <color indexed="64"/>
      </right>
      <top style="thin">
        <color indexed="64"/>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hair">
        <color indexed="64"/>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double">
        <color indexed="64"/>
      </left>
      <right style="hair">
        <color indexed="64"/>
      </right>
      <top/>
      <bottom style="thin">
        <color indexed="64"/>
      </bottom>
      <diagonal style="thin">
        <color indexed="64"/>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double">
        <color indexed="64"/>
      </left>
      <right style="hair">
        <color indexed="64"/>
      </right>
      <top/>
      <bottom style="thin">
        <color indexed="64"/>
      </bottom>
      <diagonal/>
    </border>
    <border>
      <left style="double">
        <color indexed="64"/>
      </left>
      <right/>
      <top/>
      <bottom/>
      <diagonal/>
    </border>
  </borders>
  <cellStyleXfs count="16">
    <xf numFmtId="0" fontId="0"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cellStyleXfs>
  <cellXfs count="685">
    <xf numFmtId="0" fontId="0" fillId="0" borderId="0" xfId="0">
      <alignment vertical="center"/>
    </xf>
    <xf numFmtId="0" fontId="6" fillId="0" borderId="0" xfId="0" applyFont="1">
      <alignment vertical="center"/>
    </xf>
    <xf numFmtId="0" fontId="5" fillId="0" borderId="0" xfId="0" applyFont="1">
      <alignment vertical="center"/>
    </xf>
    <xf numFmtId="58" fontId="5" fillId="0" borderId="0" xfId="0" applyNumberFormat="1" applyFont="1" applyFill="1" applyAlignment="1">
      <alignment vertical="center"/>
    </xf>
    <xf numFmtId="0" fontId="8" fillId="0" borderId="0" xfId="0" applyFont="1">
      <alignment vertical="center"/>
    </xf>
    <xf numFmtId="0" fontId="5" fillId="0" borderId="4" xfId="0" applyFont="1" applyBorder="1">
      <alignment vertical="center"/>
    </xf>
    <xf numFmtId="0" fontId="5" fillId="0" borderId="4" xfId="0" applyFont="1" applyBorder="1" applyAlignment="1">
      <alignment vertical="center"/>
    </xf>
    <xf numFmtId="0" fontId="6" fillId="0" borderId="0" xfId="0" applyFont="1" applyBorder="1" applyAlignment="1">
      <alignment vertical="center"/>
    </xf>
    <xf numFmtId="0" fontId="5" fillId="0" borderId="8" xfId="0" applyFont="1" applyBorder="1">
      <alignment vertical="center"/>
    </xf>
    <xf numFmtId="0" fontId="10" fillId="0" borderId="9" xfId="0" applyFont="1" applyBorder="1">
      <alignment vertical="center"/>
    </xf>
    <xf numFmtId="0" fontId="5" fillId="0" borderId="9" xfId="0" applyFont="1" applyBorder="1">
      <alignment vertical="center"/>
    </xf>
    <xf numFmtId="38" fontId="5" fillId="0" borderId="8" xfId="0" applyNumberFormat="1" applyFont="1" applyBorder="1" applyAlignment="1">
      <alignment vertical="center"/>
    </xf>
    <xf numFmtId="38" fontId="5" fillId="0" borderId="10" xfId="0" applyNumberFormat="1" applyFont="1" applyBorder="1" applyAlignment="1">
      <alignment vertical="center"/>
    </xf>
    <xf numFmtId="0" fontId="0" fillId="0" borderId="14" xfId="0" applyFont="1" applyBorder="1">
      <alignment vertical="center"/>
    </xf>
    <xf numFmtId="0" fontId="10" fillId="0" borderId="4" xfId="0" applyFont="1" applyBorder="1">
      <alignment vertical="center"/>
    </xf>
    <xf numFmtId="0" fontId="5" fillId="2" borderId="5" xfId="0" applyFont="1" applyFill="1" applyBorder="1">
      <alignment vertical="center"/>
    </xf>
    <xf numFmtId="0" fontId="5" fillId="2" borderId="6" xfId="0" applyFont="1" applyFill="1" applyBorder="1">
      <alignment vertical="center"/>
    </xf>
    <xf numFmtId="38" fontId="5" fillId="2" borderId="6" xfId="0" applyNumberFormat="1" applyFont="1" applyFill="1" applyBorder="1" applyAlignment="1">
      <alignment horizontal="right" vertical="center"/>
    </xf>
    <xf numFmtId="38" fontId="5" fillId="2" borderId="5" xfId="0" applyNumberFormat="1" applyFont="1" applyFill="1" applyBorder="1" applyAlignment="1">
      <alignment vertical="center"/>
    </xf>
    <xf numFmtId="38" fontId="5" fillId="2" borderId="7" xfId="0" applyNumberFormat="1" applyFont="1" applyFill="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11" fillId="0" borderId="0" xfId="0" applyFont="1" applyAlignment="1">
      <alignment vertical="center" wrapText="1"/>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17" xfId="0" applyFont="1" applyFill="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38" fontId="5" fillId="4" borderId="27" xfId="0" applyNumberFormat="1" applyFont="1" applyFill="1" applyBorder="1" applyAlignment="1">
      <alignment horizontal="right" vertical="center"/>
    </xf>
    <xf numFmtId="38" fontId="5" fillId="4" borderId="28" xfId="0" applyNumberFormat="1" applyFont="1" applyFill="1" applyBorder="1" applyAlignment="1">
      <alignment horizontal="right" vertical="center"/>
    </xf>
    <xf numFmtId="38" fontId="5" fillId="4" borderId="5" xfId="0" applyNumberFormat="1" applyFont="1" applyFill="1" applyBorder="1" applyAlignment="1">
      <alignment horizontal="right" vertical="center"/>
    </xf>
    <xf numFmtId="38" fontId="5" fillId="0" borderId="30" xfId="0" applyNumberFormat="1" applyFont="1" applyBorder="1" applyAlignment="1">
      <alignment horizontal="right" vertical="center"/>
    </xf>
    <xf numFmtId="38" fontId="5" fillId="0" borderId="31" xfId="0" applyNumberFormat="1" applyFont="1" applyBorder="1" applyAlignment="1">
      <alignment horizontal="right" vertical="center"/>
    </xf>
    <xf numFmtId="38" fontId="5" fillId="0" borderId="32" xfId="0" applyNumberFormat="1" applyFont="1" applyBorder="1" applyAlignment="1">
      <alignment horizontal="right" vertical="center"/>
    </xf>
    <xf numFmtId="0" fontId="5" fillId="2" borderId="8" xfId="0" applyFont="1" applyFill="1" applyBorder="1">
      <alignment vertical="center"/>
    </xf>
    <xf numFmtId="0" fontId="5" fillId="2" borderId="33" xfId="0" applyFont="1" applyFill="1" applyBorder="1">
      <alignment vertical="center"/>
    </xf>
    <xf numFmtId="38" fontId="5" fillId="2" borderId="34" xfId="0" applyNumberFormat="1" applyFont="1" applyFill="1" applyBorder="1" applyAlignment="1">
      <alignment horizontal="right" vertical="center"/>
    </xf>
    <xf numFmtId="38" fontId="5" fillId="2" borderId="35" xfId="0" applyNumberFormat="1" applyFont="1" applyFill="1" applyBorder="1" applyAlignment="1">
      <alignment horizontal="right" vertical="center"/>
    </xf>
    <xf numFmtId="38" fontId="5" fillId="2" borderId="36" xfId="0" applyNumberFormat="1" applyFont="1" applyFill="1" applyBorder="1" applyAlignment="1">
      <alignment horizontal="right" vertical="center"/>
    </xf>
    <xf numFmtId="38" fontId="5" fillId="2" borderId="38" xfId="0" applyNumberFormat="1" applyFont="1" applyFill="1" applyBorder="1" applyAlignment="1">
      <alignment horizontal="right" vertical="center"/>
    </xf>
    <xf numFmtId="38" fontId="5" fillId="2" borderId="39" xfId="0" applyNumberFormat="1" applyFont="1" applyFill="1" applyBorder="1" applyAlignment="1">
      <alignment horizontal="right" vertical="center"/>
    </xf>
    <xf numFmtId="0" fontId="5" fillId="2" borderId="36" xfId="0" applyFont="1" applyFill="1" applyBorder="1">
      <alignment vertical="center"/>
    </xf>
    <xf numFmtId="0" fontId="5" fillId="2" borderId="12" xfId="0" applyFont="1" applyFill="1" applyBorder="1">
      <alignment vertical="center"/>
    </xf>
    <xf numFmtId="38" fontId="5" fillId="2" borderId="40" xfId="0" applyNumberFormat="1" applyFont="1" applyFill="1" applyBorder="1" applyAlignment="1">
      <alignment horizontal="right" vertical="center"/>
    </xf>
    <xf numFmtId="0" fontId="5" fillId="2" borderId="41" xfId="0" applyFont="1" applyFill="1" applyBorder="1">
      <alignment vertical="center"/>
    </xf>
    <xf numFmtId="0" fontId="5" fillId="2" borderId="42" xfId="0" applyFont="1" applyFill="1" applyBorder="1">
      <alignment vertical="center"/>
    </xf>
    <xf numFmtId="38" fontId="5" fillId="2" borderId="43" xfId="0" applyNumberFormat="1" applyFont="1" applyFill="1" applyBorder="1" applyAlignment="1">
      <alignment horizontal="right" vertical="center"/>
    </xf>
    <xf numFmtId="38" fontId="5" fillId="2" borderId="44" xfId="0" applyNumberFormat="1" applyFont="1" applyFill="1" applyBorder="1" applyAlignment="1">
      <alignment horizontal="right" vertical="center"/>
    </xf>
    <xf numFmtId="38" fontId="5" fillId="2" borderId="41" xfId="0" applyNumberFormat="1" applyFont="1" applyFill="1" applyBorder="1" applyAlignment="1">
      <alignment horizontal="right" vertical="center"/>
    </xf>
    <xf numFmtId="38" fontId="5" fillId="2" borderId="46" xfId="0" applyNumberFormat="1" applyFont="1" applyFill="1" applyBorder="1" applyAlignment="1">
      <alignment horizontal="right" vertical="center"/>
    </xf>
    <xf numFmtId="38" fontId="5" fillId="2" borderId="47" xfId="0" applyNumberFormat="1" applyFont="1" applyFill="1" applyBorder="1" applyAlignment="1">
      <alignment horizontal="right" vertical="center"/>
    </xf>
    <xf numFmtId="0" fontId="5" fillId="0" borderId="6" xfId="0" applyFont="1" applyBorder="1">
      <alignment vertical="center"/>
    </xf>
    <xf numFmtId="38" fontId="5" fillId="4" borderId="48" xfId="0" applyNumberFormat="1" applyFont="1" applyFill="1" applyBorder="1" applyAlignment="1">
      <alignment horizontal="right" vertical="center"/>
    </xf>
    <xf numFmtId="38" fontId="5" fillId="0" borderId="48" xfId="0" applyNumberFormat="1" applyFont="1" applyBorder="1" applyAlignment="1">
      <alignment horizontal="right" vertical="center"/>
    </xf>
    <xf numFmtId="38" fontId="5" fillId="0" borderId="5" xfId="0" applyNumberFormat="1" applyFont="1" applyBorder="1" applyAlignment="1">
      <alignment horizontal="right" vertical="center"/>
    </xf>
    <xf numFmtId="38" fontId="5" fillId="0" borderId="49" xfId="0" applyNumberFormat="1" applyFont="1" applyBorder="1" applyAlignment="1">
      <alignment horizontal="right" vertical="center"/>
    </xf>
    <xf numFmtId="38" fontId="5" fillId="2" borderId="54" xfId="0" applyNumberFormat="1" applyFont="1" applyFill="1" applyBorder="1" applyAlignment="1">
      <alignment horizontal="right" vertical="center"/>
    </xf>
    <xf numFmtId="38" fontId="5" fillId="2" borderId="55" xfId="0" applyNumberFormat="1" applyFont="1" applyFill="1" applyBorder="1" applyAlignment="1">
      <alignment horizontal="right" vertical="center"/>
    </xf>
    <xf numFmtId="38" fontId="5" fillId="2" borderId="51" xfId="0" applyNumberFormat="1" applyFont="1" applyFill="1" applyBorder="1" applyAlignment="1">
      <alignment horizontal="right" vertical="center"/>
    </xf>
    <xf numFmtId="38" fontId="5" fillId="2" borderId="57" xfId="0" applyNumberFormat="1" applyFont="1" applyFill="1" applyBorder="1" applyAlignment="1">
      <alignment horizontal="right" vertical="center"/>
    </xf>
    <xf numFmtId="38" fontId="5" fillId="2" borderId="58" xfId="0" applyNumberFormat="1" applyFont="1" applyFill="1" applyBorder="1" applyAlignment="1">
      <alignment horizontal="righ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2" borderId="9" xfId="0" applyFont="1" applyFill="1" applyBorder="1">
      <alignment vertical="center"/>
    </xf>
    <xf numFmtId="38" fontId="5" fillId="0" borderId="28" xfId="0" applyNumberFormat="1" applyFont="1" applyFill="1" applyBorder="1" applyAlignment="1">
      <alignment horizontal="right" vertical="center"/>
    </xf>
    <xf numFmtId="38" fontId="5" fillId="2" borderId="59" xfId="0" applyNumberFormat="1" applyFont="1" applyFill="1" applyBorder="1" applyAlignment="1">
      <alignment horizontal="right" vertical="center"/>
    </xf>
    <xf numFmtId="38" fontId="5" fillId="2" borderId="10" xfId="0" applyNumberFormat="1" applyFont="1" applyFill="1" applyBorder="1" applyAlignment="1">
      <alignment horizontal="right" vertical="center"/>
    </xf>
    <xf numFmtId="38" fontId="5" fillId="2" borderId="61" xfId="0" applyNumberFormat="1" applyFont="1" applyFill="1" applyBorder="1" applyAlignment="1">
      <alignment horizontal="right" vertical="center"/>
    </xf>
    <xf numFmtId="38" fontId="5" fillId="2" borderId="62" xfId="0" applyNumberFormat="1" applyFont="1" applyFill="1" applyBorder="1" applyAlignment="1">
      <alignment horizontal="right" vertical="center"/>
    </xf>
    <xf numFmtId="38" fontId="5" fillId="2" borderId="63" xfId="0" applyNumberFormat="1" applyFont="1" applyFill="1" applyBorder="1" applyAlignment="1">
      <alignment horizontal="right" vertical="center"/>
    </xf>
    <xf numFmtId="38" fontId="5" fillId="2" borderId="13" xfId="0" applyNumberFormat="1" applyFont="1" applyFill="1" applyBorder="1" applyAlignment="1">
      <alignment horizontal="right" vertical="center"/>
    </xf>
    <xf numFmtId="38" fontId="5" fillId="2" borderId="65" xfId="0" applyNumberFormat="1" applyFont="1" applyFill="1" applyBorder="1" applyAlignment="1">
      <alignment horizontal="right" vertical="center"/>
    </xf>
    <xf numFmtId="38" fontId="5" fillId="2" borderId="66" xfId="0" applyNumberFormat="1" applyFont="1" applyFill="1" applyBorder="1" applyAlignment="1">
      <alignment horizontal="right" vertical="center"/>
    </xf>
    <xf numFmtId="38" fontId="5" fillId="2" borderId="67" xfId="0" applyNumberFormat="1" applyFont="1" applyFill="1" applyBorder="1" applyAlignment="1">
      <alignment horizontal="right" vertical="center"/>
    </xf>
    <xf numFmtId="38" fontId="5" fillId="2" borderId="69" xfId="0" applyNumberFormat="1" applyFont="1" applyFill="1" applyBorder="1" applyAlignment="1">
      <alignment horizontal="right" vertical="center"/>
    </xf>
    <xf numFmtId="38" fontId="5" fillId="2" borderId="70" xfId="0" applyNumberFormat="1" applyFont="1" applyFill="1" applyBorder="1" applyAlignment="1">
      <alignment horizontal="right" vertical="center"/>
    </xf>
    <xf numFmtId="38" fontId="5" fillId="2" borderId="71" xfId="0" applyNumberFormat="1" applyFont="1" applyFill="1" applyBorder="1" applyAlignment="1">
      <alignment horizontal="right" vertical="center"/>
    </xf>
    <xf numFmtId="38" fontId="5" fillId="0" borderId="30" xfId="0" applyNumberFormat="1" applyFont="1" applyFill="1" applyBorder="1" applyAlignment="1">
      <alignment horizontal="right" vertical="center"/>
    </xf>
    <xf numFmtId="38" fontId="5" fillId="0" borderId="48" xfId="0" applyNumberFormat="1" applyFont="1" applyFill="1" applyBorder="1" applyAlignment="1">
      <alignment horizontal="right" vertical="center"/>
    </xf>
    <xf numFmtId="38" fontId="5" fillId="0" borderId="49" xfId="0" applyNumberFormat="1" applyFont="1" applyFill="1" applyBorder="1" applyAlignment="1">
      <alignment horizontal="right" vertical="center"/>
    </xf>
    <xf numFmtId="0" fontId="5" fillId="4" borderId="43" xfId="0" applyFont="1" applyFill="1" applyBorder="1" applyAlignment="1">
      <alignment horizontal="center" vertical="center"/>
    </xf>
    <xf numFmtId="0" fontId="5" fillId="4" borderId="44" xfId="0" applyFont="1" applyFill="1" applyBorder="1" applyAlignment="1">
      <alignment horizontal="center" vertical="center"/>
    </xf>
    <xf numFmtId="0" fontId="5" fillId="4" borderId="14" xfId="0" applyFont="1" applyFill="1" applyBorder="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38" fontId="5" fillId="4" borderId="59" xfId="0" applyNumberFormat="1" applyFont="1" applyFill="1" applyBorder="1" applyAlignment="1">
      <alignment horizontal="right" vertical="center"/>
    </xf>
    <xf numFmtId="38" fontId="5" fillId="4" borderId="62" xfId="0" applyNumberFormat="1" applyFont="1" applyFill="1" applyBorder="1" applyAlignment="1">
      <alignment horizontal="right" vertical="center"/>
    </xf>
    <xf numFmtId="38" fontId="5" fillId="4" borderId="8" xfId="0" applyNumberFormat="1" applyFont="1" applyFill="1" applyBorder="1" applyAlignment="1">
      <alignment horizontal="right" vertical="center"/>
    </xf>
    <xf numFmtId="38" fontId="5" fillId="0" borderId="80" xfId="0" applyNumberFormat="1" applyFont="1" applyBorder="1" applyAlignment="1">
      <alignment horizontal="right" vertical="center"/>
    </xf>
    <xf numFmtId="38" fontId="5" fillId="0" borderId="61" xfId="0" applyNumberFormat="1" applyFont="1" applyBorder="1" applyAlignment="1">
      <alignment horizontal="right" vertical="center"/>
    </xf>
    <xf numFmtId="38" fontId="5" fillId="0" borderId="62" xfId="0" applyNumberFormat="1" applyFont="1" applyBorder="1" applyAlignment="1">
      <alignment horizontal="right" vertical="center"/>
    </xf>
    <xf numFmtId="38" fontId="5" fillId="0" borderId="8" xfId="0" applyNumberFormat="1" applyFont="1" applyBorder="1" applyAlignment="1">
      <alignment horizontal="right" vertical="center"/>
    </xf>
    <xf numFmtId="38" fontId="5" fillId="0" borderId="81" xfId="0" applyNumberFormat="1" applyFont="1" applyBorder="1" applyAlignment="1">
      <alignment horizontal="right" vertical="center"/>
    </xf>
    <xf numFmtId="0" fontId="5" fillId="0" borderId="41" xfId="0" applyFont="1" applyBorder="1">
      <alignment vertical="center"/>
    </xf>
    <xf numFmtId="0" fontId="5" fillId="0" borderId="42" xfId="0" applyFont="1" applyBorder="1">
      <alignment vertical="center"/>
    </xf>
    <xf numFmtId="38" fontId="5" fillId="4" borderId="43" xfId="0" applyNumberFormat="1" applyFont="1" applyFill="1" applyBorder="1" applyAlignment="1">
      <alignment horizontal="right" vertical="center"/>
    </xf>
    <xf numFmtId="38" fontId="5" fillId="4" borderId="44" xfId="0" applyNumberFormat="1" applyFont="1" applyFill="1" applyBorder="1" applyAlignment="1">
      <alignment horizontal="right" vertical="center"/>
    </xf>
    <xf numFmtId="38" fontId="5" fillId="4" borderId="41" xfId="0" applyNumberFormat="1" applyFont="1" applyFill="1" applyBorder="1" applyAlignment="1">
      <alignment horizontal="right" vertical="center"/>
    </xf>
    <xf numFmtId="38" fontId="5" fillId="0" borderId="78" xfId="0" applyNumberFormat="1" applyFont="1" applyBorder="1" applyAlignment="1">
      <alignment horizontal="right" vertical="center"/>
    </xf>
    <xf numFmtId="38" fontId="5" fillId="0" borderId="46" xfId="0" applyNumberFormat="1" applyFont="1" applyBorder="1" applyAlignment="1">
      <alignment horizontal="right" vertical="center"/>
    </xf>
    <xf numFmtId="38" fontId="5" fillId="0" borderId="44" xfId="0" applyNumberFormat="1" applyFont="1" applyBorder="1" applyAlignment="1">
      <alignment horizontal="right" vertical="center"/>
    </xf>
    <xf numFmtId="38" fontId="5" fillId="0" borderId="41" xfId="0" applyNumberFormat="1" applyFont="1" applyBorder="1" applyAlignment="1">
      <alignment horizontal="right" vertical="center"/>
    </xf>
    <xf numFmtId="38" fontId="5" fillId="0" borderId="82" xfId="0" applyNumberFormat="1" applyFont="1" applyBorder="1" applyAlignment="1">
      <alignment horizontal="right" vertical="center"/>
    </xf>
    <xf numFmtId="38" fontId="5" fillId="2" borderId="27" xfId="0" applyNumberFormat="1" applyFont="1" applyFill="1" applyBorder="1" applyAlignment="1">
      <alignment horizontal="right" vertical="center"/>
    </xf>
    <xf numFmtId="38" fontId="5" fillId="2" borderId="48" xfId="0" applyNumberFormat="1" applyFont="1" applyFill="1" applyBorder="1" applyAlignment="1">
      <alignment horizontal="right" vertical="center"/>
    </xf>
    <xf numFmtId="38" fontId="5" fillId="2" borderId="5" xfId="0" applyNumberFormat="1" applyFont="1" applyFill="1" applyBorder="1" applyAlignment="1">
      <alignment horizontal="right" vertical="center"/>
    </xf>
    <xf numFmtId="38" fontId="5" fillId="2" borderId="83" xfId="0" applyNumberFormat="1" applyFont="1" applyFill="1" applyBorder="1" applyAlignment="1">
      <alignment horizontal="right" vertical="center"/>
    </xf>
    <xf numFmtId="38" fontId="5" fillId="2" borderId="30" xfId="0" applyNumberFormat="1" applyFont="1" applyFill="1" applyBorder="1" applyAlignment="1">
      <alignment horizontal="right" vertical="center"/>
    </xf>
    <xf numFmtId="38" fontId="5" fillId="2" borderId="84" xfId="0" applyNumberFormat="1" applyFont="1" applyFill="1" applyBorder="1" applyAlignment="1">
      <alignment horizontal="right" vertical="center"/>
    </xf>
    <xf numFmtId="0" fontId="5" fillId="0" borderId="85" xfId="0" applyFont="1" applyBorder="1" applyAlignment="1">
      <alignment horizontal="center" vertical="center"/>
    </xf>
    <xf numFmtId="38" fontId="5" fillId="0" borderId="86" xfId="0" applyNumberFormat="1" applyFont="1" applyBorder="1" applyAlignment="1">
      <alignment horizontal="right" vertical="center"/>
    </xf>
    <xf numFmtId="38" fontId="5" fillId="0" borderId="10" xfId="0" applyNumberFormat="1" applyFont="1" applyBorder="1" applyAlignment="1">
      <alignment horizontal="right" vertical="center"/>
    </xf>
    <xf numFmtId="38" fontId="5" fillId="0" borderId="87" xfId="0" applyNumberFormat="1" applyFont="1" applyBorder="1" applyAlignment="1">
      <alignment horizontal="right" vertical="center"/>
    </xf>
    <xf numFmtId="38" fontId="5" fillId="0" borderId="67" xfId="0" applyNumberFormat="1" applyFont="1" applyBorder="1" applyAlignment="1">
      <alignment horizontal="right" vertical="center"/>
    </xf>
    <xf numFmtId="38" fontId="5" fillId="2" borderId="31" xfId="0" applyNumberFormat="1" applyFont="1" applyFill="1" applyBorder="1" applyAlignment="1">
      <alignment horizontal="right" vertical="center"/>
    </xf>
    <xf numFmtId="38" fontId="5" fillId="2" borderId="7" xfId="0" applyNumberFormat="1" applyFont="1" applyFill="1" applyBorder="1" applyAlignment="1">
      <alignment horizontal="right" vertical="center"/>
    </xf>
    <xf numFmtId="0" fontId="5" fillId="0" borderId="78" xfId="0" applyFont="1" applyBorder="1" applyAlignment="1">
      <alignment horizontal="center" vertical="center"/>
    </xf>
    <xf numFmtId="0" fontId="5" fillId="2" borderId="88"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85" xfId="0" applyFont="1" applyFill="1" applyBorder="1" applyAlignment="1">
      <alignment horizontal="center" vertical="center"/>
    </xf>
    <xf numFmtId="0" fontId="5" fillId="6" borderId="43" xfId="0" applyFont="1" applyFill="1" applyBorder="1" applyAlignment="1">
      <alignment horizontal="center" vertical="center"/>
    </xf>
    <xf numFmtId="0" fontId="5" fillId="6" borderId="44" xfId="0" applyFont="1" applyFill="1" applyBorder="1" applyAlignment="1">
      <alignment horizontal="center" vertical="center"/>
    </xf>
    <xf numFmtId="0" fontId="5" fillId="6" borderId="78" xfId="0" applyFont="1" applyFill="1" applyBorder="1" applyAlignment="1">
      <alignment horizontal="center" vertical="center"/>
    </xf>
    <xf numFmtId="0" fontId="5" fillId="6" borderId="46" xfId="0" applyFont="1" applyFill="1" applyBorder="1" applyAlignment="1">
      <alignment horizontal="center" vertical="center"/>
    </xf>
    <xf numFmtId="0" fontId="5" fillId="6" borderId="85" xfId="0" applyFont="1" applyFill="1" applyBorder="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4" xfId="0" applyFont="1" applyFill="1" applyBorder="1" applyAlignment="1">
      <alignment vertical="center"/>
    </xf>
    <xf numFmtId="0" fontId="5" fillId="0" borderId="73" xfId="0" applyFont="1" applyFill="1" applyBorder="1">
      <alignment vertical="center"/>
    </xf>
    <xf numFmtId="0" fontId="5" fillId="0" borderId="26" xfId="0" applyFont="1" applyFill="1" applyBorder="1">
      <alignment vertical="center"/>
    </xf>
    <xf numFmtId="0" fontId="5" fillId="0" borderId="74" xfId="0" applyFont="1" applyFill="1" applyBorder="1">
      <alignment vertical="center"/>
    </xf>
    <xf numFmtId="3" fontId="5" fillId="4" borderId="27" xfId="1" applyNumberFormat="1" applyFont="1" applyFill="1" applyBorder="1">
      <alignment vertical="center"/>
    </xf>
    <xf numFmtId="3" fontId="5" fillId="4" borderId="48" xfId="1" applyNumberFormat="1" applyFont="1" applyFill="1" applyBorder="1">
      <alignment vertical="center"/>
    </xf>
    <xf numFmtId="3" fontId="5" fillId="4" borderId="5" xfId="1" applyNumberFormat="1" applyFont="1" applyFill="1" applyBorder="1">
      <alignment vertical="center"/>
    </xf>
    <xf numFmtId="3" fontId="5" fillId="0" borderId="30" xfId="1" applyNumberFormat="1" applyFont="1" applyFill="1" applyBorder="1">
      <alignment vertical="center"/>
    </xf>
    <xf numFmtId="3" fontId="5" fillId="0" borderId="48" xfId="1" applyNumberFormat="1" applyFont="1" applyFill="1" applyBorder="1">
      <alignment vertical="center"/>
    </xf>
    <xf numFmtId="3" fontId="5" fillId="0" borderId="5" xfId="1" applyNumberFormat="1" applyFont="1" applyFill="1" applyBorder="1">
      <alignment vertical="center"/>
    </xf>
    <xf numFmtId="3" fontId="5" fillId="0" borderId="84" xfId="1" applyNumberFormat="1" applyFont="1" applyFill="1" applyBorder="1">
      <alignment vertical="center"/>
    </xf>
    <xf numFmtId="0" fontId="5" fillId="0" borderId="90" xfId="0" applyFont="1" applyFill="1" applyBorder="1">
      <alignment vertical="center"/>
    </xf>
    <xf numFmtId="0" fontId="5" fillId="2" borderId="10" xfId="0" applyFont="1" applyFill="1" applyBorder="1">
      <alignment vertical="center"/>
    </xf>
    <xf numFmtId="3" fontId="5" fillId="2" borderId="59" xfId="1" applyNumberFormat="1" applyFont="1" applyFill="1" applyBorder="1">
      <alignment vertical="center"/>
    </xf>
    <xf numFmtId="3" fontId="5" fillId="2" borderId="62" xfId="1" applyNumberFormat="1" applyFont="1" applyFill="1" applyBorder="1">
      <alignment vertical="center"/>
    </xf>
    <xf numFmtId="3" fontId="5" fillId="2" borderId="86" xfId="1" applyNumberFormat="1" applyFont="1" applyFill="1" applyBorder="1">
      <alignment vertical="center"/>
    </xf>
    <xf numFmtId="3" fontId="5" fillId="2" borderId="61" xfId="1" applyNumberFormat="1" applyFont="1" applyFill="1" applyBorder="1">
      <alignment vertical="center"/>
    </xf>
    <xf numFmtId="3" fontId="5" fillId="2" borderId="81" xfId="1" applyNumberFormat="1" applyFont="1" applyFill="1" applyBorder="1">
      <alignment vertical="center"/>
    </xf>
    <xf numFmtId="0" fontId="5" fillId="2" borderId="11" xfId="0" applyFont="1" applyFill="1" applyBorder="1">
      <alignment vertical="center"/>
    </xf>
    <xf numFmtId="0" fontId="5" fillId="2" borderId="13" xfId="0" applyFont="1" applyFill="1" applyBorder="1">
      <alignment vertical="center"/>
    </xf>
    <xf numFmtId="3" fontId="5" fillId="2" borderId="63" xfId="1" applyNumberFormat="1" applyFont="1" applyFill="1" applyBorder="1">
      <alignment vertical="center"/>
    </xf>
    <xf numFmtId="3" fontId="5" fillId="2" borderId="66" xfId="1" applyNumberFormat="1" applyFont="1" applyFill="1" applyBorder="1">
      <alignment vertical="center"/>
    </xf>
    <xf numFmtId="3" fontId="5" fillId="2" borderId="91" xfId="1" applyNumberFormat="1" applyFont="1" applyFill="1" applyBorder="1">
      <alignment vertical="center"/>
    </xf>
    <xf numFmtId="3" fontId="5" fillId="2" borderId="65" xfId="1" applyNumberFormat="1" applyFont="1" applyFill="1" applyBorder="1">
      <alignment vertical="center"/>
    </xf>
    <xf numFmtId="3" fontId="5" fillId="2" borderId="93" xfId="1" applyNumberFormat="1" applyFont="1" applyFill="1" applyBorder="1">
      <alignment vertical="center"/>
    </xf>
    <xf numFmtId="0" fontId="5" fillId="2" borderId="67" xfId="0" applyFont="1" applyFill="1" applyBorder="1">
      <alignment vertical="center"/>
    </xf>
    <xf numFmtId="3" fontId="5" fillId="2" borderId="43" xfId="1" applyNumberFormat="1" applyFont="1" applyFill="1" applyBorder="1">
      <alignment vertical="center"/>
    </xf>
    <xf numFmtId="3" fontId="5" fillId="2" borderId="44" xfId="1" applyNumberFormat="1" applyFont="1" applyFill="1" applyBorder="1">
      <alignment vertical="center"/>
    </xf>
    <xf numFmtId="3" fontId="5" fillId="2" borderId="87" xfId="1" applyNumberFormat="1" applyFont="1" applyFill="1" applyBorder="1">
      <alignment vertical="center"/>
    </xf>
    <xf numFmtId="3" fontId="5" fillId="2" borderId="46" xfId="1" applyNumberFormat="1" applyFont="1" applyFill="1" applyBorder="1">
      <alignment vertical="center"/>
    </xf>
    <xf numFmtId="3" fontId="5" fillId="2" borderId="82" xfId="1" applyNumberFormat="1" applyFont="1" applyFill="1" applyBorder="1">
      <alignment vertical="center"/>
    </xf>
    <xf numFmtId="3" fontId="5" fillId="2" borderId="8" xfId="1" applyNumberFormat="1" applyFont="1" applyFill="1" applyBorder="1">
      <alignment vertical="center"/>
    </xf>
    <xf numFmtId="3" fontId="5" fillId="2" borderId="41" xfId="1" applyNumberFormat="1" applyFont="1" applyFill="1" applyBorder="1">
      <alignment vertical="center"/>
    </xf>
    <xf numFmtId="3" fontId="5" fillId="2" borderId="11" xfId="1" applyNumberFormat="1" applyFont="1" applyFill="1" applyBorder="1">
      <alignment vertical="center"/>
    </xf>
    <xf numFmtId="0" fontId="5" fillId="0" borderId="14"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7" xfId="0" applyFont="1" applyFill="1" applyBorder="1">
      <alignment vertical="center"/>
    </xf>
    <xf numFmtId="0" fontId="5" fillId="2" borderId="94" xfId="0" applyFont="1" applyFill="1" applyBorder="1">
      <alignment vertical="center"/>
    </xf>
    <xf numFmtId="3" fontId="5" fillId="2" borderId="38" xfId="1" applyNumberFormat="1" applyFont="1" applyFill="1" applyBorder="1">
      <alignment vertical="center"/>
    </xf>
    <xf numFmtId="3" fontId="5" fillId="2" borderId="35" xfId="1" applyNumberFormat="1" applyFont="1" applyFill="1" applyBorder="1">
      <alignment vertical="center"/>
    </xf>
    <xf numFmtId="3" fontId="5" fillId="2" borderId="95" xfId="1" applyNumberFormat="1" applyFont="1" applyFill="1" applyBorder="1">
      <alignment vertical="center"/>
    </xf>
    <xf numFmtId="3" fontId="5" fillId="2" borderId="96" xfId="1" applyNumberFormat="1" applyFont="1" applyFill="1" applyBorder="1">
      <alignment vertical="center"/>
    </xf>
    <xf numFmtId="0" fontId="0" fillId="0" borderId="90" xfId="0" applyFont="1" applyFill="1" applyBorder="1">
      <alignment vertical="center"/>
    </xf>
    <xf numFmtId="0" fontId="0" fillId="2" borderId="11" xfId="0" applyFont="1" applyFill="1" applyBorder="1">
      <alignment vertical="center"/>
    </xf>
    <xf numFmtId="0" fontId="0" fillId="2" borderId="12" xfId="0" applyFont="1" applyFill="1" applyBorder="1">
      <alignment vertical="center"/>
    </xf>
    <xf numFmtId="0" fontId="0" fillId="2" borderId="13" xfId="0" applyFont="1" applyFill="1" applyBorder="1">
      <alignment vertical="center"/>
    </xf>
    <xf numFmtId="3" fontId="0" fillId="2" borderId="63" xfId="1" applyNumberFormat="1" applyFont="1" applyFill="1" applyBorder="1">
      <alignment vertical="center"/>
    </xf>
    <xf numFmtId="3" fontId="0" fillId="2" borderId="66" xfId="1" applyNumberFormat="1" applyFont="1" applyFill="1" applyBorder="1">
      <alignment vertical="center"/>
    </xf>
    <xf numFmtId="3" fontId="0" fillId="2" borderId="11" xfId="1" applyNumberFormat="1" applyFont="1" applyFill="1" applyBorder="1">
      <alignment vertical="center"/>
    </xf>
    <xf numFmtId="3" fontId="0" fillId="2" borderId="65" xfId="1" applyNumberFormat="1" applyFont="1" applyFill="1" applyBorder="1">
      <alignment vertical="center"/>
    </xf>
    <xf numFmtId="3" fontId="0" fillId="2" borderId="91" xfId="1" applyNumberFormat="1" applyFont="1" applyFill="1" applyBorder="1">
      <alignment vertical="center"/>
    </xf>
    <xf numFmtId="3" fontId="0" fillId="2" borderId="93" xfId="1" applyNumberFormat="1" applyFont="1" applyFill="1" applyBorder="1">
      <alignment vertical="center"/>
    </xf>
    <xf numFmtId="0" fontId="0" fillId="0" borderId="0" xfId="0" applyFont="1" applyFill="1">
      <alignment vertical="center"/>
    </xf>
    <xf numFmtId="0" fontId="12" fillId="2" borderId="11" xfId="0" applyFont="1" applyFill="1" applyBorder="1" applyAlignment="1">
      <alignment vertical="center"/>
    </xf>
    <xf numFmtId="0" fontId="5" fillId="2" borderId="12" xfId="0" applyFont="1" applyFill="1" applyBorder="1" applyAlignment="1">
      <alignment vertical="center" wrapText="1"/>
    </xf>
    <xf numFmtId="0" fontId="5" fillId="2" borderId="13" xfId="0" applyFont="1" applyFill="1" applyBorder="1" applyAlignment="1">
      <alignment vertical="center" wrapText="1"/>
    </xf>
    <xf numFmtId="0" fontId="5" fillId="0" borderId="97" xfId="0" applyFont="1" applyFill="1" applyBorder="1">
      <alignment vertical="center"/>
    </xf>
    <xf numFmtId="0" fontId="13" fillId="2" borderId="11" xfId="0" applyFont="1" applyFill="1" applyBorder="1" applyAlignment="1">
      <alignment vertical="center"/>
    </xf>
    <xf numFmtId="0" fontId="5" fillId="0" borderId="98" xfId="0" applyFont="1" applyFill="1" applyBorder="1">
      <alignment vertical="center"/>
    </xf>
    <xf numFmtId="0" fontId="13" fillId="2" borderId="14" xfId="0" applyFont="1" applyFill="1" applyBorder="1" applyAlignment="1">
      <alignment vertical="center"/>
    </xf>
    <xf numFmtId="0" fontId="5" fillId="2" borderId="4" xfId="0" applyFont="1" applyFill="1" applyBorder="1" applyAlignment="1">
      <alignment vertical="center" wrapText="1"/>
    </xf>
    <xf numFmtId="0" fontId="5" fillId="2" borderId="15" xfId="0" applyFont="1" applyFill="1" applyBorder="1" applyAlignment="1">
      <alignment vertical="center" wrapText="1"/>
    </xf>
    <xf numFmtId="3" fontId="5" fillId="2" borderId="88" xfId="1" applyNumberFormat="1" applyFont="1" applyFill="1" applyBorder="1">
      <alignment vertical="center"/>
    </xf>
    <xf numFmtId="3" fontId="5" fillId="2" borderId="89" xfId="1" applyNumberFormat="1" applyFont="1" applyFill="1" applyBorder="1">
      <alignment vertical="center"/>
    </xf>
    <xf numFmtId="3" fontId="5" fillId="2" borderId="14" xfId="1" applyNumberFormat="1" applyFont="1" applyFill="1" applyBorder="1">
      <alignment vertical="center"/>
    </xf>
    <xf numFmtId="3" fontId="5" fillId="2" borderId="100" xfId="1" applyNumberFormat="1" applyFont="1" applyFill="1" applyBorder="1">
      <alignment vertical="center"/>
    </xf>
    <xf numFmtId="3" fontId="5" fillId="2" borderId="85" xfId="1" applyNumberFormat="1" applyFont="1" applyFill="1" applyBorder="1">
      <alignment vertical="center"/>
    </xf>
    <xf numFmtId="3" fontId="5" fillId="2" borderId="79" xfId="1" applyNumberFormat="1" applyFont="1" applyFill="1" applyBorder="1">
      <alignment vertical="center"/>
    </xf>
    <xf numFmtId="0" fontId="5" fillId="0" borderId="5" xfId="0" applyFont="1" applyFill="1" applyBorder="1" applyAlignment="1">
      <alignment vertical="center"/>
    </xf>
    <xf numFmtId="0" fontId="5" fillId="0" borderId="0" xfId="0" applyFont="1" applyFill="1" applyBorder="1" applyAlignment="1">
      <alignment vertical="center"/>
    </xf>
    <xf numFmtId="3" fontId="5" fillId="0" borderId="0" xfId="1" applyNumberFormat="1" applyFont="1" applyFill="1" applyBorder="1">
      <alignment vertical="center"/>
    </xf>
    <xf numFmtId="0" fontId="5" fillId="2" borderId="73" xfId="0" applyFont="1" applyFill="1" applyBorder="1">
      <alignment vertical="center"/>
    </xf>
    <xf numFmtId="0" fontId="5" fillId="2" borderId="26" xfId="0" applyFont="1" applyFill="1" applyBorder="1">
      <alignment vertical="center"/>
    </xf>
    <xf numFmtId="0" fontId="5" fillId="2" borderId="74" xfId="0" applyFont="1" applyFill="1" applyBorder="1">
      <alignment vertical="center"/>
    </xf>
    <xf numFmtId="3" fontId="5" fillId="2" borderId="101" xfId="1" applyNumberFormat="1" applyFont="1" applyFill="1" applyBorder="1">
      <alignment vertical="center"/>
    </xf>
    <xf numFmtId="3" fontId="5" fillId="2" borderId="102" xfId="1" applyNumberFormat="1" applyFont="1" applyFill="1" applyBorder="1">
      <alignment vertical="center"/>
    </xf>
    <xf numFmtId="3" fontId="5" fillId="2" borderId="103" xfId="1" applyNumberFormat="1" applyFont="1" applyFill="1" applyBorder="1">
      <alignment vertical="center"/>
    </xf>
    <xf numFmtId="3" fontId="5" fillId="2" borderId="77" xfId="1" applyNumberFormat="1" applyFont="1" applyFill="1" applyBorder="1">
      <alignment vertical="center"/>
    </xf>
    <xf numFmtId="3" fontId="0" fillId="2" borderId="46" xfId="1" applyNumberFormat="1" applyFont="1" applyFill="1" applyBorder="1">
      <alignment vertical="center"/>
    </xf>
    <xf numFmtId="0" fontId="15" fillId="0" borderId="0" xfId="2" applyFont="1">
      <alignment vertical="center"/>
    </xf>
    <xf numFmtId="0" fontId="4" fillId="0" borderId="0" xfId="2">
      <alignment vertical="center"/>
    </xf>
    <xf numFmtId="0" fontId="4" fillId="7" borderId="104" xfId="2" applyFill="1" applyBorder="1" applyAlignment="1">
      <alignment horizontal="center" vertical="center"/>
    </xf>
    <xf numFmtId="0" fontId="4" fillId="8" borderId="105" xfId="2" applyFill="1" applyBorder="1">
      <alignment vertical="center"/>
    </xf>
    <xf numFmtId="38" fontId="0" fillId="0" borderId="105" xfId="3" applyFont="1" applyBorder="1">
      <alignment vertical="center"/>
    </xf>
    <xf numFmtId="0" fontId="4" fillId="8" borderId="98" xfId="2" applyFill="1" applyBorder="1">
      <alignment vertical="center"/>
    </xf>
    <xf numFmtId="176" fontId="0" fillId="0" borderId="98" xfId="4" applyNumberFormat="1" applyFont="1" applyBorder="1">
      <alignment vertical="center"/>
    </xf>
    <xf numFmtId="38" fontId="0" fillId="0" borderId="105" xfId="3" applyFont="1" applyBorder="1" applyAlignment="1">
      <alignment horizontal="center" vertical="center"/>
    </xf>
    <xf numFmtId="38" fontId="0" fillId="0" borderId="98" xfId="3" applyFont="1" applyBorder="1" applyAlignment="1">
      <alignment horizontal="center" vertical="center"/>
    </xf>
    <xf numFmtId="0" fontId="15" fillId="0" borderId="0" xfId="5" applyFont="1">
      <alignment vertical="center"/>
    </xf>
    <xf numFmtId="0" fontId="3" fillId="0" borderId="0" xfId="5">
      <alignment vertical="center"/>
    </xf>
    <xf numFmtId="0" fontId="3" fillId="0" borderId="5" xfId="5" applyBorder="1" applyAlignment="1">
      <alignment vertical="center"/>
    </xf>
    <xf numFmtId="0" fontId="3" fillId="7" borderId="104" xfId="5" applyFill="1" applyBorder="1" applyAlignment="1">
      <alignment horizontal="center" vertical="center"/>
    </xf>
    <xf numFmtId="0" fontId="3" fillId="7" borderId="5" xfId="5" applyFill="1" applyBorder="1" applyAlignment="1">
      <alignment horizontal="center" vertical="center"/>
    </xf>
    <xf numFmtId="0" fontId="3" fillId="7" borderId="106" xfId="5" applyFill="1" applyBorder="1" applyAlignment="1">
      <alignment horizontal="center" vertical="center"/>
    </xf>
    <xf numFmtId="0" fontId="3" fillId="7" borderId="7" xfId="5" applyFill="1" applyBorder="1" applyAlignment="1">
      <alignment horizontal="center" vertical="center"/>
    </xf>
    <xf numFmtId="0" fontId="3" fillId="8" borderId="105" xfId="5" applyFill="1" applyBorder="1">
      <alignment vertical="center"/>
    </xf>
    <xf numFmtId="38" fontId="0" fillId="0" borderId="105" xfId="6" applyFont="1" applyBorder="1">
      <alignment vertical="center"/>
    </xf>
    <xf numFmtId="38" fontId="0" fillId="0" borderId="8" xfId="6" applyFont="1" applyBorder="1">
      <alignment vertical="center"/>
    </xf>
    <xf numFmtId="38" fontId="0" fillId="0" borderId="107" xfId="6" applyFont="1" applyBorder="1">
      <alignment vertical="center"/>
    </xf>
    <xf numFmtId="38" fontId="0" fillId="0" borderId="10" xfId="6" applyFont="1" applyBorder="1">
      <alignment vertical="center"/>
    </xf>
    <xf numFmtId="0" fontId="3" fillId="8" borderId="98" xfId="5" applyFill="1" applyBorder="1">
      <alignment vertical="center"/>
    </xf>
    <xf numFmtId="177" fontId="0" fillId="0" borderId="98" xfId="7" applyNumberFormat="1" applyFont="1" applyBorder="1">
      <alignment vertical="center"/>
    </xf>
    <xf numFmtId="177" fontId="0" fillId="0" borderId="14" xfId="7" applyNumberFormat="1" applyFont="1" applyBorder="1">
      <alignment vertical="center"/>
    </xf>
    <xf numFmtId="177" fontId="0" fillId="0" borderId="108" xfId="7" applyNumberFormat="1" applyFont="1" applyBorder="1">
      <alignment vertical="center"/>
    </xf>
    <xf numFmtId="177" fontId="0" fillId="0" borderId="15" xfId="7" applyNumberFormat="1" applyFont="1" applyBorder="1">
      <alignment vertical="center"/>
    </xf>
    <xf numFmtId="182" fontId="5" fillId="0" borderId="0" xfId="0" applyNumberFormat="1" applyFont="1" applyBorder="1" applyAlignment="1">
      <alignment horizontal="center" vertical="center"/>
    </xf>
    <xf numFmtId="0" fontId="0" fillId="0" borderId="11" xfId="0" applyFont="1" applyBorder="1">
      <alignment vertical="center"/>
    </xf>
    <xf numFmtId="0" fontId="10" fillId="0" borderId="12" xfId="0" applyFont="1" applyBorder="1">
      <alignment vertical="center"/>
    </xf>
    <xf numFmtId="0" fontId="0" fillId="0" borderId="12" xfId="0" applyFont="1" applyBorder="1">
      <alignment vertical="center"/>
    </xf>
    <xf numFmtId="38" fontId="0" fillId="0" borderId="11" xfId="0" applyNumberFormat="1" applyFont="1" applyBorder="1" applyAlignment="1">
      <alignment vertical="center"/>
    </xf>
    <xf numFmtId="38" fontId="0" fillId="0" borderId="13" xfId="0" applyNumberFormat="1" applyFont="1" applyBorder="1" applyAlignment="1">
      <alignment vertical="center"/>
    </xf>
    <xf numFmtId="0" fontId="0" fillId="0" borderId="4" xfId="0" applyFont="1" applyBorder="1">
      <alignment vertical="center"/>
    </xf>
    <xf numFmtId="38" fontId="0" fillId="0" borderId="14" xfId="0" applyNumberFormat="1" applyFont="1" applyBorder="1" applyAlignment="1">
      <alignment vertical="center"/>
    </xf>
    <xf numFmtId="38" fontId="0" fillId="0" borderId="15" xfId="0" applyNumberFormat="1" applyFont="1" applyBorder="1" applyAlignment="1">
      <alignment vertical="center"/>
    </xf>
    <xf numFmtId="0" fontId="0" fillId="0" borderId="0" xfId="0" applyFont="1">
      <alignment vertical="center"/>
    </xf>
    <xf numFmtId="0" fontId="0" fillId="0" borderId="8" xfId="0" applyFont="1" applyBorder="1">
      <alignment vertical="center"/>
    </xf>
    <xf numFmtId="0" fontId="0" fillId="0" borderId="9" xfId="0" applyFont="1" applyBorder="1">
      <alignment vertical="center"/>
    </xf>
    <xf numFmtId="38" fontId="0" fillId="4" borderId="59" xfId="0" applyNumberFormat="1" applyFont="1" applyFill="1" applyBorder="1" applyAlignment="1">
      <alignment horizontal="right" vertical="center"/>
    </xf>
    <xf numFmtId="38" fontId="0" fillId="4" borderId="62" xfId="0" applyNumberFormat="1" applyFont="1" applyFill="1" applyBorder="1" applyAlignment="1">
      <alignment horizontal="right" vertical="center"/>
    </xf>
    <xf numFmtId="38" fontId="0" fillId="4" borderId="8" xfId="0" applyNumberFormat="1" applyFont="1" applyFill="1" applyBorder="1" applyAlignment="1">
      <alignment horizontal="right" vertical="center"/>
    </xf>
    <xf numFmtId="38" fontId="0" fillId="0" borderId="80" xfId="0" applyNumberFormat="1" applyFont="1" applyBorder="1" applyAlignment="1">
      <alignment horizontal="right" vertical="center"/>
    </xf>
    <xf numFmtId="38" fontId="0" fillId="0" borderId="61" xfId="0" applyNumberFormat="1" applyFont="1" applyBorder="1" applyAlignment="1">
      <alignment horizontal="right" vertical="center"/>
    </xf>
    <xf numFmtId="38" fontId="0" fillId="0" borderId="62" xfId="0" applyNumberFormat="1" applyFont="1" applyBorder="1" applyAlignment="1">
      <alignment horizontal="right" vertical="center"/>
    </xf>
    <xf numFmtId="38" fontId="0" fillId="0" borderId="86" xfId="0" applyNumberFormat="1" applyFont="1" applyBorder="1" applyAlignment="1">
      <alignment horizontal="right" vertical="center"/>
    </xf>
    <xf numFmtId="38" fontId="0" fillId="0" borderId="10" xfId="0" applyNumberFormat="1" applyFont="1" applyBorder="1" applyAlignment="1">
      <alignment horizontal="right" vertical="center"/>
    </xf>
    <xf numFmtId="0" fontId="0" fillId="0" borderId="41" xfId="0" applyFont="1" applyBorder="1">
      <alignment vertical="center"/>
    </xf>
    <xf numFmtId="0" fontId="0" fillId="0" borderId="42" xfId="0" applyFont="1" applyBorder="1">
      <alignment vertical="center"/>
    </xf>
    <xf numFmtId="38" fontId="0" fillId="4" borderId="43" xfId="0" applyNumberFormat="1" applyFont="1" applyFill="1" applyBorder="1" applyAlignment="1">
      <alignment horizontal="right" vertical="center"/>
    </xf>
    <xf numFmtId="38" fontId="0" fillId="4" borderId="44" xfId="0" applyNumberFormat="1" applyFont="1" applyFill="1" applyBorder="1" applyAlignment="1">
      <alignment horizontal="right" vertical="center"/>
    </xf>
    <xf numFmtId="38" fontId="0" fillId="4" borderId="41" xfId="0" applyNumberFormat="1" applyFont="1" applyFill="1" applyBorder="1" applyAlignment="1">
      <alignment horizontal="right" vertical="center"/>
    </xf>
    <xf numFmtId="38" fontId="0" fillId="0" borderId="78" xfId="0" applyNumberFormat="1" applyFont="1" applyBorder="1" applyAlignment="1">
      <alignment horizontal="right" vertical="center"/>
    </xf>
    <xf numFmtId="38" fontId="0" fillId="0" borderId="46" xfId="0" applyNumberFormat="1" applyFont="1" applyBorder="1" applyAlignment="1">
      <alignment horizontal="right" vertical="center"/>
    </xf>
    <xf numFmtId="38" fontId="0" fillId="0" borderId="44" xfId="0" applyNumberFormat="1" applyFont="1" applyBorder="1" applyAlignment="1">
      <alignment horizontal="right" vertical="center"/>
    </xf>
    <xf numFmtId="38" fontId="0" fillId="0" borderId="87" xfId="0" applyNumberFormat="1" applyFont="1" applyBorder="1" applyAlignment="1">
      <alignment horizontal="right" vertical="center"/>
    </xf>
    <xf numFmtId="38" fontId="0" fillId="0" borderId="67" xfId="0" applyNumberFormat="1" applyFont="1" applyBorder="1" applyAlignment="1">
      <alignment horizontal="right" vertical="center"/>
    </xf>
    <xf numFmtId="0" fontId="0" fillId="2" borderId="5" xfId="0" applyFont="1" applyFill="1" applyBorder="1">
      <alignment vertical="center"/>
    </xf>
    <xf numFmtId="0" fontId="0" fillId="2" borderId="6" xfId="0" applyFont="1" applyFill="1" applyBorder="1">
      <alignment vertical="center"/>
    </xf>
    <xf numFmtId="38" fontId="0" fillId="2" borderId="27" xfId="0" applyNumberFormat="1" applyFont="1" applyFill="1" applyBorder="1" applyAlignment="1">
      <alignment horizontal="right" vertical="center"/>
    </xf>
    <xf numFmtId="38" fontId="0" fillId="2" borderId="48" xfId="0" applyNumberFormat="1" applyFont="1" applyFill="1" applyBorder="1" applyAlignment="1">
      <alignment horizontal="right" vertical="center"/>
    </xf>
    <xf numFmtId="38" fontId="0" fillId="2" borderId="5" xfId="0" applyNumberFormat="1" applyFont="1" applyFill="1" applyBorder="1" applyAlignment="1">
      <alignment horizontal="right" vertical="center"/>
    </xf>
    <xf numFmtId="38" fontId="0" fillId="2" borderId="83" xfId="0" applyNumberFormat="1" applyFont="1" applyFill="1" applyBorder="1" applyAlignment="1">
      <alignment horizontal="right" vertical="center"/>
    </xf>
    <xf numFmtId="38" fontId="0" fillId="2" borderId="30" xfId="0" applyNumberFormat="1" applyFont="1" applyFill="1" applyBorder="1" applyAlignment="1">
      <alignment horizontal="right" vertical="center"/>
    </xf>
    <xf numFmtId="38" fontId="0" fillId="2" borderId="31" xfId="0" applyNumberFormat="1" applyFont="1" applyFill="1" applyBorder="1" applyAlignment="1">
      <alignment horizontal="right" vertical="center"/>
    </xf>
    <xf numFmtId="38" fontId="0" fillId="2" borderId="7" xfId="0" applyNumberFormat="1" applyFont="1" applyFill="1" applyBorder="1" applyAlignment="1">
      <alignment horizontal="right" vertical="center"/>
    </xf>
    <xf numFmtId="0" fontId="0" fillId="0" borderId="4" xfId="0" applyFont="1" applyBorder="1" applyAlignment="1">
      <alignment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78"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0" fillId="4" borderId="43"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0" fillId="0" borderId="73" xfId="0" applyFont="1" applyFill="1" applyBorder="1">
      <alignment vertical="center"/>
    </xf>
    <xf numFmtId="0" fontId="0" fillId="0" borderId="26" xfId="0" applyFont="1" applyFill="1" applyBorder="1">
      <alignment vertical="center"/>
    </xf>
    <xf numFmtId="0" fontId="0" fillId="0" borderId="74" xfId="0" applyFont="1" applyFill="1" applyBorder="1">
      <alignment vertical="center"/>
    </xf>
    <xf numFmtId="3" fontId="0" fillId="4" borderId="27" xfId="1" applyNumberFormat="1" applyFont="1" applyFill="1" applyBorder="1">
      <alignment vertical="center"/>
    </xf>
    <xf numFmtId="3" fontId="0" fillId="4" borderId="48" xfId="1" applyNumberFormat="1" applyFont="1" applyFill="1" applyBorder="1">
      <alignment vertical="center"/>
    </xf>
    <xf numFmtId="3" fontId="0" fillId="4" borderId="5" xfId="1" applyNumberFormat="1" applyFont="1" applyFill="1" applyBorder="1">
      <alignment vertical="center"/>
    </xf>
    <xf numFmtId="3" fontId="0" fillId="0" borderId="30" xfId="1" applyNumberFormat="1" applyFont="1" applyFill="1" applyBorder="1">
      <alignment vertical="center"/>
    </xf>
    <xf numFmtId="3" fontId="0" fillId="0" borderId="48" xfId="1" applyNumberFormat="1" applyFont="1" applyFill="1" applyBorder="1">
      <alignment vertical="center"/>
    </xf>
    <xf numFmtId="3" fontId="0" fillId="0" borderId="5" xfId="1" applyNumberFormat="1" applyFont="1" applyFill="1" applyBorder="1">
      <alignment vertical="center"/>
    </xf>
    <xf numFmtId="3" fontId="0" fillId="0" borderId="84" xfId="1" applyNumberFormat="1" applyFont="1" applyFill="1" applyBorder="1">
      <alignment vertical="center"/>
    </xf>
    <xf numFmtId="0" fontId="0" fillId="2" borderId="8" xfId="0" applyFont="1" applyFill="1" applyBorder="1">
      <alignment vertical="center"/>
    </xf>
    <xf numFmtId="0" fontId="0" fillId="2" borderId="9" xfId="0" applyFont="1" applyFill="1" applyBorder="1">
      <alignment vertical="center"/>
    </xf>
    <xf numFmtId="0" fontId="0" fillId="2" borderId="10" xfId="0" applyFont="1" applyFill="1" applyBorder="1">
      <alignment vertical="center"/>
    </xf>
    <xf numFmtId="3" fontId="0" fillId="2" borderId="59" xfId="1" applyNumberFormat="1" applyFont="1" applyFill="1" applyBorder="1">
      <alignment vertical="center"/>
    </xf>
    <xf numFmtId="3" fontId="0" fillId="2" borderId="62" xfId="1" applyNumberFormat="1" applyFont="1" applyFill="1" applyBorder="1">
      <alignment vertical="center"/>
    </xf>
    <xf numFmtId="3" fontId="0" fillId="2" borderId="86" xfId="1" applyNumberFormat="1" applyFont="1" applyFill="1" applyBorder="1">
      <alignment vertical="center"/>
    </xf>
    <xf numFmtId="3" fontId="0" fillId="2" borderId="61" xfId="1" applyNumberFormat="1" applyFont="1" applyFill="1" applyBorder="1">
      <alignment vertical="center"/>
    </xf>
    <xf numFmtId="3" fontId="0" fillId="2" borderId="81" xfId="1" applyNumberFormat="1" applyFont="1" applyFill="1" applyBorder="1">
      <alignment vertical="center"/>
    </xf>
    <xf numFmtId="0" fontId="0" fillId="0" borderId="97" xfId="0" applyFont="1" applyFill="1" applyBorder="1">
      <alignment vertical="center"/>
    </xf>
    <xf numFmtId="0" fontId="0" fillId="0" borderId="14" xfId="0" applyFont="1" applyFill="1" applyBorder="1">
      <alignment vertical="center"/>
    </xf>
    <xf numFmtId="0" fontId="0" fillId="2" borderId="14" xfId="0" applyFont="1" applyFill="1" applyBorder="1">
      <alignment vertical="center"/>
    </xf>
    <xf numFmtId="0" fontId="0" fillId="2" borderId="4" xfId="0" applyFont="1" applyFill="1" applyBorder="1">
      <alignment vertical="center"/>
    </xf>
    <xf numFmtId="0" fontId="0" fillId="2" borderId="15" xfId="0" applyFont="1" applyFill="1" applyBorder="1">
      <alignment vertical="center"/>
    </xf>
    <xf numFmtId="3" fontId="0" fillId="2" borderId="88" xfId="1" applyNumberFormat="1" applyFont="1" applyFill="1" applyBorder="1">
      <alignment vertical="center"/>
    </xf>
    <xf numFmtId="3" fontId="0" fillId="2" borderId="89" xfId="1" applyNumberFormat="1" applyFont="1" applyFill="1" applyBorder="1">
      <alignment vertical="center"/>
    </xf>
    <xf numFmtId="3" fontId="0" fillId="2" borderId="14" xfId="1" applyNumberFormat="1" applyFont="1" applyFill="1" applyBorder="1">
      <alignment vertical="center"/>
    </xf>
    <xf numFmtId="3" fontId="0" fillId="2" borderId="100" xfId="1" applyNumberFormat="1" applyFont="1" applyFill="1" applyBorder="1">
      <alignment vertical="center"/>
    </xf>
    <xf numFmtId="3" fontId="0" fillId="2" borderId="85" xfId="1" applyNumberFormat="1" applyFont="1" applyFill="1" applyBorder="1">
      <alignment vertical="center"/>
    </xf>
    <xf numFmtId="3" fontId="0" fillId="2" borderId="79" xfId="1" applyNumberFormat="1" applyFont="1" applyFill="1" applyBorder="1">
      <alignment vertical="center"/>
    </xf>
    <xf numFmtId="3" fontId="0" fillId="2" borderId="8" xfId="1" applyNumberFormat="1" applyFont="1" applyFill="1" applyBorder="1">
      <alignment vertical="center"/>
    </xf>
    <xf numFmtId="0" fontId="0" fillId="2" borderId="41" xfId="0" applyFont="1" applyFill="1" applyBorder="1">
      <alignment vertical="center"/>
    </xf>
    <xf numFmtId="0" fontId="0" fillId="2" borderId="42" xfId="0" applyFont="1" applyFill="1" applyBorder="1">
      <alignment vertical="center"/>
    </xf>
    <xf numFmtId="0" fontId="0" fillId="2" borderId="67" xfId="0" applyFont="1" applyFill="1" applyBorder="1">
      <alignment vertical="center"/>
    </xf>
    <xf numFmtId="3" fontId="0" fillId="2" borderId="43" xfId="1" applyNumberFormat="1" applyFont="1" applyFill="1" applyBorder="1">
      <alignment vertical="center"/>
    </xf>
    <xf numFmtId="3" fontId="0" fillId="2" borderId="44" xfId="1" applyNumberFormat="1" applyFont="1" applyFill="1" applyBorder="1">
      <alignment vertical="center"/>
    </xf>
    <xf numFmtId="3" fontId="0" fillId="2" borderId="41" xfId="1" applyNumberFormat="1" applyFont="1" applyFill="1" applyBorder="1">
      <alignment vertical="center"/>
    </xf>
    <xf numFmtId="3" fontId="0" fillId="2" borderId="87" xfId="1" applyNumberFormat="1" applyFont="1" applyFill="1" applyBorder="1">
      <alignment vertical="center"/>
    </xf>
    <xf numFmtId="3" fontId="0" fillId="2" borderId="82" xfId="1" applyNumberFormat="1" applyFont="1" applyFill="1" applyBorder="1">
      <alignment vertical="center"/>
    </xf>
    <xf numFmtId="0" fontId="0" fillId="0" borderId="98" xfId="0" applyFont="1" applyFill="1" applyBorder="1">
      <alignment vertical="center"/>
    </xf>
    <xf numFmtId="182" fontId="0" fillId="0" borderId="0" xfId="0" applyNumberFormat="1" applyFont="1" applyBorder="1" applyAlignment="1">
      <alignment horizontal="center" vertical="center"/>
    </xf>
    <xf numFmtId="38" fontId="0" fillId="0" borderId="0" xfId="0" applyNumberFormat="1" applyFont="1" applyBorder="1" applyAlignment="1">
      <alignment horizontal="center" vertical="center"/>
    </xf>
    <xf numFmtId="176" fontId="0" fillId="0" borderId="0" xfId="0" applyNumberFormat="1" applyFont="1" applyAlignment="1">
      <alignment horizontal="center" vertical="center"/>
    </xf>
    <xf numFmtId="0" fontId="10" fillId="11" borderId="22" xfId="0" applyFont="1" applyFill="1" applyBorder="1" applyAlignment="1">
      <alignment horizontal="center" vertical="center" wrapText="1" shrinkToFit="1"/>
    </xf>
    <xf numFmtId="38" fontId="5" fillId="11" borderId="29" xfId="0" applyNumberFormat="1" applyFont="1" applyFill="1" applyBorder="1" applyAlignment="1">
      <alignment horizontal="right" vertical="center"/>
    </xf>
    <xf numFmtId="38" fontId="5" fillId="11" borderId="37" xfId="0" applyNumberFormat="1" applyFont="1" applyFill="1" applyBorder="1" applyAlignment="1">
      <alignment horizontal="right" vertical="center"/>
    </xf>
    <xf numFmtId="38" fontId="5" fillId="11" borderId="45" xfId="0" applyNumberFormat="1" applyFont="1" applyFill="1" applyBorder="1" applyAlignment="1">
      <alignment horizontal="right" vertical="center"/>
    </xf>
    <xf numFmtId="38" fontId="5" fillId="11" borderId="56" xfId="0" applyNumberFormat="1" applyFont="1" applyFill="1" applyBorder="1" applyAlignment="1">
      <alignment horizontal="right" vertical="center"/>
    </xf>
    <xf numFmtId="38" fontId="5" fillId="11" borderId="60" xfId="0" applyNumberFormat="1" applyFont="1" applyFill="1" applyBorder="1" applyAlignment="1">
      <alignment horizontal="right" vertical="center"/>
    </xf>
    <xf numFmtId="38" fontId="5" fillId="11" borderId="64" xfId="0" applyNumberFormat="1" applyFont="1" applyFill="1" applyBorder="1" applyAlignment="1">
      <alignment horizontal="right" vertical="center"/>
    </xf>
    <xf numFmtId="38" fontId="5" fillId="11" borderId="68" xfId="0" applyNumberFormat="1" applyFont="1" applyFill="1" applyBorder="1" applyAlignment="1">
      <alignment horizontal="right" vertical="center"/>
    </xf>
    <xf numFmtId="38" fontId="5" fillId="11" borderId="72" xfId="0" applyNumberFormat="1" applyFont="1" applyFill="1" applyBorder="1" applyAlignment="1">
      <alignment horizontal="right" vertical="center"/>
    </xf>
    <xf numFmtId="0" fontId="10" fillId="11" borderId="78" xfId="0" applyFont="1" applyFill="1" applyBorder="1" applyAlignment="1">
      <alignment horizontal="center" vertical="center" wrapText="1" shrinkToFit="1"/>
    </xf>
    <xf numFmtId="38" fontId="5" fillId="11" borderId="80" xfId="0" applyNumberFormat="1" applyFont="1" applyFill="1" applyBorder="1" applyAlignment="1">
      <alignment horizontal="right" vertical="center"/>
    </xf>
    <xf numFmtId="38" fontId="5" fillId="11" borderId="78" xfId="0" applyNumberFormat="1" applyFont="1" applyFill="1" applyBorder="1" applyAlignment="1">
      <alignment horizontal="right" vertical="center"/>
    </xf>
    <xf numFmtId="38" fontId="5" fillId="11" borderId="83" xfId="0" applyNumberFormat="1" applyFont="1" applyFill="1" applyBorder="1" applyAlignment="1">
      <alignment horizontal="right" vertical="center"/>
    </xf>
    <xf numFmtId="3" fontId="5" fillId="11" borderId="80" xfId="1" applyNumberFormat="1" applyFont="1" applyFill="1" applyBorder="1">
      <alignment vertical="center"/>
    </xf>
    <xf numFmtId="3" fontId="5" fillId="11" borderId="92" xfId="1" applyNumberFormat="1" applyFont="1" applyFill="1" applyBorder="1">
      <alignment vertical="center"/>
    </xf>
    <xf numFmtId="3" fontId="5" fillId="11" borderId="78" xfId="1" applyNumberFormat="1" applyFont="1" applyFill="1" applyBorder="1">
      <alignment vertical="center"/>
    </xf>
    <xf numFmtId="3" fontId="5" fillId="11" borderId="83" xfId="1" applyNumberFormat="1" applyFont="1" applyFill="1" applyBorder="1">
      <alignment vertical="center"/>
    </xf>
    <xf numFmtId="3" fontId="5" fillId="11" borderId="60" xfId="1" applyNumberFormat="1" applyFont="1" applyFill="1" applyBorder="1">
      <alignment vertical="center"/>
    </xf>
    <xf numFmtId="3" fontId="5" fillId="11" borderId="37" xfId="1" applyNumberFormat="1" applyFont="1" applyFill="1" applyBorder="1">
      <alignment vertical="center"/>
    </xf>
    <xf numFmtId="3" fontId="5" fillId="11" borderId="64" xfId="1" applyNumberFormat="1" applyFont="1" applyFill="1" applyBorder="1">
      <alignment vertical="center"/>
    </xf>
    <xf numFmtId="3" fontId="5" fillId="11" borderId="99" xfId="1" applyNumberFormat="1" applyFont="1" applyFill="1" applyBorder="1">
      <alignment vertical="center"/>
    </xf>
    <xf numFmtId="3" fontId="5" fillId="11" borderId="29" xfId="1" applyNumberFormat="1" applyFont="1" applyFill="1" applyBorder="1">
      <alignment vertical="center"/>
    </xf>
    <xf numFmtId="3" fontId="5" fillId="11" borderId="72" xfId="1" applyNumberFormat="1" applyFont="1" applyFill="1" applyBorder="1">
      <alignment vertical="center"/>
    </xf>
    <xf numFmtId="3" fontId="5" fillId="11" borderId="112" xfId="1" applyNumberFormat="1" applyFont="1" applyFill="1" applyBorder="1">
      <alignment vertical="center"/>
    </xf>
    <xf numFmtId="182" fontId="5" fillId="0" borderId="7" xfId="0" applyNumberFormat="1" applyFont="1" applyBorder="1" applyAlignment="1">
      <alignment horizontal="center" vertical="center"/>
    </xf>
    <xf numFmtId="0" fontId="6" fillId="0" borderId="5" xfId="0" applyFont="1" applyBorder="1">
      <alignment vertical="center"/>
    </xf>
    <xf numFmtId="0" fontId="5" fillId="0" borderId="4" xfId="0" applyFont="1" applyBorder="1" applyAlignment="1">
      <alignment horizontal="right" vertical="center"/>
    </xf>
    <xf numFmtId="0" fontId="5" fillId="0" borderId="14" xfId="0" applyFont="1" applyBorder="1" applyAlignment="1">
      <alignment horizontal="center" vertical="center"/>
    </xf>
    <xf numFmtId="0" fontId="0" fillId="0" borderId="14" xfId="0" applyFont="1" applyBorder="1" applyAlignment="1">
      <alignment horizontal="center" vertical="center"/>
    </xf>
    <xf numFmtId="0" fontId="5" fillId="6" borderId="14" xfId="0" applyFont="1" applyFill="1" applyBorder="1" applyAlignment="1">
      <alignment horizontal="center" vertical="center"/>
    </xf>
    <xf numFmtId="0" fontId="0" fillId="6" borderId="1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 xfId="0" applyFont="1" applyBorder="1" applyAlignment="1">
      <alignment horizontal="right" vertical="center"/>
    </xf>
    <xf numFmtId="0" fontId="5" fillId="0" borderId="14" xfId="0" applyFont="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5" fillId="0" borderId="4" xfId="0" applyFont="1" applyBorder="1" applyAlignment="1">
      <alignment horizontal="right" vertical="center"/>
    </xf>
    <xf numFmtId="0" fontId="5"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0" fillId="0" borderId="14" xfId="0" applyFont="1" applyBorder="1" applyAlignment="1">
      <alignment horizontal="center" vertical="center"/>
    </xf>
    <xf numFmtId="0" fontId="5" fillId="0" borderId="4" xfId="0" applyFont="1" applyBorder="1" applyAlignment="1">
      <alignment horizontal="right" vertical="center"/>
    </xf>
    <xf numFmtId="0" fontId="0" fillId="0" borderId="14" xfId="0" applyFont="1" applyBorder="1" applyAlignment="1">
      <alignment horizontal="center" vertical="center"/>
    </xf>
    <xf numFmtId="0" fontId="5"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right" vertical="center"/>
    </xf>
    <xf numFmtId="0" fontId="5" fillId="6" borderId="14" xfId="0" applyFont="1" applyFill="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0" borderId="4" xfId="0" applyFont="1" applyBorder="1" applyAlignment="1">
      <alignment horizontal="right" vertical="center"/>
    </xf>
    <xf numFmtId="0" fontId="5" fillId="6" borderId="14" xfId="0" applyFont="1" applyFill="1" applyBorder="1" applyAlignment="1">
      <alignment horizontal="center" vertical="center"/>
    </xf>
    <xf numFmtId="0" fontId="5" fillId="0" borderId="14" xfId="0" applyFont="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right"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right"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5" fillId="0" borderId="4" xfId="0" applyFont="1" applyBorder="1" applyAlignment="1">
      <alignment horizontal="right" vertical="center"/>
    </xf>
    <xf numFmtId="0" fontId="5" fillId="6" borderId="14" xfId="0" applyFont="1" applyFill="1" applyBorder="1" applyAlignment="1">
      <alignment horizontal="center" vertical="center"/>
    </xf>
    <xf numFmtId="0" fontId="5" fillId="0" borderId="14" xfId="0" applyFont="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right"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5" fillId="0" borderId="4" xfId="0" applyFont="1" applyBorder="1" applyAlignment="1">
      <alignment horizontal="right" vertical="center"/>
    </xf>
    <xf numFmtId="0" fontId="5" fillId="6" borderId="14" xfId="0" applyFont="1" applyFill="1" applyBorder="1" applyAlignment="1">
      <alignment horizontal="center" vertical="center"/>
    </xf>
    <xf numFmtId="0" fontId="5" fillId="0" borderId="14" xfId="0" applyFont="1" applyBorder="1" applyAlignment="1">
      <alignment horizontal="center"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right" vertical="center"/>
    </xf>
    <xf numFmtId="0" fontId="0" fillId="0" borderId="14" xfId="0" applyFont="1" applyBorder="1" applyAlignment="1">
      <alignment horizontal="center" vertical="center"/>
    </xf>
    <xf numFmtId="0" fontId="0" fillId="6" borderId="14" xfId="0" applyFont="1" applyFill="1" applyBorder="1" applyAlignment="1">
      <alignment horizontal="center" vertical="center"/>
    </xf>
    <xf numFmtId="0" fontId="5" fillId="6" borderId="14" xfId="0" applyFont="1" applyFill="1" applyBorder="1" applyAlignment="1">
      <alignment horizontal="center" vertical="center"/>
    </xf>
    <xf numFmtId="0" fontId="1" fillId="0" borderId="0" xfId="13">
      <alignment vertical="center"/>
    </xf>
    <xf numFmtId="0" fontId="17" fillId="0" borderId="0" xfId="13" applyFont="1" applyAlignment="1">
      <alignment horizontal="center" vertical="center"/>
    </xf>
    <xf numFmtId="0" fontId="1" fillId="0" borderId="0" xfId="13" applyAlignment="1">
      <alignment horizontal="center" vertical="center"/>
    </xf>
    <xf numFmtId="0" fontId="17" fillId="0" borderId="0" xfId="13" applyFont="1" applyFill="1" applyAlignment="1">
      <alignment horizontal="center" vertical="center" wrapText="1"/>
    </xf>
    <xf numFmtId="0" fontId="31" fillId="0" borderId="0" xfId="13" applyFont="1">
      <alignment vertical="center"/>
    </xf>
    <xf numFmtId="0" fontId="35" fillId="0" borderId="0" xfId="13" applyFont="1">
      <alignment vertical="center"/>
    </xf>
    <xf numFmtId="57" fontId="24" fillId="0" borderId="0" xfId="13" applyNumberFormat="1" applyFont="1" applyFill="1" applyAlignment="1">
      <alignment horizontal="right" vertical="center" wrapText="1"/>
    </xf>
    <xf numFmtId="0" fontId="18" fillId="9" borderId="104" xfId="13" applyFont="1" applyFill="1" applyBorder="1" applyAlignment="1">
      <alignment horizontal="center" vertical="center" wrapText="1"/>
    </xf>
    <xf numFmtId="0" fontId="1" fillId="0" borderId="0" xfId="13" applyFont="1">
      <alignment vertical="center"/>
    </xf>
    <xf numFmtId="0" fontId="20" fillId="12" borderId="27" xfId="13" applyFont="1" applyFill="1" applyBorder="1" applyAlignment="1">
      <alignment horizontal="center" vertical="center" wrapText="1"/>
    </xf>
    <xf numFmtId="0" fontId="20" fillId="12" borderId="30" xfId="13" applyFont="1" applyFill="1" applyBorder="1" applyAlignment="1">
      <alignment horizontal="center" vertical="center" wrapText="1"/>
    </xf>
    <xf numFmtId="0" fontId="21" fillId="12" borderId="48" xfId="13" applyFont="1" applyFill="1" applyBorder="1" applyAlignment="1">
      <alignment horizontal="center" vertical="center" wrapText="1"/>
    </xf>
    <xf numFmtId="0" fontId="23" fillId="10" borderId="105" xfId="13" applyFont="1" applyFill="1" applyBorder="1" applyAlignment="1">
      <alignment horizontal="left" vertical="center" shrinkToFit="1"/>
    </xf>
    <xf numFmtId="0" fontId="23" fillId="10" borderId="105" xfId="13" applyFont="1" applyFill="1" applyBorder="1" applyAlignment="1">
      <alignment horizontal="center" vertical="center"/>
    </xf>
    <xf numFmtId="179" fontId="24" fillId="0" borderId="59" xfId="13" applyNumberFormat="1" applyFont="1" applyFill="1" applyBorder="1" applyAlignment="1">
      <alignment horizontal="right" vertical="center"/>
    </xf>
    <xf numFmtId="179" fontId="24" fillId="0" borderId="61" xfId="13" applyNumberFormat="1" applyFont="1" applyFill="1" applyBorder="1" applyAlignment="1">
      <alignment horizontal="right" vertical="center"/>
    </xf>
    <xf numFmtId="179" fontId="1" fillId="0" borderId="61" xfId="13" applyNumberFormat="1" applyFont="1" applyFill="1" applyBorder="1" applyAlignment="1">
      <alignment horizontal="right" vertical="center"/>
    </xf>
    <xf numFmtId="185" fontId="24" fillId="0" borderId="62" xfId="13" applyNumberFormat="1" applyFont="1" applyFill="1" applyBorder="1" applyAlignment="1">
      <alignment horizontal="center" vertical="center"/>
    </xf>
    <xf numFmtId="179" fontId="24" fillId="0" borderId="59" xfId="13" applyNumberFormat="1" applyFont="1" applyFill="1" applyBorder="1">
      <alignment vertical="center"/>
    </xf>
    <xf numFmtId="179" fontId="24" fillId="0" borderId="61" xfId="13" applyNumberFormat="1" applyFont="1" applyFill="1" applyBorder="1">
      <alignment vertical="center"/>
    </xf>
    <xf numFmtId="179" fontId="1" fillId="0" borderId="61" xfId="13" applyNumberFormat="1" applyFont="1" applyFill="1" applyBorder="1">
      <alignment vertical="center"/>
    </xf>
    <xf numFmtId="0" fontId="23" fillId="10" borderId="110" xfId="13" applyFont="1" applyFill="1" applyBorder="1" applyAlignment="1">
      <alignment horizontal="left" vertical="center" shrinkToFit="1"/>
    </xf>
    <xf numFmtId="0" fontId="23" fillId="10" borderId="110" xfId="13" applyFont="1" applyFill="1" applyBorder="1" applyAlignment="1">
      <alignment horizontal="center" vertical="center"/>
    </xf>
    <xf numFmtId="184" fontId="26" fillId="13" borderId="63" xfId="14" applyNumberFormat="1" applyFont="1" applyFill="1" applyBorder="1" applyAlignment="1">
      <alignment horizontal="right" vertical="center"/>
    </xf>
    <xf numFmtId="184" fontId="26" fillId="13" borderId="65" xfId="14" applyNumberFormat="1" applyFont="1" applyFill="1" applyBorder="1" applyAlignment="1">
      <alignment horizontal="right" vertical="center"/>
    </xf>
    <xf numFmtId="184" fontId="26" fillId="0" borderId="65" xfId="13" applyNumberFormat="1" applyFont="1" applyFill="1" applyBorder="1" applyAlignment="1">
      <alignment horizontal="right" vertical="center"/>
    </xf>
    <xf numFmtId="185" fontId="26" fillId="13" borderId="66" xfId="13" applyNumberFormat="1" applyFont="1" applyFill="1" applyBorder="1" applyAlignment="1">
      <alignment horizontal="center" vertical="center"/>
    </xf>
    <xf numFmtId="184" fontId="24" fillId="13" borderId="63" xfId="14" applyNumberFormat="1" applyFont="1" applyFill="1" applyBorder="1" applyAlignment="1">
      <alignment horizontal="right" vertical="center"/>
    </xf>
    <xf numFmtId="184" fontId="24" fillId="13" borderId="65" xfId="14" applyNumberFormat="1" applyFont="1" applyFill="1" applyBorder="1" applyAlignment="1">
      <alignment horizontal="right" vertical="center"/>
    </xf>
    <xf numFmtId="184" fontId="24" fillId="0" borderId="65" xfId="13" applyNumberFormat="1" applyFont="1" applyFill="1" applyBorder="1" applyAlignment="1">
      <alignment horizontal="right" vertical="center"/>
    </xf>
    <xf numFmtId="184" fontId="24" fillId="13" borderId="63" xfId="14" applyNumberFormat="1" applyFont="1" applyFill="1" applyBorder="1">
      <alignment vertical="center"/>
    </xf>
    <xf numFmtId="184" fontId="24" fillId="13" borderId="65" xfId="14" applyNumberFormat="1" applyFont="1" applyFill="1" applyBorder="1">
      <alignment vertical="center"/>
    </xf>
    <xf numFmtId="184" fontId="24" fillId="0" borderId="65" xfId="13" applyNumberFormat="1" applyFont="1" applyFill="1" applyBorder="1">
      <alignment vertical="center"/>
    </xf>
    <xf numFmtId="0" fontId="23" fillId="10" borderId="111" xfId="13" applyFont="1" applyFill="1" applyBorder="1" applyAlignment="1">
      <alignment horizontal="left" vertical="center" shrinkToFit="1"/>
    </xf>
    <xf numFmtId="0" fontId="23" fillId="10" borderId="111" xfId="13" applyFont="1" applyFill="1" applyBorder="1" applyAlignment="1">
      <alignment horizontal="center" vertical="center"/>
    </xf>
    <xf numFmtId="179" fontId="26" fillId="13" borderId="43" xfId="13" applyNumberFormat="1" applyFont="1" applyFill="1" applyBorder="1" applyAlignment="1">
      <alignment horizontal="right" vertical="center"/>
    </xf>
    <xf numFmtId="179" fontId="26" fillId="13" borderId="46" xfId="13" applyNumberFormat="1" applyFont="1" applyFill="1" applyBorder="1" applyAlignment="1">
      <alignment horizontal="right" vertical="center"/>
    </xf>
    <xf numFmtId="179" fontId="26" fillId="0" borderId="46" xfId="13" applyNumberFormat="1" applyFont="1" applyFill="1" applyBorder="1" applyAlignment="1">
      <alignment horizontal="right" vertical="center"/>
    </xf>
    <xf numFmtId="185" fontId="26" fillId="0" borderId="44" xfId="13" applyNumberFormat="1" applyFont="1" applyFill="1" applyBorder="1" applyAlignment="1">
      <alignment horizontal="center" vertical="center"/>
    </xf>
    <xf numFmtId="179" fontId="24" fillId="13" borderId="43" xfId="13" applyNumberFormat="1" applyFont="1" applyFill="1" applyBorder="1" applyAlignment="1">
      <alignment horizontal="right" vertical="center"/>
    </xf>
    <xf numFmtId="179" fontId="24" fillId="13" borderId="46" xfId="13" applyNumberFormat="1" applyFont="1" applyFill="1" applyBorder="1" applyAlignment="1">
      <alignment horizontal="right" vertical="center"/>
    </xf>
    <xf numFmtId="179" fontId="24" fillId="0" borderId="46" xfId="13" applyNumberFormat="1" applyFont="1" applyFill="1" applyBorder="1" applyAlignment="1">
      <alignment horizontal="right" vertical="center"/>
    </xf>
    <xf numFmtId="179" fontId="24" fillId="13" borderId="43" xfId="13" applyNumberFormat="1" applyFont="1" applyFill="1" applyBorder="1">
      <alignment vertical="center"/>
    </xf>
    <xf numFmtId="179" fontId="24" fillId="13" borderId="46" xfId="13" applyNumberFormat="1" applyFont="1" applyFill="1" applyBorder="1">
      <alignment vertical="center"/>
    </xf>
    <xf numFmtId="179" fontId="24" fillId="0" borderId="46" xfId="13" applyNumberFormat="1" applyFont="1" applyFill="1" applyBorder="1">
      <alignment vertical="center"/>
    </xf>
    <xf numFmtId="0" fontId="23" fillId="10" borderId="105" xfId="15" applyFont="1" applyFill="1" applyBorder="1" applyAlignment="1">
      <alignment horizontal="left" vertical="center" shrinkToFit="1"/>
    </xf>
    <xf numFmtId="0" fontId="23" fillId="10" borderId="105" xfId="15" applyFont="1" applyFill="1" applyBorder="1" applyAlignment="1">
      <alignment horizontal="center" vertical="center"/>
    </xf>
    <xf numFmtId="184" fontId="26" fillId="13" borderId="59" xfId="13" applyNumberFormat="1" applyFont="1" applyFill="1" applyBorder="1" applyAlignment="1">
      <alignment horizontal="right" vertical="center"/>
    </xf>
    <xf numFmtId="184" fontId="26" fillId="13" borderId="61" xfId="13" applyNumberFormat="1" applyFont="1" applyFill="1" applyBorder="1" applyAlignment="1">
      <alignment horizontal="right" vertical="center"/>
    </xf>
    <xf numFmtId="184" fontId="26" fillId="0" borderId="61" xfId="13" applyNumberFormat="1" applyFont="1" applyFill="1" applyBorder="1" applyAlignment="1">
      <alignment horizontal="right" vertical="center"/>
    </xf>
    <xf numFmtId="185" fontId="26" fillId="13" borderId="62" xfId="13" applyNumberFormat="1" applyFont="1" applyFill="1" applyBorder="1" applyAlignment="1">
      <alignment horizontal="center" vertical="center"/>
    </xf>
    <xf numFmtId="184" fontId="26" fillId="0" borderId="59" xfId="13" applyNumberFormat="1" applyFont="1" applyFill="1" applyBorder="1" applyAlignment="1">
      <alignment horizontal="right" vertical="center"/>
    </xf>
    <xf numFmtId="185" fontId="26" fillId="0" borderId="62" xfId="13" applyNumberFormat="1" applyFont="1" applyFill="1" applyBorder="1" applyAlignment="1">
      <alignment horizontal="center" vertical="center"/>
    </xf>
    <xf numFmtId="184" fontId="26" fillId="0" borderId="59" xfId="13" applyNumberFormat="1" applyFont="1" applyFill="1" applyBorder="1">
      <alignment vertical="center"/>
    </xf>
    <xf numFmtId="184" fontId="26" fillId="0" borderId="61" xfId="13" applyNumberFormat="1" applyFont="1" applyFill="1" applyBorder="1">
      <alignment vertical="center"/>
    </xf>
    <xf numFmtId="0" fontId="23" fillId="10" borderId="111" xfId="15" applyFont="1" applyFill="1" applyBorder="1" applyAlignment="1">
      <alignment horizontal="left" vertical="center" shrinkToFit="1"/>
    </xf>
    <xf numFmtId="0" fontId="23" fillId="10" borderId="111" xfId="15" applyFont="1" applyFill="1" applyBorder="1" applyAlignment="1">
      <alignment horizontal="center" vertical="center"/>
    </xf>
    <xf numFmtId="184" fontId="26" fillId="13" borderId="43" xfId="13" applyNumberFormat="1" applyFont="1" applyFill="1" applyBorder="1" applyAlignment="1">
      <alignment horizontal="right" vertical="center"/>
    </xf>
    <xf numFmtId="184" fontId="26" fillId="13" borderId="46" xfId="13" applyNumberFormat="1" applyFont="1" applyFill="1" applyBorder="1" applyAlignment="1">
      <alignment horizontal="right" vertical="center"/>
    </xf>
    <xf numFmtId="184" fontId="26" fillId="0" borderId="46" xfId="13" applyNumberFormat="1" applyFont="1" applyFill="1" applyBorder="1" applyAlignment="1">
      <alignment horizontal="right" vertical="center"/>
    </xf>
    <xf numFmtId="185" fontId="26" fillId="13" borderId="44" xfId="13" applyNumberFormat="1" applyFont="1" applyFill="1" applyBorder="1" applyAlignment="1">
      <alignment horizontal="center" vertical="center"/>
    </xf>
    <xf numFmtId="184" fontId="26" fillId="0" borderId="43" xfId="13" applyNumberFormat="1" applyFont="1" applyFill="1" applyBorder="1" applyAlignment="1">
      <alignment horizontal="right" vertical="center"/>
    </xf>
    <xf numFmtId="184" fontId="26" fillId="0" borderId="43" xfId="13" applyNumberFormat="1" applyFont="1" applyFill="1" applyBorder="1">
      <alignment vertical="center"/>
    </xf>
    <xf numFmtId="184" fontId="26" fillId="0" borderId="46" xfId="13" applyNumberFormat="1" applyFont="1" applyFill="1" applyBorder="1">
      <alignment vertical="center"/>
    </xf>
    <xf numFmtId="179" fontId="26" fillId="0" borderId="43" xfId="13" applyNumberFormat="1" applyFont="1" applyFill="1" applyBorder="1" applyAlignment="1">
      <alignment horizontal="right" vertical="center"/>
    </xf>
    <xf numFmtId="179" fontId="26" fillId="0" borderId="43" xfId="13" applyNumberFormat="1" applyFont="1" applyFill="1" applyBorder="1">
      <alignment vertical="center"/>
    </xf>
    <xf numFmtId="179" fontId="26" fillId="0" borderId="46" xfId="13" applyNumberFormat="1" applyFont="1" applyFill="1" applyBorder="1">
      <alignment vertical="center"/>
    </xf>
    <xf numFmtId="177" fontId="26" fillId="13" borderId="59" xfId="13" applyNumberFormat="1" applyFont="1" applyFill="1" applyBorder="1" applyAlignment="1">
      <alignment horizontal="right" vertical="center"/>
    </xf>
    <xf numFmtId="177" fontId="26" fillId="13" borderId="61" xfId="13" applyNumberFormat="1" applyFont="1" applyFill="1" applyBorder="1" applyAlignment="1">
      <alignment horizontal="right" vertical="center"/>
    </xf>
    <xf numFmtId="177" fontId="26" fillId="0" borderId="61" xfId="13" applyNumberFormat="1" applyFont="1" applyFill="1" applyBorder="1" applyAlignment="1">
      <alignment horizontal="right" vertical="center"/>
    </xf>
    <xf numFmtId="185" fontId="24" fillId="13" borderId="62" xfId="13" applyNumberFormat="1" applyFont="1" applyFill="1" applyBorder="1" applyAlignment="1">
      <alignment horizontal="center" vertical="center"/>
    </xf>
    <xf numFmtId="177" fontId="26" fillId="0" borderId="59" xfId="13" applyNumberFormat="1" applyFont="1" applyFill="1" applyBorder="1" applyAlignment="1">
      <alignment horizontal="right" vertical="center"/>
    </xf>
    <xf numFmtId="185" fontId="24" fillId="0" borderId="44" xfId="13" applyNumberFormat="1" applyFont="1" applyFill="1" applyBorder="1" applyAlignment="1">
      <alignment horizontal="center" vertical="center"/>
    </xf>
    <xf numFmtId="178" fontId="26" fillId="0" borderId="59" xfId="13" applyNumberFormat="1" applyFont="1" applyFill="1" applyBorder="1" applyAlignment="1">
      <alignment horizontal="right" vertical="center"/>
    </xf>
    <xf numFmtId="178" fontId="26" fillId="0" borderId="61" xfId="13" applyNumberFormat="1" applyFont="1" applyFill="1" applyBorder="1" applyAlignment="1">
      <alignment horizontal="right" vertical="center"/>
    </xf>
    <xf numFmtId="178" fontId="26" fillId="0" borderId="59" xfId="13" applyNumberFormat="1" applyFont="1" applyFill="1" applyBorder="1">
      <alignment vertical="center"/>
    </xf>
    <xf numFmtId="178" fontId="26" fillId="0" borderId="61" xfId="13" applyNumberFormat="1" applyFont="1" applyFill="1" applyBorder="1">
      <alignment vertical="center"/>
    </xf>
    <xf numFmtId="0" fontId="1" fillId="0" borderId="90" xfId="13" applyBorder="1" applyAlignment="1">
      <alignment vertical="center" wrapText="1"/>
    </xf>
    <xf numFmtId="0" fontId="1" fillId="0" borderId="0" xfId="13" applyBorder="1" applyAlignment="1">
      <alignment vertical="center" wrapText="1"/>
    </xf>
    <xf numFmtId="178" fontId="26" fillId="0" borderId="63" xfId="13" applyNumberFormat="1" applyFont="1" applyFill="1" applyBorder="1" applyAlignment="1">
      <alignment horizontal="right" vertical="center"/>
    </xf>
    <xf numFmtId="178" fontId="26" fillId="0" borderId="65" xfId="13" applyNumberFormat="1" applyFont="1" applyFill="1" applyBorder="1" applyAlignment="1">
      <alignment horizontal="right" vertical="center"/>
    </xf>
    <xf numFmtId="185" fontId="26" fillId="0" borderId="66" xfId="13" applyNumberFormat="1" applyFont="1" applyFill="1" applyBorder="1" applyAlignment="1">
      <alignment horizontal="center" vertical="center"/>
    </xf>
    <xf numFmtId="178" fontId="26" fillId="0" borderId="63" xfId="13" applyNumberFormat="1" applyFont="1" applyFill="1" applyBorder="1">
      <alignment vertical="center"/>
    </xf>
    <xf numFmtId="178" fontId="26" fillId="0" borderId="65" xfId="13" applyNumberFormat="1" applyFont="1" applyFill="1" applyBorder="1">
      <alignment vertical="center"/>
    </xf>
    <xf numFmtId="178" fontId="26" fillId="13" borderId="63" xfId="13" applyNumberFormat="1" applyFont="1" applyFill="1" applyBorder="1" applyAlignment="1">
      <alignment horizontal="right" vertical="center"/>
    </xf>
    <xf numFmtId="178" fontId="26" fillId="13" borderId="65" xfId="13" applyNumberFormat="1" applyFont="1" applyFill="1" applyBorder="1" applyAlignment="1">
      <alignment horizontal="right" vertical="center"/>
    </xf>
    <xf numFmtId="178" fontId="26" fillId="13" borderId="63" xfId="13" applyNumberFormat="1" applyFont="1" applyFill="1" applyBorder="1">
      <alignment vertical="center"/>
    </xf>
    <xf numFmtId="178" fontId="26" fillId="13" borderId="65" xfId="13" applyNumberFormat="1" applyFont="1" applyFill="1" applyBorder="1">
      <alignment vertical="center"/>
    </xf>
    <xf numFmtId="178" fontId="26" fillId="13" borderId="43" xfId="13" applyNumberFormat="1" applyFont="1" applyFill="1" applyBorder="1" applyAlignment="1">
      <alignment horizontal="right" vertical="center"/>
    </xf>
    <xf numFmtId="178" fontId="26" fillId="13" borderId="46" xfId="13" applyNumberFormat="1" applyFont="1" applyFill="1" applyBorder="1" applyAlignment="1">
      <alignment horizontal="right" vertical="center"/>
    </xf>
    <xf numFmtId="178" fontId="26" fillId="0" borderId="46" xfId="13" applyNumberFormat="1" applyFont="1" applyFill="1" applyBorder="1" applyAlignment="1">
      <alignment horizontal="right" vertical="center"/>
    </xf>
    <xf numFmtId="178" fontId="26" fillId="13" borderId="43" xfId="13" applyNumberFormat="1" applyFont="1" applyFill="1" applyBorder="1">
      <alignment vertical="center"/>
    </xf>
    <xf numFmtId="178" fontId="26" fillId="13" borderId="46" xfId="13" applyNumberFormat="1" applyFont="1" applyFill="1" applyBorder="1">
      <alignment vertical="center"/>
    </xf>
    <xf numFmtId="178" fontId="26" fillId="0" borderId="46" xfId="13" applyNumberFormat="1" applyFont="1" applyFill="1" applyBorder="1">
      <alignment vertical="center"/>
    </xf>
    <xf numFmtId="0" fontId="23" fillId="10" borderId="104" xfId="13" applyFont="1" applyFill="1" applyBorder="1" applyAlignment="1">
      <alignment horizontal="left" vertical="center" shrinkToFit="1"/>
    </xf>
    <xf numFmtId="0" fontId="23" fillId="10" borderId="104" xfId="13" applyFont="1" applyFill="1" applyBorder="1" applyAlignment="1">
      <alignment horizontal="center" vertical="center"/>
    </xf>
    <xf numFmtId="178" fontId="26" fillId="0" borderId="27" xfId="13" applyNumberFormat="1" applyFont="1" applyFill="1" applyBorder="1" applyAlignment="1">
      <alignment horizontal="right" vertical="center"/>
    </xf>
    <xf numFmtId="178" fontId="26" fillId="0" borderId="30" xfId="13" applyNumberFormat="1" applyFont="1" applyFill="1" applyBorder="1" applyAlignment="1">
      <alignment horizontal="right" vertical="center"/>
    </xf>
    <xf numFmtId="185" fontId="26" fillId="0" borderId="48" xfId="13" applyNumberFormat="1" applyFont="1" applyFill="1" applyBorder="1" applyAlignment="1">
      <alignment horizontal="center" vertical="center"/>
    </xf>
    <xf numFmtId="178" fontId="26" fillId="0" borderId="27" xfId="13" applyNumberFormat="1" applyFont="1" applyFill="1" applyBorder="1">
      <alignment vertical="center"/>
    </xf>
    <xf numFmtId="178" fontId="26" fillId="0" borderId="30" xfId="13" applyNumberFormat="1" applyFont="1" applyFill="1" applyBorder="1">
      <alignment vertical="center"/>
    </xf>
    <xf numFmtId="0" fontId="22" fillId="10" borderId="98" xfId="13" applyFont="1" applyFill="1" applyBorder="1" applyAlignment="1">
      <alignment horizontal="center" vertical="center"/>
    </xf>
    <xf numFmtId="0" fontId="23" fillId="10" borderId="104" xfId="15" applyFont="1" applyFill="1" applyBorder="1" applyAlignment="1">
      <alignment horizontal="left" vertical="center" shrinkToFit="1"/>
    </xf>
    <xf numFmtId="0" fontId="23" fillId="10" borderId="104" xfId="15" applyFont="1" applyFill="1" applyBorder="1" applyAlignment="1">
      <alignment horizontal="center" vertical="center"/>
    </xf>
    <xf numFmtId="180" fontId="26" fillId="0" borderId="27" xfId="13" applyNumberFormat="1" applyFont="1" applyFill="1" applyBorder="1" applyAlignment="1">
      <alignment horizontal="right" vertical="center"/>
    </xf>
    <xf numFmtId="180" fontId="26" fillId="0" borderId="30" xfId="13" applyNumberFormat="1" applyFont="1" applyFill="1" applyBorder="1" applyAlignment="1">
      <alignment horizontal="right" vertical="center"/>
    </xf>
    <xf numFmtId="180" fontId="26" fillId="0" borderId="27" xfId="13" applyNumberFormat="1" applyFont="1" applyFill="1" applyBorder="1">
      <alignment vertical="center"/>
    </xf>
    <xf numFmtId="180" fontId="26" fillId="0" borderId="30" xfId="13" applyNumberFormat="1" applyFont="1" applyFill="1" applyBorder="1">
      <alignment vertical="center"/>
    </xf>
    <xf numFmtId="0" fontId="22" fillId="10" borderId="104" xfId="13" applyFont="1" applyFill="1" applyBorder="1" applyAlignment="1">
      <alignment horizontal="center" vertical="center"/>
    </xf>
    <xf numFmtId="180" fontId="26" fillId="13" borderId="27" xfId="13" applyNumberFormat="1" applyFont="1" applyFill="1" applyBorder="1" applyAlignment="1">
      <alignment horizontal="right" vertical="center"/>
    </xf>
    <xf numFmtId="180" fontId="26" fillId="13" borderId="30" xfId="13" applyNumberFormat="1" applyFont="1" applyFill="1" applyBorder="1" applyAlignment="1">
      <alignment horizontal="right" vertical="center"/>
    </xf>
    <xf numFmtId="185" fontId="26" fillId="13" borderId="48" xfId="13" applyNumberFormat="1" applyFont="1" applyFill="1" applyBorder="1" applyAlignment="1">
      <alignment horizontal="center" vertical="center"/>
    </xf>
    <xf numFmtId="180" fontId="26" fillId="13" borderId="27" xfId="13" applyNumberFormat="1" applyFont="1" applyFill="1" applyBorder="1">
      <alignment vertical="center"/>
    </xf>
    <xf numFmtId="180" fontId="26" fillId="13" borderId="30" xfId="13" applyNumberFormat="1" applyFont="1" applyFill="1" applyBorder="1">
      <alignment vertical="center"/>
    </xf>
    <xf numFmtId="179" fontId="26" fillId="0" borderId="27" xfId="13" applyNumberFormat="1" applyFont="1" applyFill="1" applyBorder="1" applyAlignment="1">
      <alignment horizontal="right" vertical="center"/>
    </xf>
    <xf numFmtId="179" fontId="26" fillId="0" borderId="30" xfId="13" applyNumberFormat="1" applyFont="1" applyFill="1" applyBorder="1" applyAlignment="1">
      <alignment horizontal="right" vertical="center"/>
    </xf>
    <xf numFmtId="179" fontId="26" fillId="0" borderId="27" xfId="13" applyNumberFormat="1" applyFont="1" applyFill="1" applyBorder="1">
      <alignment vertical="center"/>
    </xf>
    <xf numFmtId="179" fontId="26" fillId="0" borderId="30" xfId="13" applyNumberFormat="1" applyFont="1" applyFill="1" applyBorder="1">
      <alignment vertical="center"/>
    </xf>
    <xf numFmtId="0" fontId="25" fillId="0" borderId="109" xfId="13" applyFont="1" applyFill="1" applyBorder="1" applyAlignment="1">
      <alignment horizontal="left" vertical="center" wrapText="1"/>
    </xf>
    <xf numFmtId="179" fontId="26" fillId="13" borderId="27" xfId="13" applyNumberFormat="1" applyFont="1" applyFill="1" applyBorder="1" applyAlignment="1">
      <alignment horizontal="right" vertical="center"/>
    </xf>
    <xf numFmtId="179" fontId="26" fillId="13" borderId="30" xfId="13" applyNumberFormat="1" applyFont="1" applyFill="1" applyBorder="1" applyAlignment="1">
      <alignment horizontal="right" vertical="center"/>
    </xf>
    <xf numFmtId="181" fontId="26" fillId="13" borderId="27" xfId="13" applyNumberFormat="1" applyFont="1" applyFill="1" applyBorder="1" applyAlignment="1">
      <alignment horizontal="right" vertical="center"/>
    </xf>
    <xf numFmtId="181" fontId="26" fillId="13" borderId="30" xfId="13" applyNumberFormat="1" applyFont="1" applyFill="1" applyBorder="1" applyAlignment="1">
      <alignment horizontal="right" vertical="center"/>
    </xf>
    <xf numFmtId="181" fontId="26" fillId="0" borderId="30" xfId="13" applyNumberFormat="1" applyFont="1" applyFill="1" applyBorder="1" applyAlignment="1">
      <alignment horizontal="right" vertical="center"/>
    </xf>
    <xf numFmtId="181" fontId="26" fillId="13" borderId="27" xfId="13" applyNumberFormat="1" applyFont="1" applyFill="1" applyBorder="1">
      <alignment vertical="center"/>
    </xf>
    <xf numFmtId="181" fontId="26" fillId="13" borderId="30" xfId="13" applyNumberFormat="1" applyFont="1" applyFill="1" applyBorder="1">
      <alignment vertical="center"/>
    </xf>
    <xf numFmtId="181" fontId="26" fillId="0" borderId="30" xfId="13" applyNumberFormat="1" applyFont="1" applyFill="1" applyBorder="1">
      <alignment vertical="center"/>
    </xf>
    <xf numFmtId="0" fontId="1" fillId="0" borderId="104" xfId="13" applyBorder="1" applyAlignment="1">
      <alignment horizontal="center" vertical="center" textRotation="255" wrapText="1"/>
    </xf>
    <xf numFmtId="184" fontId="26" fillId="0" borderId="27" xfId="13" applyNumberFormat="1" applyFont="1" applyFill="1" applyBorder="1" applyAlignment="1">
      <alignment vertical="center"/>
    </xf>
    <xf numFmtId="184" fontId="26" fillId="0" borderId="30" xfId="13" applyNumberFormat="1" applyFont="1" applyFill="1" applyBorder="1" applyAlignment="1">
      <alignment vertical="center"/>
    </xf>
    <xf numFmtId="184" fontId="26" fillId="0" borderId="27" xfId="13" applyNumberFormat="1" applyFont="1" applyFill="1" applyBorder="1">
      <alignment vertical="center"/>
    </xf>
    <xf numFmtId="184" fontId="26" fillId="0" borderId="30" xfId="13" applyNumberFormat="1" applyFont="1" applyFill="1" applyBorder="1">
      <alignment vertical="center"/>
    </xf>
    <xf numFmtId="0" fontId="22" fillId="0" borderId="104" xfId="13" applyFont="1" applyFill="1" applyBorder="1" applyAlignment="1">
      <alignment horizontal="left" vertical="center" wrapText="1"/>
    </xf>
    <xf numFmtId="0" fontId="1" fillId="0" borderId="0" xfId="13" applyBorder="1" applyAlignment="1">
      <alignment vertical="center" textRotation="255"/>
    </xf>
    <xf numFmtId="0" fontId="17" fillId="0" borderId="0" xfId="13" applyFont="1" applyBorder="1" applyAlignment="1">
      <alignment horizontal="center" vertical="center"/>
    </xf>
    <xf numFmtId="0" fontId="1" fillId="0" borderId="0" xfId="13" applyBorder="1">
      <alignment vertical="center"/>
    </xf>
    <xf numFmtId="0" fontId="1" fillId="0" borderId="0" xfId="13" applyBorder="1" applyAlignment="1">
      <alignment horizontal="center" vertical="center"/>
    </xf>
    <xf numFmtId="0" fontId="34" fillId="0" borderId="0" xfId="13" applyFont="1" applyFill="1" applyBorder="1" applyAlignment="1">
      <alignment horizontal="left" vertical="center"/>
    </xf>
    <xf numFmtId="0" fontId="17" fillId="0" borderId="0" xfId="13" applyFont="1" applyFill="1" applyBorder="1" applyAlignment="1">
      <alignment horizontal="center" vertical="center" wrapText="1"/>
    </xf>
    <xf numFmtId="0" fontId="27" fillId="0" borderId="0" xfId="13" applyFont="1" applyBorder="1">
      <alignment vertical="center"/>
    </xf>
    <xf numFmtId="0" fontId="28" fillId="0" borderId="0" xfId="13" applyFont="1" applyBorder="1">
      <alignment vertical="center"/>
    </xf>
    <xf numFmtId="0" fontId="1" fillId="0" borderId="0" xfId="13" applyBorder="1" applyAlignment="1">
      <alignment vertical="center"/>
    </xf>
    <xf numFmtId="0" fontId="1" fillId="0" borderId="109" xfId="13" applyBorder="1" applyAlignment="1">
      <alignment horizontal="center" vertical="center" textRotation="255"/>
    </xf>
    <xf numFmtId="0" fontId="1" fillId="0" borderId="97" xfId="13" applyBorder="1" applyAlignment="1">
      <alignment horizontal="center" vertical="center" textRotation="255"/>
    </xf>
    <xf numFmtId="0" fontId="1" fillId="0" borderId="98" xfId="13" applyBorder="1" applyAlignment="1">
      <alignment horizontal="center" vertical="center" textRotation="255"/>
    </xf>
    <xf numFmtId="0" fontId="22" fillId="0" borderId="109" xfId="13" applyFont="1" applyFill="1" applyBorder="1" applyAlignment="1">
      <alignment horizontal="left" vertical="center" wrapText="1"/>
    </xf>
    <xf numFmtId="0" fontId="22" fillId="0" borderId="97" xfId="13" applyFont="1" applyFill="1" applyBorder="1" applyAlignment="1">
      <alignment horizontal="left" vertical="center" wrapText="1"/>
    </xf>
    <xf numFmtId="0" fontId="22" fillId="0" borderId="98" xfId="13" applyFont="1" applyFill="1" applyBorder="1" applyAlignment="1">
      <alignment horizontal="left" vertical="center" wrapText="1"/>
    </xf>
    <xf numFmtId="0" fontId="1" fillId="0" borderId="97" xfId="13" applyBorder="1" applyAlignment="1">
      <alignment vertical="center" textRotation="255"/>
    </xf>
    <xf numFmtId="0" fontId="1" fillId="0" borderId="98" xfId="13" applyBorder="1" applyAlignment="1">
      <alignment vertical="center" textRotation="255"/>
    </xf>
    <xf numFmtId="0" fontId="27" fillId="0" borderId="104" xfId="13" applyFont="1" applyBorder="1" applyAlignment="1">
      <alignment vertical="center" textRotation="255" wrapText="1"/>
    </xf>
    <xf numFmtId="0" fontId="28" fillId="0" borderId="104" xfId="13" applyFont="1" applyBorder="1" applyAlignment="1">
      <alignment vertical="center" textRotation="255" wrapText="1"/>
    </xf>
    <xf numFmtId="0" fontId="29" fillId="0" borderId="109" xfId="13" applyFont="1" applyFill="1" applyBorder="1" applyAlignment="1">
      <alignment horizontal="left" vertical="center" wrapText="1" shrinkToFit="1"/>
    </xf>
    <xf numFmtId="0" fontId="29" fillId="0" borderId="98" xfId="13" applyFont="1" applyFill="1" applyBorder="1" applyAlignment="1">
      <alignment horizontal="left" vertical="center" wrapText="1" shrinkToFit="1"/>
    </xf>
    <xf numFmtId="0" fontId="1" fillId="0" borderId="109" xfId="13" applyBorder="1" applyAlignment="1">
      <alignment vertical="center" textRotation="255"/>
    </xf>
    <xf numFmtId="0" fontId="22" fillId="10" borderId="104" xfId="13" applyFont="1" applyFill="1" applyBorder="1" applyAlignment="1">
      <alignment horizontal="center" vertical="center"/>
    </xf>
    <xf numFmtId="0" fontId="22" fillId="0" borderId="104" xfId="13" applyFont="1" applyFill="1" applyBorder="1" applyAlignment="1">
      <alignment horizontal="left" vertical="center" wrapText="1"/>
    </xf>
    <xf numFmtId="0" fontId="1" fillId="0" borderId="104" xfId="13" applyBorder="1" applyAlignment="1">
      <alignment horizontal="center" vertical="center" textRotation="255"/>
    </xf>
    <xf numFmtId="0" fontId="22" fillId="10" borderId="109" xfId="13" applyFont="1" applyFill="1" applyBorder="1" applyAlignment="1">
      <alignment horizontal="center" vertical="center"/>
    </xf>
    <xf numFmtId="0" fontId="22" fillId="10" borderId="97" xfId="13" applyFont="1" applyFill="1" applyBorder="1" applyAlignment="1">
      <alignment horizontal="center" vertical="center"/>
    </xf>
    <xf numFmtId="0" fontId="22" fillId="10" borderId="98" xfId="13" applyFont="1" applyFill="1" applyBorder="1" applyAlignment="1">
      <alignment horizontal="center" vertical="center"/>
    </xf>
    <xf numFmtId="0" fontId="25" fillId="0" borderId="104" xfId="13" applyFont="1" applyFill="1" applyBorder="1" applyAlignment="1">
      <alignment vertical="center" wrapText="1"/>
    </xf>
    <xf numFmtId="0" fontId="22" fillId="0" borderId="109" xfId="13" applyFont="1" applyFill="1" applyBorder="1" applyAlignment="1">
      <alignment vertical="center" wrapText="1"/>
    </xf>
    <xf numFmtId="0" fontId="22" fillId="0" borderId="97" xfId="13" applyFont="1" applyFill="1" applyBorder="1" applyAlignment="1">
      <alignment vertical="center" wrapText="1"/>
    </xf>
    <xf numFmtId="0" fontId="22" fillId="0" borderId="98" xfId="13" applyFont="1" applyFill="1" applyBorder="1" applyAlignment="1">
      <alignment vertical="center" wrapText="1"/>
    </xf>
    <xf numFmtId="0" fontId="20" fillId="9" borderId="5" xfId="13" applyFont="1" applyFill="1" applyBorder="1" applyAlignment="1">
      <alignment horizontal="center" vertical="center" wrapText="1"/>
    </xf>
    <xf numFmtId="0" fontId="20" fillId="9" borderId="6" xfId="13" applyFont="1" applyFill="1" applyBorder="1" applyAlignment="1">
      <alignment horizontal="center" vertical="center" wrapText="1"/>
    </xf>
    <xf numFmtId="0" fontId="1" fillId="0" borderId="109" xfId="13" applyFont="1" applyBorder="1" applyAlignment="1">
      <alignment horizontal="center" vertical="center"/>
    </xf>
    <xf numFmtId="0" fontId="1" fillId="0" borderId="98" xfId="13" applyFont="1" applyBorder="1" applyAlignment="1">
      <alignment horizontal="center" vertical="center"/>
    </xf>
    <xf numFmtId="0" fontId="19" fillId="10" borderId="73" xfId="13" applyFont="1" applyFill="1" applyBorder="1" applyAlignment="1">
      <alignment horizontal="center" vertical="center" wrapText="1"/>
    </xf>
    <xf numFmtId="0" fontId="19" fillId="10" borderId="26" xfId="13" applyFont="1" applyFill="1" applyBorder="1" applyAlignment="1">
      <alignment horizontal="center" vertical="center" wrapText="1"/>
    </xf>
    <xf numFmtId="0" fontId="19" fillId="10" borderId="74" xfId="13" applyFont="1" applyFill="1" applyBorder="1" applyAlignment="1">
      <alignment horizontal="center" vertical="center" wrapText="1"/>
    </xf>
    <xf numFmtId="0" fontId="19" fillId="10" borderId="14" xfId="13" applyFont="1" applyFill="1" applyBorder="1" applyAlignment="1">
      <alignment horizontal="center" vertical="center" wrapText="1"/>
    </xf>
    <xf numFmtId="0" fontId="19" fillId="10" borderId="4" xfId="13" applyFont="1" applyFill="1" applyBorder="1" applyAlignment="1">
      <alignment horizontal="center" vertical="center" wrapText="1"/>
    </xf>
    <xf numFmtId="0" fontId="19" fillId="10" borderId="15" xfId="13" applyFont="1" applyFill="1" applyBorder="1" applyAlignment="1">
      <alignment horizontal="center" vertical="center" wrapText="1"/>
    </xf>
    <xf numFmtId="55" fontId="32" fillId="12" borderId="104" xfId="13" applyNumberFormat="1" applyFont="1" applyFill="1" applyBorder="1" applyAlignment="1">
      <alignment horizontal="center" vertical="center"/>
    </xf>
    <xf numFmtId="55" fontId="18" fillId="12" borderId="104" xfId="13" applyNumberFormat="1" applyFont="1" applyFill="1" applyBorder="1" applyAlignment="1">
      <alignment horizontal="center" vertical="center"/>
    </xf>
    <xf numFmtId="0" fontId="3" fillId="0" borderId="0" xfId="5" applyAlignment="1">
      <alignment vertical="center" wrapText="1"/>
    </xf>
    <xf numFmtId="0" fontId="4" fillId="0" borderId="5" xfId="2" applyBorder="1" applyAlignment="1">
      <alignment horizontal="center" vertical="center"/>
    </xf>
    <xf numFmtId="0" fontId="4" fillId="0" borderId="7" xfId="2" applyBorder="1" applyAlignment="1">
      <alignment horizontal="center" vertical="center"/>
    </xf>
    <xf numFmtId="0" fontId="4" fillId="8" borderId="104" xfId="2" applyFill="1" applyBorder="1" applyAlignment="1">
      <alignment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50"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50"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4" xfId="0" applyFont="1" applyBorder="1" applyAlignment="1">
      <alignment horizontal="right" vertical="center"/>
    </xf>
    <xf numFmtId="0" fontId="0" fillId="0" borderId="77" xfId="0" applyFont="1" applyBorder="1" applyAlignment="1">
      <alignment horizontal="center" vertical="center"/>
    </xf>
    <xf numFmtId="0" fontId="0" fillId="0" borderId="79"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center" vertical="center"/>
    </xf>
    <xf numFmtId="0" fontId="5" fillId="0" borderId="7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83" fontId="0" fillId="0" borderId="113"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38" fontId="5" fillId="0" borderId="5" xfId="0" applyNumberFormat="1" applyFont="1" applyFill="1" applyBorder="1" applyAlignment="1">
      <alignment horizontal="center" vertical="center"/>
    </xf>
    <xf numFmtId="38" fontId="5" fillId="0" borderId="7" xfId="0" applyNumberFormat="1" applyFont="1" applyFill="1" applyBorder="1" applyAlignment="1">
      <alignment horizontal="center" vertical="center"/>
    </xf>
    <xf numFmtId="0" fontId="5" fillId="6" borderId="73"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74" xfId="0" applyFont="1" applyFill="1" applyBorder="1" applyAlignment="1">
      <alignment horizontal="center" vertical="center"/>
    </xf>
    <xf numFmtId="0" fontId="5" fillId="6" borderId="14"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0" xfId="0" applyFont="1" applyBorder="1" applyAlignment="1">
      <alignment horizontal="right" vertical="center"/>
    </xf>
    <xf numFmtId="176" fontId="5" fillId="0" borderId="0" xfId="0" applyNumberFormat="1" applyFont="1" applyAlignment="1">
      <alignment horizontal="center" vertical="center"/>
    </xf>
    <xf numFmtId="0" fontId="5" fillId="2" borderId="75" xfId="0" applyFont="1" applyFill="1" applyBorder="1" applyAlignment="1">
      <alignment horizontal="center" vertical="center"/>
    </xf>
    <xf numFmtId="0" fontId="5" fillId="2" borderId="7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75" xfId="0" applyFont="1" applyFill="1" applyBorder="1" applyAlignment="1">
      <alignment horizontal="center" vertical="center"/>
    </xf>
    <xf numFmtId="0" fontId="5" fillId="6" borderId="76" xfId="0" applyFont="1" applyFill="1" applyBorder="1" applyAlignment="1">
      <alignment horizontal="center" vertical="center"/>
    </xf>
    <xf numFmtId="0" fontId="5" fillId="0" borderId="73" xfId="0" applyFont="1" applyBorder="1" applyAlignment="1">
      <alignment horizontal="center" vertical="center"/>
    </xf>
    <xf numFmtId="0" fontId="5" fillId="0" borderId="26" xfId="0" applyFont="1" applyBorder="1" applyAlignment="1">
      <alignment horizontal="center" vertical="center"/>
    </xf>
    <xf numFmtId="0" fontId="5" fillId="0" borderId="74" xfId="0" applyFont="1" applyBorder="1" applyAlignment="1">
      <alignment horizontal="center" vertical="center"/>
    </xf>
    <xf numFmtId="0" fontId="5" fillId="0" borderId="14"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xf numFmtId="0" fontId="0" fillId="0" borderId="75" xfId="0" applyFont="1" applyBorder="1" applyAlignment="1">
      <alignment horizontal="center" vertical="center"/>
    </xf>
    <xf numFmtId="0" fontId="0" fillId="0" borderId="9" xfId="0" applyFont="1" applyBorder="1" applyAlignment="1">
      <alignment horizontal="center" vertical="center"/>
    </xf>
    <xf numFmtId="0" fontId="0" fillId="0" borderId="76" xfId="0" applyFont="1" applyBorder="1" applyAlignment="1">
      <alignment horizontal="center" vertical="center"/>
    </xf>
    <xf numFmtId="0" fontId="0" fillId="0" borderId="4" xfId="0" applyFont="1" applyBorder="1" applyAlignment="1">
      <alignment horizontal="right" vertical="center"/>
    </xf>
    <xf numFmtId="0" fontId="5" fillId="0" borderId="77" xfId="0" applyFont="1" applyBorder="1" applyAlignment="1">
      <alignment horizontal="center" vertical="center"/>
    </xf>
    <xf numFmtId="0" fontId="5" fillId="0" borderId="79" xfId="0" applyFont="1" applyBorder="1" applyAlignment="1">
      <alignment horizontal="center" vertical="center"/>
    </xf>
    <xf numFmtId="0" fontId="0" fillId="6" borderId="8" xfId="0" applyFont="1" applyFill="1" applyBorder="1" applyAlignment="1">
      <alignment horizontal="center" vertical="center"/>
    </xf>
    <xf numFmtId="0" fontId="0" fillId="6" borderId="9"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74"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73" xfId="0" applyFont="1" applyBorder="1" applyAlignment="1">
      <alignment horizontal="center" vertical="center"/>
    </xf>
    <xf numFmtId="0" fontId="0" fillId="0" borderId="26" xfId="0" applyFont="1" applyBorder="1" applyAlignment="1">
      <alignment horizontal="center" vertical="center"/>
    </xf>
    <xf numFmtId="0" fontId="0" fillId="0" borderId="74" xfId="0" applyFont="1" applyBorder="1" applyAlignment="1">
      <alignment horizontal="center" vertical="center"/>
    </xf>
    <xf numFmtId="0" fontId="0" fillId="0" borderId="14"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6" borderId="73"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4" xfId="0" applyFont="1" applyFill="1" applyBorder="1" applyAlignment="1">
      <alignment horizontal="center" vertical="center"/>
    </xf>
  </cellXfs>
  <cellStyles count="16">
    <cellStyle name="パーセント 2" xfId="4"/>
    <cellStyle name="パーセント 3" xfId="7"/>
    <cellStyle name="パーセント 4" xfId="11"/>
    <cellStyle name="パーセント 5" xfId="14"/>
    <cellStyle name="桁区切り" xfId="1" builtinId="6"/>
    <cellStyle name="桁区切り 2" xfId="3"/>
    <cellStyle name="桁区切り 2 2" xfId="9"/>
    <cellStyle name="桁区切り 3" xfId="6"/>
    <cellStyle name="標準" xfId="0" builtinId="0"/>
    <cellStyle name="標準 2" xfId="2"/>
    <cellStyle name="標準 2 2" xfId="8"/>
    <cellStyle name="標準 2 3" xfId="12"/>
    <cellStyle name="標準 2 4" xfId="15"/>
    <cellStyle name="標準 3" xfId="5"/>
    <cellStyle name="標準 4" xfId="10"/>
    <cellStyle name="標準 5" xfId="13"/>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高知市における一人暮らし高齢者の推計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【推計】一人暮らし高齢者数!$B$5</c:f>
              <c:strCache>
                <c:ptCount val="1"/>
                <c:pt idx="0">
                  <c:v>一人暮らし高齢者数（人）</c:v>
                </c:pt>
              </c:strCache>
            </c:strRef>
          </c:tx>
          <c:spPr>
            <a:solidFill>
              <a:schemeClr val="accent1"/>
            </a:solidFill>
            <a:ln>
              <a:noFill/>
            </a:ln>
            <a:effectLst/>
          </c:spPr>
          <c:invertIfNegative val="0"/>
          <c:cat>
            <c:numRef>
              <c:f>【推計】一人暮らし高齢者数!$C$4:$J$4</c:f>
              <c:numCache>
                <c:formatCode>General</c:formatCode>
                <c:ptCount val="8"/>
                <c:pt idx="0">
                  <c:v>2010</c:v>
                </c:pt>
                <c:pt idx="1">
                  <c:v>2011</c:v>
                </c:pt>
                <c:pt idx="2">
                  <c:v>2012</c:v>
                </c:pt>
                <c:pt idx="3">
                  <c:v>2013</c:v>
                </c:pt>
                <c:pt idx="4">
                  <c:v>2014</c:v>
                </c:pt>
                <c:pt idx="5">
                  <c:v>2015</c:v>
                </c:pt>
                <c:pt idx="6">
                  <c:v>2020</c:v>
                </c:pt>
                <c:pt idx="7">
                  <c:v>2025</c:v>
                </c:pt>
              </c:numCache>
            </c:numRef>
          </c:cat>
          <c:val>
            <c:numRef>
              <c:f>【推計】一人暮らし高齢者数!$C$5:$J$5</c:f>
              <c:numCache>
                <c:formatCode>#,##0_);[Red]\(#,##0\)</c:formatCode>
                <c:ptCount val="8"/>
                <c:pt idx="0">
                  <c:v>18241</c:v>
                </c:pt>
                <c:pt idx="1">
                  <c:v>19060</c:v>
                </c:pt>
                <c:pt idx="2">
                  <c:v>19882</c:v>
                </c:pt>
                <c:pt idx="3">
                  <c:v>20701</c:v>
                </c:pt>
                <c:pt idx="4">
                  <c:v>21521</c:v>
                </c:pt>
                <c:pt idx="5">
                  <c:v>22340</c:v>
                </c:pt>
                <c:pt idx="6">
                  <c:v>23395.383070246884</c:v>
                </c:pt>
                <c:pt idx="7">
                  <c:v>23358.55261412515</c:v>
                </c:pt>
              </c:numCache>
            </c:numRef>
          </c:val>
        </c:ser>
        <c:dLbls>
          <c:showLegendKey val="0"/>
          <c:showVal val="0"/>
          <c:showCatName val="0"/>
          <c:showSerName val="0"/>
          <c:showPercent val="0"/>
          <c:showBubbleSize val="0"/>
        </c:dLbls>
        <c:gapWidth val="219"/>
        <c:overlap val="-27"/>
        <c:axId val="374545024"/>
        <c:axId val="374547768"/>
      </c:barChart>
      <c:lineChart>
        <c:grouping val="standard"/>
        <c:varyColors val="0"/>
        <c:ser>
          <c:idx val="1"/>
          <c:order val="1"/>
          <c:tx>
            <c:strRef>
              <c:f>【推計】一人暮らし高齢者数!$B$6</c:f>
              <c:strCache>
                <c:ptCount val="1"/>
                <c:pt idx="0">
                  <c:v>一人暮らし高齢者世帯の割合（％）</c:v>
                </c:pt>
              </c:strCache>
            </c:strRef>
          </c:tx>
          <c:spPr>
            <a:ln w="28575" cap="rnd">
              <a:solidFill>
                <a:schemeClr val="accent2"/>
              </a:solidFill>
              <a:round/>
            </a:ln>
            <a:effectLst/>
          </c:spPr>
          <c:marker>
            <c:symbol val="circle"/>
            <c:size val="8"/>
            <c:spPr>
              <a:solidFill>
                <a:schemeClr val="accent2"/>
              </a:solidFill>
              <a:ln w="25400">
                <a:solidFill>
                  <a:schemeClr val="accent2">
                    <a:lumMod val="50000"/>
                  </a:schemeClr>
                </a:solidFill>
              </a:ln>
              <a:effectLst/>
            </c:spPr>
          </c:marker>
          <c:cat>
            <c:numRef>
              <c:f>【推計】一人暮らし高齢者数!$C$4:$J$4</c:f>
              <c:numCache>
                <c:formatCode>General</c:formatCode>
                <c:ptCount val="8"/>
                <c:pt idx="0">
                  <c:v>2010</c:v>
                </c:pt>
                <c:pt idx="1">
                  <c:v>2011</c:v>
                </c:pt>
                <c:pt idx="2">
                  <c:v>2012</c:v>
                </c:pt>
                <c:pt idx="3">
                  <c:v>2013</c:v>
                </c:pt>
                <c:pt idx="4">
                  <c:v>2014</c:v>
                </c:pt>
                <c:pt idx="5">
                  <c:v>2015</c:v>
                </c:pt>
                <c:pt idx="6">
                  <c:v>2020</c:v>
                </c:pt>
                <c:pt idx="7">
                  <c:v>2025</c:v>
                </c:pt>
              </c:numCache>
            </c:numRef>
          </c:cat>
          <c:val>
            <c:numRef>
              <c:f>【推計】一人暮らし高齢者数!$C$6:$J$6</c:f>
              <c:numCache>
                <c:formatCode>0.0_);[Red]\(0.0\)</c:formatCode>
                <c:ptCount val="8"/>
                <c:pt idx="0">
                  <c:v>12.1</c:v>
                </c:pt>
                <c:pt idx="1">
                  <c:v>12.6</c:v>
                </c:pt>
                <c:pt idx="2">
                  <c:v>13.1</c:v>
                </c:pt>
                <c:pt idx="3">
                  <c:v>13.6</c:v>
                </c:pt>
                <c:pt idx="4">
                  <c:v>14.1</c:v>
                </c:pt>
                <c:pt idx="5">
                  <c:v>14.6</c:v>
                </c:pt>
                <c:pt idx="6">
                  <c:v>15.74337349397593</c:v>
                </c:pt>
                <c:pt idx="7">
                  <c:v>16.359036144578344</c:v>
                </c:pt>
              </c:numCache>
            </c:numRef>
          </c:val>
          <c:smooth val="0"/>
        </c:ser>
        <c:dLbls>
          <c:showLegendKey val="0"/>
          <c:showVal val="0"/>
          <c:showCatName val="0"/>
          <c:showSerName val="0"/>
          <c:showPercent val="0"/>
          <c:showBubbleSize val="0"/>
        </c:dLbls>
        <c:marker val="1"/>
        <c:smooth val="0"/>
        <c:axId val="374545808"/>
        <c:axId val="374546200"/>
      </c:lineChart>
      <c:catAx>
        <c:axId val="374545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7768"/>
        <c:crosses val="autoZero"/>
        <c:auto val="1"/>
        <c:lblAlgn val="ctr"/>
        <c:lblOffset val="100"/>
        <c:noMultiLvlLbl val="0"/>
      </c:catAx>
      <c:valAx>
        <c:axId val="374547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一人暮らし高齢者数</a:t>
                </a:r>
                <a:endParaRPr lang="en-US" altLang="ja-JP" sz="900"/>
              </a:p>
            </c:rich>
          </c:tx>
          <c:layout>
            <c:manualLayout>
              <c:xMode val="edge"/>
              <c:yMode val="edge"/>
              <c:x val="2.3014959723820484E-2"/>
              <c:y val="0.35602896641431303"/>
            </c:manualLayout>
          </c:layout>
          <c:overlay val="0"/>
          <c:spPr>
            <a:noFill/>
            <a:ln>
              <a:noFill/>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5024"/>
        <c:crosses val="autoZero"/>
        <c:crossBetween val="between"/>
      </c:valAx>
      <c:valAx>
        <c:axId val="374546200"/>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一人暮らし高齢者世帯の割合</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0_);[Red]\(#,##0.0\)" sourceLinked="0"/>
        <c:majorTickMark val="none"/>
        <c:minorTickMark val="none"/>
        <c:tickLblPos val="nextTo"/>
        <c:spPr>
          <a:noFill/>
          <a:ln>
            <a:solidFill>
              <a:schemeClr val="tx1">
                <a:alpha val="99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5808"/>
        <c:crosses val="max"/>
        <c:crossBetween val="between"/>
      </c:valAx>
      <c:catAx>
        <c:axId val="374545808"/>
        <c:scaling>
          <c:orientation val="minMax"/>
        </c:scaling>
        <c:delete val="1"/>
        <c:axPos val="b"/>
        <c:numFmt formatCode="General" sourceLinked="1"/>
        <c:majorTickMark val="out"/>
        <c:minorTickMark val="none"/>
        <c:tickLblPos val="nextTo"/>
        <c:crossAx val="37454620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高知市における認知症患者の推定</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v>①認知症患者の推定数</c:v>
          </c:tx>
          <c:spPr>
            <a:solidFill>
              <a:schemeClr val="accent1"/>
            </a:solidFill>
            <a:ln>
              <a:noFill/>
            </a:ln>
            <a:effectLst/>
          </c:spPr>
          <c:invertIfNegative val="0"/>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【推計】認知症高齢者数!$D$5:$O$5</c:f>
              <c:numCache>
                <c:formatCode>#,##0_);[Red]\(#,##0\)</c:formatCode>
                <c:ptCount val="12"/>
                <c:pt idx="0">
                  <c:v>11778</c:v>
                </c:pt>
                <c:pt idx="1">
                  <c:v>12471</c:v>
                </c:pt>
                <c:pt idx="2">
                  <c:v>12851</c:v>
                </c:pt>
                <c:pt idx="3">
                  <c:v>13036</c:v>
                </c:pt>
                <c:pt idx="4">
                  <c:v>13328.439578926682</c:v>
                </c:pt>
                <c:pt idx="5">
                  <c:v>13627.439522023571</c:v>
                </c:pt>
                <c:pt idx="6">
                  <c:v>13933.14699944528</c:v>
                </c:pt>
                <c:pt idx="7">
                  <c:v>14245.712482848267</c:v>
                </c:pt>
                <c:pt idx="8">
                  <c:v>14565.289819454183</c:v>
                </c:pt>
                <c:pt idx="9">
                  <c:v>14892.036307774701</c:v>
                </c:pt>
                <c:pt idx="10">
                  <c:v>15226.112775035093</c:v>
                </c:pt>
                <c:pt idx="11">
                  <c:v>15567.683656334681</c:v>
                </c:pt>
              </c:numCache>
            </c:numRef>
          </c:val>
        </c:ser>
        <c:ser>
          <c:idx val="2"/>
          <c:order val="2"/>
          <c:tx>
            <c:v>②認知症患者の推定数</c:v>
          </c:tx>
          <c:spPr>
            <a:solidFill>
              <a:schemeClr val="accent3"/>
            </a:solidFill>
            <a:ln>
              <a:noFill/>
            </a:ln>
            <a:effectLst/>
          </c:spPr>
          <c:invertIfNegative val="0"/>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【推計】認知症高齢者数!$D$7:$O$7</c:f>
              <c:numCache>
                <c:formatCode>#,##0_);[Red]\(#,##0\)</c:formatCode>
                <c:ptCount val="12"/>
                <c:pt idx="0">
                  <c:v>#N/A</c:v>
                </c:pt>
                <c:pt idx="1">
                  <c:v>14068.815999999999</c:v>
                </c:pt>
                <c:pt idx="2">
                  <c:v>#N/A</c:v>
                </c:pt>
                <c:pt idx="3">
                  <c:v>#N/A</c:v>
                </c:pt>
                <c:pt idx="4">
                  <c:v>#N/A</c:v>
                </c:pt>
                <c:pt idx="5">
                  <c:v>#N/A</c:v>
                </c:pt>
                <c:pt idx="6">
                  <c:v>16078.593000000001</c:v>
                </c:pt>
                <c:pt idx="7">
                  <c:v>#N/A</c:v>
                </c:pt>
                <c:pt idx="8">
                  <c:v>#N/A</c:v>
                </c:pt>
                <c:pt idx="9">
                  <c:v>#N/A</c:v>
                </c:pt>
                <c:pt idx="10">
                  <c:v>#N/A</c:v>
                </c:pt>
                <c:pt idx="11">
                  <c:v>17890.055</c:v>
                </c:pt>
              </c:numCache>
            </c:numRef>
          </c:val>
        </c:ser>
        <c:dLbls>
          <c:showLegendKey val="0"/>
          <c:showVal val="0"/>
          <c:showCatName val="0"/>
          <c:showSerName val="0"/>
          <c:showPercent val="0"/>
          <c:showBubbleSize val="0"/>
        </c:dLbls>
        <c:gapWidth val="219"/>
        <c:overlap val="-27"/>
        <c:axId val="374546592"/>
        <c:axId val="374548944"/>
      </c:barChart>
      <c:lineChart>
        <c:grouping val="standard"/>
        <c:varyColors val="0"/>
        <c:ser>
          <c:idx val="1"/>
          <c:order val="1"/>
          <c:tx>
            <c:v>①認定者数に占める割合</c:v>
          </c:tx>
          <c:spPr>
            <a:ln w="28575" cap="rnd">
              <a:solidFill>
                <a:schemeClr val="accent2"/>
              </a:solidFill>
              <a:round/>
            </a:ln>
            <a:effectLst/>
          </c:spPr>
          <c:marker>
            <c:symbol val="circle"/>
            <c:size val="8"/>
            <c:spPr>
              <a:solidFill>
                <a:schemeClr val="accent2"/>
              </a:solidFill>
              <a:ln w="9525">
                <a:solidFill>
                  <a:schemeClr val="accent2"/>
                </a:solidFill>
              </a:ln>
              <a:effectLst/>
            </c:spPr>
          </c:marker>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【推計】認知症高齢者数!$D$6:$O$6</c:f>
              <c:numCache>
                <c:formatCode>0.0%</c:formatCode>
                <c:ptCount val="12"/>
                <c:pt idx="0">
                  <c:v>0.63414634146341464</c:v>
                </c:pt>
                <c:pt idx="1">
                  <c:v>0.65740643120716924</c:v>
                </c:pt>
                <c:pt idx="2">
                  <c:v>0.67215858570008891</c:v>
                </c:pt>
                <c:pt idx="3">
                  <c:v>0.67519552493914126</c:v>
                </c:pt>
                <c:pt idx="4">
                  <c:v>0.68429652554889975</c:v>
                </c:pt>
                <c:pt idx="5">
                  <c:v>0.69352019908677975</c:v>
                </c:pt>
                <c:pt idx="6">
                  <c:v>0.70286819906847031</c:v>
                </c:pt>
                <c:pt idx="7">
                  <c:v>0.71234220129749659</c:v>
                </c:pt>
                <c:pt idx="8">
                  <c:v>0.72194390416563925</c:v>
                </c:pt>
                <c:pt idx="9">
                  <c:v>0.73167502895740255</c:v>
                </c:pt>
                <c:pt idx="10">
                  <c:v>0.74153732015858698</c:v>
                </c:pt>
                <c:pt idx="11">
                  <c:v>0.75153254576902073</c:v>
                </c:pt>
              </c:numCache>
            </c:numRef>
          </c:val>
          <c:smooth val="0"/>
        </c:ser>
        <c:ser>
          <c:idx val="3"/>
          <c:order val="3"/>
          <c:tx>
            <c:v>②認定者数に占める割合</c:v>
          </c:tx>
          <c:spPr>
            <a:ln w="28575" cap="rnd">
              <a:solidFill>
                <a:schemeClr val="accent4"/>
              </a:solidFill>
              <a:round/>
            </a:ln>
            <a:effectLst/>
          </c:spPr>
          <c:marker>
            <c:symbol val="circle"/>
            <c:size val="8"/>
            <c:spPr>
              <a:solidFill>
                <a:schemeClr val="accent4"/>
              </a:solidFill>
              <a:ln w="9525">
                <a:solidFill>
                  <a:schemeClr val="accent4"/>
                </a:solidFill>
              </a:ln>
              <a:effectLst/>
            </c:spPr>
          </c:marker>
          <c:cat>
            <c:numRef>
              <c:f>【推計】認知症高齢者数!$D$4:$O$4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【推計】認知症高齢者数!$D$8:$O$8</c:f>
              <c:numCache>
                <c:formatCode>0.0%</c:formatCode>
                <c:ptCount val="12"/>
                <c:pt idx="0" formatCode="#,##0_);[Red]\(#,##0\)">
                  <c:v>#N/A</c:v>
                </c:pt>
                <c:pt idx="1">
                  <c:v>0.74163500263574056</c:v>
                </c:pt>
                <c:pt idx="2" formatCode="#,##0_);[Red]\(#,##0\)">
                  <c:v>#N/A</c:v>
                </c:pt>
                <c:pt idx="3" formatCode="#,##0_);[Red]\(#,##0\)">
                  <c:v>#N/A</c:v>
                </c:pt>
                <c:pt idx="4" formatCode="#,##0_);[Red]\(#,##0\)">
                  <c:v>#N/A</c:v>
                </c:pt>
                <c:pt idx="5" formatCode="#,##0_);[Red]\(#,##0\)">
                  <c:v>#N/A</c:v>
                </c:pt>
                <c:pt idx="6">
                  <c:v>0.81109685456665637</c:v>
                </c:pt>
                <c:pt idx="7" formatCode="#,##0_);[Red]\(#,##0\)">
                  <c:v>#N/A</c:v>
                </c:pt>
                <c:pt idx="8" formatCode="#,##0_);[Red]\(#,##0\)">
                  <c:v>#N/A</c:v>
                </c:pt>
                <c:pt idx="9" formatCode="#,##0_);[Red]\(#,##0\)">
                  <c:v>#N/A</c:v>
                </c:pt>
                <c:pt idx="10" formatCode="#,##0_);[Red]\(#,##0\)">
                  <c:v>#N/A</c:v>
                </c:pt>
                <c:pt idx="11">
                  <c:v>0.86364541282459073</c:v>
                </c:pt>
              </c:numCache>
            </c:numRef>
          </c:val>
          <c:smooth val="0"/>
        </c:ser>
        <c:dLbls>
          <c:showLegendKey val="0"/>
          <c:showVal val="0"/>
          <c:showCatName val="0"/>
          <c:showSerName val="0"/>
          <c:showPercent val="0"/>
          <c:showBubbleSize val="0"/>
        </c:dLbls>
        <c:marker val="1"/>
        <c:smooth val="0"/>
        <c:axId val="374547376"/>
        <c:axId val="374546984"/>
      </c:lineChart>
      <c:catAx>
        <c:axId val="37454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8944"/>
        <c:crosses val="autoZero"/>
        <c:auto val="1"/>
        <c:lblAlgn val="ctr"/>
        <c:lblOffset val="100"/>
        <c:noMultiLvlLbl val="0"/>
      </c:catAx>
      <c:valAx>
        <c:axId val="374548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r>
                  <a:rPr lang="ja-JP" altLang="en-US" sz="900"/>
                  <a:t>認知症患者の推定数</a:t>
                </a:r>
                <a:endParaRPr lang="en-US" altLang="ja-JP" sz="900"/>
              </a:p>
            </c:rich>
          </c:tx>
          <c:overlay val="0"/>
          <c:spPr>
            <a:noFill/>
            <a:ln>
              <a:noFill/>
            </a:ln>
            <a:effectLst/>
          </c:spPr>
          <c:txPr>
            <a:bodyPr rot="0" spcFirstLastPara="1" vertOverflow="ellipsis" vert="eaVert"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6592"/>
        <c:crosses val="autoZero"/>
        <c:crossBetween val="between"/>
      </c:valAx>
      <c:valAx>
        <c:axId val="374546984"/>
        <c:scaling>
          <c:orientation val="minMax"/>
        </c:scaling>
        <c:delete val="0"/>
        <c:axPos val="r"/>
        <c:title>
          <c:tx>
            <c:rich>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認定者数に占める割合</a:t>
                </a:r>
              </a:p>
            </c:rich>
          </c:tx>
          <c:overlay val="0"/>
          <c:spPr>
            <a:noFill/>
            <a:ln>
              <a:noFill/>
            </a:ln>
            <a:effectLst/>
          </c:spPr>
          <c:txPr>
            <a:bodyPr rot="0" spcFirstLastPara="1" vertOverflow="ellipsis" vert="eaVert"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74547376"/>
        <c:crosses val="max"/>
        <c:crossBetween val="between"/>
      </c:valAx>
      <c:catAx>
        <c:axId val="374547376"/>
        <c:scaling>
          <c:orientation val="minMax"/>
        </c:scaling>
        <c:delete val="1"/>
        <c:axPos val="b"/>
        <c:numFmt formatCode="General" sourceLinked="1"/>
        <c:majorTickMark val="out"/>
        <c:minorTickMark val="none"/>
        <c:tickLblPos val="nextTo"/>
        <c:crossAx val="3745469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143443</xdr:colOff>
      <xdr:row>42</xdr:row>
      <xdr:rowOff>161682</xdr:rowOff>
    </xdr:from>
    <xdr:to>
      <xdr:col>21</xdr:col>
      <xdr:colOff>671594</xdr:colOff>
      <xdr:row>81</xdr:row>
      <xdr:rowOff>25399</xdr:rowOff>
    </xdr:to>
    <xdr:sp macro="" textlink="">
      <xdr:nvSpPr>
        <xdr:cNvPr id="2" name="角丸四角形 1"/>
        <xdr:cNvSpPr/>
      </xdr:nvSpPr>
      <xdr:spPr>
        <a:xfrm>
          <a:off x="610168" y="13953882"/>
          <a:ext cx="23130976" cy="6550267"/>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b="1"/>
            <a:t>＜高知市の現状分析と課題　～中核市平均との比較～＞</a:t>
          </a:r>
          <a:endParaRPr kumimoji="1" lang="en-US" altLang="ja-JP" sz="1400" b="1"/>
        </a:p>
        <a:p>
          <a:pPr algn="l"/>
          <a:endParaRPr kumimoji="1" lang="en-US" altLang="ja-JP" sz="1400" b="1"/>
        </a:p>
        <a:p>
          <a:pPr algn="l"/>
          <a:r>
            <a:rPr kumimoji="1" lang="en-US" altLang="ja-JP" sz="1400" b="1"/>
            <a:t>【</a:t>
          </a:r>
          <a:r>
            <a:rPr kumimoji="1" lang="ja-JP" altLang="en-US" sz="1400" b="1"/>
            <a:t>指標</a:t>
          </a:r>
          <a:r>
            <a:rPr kumimoji="1" lang="en-US" altLang="ja-JP" sz="1400" b="1"/>
            <a:t>A】</a:t>
          </a:r>
          <a:r>
            <a:rPr kumimoji="1" lang="ja-JP" altLang="en-US" sz="1400" b="1"/>
            <a:t>人口・世帯</a:t>
          </a:r>
          <a:endParaRPr kumimoji="1" lang="en-US" altLang="ja-JP" sz="1400" b="1"/>
        </a:p>
        <a:p>
          <a:pPr algn="l"/>
          <a:r>
            <a:rPr kumimoji="1" lang="ja-JP" altLang="en-US" sz="1400"/>
            <a:t>・</a:t>
          </a:r>
          <a:r>
            <a:rPr kumimoji="1" lang="ja-JP" altLang="en-US" sz="1400">
              <a:solidFill>
                <a:schemeClr val="tx1"/>
              </a:solidFill>
            </a:rPr>
            <a:t>本市の人口は減少が続く一方，高齢者数は増加が続いている。前期高齢者割合は中核市平均より低いが，後期高齢者割合は中核市平均より高いことから，他の中核市よりも先行して高齢化が進んでいることが分かる。</a:t>
          </a:r>
          <a:endParaRPr kumimoji="1" lang="en-US" altLang="ja-JP" sz="1400">
            <a:solidFill>
              <a:schemeClr val="tx1"/>
            </a:solidFill>
          </a:endParaRPr>
        </a:p>
        <a:p>
          <a:pPr algn="l"/>
          <a:r>
            <a:rPr kumimoji="1" lang="ja-JP" altLang="en-US" sz="1400"/>
            <a:t>・高齢者を含む世帯の割合は中核市平均並みだが，他の中核市と比較して高齢独居世帯率が高い。</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B】</a:t>
          </a:r>
          <a:r>
            <a:rPr kumimoji="1" lang="ja-JP" altLang="en-US" sz="1400" b="1"/>
            <a:t>要介護認定率</a:t>
          </a:r>
          <a:endParaRPr kumimoji="1" lang="en-US" altLang="ja-JP" sz="1400" b="1"/>
        </a:p>
        <a:p>
          <a:pPr algn="l"/>
          <a:r>
            <a:rPr kumimoji="1" lang="ja-JP" altLang="en-US" sz="1400"/>
            <a:t>・</a:t>
          </a:r>
          <a:r>
            <a:rPr kumimoji="1" lang="ja-JP" altLang="ja-JP" sz="1400">
              <a:solidFill>
                <a:schemeClr val="dk1"/>
              </a:solidFill>
              <a:effectLst/>
              <a:latin typeface="+mn-lt"/>
              <a:ea typeface="+mn-ea"/>
              <a:cs typeface="+mn-cs"/>
            </a:rPr>
            <a:t>調整済み</a:t>
          </a:r>
          <a:r>
            <a:rPr kumimoji="1" lang="ja-JP" altLang="en-US" sz="1400">
              <a:solidFill>
                <a:schemeClr val="dk1"/>
              </a:solidFill>
              <a:effectLst/>
              <a:latin typeface="+mn-lt"/>
              <a:ea typeface="+mn-ea"/>
              <a:cs typeface="+mn-cs"/>
            </a:rPr>
            <a:t>の合計</a:t>
          </a:r>
          <a:r>
            <a:rPr kumimoji="1" lang="ja-JP" altLang="en-US" sz="1400"/>
            <a:t>認定率は中核市平均並みだが，要介護度別に見ると要介護１と要介護５は高い傾向にある。</a:t>
          </a:r>
          <a:endParaRPr kumimoji="1" lang="en-US" altLang="ja-JP" sz="1400"/>
        </a:p>
        <a:p>
          <a:pPr algn="l"/>
          <a:endParaRPr kumimoji="1" lang="en-US" altLang="ja-JP" sz="1400"/>
        </a:p>
        <a:p>
          <a:pPr algn="l"/>
          <a:r>
            <a:rPr kumimoji="1" lang="en-US" altLang="ja-JP" sz="1400" b="1"/>
            <a:t>【</a:t>
          </a:r>
          <a:r>
            <a:rPr kumimoji="1" lang="ja-JP" altLang="ja-JP" sz="1400" b="1">
              <a:solidFill>
                <a:schemeClr val="dk1"/>
              </a:solidFill>
              <a:effectLst/>
              <a:latin typeface="+mn-lt"/>
              <a:ea typeface="+mn-ea"/>
              <a:cs typeface="+mn-cs"/>
            </a:rPr>
            <a:t>指標</a:t>
          </a:r>
          <a:r>
            <a:rPr kumimoji="1" lang="en-US" altLang="ja-JP" sz="1400" b="1"/>
            <a:t>C</a:t>
          </a:r>
          <a:r>
            <a:rPr kumimoji="1" lang="ja-JP" altLang="en-US" sz="1400" b="1"/>
            <a:t>・</a:t>
          </a:r>
          <a:r>
            <a:rPr kumimoji="1" lang="en-US" altLang="ja-JP" sz="1400" b="1"/>
            <a:t>D】</a:t>
          </a:r>
          <a:r>
            <a:rPr kumimoji="1" lang="ja-JP" altLang="ja-JP" sz="1400" b="1">
              <a:solidFill>
                <a:schemeClr val="dk1"/>
              </a:solidFill>
              <a:effectLst/>
              <a:latin typeface="+mn-lt"/>
              <a:ea typeface="+mn-ea"/>
              <a:cs typeface="+mn-cs"/>
            </a:rPr>
            <a:t>受給率・</a:t>
          </a:r>
          <a:r>
            <a:rPr kumimoji="1" lang="ja-JP" altLang="en-US" sz="1400" b="1">
              <a:solidFill>
                <a:schemeClr val="dk1"/>
              </a:solidFill>
              <a:effectLst/>
              <a:latin typeface="+mn-lt"/>
              <a:ea typeface="+mn-ea"/>
              <a:cs typeface="+mn-cs"/>
            </a:rPr>
            <a:t>１人あたり</a:t>
          </a:r>
          <a:r>
            <a:rPr kumimoji="1" lang="ja-JP" altLang="ja-JP" sz="1400" b="1">
              <a:solidFill>
                <a:schemeClr val="dk1"/>
              </a:solidFill>
              <a:effectLst/>
              <a:latin typeface="+mn-lt"/>
              <a:ea typeface="+mn-ea"/>
              <a:cs typeface="+mn-cs"/>
            </a:rPr>
            <a:t>給付月額</a:t>
          </a:r>
          <a:r>
            <a:rPr kumimoji="1" lang="ja-JP" altLang="en-US" sz="1400" b="1"/>
            <a:t>・定員・利用回数</a:t>
          </a:r>
          <a:endParaRPr kumimoji="1" lang="en-US" altLang="ja-JP" sz="1400" b="1"/>
        </a:p>
        <a:p>
          <a:pPr algn="l"/>
          <a:r>
            <a:rPr kumimoji="1" lang="ja-JP" altLang="en-US" sz="1400" b="0"/>
            <a:t>・受給率は施設系サービス・在宅サービスは中核市平均並みだが，居住系サービスが高い。</a:t>
          </a:r>
          <a:endParaRPr kumimoji="1" lang="en-US" altLang="ja-JP" sz="1400" b="0"/>
        </a:p>
        <a:p>
          <a:pPr algn="l"/>
          <a:r>
            <a:rPr kumimoji="1" lang="ja-JP" altLang="en-US" sz="1400"/>
            <a:t>・第１号被保険者１人あたりの給付月額は中核市平均並みだが，施設および居住系サービスで若干高い。</a:t>
          </a:r>
          <a:endParaRPr kumimoji="1" lang="en-US" altLang="ja-JP" sz="1400"/>
        </a:p>
        <a:p>
          <a:pPr algn="l"/>
          <a:r>
            <a:rPr kumimoji="1" lang="ja-JP" altLang="en-US" sz="1400"/>
            <a:t>・要支援・要介護者１人あたりの定員のうち，</a:t>
          </a:r>
          <a:r>
            <a:rPr kumimoji="1" lang="ja-JP" altLang="en-US" sz="1400">
              <a:solidFill>
                <a:schemeClr val="tx1"/>
              </a:solidFill>
            </a:rPr>
            <a:t>施設サービスの減少については，令和元年度・令和２年度に介護療養型医療施設から転換が進んだ介護医療院が集計に含まれていないこと及び，</a:t>
          </a:r>
          <a:r>
            <a:rPr kumimoji="1" lang="ja-JP" altLang="ja-JP" sz="1400">
              <a:solidFill>
                <a:schemeClr val="tx1"/>
              </a:solidFill>
              <a:effectLst/>
              <a:latin typeface="+mn-lt"/>
              <a:ea typeface="+mn-ea"/>
              <a:cs typeface="+mn-cs"/>
            </a:rPr>
            <a:t>高知市</a:t>
          </a:r>
          <a:r>
            <a:rPr kumimoji="1" lang="ja-JP" altLang="en-US" sz="1400">
              <a:solidFill>
                <a:schemeClr val="tx1"/>
              </a:solidFill>
            </a:rPr>
            <a:t>第７期介護保険事業計画による施設整備について，介護老人保健施設等が一部のみの整備に留まったことによる影響と考えられる。</a:t>
          </a:r>
          <a:r>
            <a:rPr kumimoji="1" lang="en-US" altLang="ja-JP" sz="1400">
              <a:solidFill>
                <a:schemeClr val="tx1"/>
              </a:solidFill>
              <a:effectLst/>
              <a:latin typeface="+mn-lt"/>
              <a:ea typeface="+mn-ea"/>
              <a:cs typeface="+mn-cs"/>
            </a:rPr>
            <a:t> </a:t>
          </a:r>
          <a:r>
            <a:rPr kumimoji="1" lang="ja-JP" altLang="en-US" sz="1400">
              <a:solidFill>
                <a:schemeClr val="tx1"/>
              </a:solidFill>
              <a:effectLst/>
              <a:latin typeface="+mn-lt"/>
              <a:ea typeface="+mn-ea"/>
              <a:cs typeface="+mn-cs"/>
            </a:rPr>
            <a:t>また</a:t>
          </a:r>
          <a:r>
            <a:rPr kumimoji="1" lang="ja-JP" altLang="ja-JP" sz="1400">
              <a:solidFill>
                <a:schemeClr val="tx1"/>
              </a:solidFill>
              <a:effectLst/>
              <a:latin typeface="+mn-lt"/>
              <a:ea typeface="+mn-ea"/>
              <a:cs typeface="+mn-cs"/>
            </a:rPr>
            <a:t>居住系サービス・通所系サービスについては，</a:t>
          </a:r>
          <a:r>
            <a:rPr kumimoji="1" lang="ja-JP" altLang="en-US" sz="1400">
              <a:solidFill>
                <a:schemeClr val="tx1"/>
              </a:solidFill>
              <a:effectLst/>
              <a:latin typeface="+mn-lt"/>
              <a:ea typeface="+mn-ea"/>
              <a:cs typeface="+mn-cs"/>
            </a:rPr>
            <a:t>高知市は横ばいだが，</a:t>
          </a:r>
          <a:r>
            <a:rPr kumimoji="1" lang="ja-JP" altLang="ja-JP" sz="1400">
              <a:solidFill>
                <a:schemeClr val="tx1"/>
              </a:solidFill>
              <a:effectLst/>
              <a:latin typeface="+mn-lt"/>
              <a:ea typeface="+mn-ea"/>
              <a:cs typeface="+mn-cs"/>
            </a:rPr>
            <a:t>中核市平均が</a:t>
          </a:r>
          <a:r>
            <a:rPr kumimoji="1" lang="ja-JP" altLang="en-US" sz="1400">
              <a:solidFill>
                <a:schemeClr val="tx1"/>
              </a:solidFill>
              <a:effectLst/>
              <a:latin typeface="+mn-lt"/>
              <a:ea typeface="+mn-ea"/>
              <a:cs typeface="+mn-cs"/>
            </a:rPr>
            <a:t>令和２年度に</a:t>
          </a:r>
          <a:r>
            <a:rPr kumimoji="1" lang="ja-JP" altLang="ja-JP" sz="1400">
              <a:solidFill>
                <a:schemeClr val="tx1"/>
              </a:solidFill>
              <a:effectLst/>
              <a:latin typeface="+mn-lt"/>
              <a:ea typeface="+mn-ea"/>
              <a:cs typeface="+mn-cs"/>
            </a:rPr>
            <a:t>高くなったことにより，相対的に</a:t>
          </a:r>
          <a:r>
            <a:rPr kumimoji="1" lang="ja-JP" altLang="en-US" sz="1400">
              <a:solidFill>
                <a:schemeClr val="tx1"/>
              </a:solidFill>
              <a:effectLst/>
              <a:latin typeface="+mn-lt"/>
              <a:ea typeface="+mn-ea"/>
              <a:cs typeface="+mn-cs"/>
            </a:rPr>
            <a:t>令和２年度の</a:t>
          </a:r>
          <a:r>
            <a:rPr kumimoji="1" lang="ja-JP" altLang="ja-JP" sz="1400">
              <a:solidFill>
                <a:schemeClr val="tx1"/>
              </a:solidFill>
              <a:effectLst/>
              <a:latin typeface="+mn-lt"/>
              <a:ea typeface="+mn-ea"/>
              <a:cs typeface="+mn-cs"/>
            </a:rPr>
            <a:t>高知市の順位が</a:t>
          </a:r>
          <a:r>
            <a:rPr kumimoji="1" lang="ja-JP" altLang="en-US" sz="1400">
              <a:solidFill>
                <a:schemeClr val="tx1"/>
              </a:solidFill>
              <a:effectLst/>
              <a:latin typeface="+mn-lt"/>
              <a:ea typeface="+mn-ea"/>
              <a:cs typeface="+mn-cs"/>
            </a:rPr>
            <a:t>令和元年度よりも</a:t>
          </a:r>
          <a:r>
            <a:rPr kumimoji="1" lang="ja-JP" altLang="ja-JP" sz="1400">
              <a:solidFill>
                <a:schemeClr val="tx1"/>
              </a:solidFill>
              <a:effectLst/>
              <a:latin typeface="+mn-lt"/>
              <a:ea typeface="+mn-ea"/>
              <a:cs typeface="+mn-cs"/>
            </a:rPr>
            <a:t>下がっている。</a:t>
          </a:r>
          <a:endParaRPr kumimoji="1" lang="en-US" altLang="ja-JP" sz="1400">
            <a:solidFill>
              <a:schemeClr val="tx1"/>
            </a:solidFill>
          </a:endParaRPr>
        </a:p>
        <a:p>
          <a:pPr algn="l"/>
          <a:r>
            <a:rPr kumimoji="1" lang="ja-JP" altLang="en-US" sz="1400">
              <a:solidFill>
                <a:schemeClr val="tx1"/>
              </a:solidFill>
            </a:rPr>
            <a:t>・平成</a:t>
          </a:r>
          <a:r>
            <a:rPr kumimoji="1" lang="en-US" altLang="ja-JP" sz="1400">
              <a:solidFill>
                <a:schemeClr val="tx1"/>
              </a:solidFill>
            </a:rPr>
            <a:t>30</a:t>
          </a:r>
          <a:r>
            <a:rPr kumimoji="1" lang="ja-JP" altLang="en-US" sz="1400">
              <a:solidFill>
                <a:schemeClr val="tx1"/>
              </a:solidFill>
            </a:rPr>
            <a:t>年度</a:t>
          </a:r>
          <a:r>
            <a:rPr kumimoji="1" lang="en-US" altLang="ja-JP" sz="1400">
              <a:solidFill>
                <a:schemeClr val="tx1"/>
              </a:solidFill>
            </a:rPr>
            <a:t>10</a:t>
          </a:r>
          <a:r>
            <a:rPr kumimoji="1" lang="ja-JP" altLang="en-US" sz="1400">
              <a:solidFill>
                <a:schemeClr val="tx1"/>
              </a:solidFill>
            </a:rPr>
            <a:t>月より，利用回数が規定数を超えた場合に届け出が必要となった訪問介護については，受給者１人あたりの利用回数は中核市平均以下となっている。</a:t>
          </a:r>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chemeClr val="tx1"/>
              </a:solidFill>
              <a:effectLst/>
              <a:latin typeface="+mn-lt"/>
              <a:ea typeface="+mn-ea"/>
              <a:cs typeface="+mn-cs"/>
            </a:rPr>
            <a:t>〇  高齢化率</a:t>
          </a:r>
          <a:r>
            <a:rPr kumimoji="1" lang="ja-JP" altLang="ja-JP" sz="1400">
              <a:solidFill>
                <a:schemeClr val="tx1"/>
              </a:solidFill>
              <a:effectLst/>
              <a:latin typeface="+mn-lt"/>
              <a:ea typeface="+mn-ea"/>
              <a:cs typeface="+mn-cs"/>
            </a:rPr>
            <a:t>は高め</a:t>
          </a:r>
          <a:r>
            <a:rPr kumimoji="1" lang="ja-JP" altLang="en-US" sz="1400">
              <a:solidFill>
                <a:schemeClr val="tx1"/>
              </a:solidFill>
              <a:effectLst/>
              <a:latin typeface="+mn-lt"/>
              <a:ea typeface="+mn-ea"/>
              <a:cs typeface="+mn-cs"/>
            </a:rPr>
            <a:t>の傾向であるが</a:t>
          </a:r>
          <a:r>
            <a:rPr kumimoji="1" lang="ja-JP" altLang="ja-JP" sz="1400">
              <a:solidFill>
                <a:schemeClr val="tx1"/>
              </a:solidFill>
              <a:effectLst/>
              <a:latin typeface="+mn-lt"/>
              <a:ea typeface="+mn-ea"/>
              <a:cs typeface="+mn-cs"/>
            </a:rPr>
            <a:t>，</a:t>
          </a:r>
          <a:r>
            <a:rPr kumimoji="1" lang="ja-JP" altLang="en-US" sz="1400">
              <a:solidFill>
                <a:schemeClr val="tx1"/>
              </a:solidFill>
              <a:effectLst/>
              <a:latin typeface="+mn-lt"/>
              <a:ea typeface="+mn-ea"/>
              <a:cs typeface="+mn-cs"/>
            </a:rPr>
            <a:t>認定率と</a:t>
          </a:r>
          <a:r>
            <a:rPr kumimoji="1" lang="ja-JP" altLang="ja-JP" sz="1400">
              <a:solidFill>
                <a:schemeClr val="tx1"/>
              </a:solidFill>
              <a:effectLst/>
              <a:latin typeface="+mn-lt"/>
              <a:ea typeface="+mn-ea"/>
              <a:cs typeface="+mn-cs"/>
            </a:rPr>
            <a:t>給付費</a:t>
          </a:r>
          <a:r>
            <a:rPr kumimoji="1" lang="ja-JP" altLang="en-US" sz="1400">
              <a:solidFill>
                <a:schemeClr val="tx1"/>
              </a:solidFill>
              <a:effectLst/>
              <a:latin typeface="+mn-lt"/>
              <a:ea typeface="+mn-ea"/>
              <a:cs typeface="+mn-cs"/>
            </a:rPr>
            <a:t>の伸び</a:t>
          </a:r>
          <a:r>
            <a:rPr kumimoji="1" lang="ja-JP" altLang="ja-JP" sz="1400">
              <a:solidFill>
                <a:schemeClr val="tx1"/>
              </a:solidFill>
              <a:effectLst/>
              <a:latin typeface="+mn-lt"/>
              <a:ea typeface="+mn-ea"/>
              <a:cs typeface="+mn-cs"/>
            </a:rPr>
            <a:t>は抑えられている</a:t>
          </a:r>
          <a:r>
            <a:rPr kumimoji="1" lang="ja-JP" altLang="en-US" sz="1400">
              <a:solidFill>
                <a:schemeClr val="tx1"/>
              </a:solidFill>
              <a:effectLst/>
              <a:latin typeface="+mn-lt"/>
              <a:ea typeface="+mn-ea"/>
              <a:cs typeface="+mn-cs"/>
            </a:rPr>
            <a:t>傾向が見られる。</a:t>
          </a:r>
          <a:endParaRPr lang="ja-JP" altLang="ja-JP" sz="1400">
            <a:solidFill>
              <a:schemeClr val="tx1"/>
            </a:solidFill>
            <a:effectLst/>
          </a:endParaRPr>
        </a:p>
        <a:p>
          <a:pPr eaLnBrk="1" fontAlgn="auto" latinLnBrk="0" hangingPunct="1"/>
          <a:r>
            <a:rPr kumimoji="1" lang="ja-JP" altLang="en-US" sz="1400">
              <a:solidFill>
                <a:schemeClr val="tx1"/>
              </a:solidFill>
              <a:effectLst/>
              <a:latin typeface="+mn-lt"/>
              <a:ea typeface="+mn-ea"/>
              <a:cs typeface="+mn-cs"/>
            </a:rPr>
            <a:t>　    しかし，</a:t>
          </a:r>
          <a:r>
            <a:rPr kumimoji="1" lang="ja-JP" altLang="ja-JP" sz="1400">
              <a:solidFill>
                <a:schemeClr val="tx1"/>
              </a:solidFill>
              <a:effectLst/>
              <a:latin typeface="+mn-lt"/>
              <a:ea typeface="+mn-ea"/>
              <a:cs typeface="+mn-cs"/>
            </a:rPr>
            <a:t>重度の要介護認定率は今後も高く</a:t>
          </a:r>
          <a:r>
            <a:rPr kumimoji="1" lang="ja-JP" altLang="en-US" sz="1400">
              <a:solidFill>
                <a:schemeClr val="tx1"/>
              </a:solidFill>
              <a:effectLst/>
              <a:latin typeface="+mn-lt"/>
              <a:ea typeface="+mn-ea"/>
              <a:cs typeface="+mn-cs"/>
            </a:rPr>
            <a:t>なることが見込まれ</a:t>
          </a:r>
          <a:r>
            <a:rPr kumimoji="1" lang="ja-JP" altLang="ja-JP" sz="1400">
              <a:solidFill>
                <a:schemeClr val="tx1"/>
              </a:solidFill>
              <a:effectLst/>
              <a:latin typeface="+mn-lt"/>
              <a:ea typeface="+mn-ea"/>
              <a:cs typeface="+mn-cs"/>
            </a:rPr>
            <a:t>，また</a:t>
          </a:r>
          <a:r>
            <a:rPr kumimoji="1" lang="ja-JP" altLang="en-US" sz="1400">
              <a:solidFill>
                <a:schemeClr val="tx1"/>
              </a:solidFill>
              <a:effectLst/>
              <a:latin typeface="+mn-lt"/>
              <a:ea typeface="+mn-ea"/>
              <a:cs typeface="+mn-cs"/>
            </a:rPr>
            <a:t>高齢独居世帯率が高いことからも，</a:t>
          </a:r>
          <a:r>
            <a:rPr kumimoji="1" lang="ja-JP" altLang="ja-JP" sz="1400">
              <a:solidFill>
                <a:schemeClr val="tx1"/>
              </a:solidFill>
              <a:effectLst/>
              <a:latin typeface="+mn-lt"/>
              <a:ea typeface="+mn-ea"/>
              <a:cs typeface="+mn-cs"/>
            </a:rPr>
            <a:t>身近な介護者不足</a:t>
          </a:r>
          <a:r>
            <a:rPr kumimoji="1" lang="ja-JP" altLang="en-US" sz="1400">
              <a:solidFill>
                <a:schemeClr val="tx1"/>
              </a:solidFill>
              <a:effectLst/>
              <a:latin typeface="+mn-lt"/>
              <a:ea typeface="+mn-ea"/>
              <a:cs typeface="+mn-cs"/>
            </a:rPr>
            <a:t>が課題である</a:t>
          </a:r>
          <a:r>
            <a:rPr kumimoji="1" lang="ja-JP" altLang="ja-JP" sz="1400">
              <a:solidFill>
                <a:schemeClr val="tx1"/>
              </a:solidFill>
              <a:effectLst/>
              <a:latin typeface="+mn-lt"/>
              <a:ea typeface="+mn-ea"/>
              <a:cs typeface="+mn-cs"/>
            </a:rPr>
            <a:t>。</a:t>
          </a:r>
          <a:endParaRPr kumimoji="1" lang="en-US" altLang="ja-JP" sz="1400">
            <a:solidFill>
              <a:schemeClr val="tx1"/>
            </a:solidFill>
            <a:effectLst/>
            <a:latin typeface="+mn-lt"/>
            <a:ea typeface="+mn-ea"/>
            <a:cs typeface="+mn-cs"/>
          </a:endParaRPr>
        </a:p>
        <a:p>
          <a:pPr eaLnBrk="1" fontAlgn="auto" latinLnBrk="0" hangingPunct="1"/>
          <a:endParaRPr kumimoji="1" lang="en-US" altLang="ja-JP" sz="1400">
            <a:solidFill>
              <a:schemeClr val="tx1"/>
            </a:solidFill>
          </a:endParaRPr>
        </a:p>
        <a:p>
          <a:pPr algn="l"/>
          <a:r>
            <a:rPr kumimoji="1" lang="ja-JP" altLang="en-US" sz="1400">
              <a:solidFill>
                <a:schemeClr val="tx1"/>
              </a:solidFill>
            </a:rPr>
            <a:t>〇  </a:t>
          </a:r>
          <a:r>
            <a:rPr kumimoji="1" lang="ja-JP" altLang="ja-JP" sz="1400">
              <a:solidFill>
                <a:schemeClr val="tx1"/>
              </a:solidFill>
              <a:effectLst/>
              <a:latin typeface="+mn-lt"/>
              <a:ea typeface="+mn-ea"/>
              <a:cs typeface="+mn-cs"/>
            </a:rPr>
            <a:t>本市の要支援・要介護者１人あたり定員</a:t>
          </a:r>
          <a:r>
            <a:rPr kumimoji="1" lang="ja-JP" altLang="en-US" sz="1400">
              <a:solidFill>
                <a:schemeClr val="tx1"/>
              </a:solidFill>
              <a:effectLst/>
              <a:latin typeface="+mn-lt"/>
              <a:ea typeface="+mn-ea"/>
              <a:cs typeface="+mn-cs"/>
            </a:rPr>
            <a:t>の減少及び横ばいについて，</a:t>
          </a:r>
          <a:r>
            <a:rPr kumimoji="1" lang="ja-JP" altLang="en-US" sz="1400">
              <a:solidFill>
                <a:schemeClr val="tx1"/>
              </a:solidFill>
            </a:rPr>
            <a:t>高知市第７期（平成</a:t>
          </a:r>
          <a:r>
            <a:rPr kumimoji="1" lang="en-US" altLang="ja-JP" sz="1400">
              <a:solidFill>
                <a:schemeClr val="tx1"/>
              </a:solidFill>
            </a:rPr>
            <a:t>30</a:t>
          </a:r>
          <a:r>
            <a:rPr kumimoji="1" lang="ja-JP" altLang="en-US" sz="1400">
              <a:solidFill>
                <a:schemeClr val="tx1"/>
              </a:solidFill>
            </a:rPr>
            <a:t>年度～令和２年度）介護保険事業計画の整備計画のうち，施設サービス・居住系サービス・通所系サービスにおける一部サービスが未整備となったことが要因の一つと考えら</a:t>
          </a:r>
          <a:endParaRPr kumimoji="1" lang="en-US" altLang="ja-JP" sz="1400">
            <a:solidFill>
              <a:schemeClr val="tx1"/>
            </a:solidFill>
          </a:endParaRPr>
        </a:p>
        <a:p>
          <a:pPr algn="l"/>
          <a:r>
            <a:rPr kumimoji="1" lang="ja-JP" altLang="en-US" sz="1400">
              <a:solidFill>
                <a:schemeClr val="tx1"/>
              </a:solidFill>
            </a:rPr>
            <a:t>　れる。今後は，高知市第８期（令和３年度～令和５年度）介護保険事業計画に基づく施設整備を着実に推進させる必要がある。</a:t>
          </a:r>
          <a:endParaRPr kumimoji="1" lang="en-US" altLang="ja-JP" sz="1400">
            <a:solidFill>
              <a:schemeClr val="tx1"/>
            </a:solidFill>
          </a:endParaRPr>
        </a:p>
        <a:p>
          <a:pPr algn="l"/>
          <a:r>
            <a:rPr kumimoji="1" lang="en-US" altLang="ja-JP" sz="1400">
              <a:solidFill>
                <a:schemeClr val="tx1"/>
              </a:solidFill>
            </a:rPr>
            <a:t>       </a:t>
          </a:r>
          <a:r>
            <a:rPr kumimoji="1" lang="ja-JP" altLang="en-US" sz="1400">
              <a:solidFill>
                <a:schemeClr val="tx1"/>
              </a:solidFill>
            </a:rPr>
            <a:t>また，事業所を担う介護人材の確保についても，事業所の業務・職場環境改善に向けた研修の開催や，本市独自の「こうち介護カフェ」等の事業を展開しているところであるが，今後も中長期的な取組が課題である。</a:t>
          </a:r>
          <a:endParaRPr kumimoji="1" lang="en-US" altLang="ja-JP" sz="14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xdr:colOff>
      <xdr:row>13</xdr:row>
      <xdr:rowOff>45944</xdr:rowOff>
    </xdr:from>
    <xdr:to>
      <xdr:col>10</xdr:col>
      <xdr:colOff>422686</xdr:colOff>
      <xdr:row>39</xdr:row>
      <xdr:rowOff>9413</xdr:rowOff>
    </xdr:to>
    <xdr:grpSp>
      <xdr:nvGrpSpPr>
        <xdr:cNvPr id="2" name="グループ化 1"/>
        <xdr:cNvGrpSpPr/>
      </xdr:nvGrpSpPr>
      <xdr:grpSpPr>
        <a:xfrm>
          <a:off x="706755" y="2436719"/>
          <a:ext cx="8240806" cy="4421169"/>
          <a:chOff x="640080" y="2240504"/>
          <a:chExt cx="7455946" cy="4322109"/>
        </a:xfrm>
      </xdr:grpSpPr>
      <xdr:sp macro="" textlink="">
        <xdr:nvSpPr>
          <xdr:cNvPr id="3" name="テキスト ボックス 2"/>
          <xdr:cNvSpPr txBox="1"/>
        </xdr:nvSpPr>
        <xdr:spPr>
          <a:xfrm>
            <a:off x="668084" y="4841587"/>
            <a:ext cx="467839" cy="2423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l"/>
            <a:r>
              <a:rPr kumimoji="1" lang="ja-JP" altLang="en-US" sz="900"/>
              <a:t>（人）</a:t>
            </a:r>
          </a:p>
        </xdr:txBody>
      </xdr:sp>
      <xdr:graphicFrame macro="">
        <xdr:nvGraphicFramePr>
          <xdr:cNvPr id="4" name="グラフ 3"/>
          <xdr:cNvGraphicFramePr/>
        </xdr:nvGraphicFramePr>
        <xdr:xfrm>
          <a:off x="640080" y="2240504"/>
          <a:ext cx="7455946" cy="4322109"/>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9</xdr:col>
      <xdr:colOff>99285</xdr:colOff>
      <xdr:row>2</xdr:row>
      <xdr:rowOff>139961</xdr:rowOff>
    </xdr:from>
    <xdr:to>
      <xdr:col>9</xdr:col>
      <xdr:colOff>659131</xdr:colOff>
      <xdr:row>6</xdr:row>
      <xdr:rowOff>50315</xdr:rowOff>
    </xdr:to>
    <xdr:sp macro="" textlink="">
      <xdr:nvSpPr>
        <xdr:cNvPr id="5" name="角丸四角形 4"/>
        <xdr:cNvSpPr/>
      </xdr:nvSpPr>
      <xdr:spPr>
        <a:xfrm>
          <a:off x="7947885" y="482861"/>
          <a:ext cx="559846" cy="76760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1971788</xdr:colOff>
      <xdr:row>15</xdr:row>
      <xdr:rowOff>2017</xdr:rowOff>
    </xdr:from>
    <xdr:to>
      <xdr:col>7</xdr:col>
      <xdr:colOff>426720</xdr:colOff>
      <xdr:row>17</xdr:row>
      <xdr:rowOff>135815</xdr:rowOff>
    </xdr:to>
    <xdr:sp macro="" textlink="">
      <xdr:nvSpPr>
        <xdr:cNvPr id="6" name="テキスト ボックス 3"/>
        <xdr:cNvSpPr txBox="1"/>
      </xdr:nvSpPr>
      <xdr:spPr>
        <a:xfrm>
          <a:off x="2581388" y="2699497"/>
          <a:ext cx="3682252" cy="46907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t>2025</a:t>
          </a:r>
          <a:r>
            <a:rPr kumimoji="1" lang="ja-JP" altLang="en-US" sz="1100"/>
            <a:t>年には一人暮らし高齢世帯の割合は</a:t>
          </a:r>
          <a:r>
            <a:rPr kumimoji="1" lang="en-US" altLang="ja-JP" sz="1100"/>
            <a:t>16</a:t>
          </a:r>
          <a:r>
            <a:rPr kumimoji="1" lang="ja-JP" altLang="en-US" sz="1100"/>
            <a:t>％を超える。</a:t>
          </a:r>
          <a:endParaRPr kumimoji="1" lang="en-US" altLang="ja-JP" sz="1100"/>
        </a:p>
        <a:p>
          <a:r>
            <a:rPr kumimoji="1" lang="ja-JP" altLang="en-US" sz="1100"/>
            <a:t>一人暮らし高齢者数は</a:t>
          </a:r>
          <a:r>
            <a:rPr kumimoji="1" lang="en-US" altLang="ja-JP" sz="1100">
              <a:solidFill>
                <a:schemeClr val="tx1"/>
              </a:solidFill>
              <a:effectLst/>
              <a:latin typeface="+mn-lt"/>
              <a:ea typeface="+mn-ea"/>
              <a:cs typeface="+mn-cs"/>
            </a:rPr>
            <a:t>23,000</a:t>
          </a:r>
          <a:r>
            <a:rPr kumimoji="1" lang="ja-JP" altLang="ja-JP" sz="1100">
              <a:solidFill>
                <a:schemeClr val="tx1"/>
              </a:solidFill>
              <a:effectLst/>
              <a:latin typeface="+mn-lt"/>
              <a:ea typeface="+mn-ea"/>
              <a:cs typeface="+mn-cs"/>
            </a:rPr>
            <a:t>人を超え</a:t>
          </a:r>
          <a:r>
            <a:rPr kumimoji="1" lang="ja-JP" altLang="en-US" sz="1100">
              <a:solidFill>
                <a:schemeClr val="tx1"/>
              </a:solidFill>
              <a:effectLst/>
              <a:latin typeface="+mn-lt"/>
              <a:ea typeface="+mn-ea"/>
              <a:cs typeface="+mn-cs"/>
            </a:rPr>
            <a:t>るが，</a:t>
          </a:r>
          <a:r>
            <a:rPr kumimoji="1" lang="en-US" altLang="ja-JP" sz="1100"/>
            <a:t>2020</a:t>
          </a:r>
          <a:r>
            <a:rPr kumimoji="1" lang="ja-JP" altLang="en-US" sz="1100"/>
            <a:t>年と比較して減少する。</a:t>
          </a:r>
        </a:p>
      </xdr:txBody>
    </xdr:sp>
    <xdr:clientData/>
  </xdr:twoCellAnchor>
  <xdr:twoCellAnchor>
    <xdr:from>
      <xdr:col>2</xdr:col>
      <xdr:colOff>34290</xdr:colOff>
      <xdr:row>1</xdr:row>
      <xdr:rowOff>137160</xdr:rowOff>
    </xdr:from>
    <xdr:to>
      <xdr:col>7</xdr:col>
      <xdr:colOff>579120</xdr:colOff>
      <xdr:row>2</xdr:row>
      <xdr:rowOff>133350</xdr:rowOff>
    </xdr:to>
    <xdr:sp macro="" textlink="">
      <xdr:nvSpPr>
        <xdr:cNvPr id="7" name="右中かっこ 6"/>
        <xdr:cNvSpPr/>
      </xdr:nvSpPr>
      <xdr:spPr>
        <a:xfrm rot="16200000">
          <a:off x="4518660" y="-1428750"/>
          <a:ext cx="163830" cy="3630930"/>
        </a:xfrm>
        <a:prstGeom prst="rightBrace">
          <a:avLst>
            <a:gd name="adj1" fmla="val 27899"/>
            <a:gd name="adj2" fmla="val 4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289560</xdr:colOff>
      <xdr:row>0</xdr:row>
      <xdr:rowOff>30480</xdr:rowOff>
    </xdr:from>
    <xdr:ext cx="986424" cy="275717"/>
    <xdr:sp macro="" textlink="">
      <xdr:nvSpPr>
        <xdr:cNvPr id="8" name="テキスト ボックス 7"/>
        <xdr:cNvSpPr txBox="1"/>
      </xdr:nvSpPr>
      <xdr:spPr>
        <a:xfrm>
          <a:off x="4274820" y="30480"/>
          <a:ext cx="98642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実績値（</a:t>
          </a:r>
          <a:r>
            <a:rPr kumimoji="1" lang="en-US" altLang="ja-JP" sz="1100"/>
            <a:t>※</a:t>
          </a:r>
          <a:r>
            <a:rPr kumimoji="1" lang="ja-JP" altLang="en-US" sz="1100"/>
            <a:t>１）</a:t>
          </a:r>
        </a:p>
      </xdr:txBody>
    </xdr:sp>
    <xdr:clientData/>
  </xdr:oneCellAnchor>
  <xdr:twoCellAnchor>
    <xdr:from>
      <xdr:col>8</xdr:col>
      <xdr:colOff>7620</xdr:colOff>
      <xdr:row>1</xdr:row>
      <xdr:rowOff>129540</xdr:rowOff>
    </xdr:from>
    <xdr:to>
      <xdr:col>9</xdr:col>
      <xdr:colOff>601980</xdr:colOff>
      <xdr:row>2</xdr:row>
      <xdr:rowOff>129540</xdr:rowOff>
    </xdr:to>
    <xdr:sp macro="" textlink="">
      <xdr:nvSpPr>
        <xdr:cNvPr id="9" name="右中かっこ 8"/>
        <xdr:cNvSpPr/>
      </xdr:nvSpPr>
      <xdr:spPr>
        <a:xfrm rot="16200000">
          <a:off x="6979920" y="-220980"/>
          <a:ext cx="167640" cy="1203960"/>
        </a:xfrm>
        <a:prstGeom prst="rightBrace">
          <a:avLst>
            <a:gd name="adj1" fmla="val 27899"/>
            <a:gd name="adj2" fmla="val 488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308610</xdr:colOff>
      <xdr:row>0</xdr:row>
      <xdr:rowOff>45720</xdr:rowOff>
    </xdr:from>
    <xdr:ext cx="986424" cy="447943"/>
    <xdr:sp macro="" textlink="">
      <xdr:nvSpPr>
        <xdr:cNvPr id="10" name="テキスト ボックス 9"/>
        <xdr:cNvSpPr txBox="1"/>
      </xdr:nvSpPr>
      <xdr:spPr>
        <a:xfrm>
          <a:off x="6762750" y="45720"/>
          <a:ext cx="986424" cy="447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推計値（</a:t>
          </a:r>
          <a:r>
            <a:rPr kumimoji="1" lang="en-US" altLang="ja-JP" sz="1100"/>
            <a:t>※</a:t>
          </a:r>
          <a:r>
            <a:rPr kumimoji="1" lang="ja-JP" altLang="en-US" sz="1100"/>
            <a:t>２）</a:t>
          </a:r>
          <a:endParaRPr kumimoji="1" lang="en-US" altLang="ja-JP" sz="1100"/>
        </a:p>
        <a:p>
          <a:endParaRPr kumimoji="1" lang="ja-JP" altLang="en-US" sz="1100"/>
        </a:p>
      </xdr:txBody>
    </xdr:sp>
    <xdr:clientData/>
  </xdr:oneCellAnchor>
  <xdr:twoCellAnchor>
    <xdr:from>
      <xdr:col>6</xdr:col>
      <xdr:colOff>518160</xdr:colOff>
      <xdr:row>17</xdr:row>
      <xdr:rowOff>83820</xdr:rowOff>
    </xdr:from>
    <xdr:to>
      <xdr:col>7</xdr:col>
      <xdr:colOff>87406</xdr:colOff>
      <xdr:row>35</xdr:row>
      <xdr:rowOff>99060</xdr:rowOff>
    </xdr:to>
    <xdr:grpSp>
      <xdr:nvGrpSpPr>
        <xdr:cNvPr id="11" name="グループ化 10"/>
        <xdr:cNvGrpSpPr/>
      </xdr:nvGrpSpPr>
      <xdr:grpSpPr>
        <a:xfrm>
          <a:off x="6318885" y="3160395"/>
          <a:ext cx="255046" cy="3101340"/>
          <a:chOff x="7559040" y="3093720"/>
          <a:chExt cx="186466" cy="3032760"/>
        </a:xfrm>
        <a:solidFill>
          <a:schemeClr val="accent1">
            <a:lumMod val="20000"/>
            <a:lumOff val="80000"/>
          </a:schemeClr>
        </a:solidFill>
      </xdr:grpSpPr>
      <xdr:sp macro="" textlink="">
        <xdr:nvSpPr>
          <xdr:cNvPr id="12" name="大波 11"/>
          <xdr:cNvSpPr/>
        </xdr:nvSpPr>
        <xdr:spPr>
          <a:xfrm rot="5400000">
            <a:off x="7307580" y="3352800"/>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3" name="大波 12"/>
          <xdr:cNvSpPr/>
        </xdr:nvSpPr>
        <xdr:spPr>
          <a:xfrm rot="5400000">
            <a:off x="7311166" y="404644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4" name="大波 13"/>
          <xdr:cNvSpPr/>
        </xdr:nvSpPr>
        <xdr:spPr>
          <a:xfrm rot="5400000">
            <a:off x="7311166" y="473986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5" name="大波 14"/>
          <xdr:cNvSpPr/>
        </xdr:nvSpPr>
        <xdr:spPr>
          <a:xfrm rot="5400000">
            <a:off x="7307132" y="5433508"/>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6" name="大波 15"/>
          <xdr:cNvSpPr/>
        </xdr:nvSpPr>
        <xdr:spPr>
          <a:xfrm rot="5400000">
            <a:off x="7520940" y="5905948"/>
            <a:ext cx="258632" cy="182432"/>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twoCellAnchor>
    <xdr:from>
      <xdr:col>8</xdr:col>
      <xdr:colOff>83820</xdr:colOff>
      <xdr:row>17</xdr:row>
      <xdr:rowOff>83820</xdr:rowOff>
    </xdr:from>
    <xdr:to>
      <xdr:col>8</xdr:col>
      <xdr:colOff>270286</xdr:colOff>
      <xdr:row>35</xdr:row>
      <xdr:rowOff>99060</xdr:rowOff>
    </xdr:to>
    <xdr:grpSp>
      <xdr:nvGrpSpPr>
        <xdr:cNvPr id="17" name="グループ化 16"/>
        <xdr:cNvGrpSpPr/>
      </xdr:nvGrpSpPr>
      <xdr:grpSpPr>
        <a:xfrm>
          <a:off x="7256145" y="3160395"/>
          <a:ext cx="186466" cy="3101340"/>
          <a:chOff x="7559040" y="3093720"/>
          <a:chExt cx="186466" cy="3032760"/>
        </a:xfrm>
        <a:solidFill>
          <a:schemeClr val="accent1">
            <a:lumMod val="20000"/>
            <a:lumOff val="80000"/>
          </a:schemeClr>
        </a:solidFill>
      </xdr:grpSpPr>
      <xdr:sp macro="" textlink="">
        <xdr:nvSpPr>
          <xdr:cNvPr id="18" name="大波 17"/>
          <xdr:cNvSpPr/>
        </xdr:nvSpPr>
        <xdr:spPr>
          <a:xfrm rot="5400000">
            <a:off x="7307580" y="3352800"/>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19" name="大波 18"/>
          <xdr:cNvSpPr/>
        </xdr:nvSpPr>
        <xdr:spPr>
          <a:xfrm rot="5400000">
            <a:off x="7311166" y="404644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0" name="大波 19"/>
          <xdr:cNvSpPr/>
        </xdr:nvSpPr>
        <xdr:spPr>
          <a:xfrm rot="5400000">
            <a:off x="7311166" y="4739864"/>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1" name="大波 20"/>
          <xdr:cNvSpPr/>
        </xdr:nvSpPr>
        <xdr:spPr>
          <a:xfrm rot="5400000">
            <a:off x="7307132" y="5433508"/>
            <a:ext cx="693420" cy="175260"/>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sp macro="" textlink="">
        <xdr:nvSpPr>
          <xdr:cNvPr id="22" name="大波 21"/>
          <xdr:cNvSpPr/>
        </xdr:nvSpPr>
        <xdr:spPr>
          <a:xfrm rot="5400000">
            <a:off x="7520940" y="5905948"/>
            <a:ext cx="258632" cy="182432"/>
          </a:xfrm>
          <a:prstGeom prst="wav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0.93725</cdr:x>
      <cdr:y>0.68171</cdr:y>
    </cdr:from>
    <cdr:to>
      <cdr:x>1</cdr:x>
      <cdr:y>0.73778</cdr:y>
    </cdr:to>
    <cdr:sp macro="" textlink="">
      <cdr:nvSpPr>
        <cdr:cNvPr id="2" name="テキスト ボックス 3"/>
        <cdr:cNvSpPr txBox="1"/>
      </cdr:nvSpPr>
      <cdr:spPr>
        <a:xfrm xmlns:a="http://schemas.openxmlformats.org/drawingml/2006/main">
          <a:off x="6988085" y="2946417"/>
          <a:ext cx="467861" cy="2423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a:t>（％）</a:t>
          </a:r>
        </a:p>
      </cdr:txBody>
    </cdr:sp>
  </cdr:relSizeAnchor>
  <cdr:relSizeAnchor xmlns:cdr="http://schemas.openxmlformats.org/drawingml/2006/chartDrawing">
    <cdr:from>
      <cdr:x>0.00579</cdr:x>
      <cdr:y>0.60589</cdr:y>
    </cdr:from>
    <cdr:to>
      <cdr:x>0.06854</cdr:x>
      <cdr:y>0.66196</cdr:y>
    </cdr:to>
    <cdr:sp macro="" textlink="">
      <cdr:nvSpPr>
        <cdr:cNvPr id="3" name="テキスト ボックス 3"/>
        <cdr:cNvSpPr txBox="1"/>
      </cdr:nvSpPr>
      <cdr:spPr>
        <a:xfrm xmlns:a="http://schemas.openxmlformats.org/drawingml/2006/main">
          <a:off x="43180" y="2618740"/>
          <a:ext cx="467861" cy="24234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l"/>
          <a:r>
            <a:rPr kumimoji="1" lang="ja-JP" altLang="en-US" sz="900"/>
            <a:t>（人）</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666526</xdr:colOff>
      <xdr:row>11</xdr:row>
      <xdr:rowOff>99284</xdr:rowOff>
    </xdr:from>
    <xdr:to>
      <xdr:col>14</xdr:col>
      <xdr:colOff>117886</xdr:colOff>
      <xdr:row>37</xdr:row>
      <xdr:rowOff>62753</xdr:rowOff>
    </xdr:to>
    <xdr:grpSp>
      <xdr:nvGrpSpPr>
        <xdr:cNvPr id="2" name="グループ化 1"/>
        <xdr:cNvGrpSpPr/>
      </xdr:nvGrpSpPr>
      <xdr:grpSpPr>
        <a:xfrm>
          <a:off x="1338879" y="3158490"/>
          <a:ext cx="11172713" cy="4333763"/>
          <a:chOff x="1303020" y="2693670"/>
          <a:chExt cx="10302240" cy="2743200"/>
        </a:xfrm>
      </xdr:grpSpPr>
      <xdr:graphicFrame macro="">
        <xdr:nvGraphicFramePr>
          <xdr:cNvPr id="3" name="グラフ 2"/>
          <xdr:cNvGraphicFramePr/>
        </xdr:nvGraphicFramePr>
        <xdr:xfrm>
          <a:off x="1303020" y="2693670"/>
          <a:ext cx="10302240" cy="274320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xdr:cNvSpPr txBox="1"/>
        </xdr:nvSpPr>
        <xdr:spPr>
          <a:xfrm>
            <a:off x="1325880" y="4518660"/>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grpSp>
    <xdr:clientData/>
  </xdr:twoCellAnchor>
  <xdr:twoCellAnchor>
    <xdr:from>
      <xdr:col>14</xdr:col>
      <xdr:colOff>26894</xdr:colOff>
      <xdr:row>2</xdr:row>
      <xdr:rowOff>107576</xdr:rowOff>
    </xdr:from>
    <xdr:to>
      <xdr:col>15</xdr:col>
      <xdr:colOff>8965</xdr:colOff>
      <xdr:row>8</xdr:row>
      <xdr:rowOff>17930</xdr:rowOff>
    </xdr:to>
    <xdr:sp macro="" textlink="">
      <xdr:nvSpPr>
        <xdr:cNvPr id="5" name="角丸四角形 4"/>
        <xdr:cNvSpPr/>
      </xdr:nvSpPr>
      <xdr:spPr>
        <a:xfrm>
          <a:off x="11235914" y="442856"/>
          <a:ext cx="591671" cy="213539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1240268</xdr:colOff>
      <xdr:row>14</xdr:row>
      <xdr:rowOff>9637</xdr:rowOff>
    </xdr:from>
    <xdr:to>
      <xdr:col>10</xdr:col>
      <xdr:colOff>493060</xdr:colOff>
      <xdr:row>16</xdr:row>
      <xdr:rowOff>143435</xdr:rowOff>
    </xdr:to>
    <xdr:sp macro="" textlink="">
      <xdr:nvSpPr>
        <xdr:cNvPr id="6" name="テキスト ボックス 3"/>
        <xdr:cNvSpPr txBox="1"/>
      </xdr:nvSpPr>
      <xdr:spPr>
        <a:xfrm>
          <a:off x="3991088" y="3575797"/>
          <a:ext cx="5272592" cy="46907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en-US" altLang="ja-JP" sz="1100"/>
            <a:t>2025</a:t>
          </a:r>
          <a:r>
            <a:rPr kumimoji="1" lang="ja-JP" altLang="en-US" sz="1100"/>
            <a:t>年には，認知症患者がパターン①では</a:t>
          </a:r>
          <a:r>
            <a:rPr kumimoji="1" lang="en-US" altLang="ja-JP" sz="1100"/>
            <a:t>15,000</a:t>
          </a:r>
          <a:r>
            <a:rPr kumimoji="1" lang="ja-JP" altLang="en-US" sz="1100"/>
            <a:t>人，パターン②では</a:t>
          </a:r>
          <a:r>
            <a:rPr kumimoji="1" lang="en-US" altLang="ja-JP" sz="1100"/>
            <a:t>17,000</a:t>
          </a:r>
          <a:r>
            <a:rPr kumimoji="1" lang="ja-JP" altLang="en-US" sz="1100"/>
            <a:t>人を超え，</a:t>
          </a:r>
          <a:endParaRPr kumimoji="1" lang="en-US" altLang="ja-JP" sz="1100"/>
        </a:p>
        <a:p>
          <a:r>
            <a:rPr kumimoji="1" lang="ja-JP" altLang="en-US" sz="1100"/>
            <a:t>認定者に占める割合もパターン①では</a:t>
          </a:r>
          <a:r>
            <a:rPr kumimoji="1" lang="en-US" altLang="ja-JP" sz="1100"/>
            <a:t>75</a:t>
          </a:r>
          <a:r>
            <a:rPr kumimoji="1" lang="ja-JP" altLang="en-US" sz="1100"/>
            <a:t>％に，パターン②では</a:t>
          </a:r>
          <a:r>
            <a:rPr kumimoji="1" lang="en-US" altLang="ja-JP" sz="1100"/>
            <a:t>86</a:t>
          </a:r>
          <a:r>
            <a:rPr kumimoji="1" lang="ja-JP" altLang="en-US" sz="1100"/>
            <a:t>％に達する。</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2"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3"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5"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6"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85725</xdr:colOff>
      <xdr:row>6</xdr:row>
      <xdr:rowOff>0</xdr:rowOff>
    </xdr:from>
    <xdr:to>
      <xdr:col>16</xdr:col>
      <xdr:colOff>914400</xdr:colOff>
      <xdr:row>6</xdr:row>
      <xdr:rowOff>0</xdr:rowOff>
    </xdr:to>
    <xdr:cxnSp macro="">
      <xdr:nvCxnSpPr>
        <xdr:cNvPr id="2" name="AutoShape 5"/>
        <xdr:cNvCxnSpPr>
          <a:cxnSpLocks noChangeShapeType="1"/>
        </xdr:cNvCxnSpPr>
      </xdr:nvCxnSpPr>
      <xdr:spPr bwMode="auto">
        <a:xfrm>
          <a:off x="9382125" y="1028700"/>
          <a:ext cx="495300"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55245</xdr:colOff>
      <xdr:row>5</xdr:row>
      <xdr:rowOff>114300</xdr:rowOff>
    </xdr:from>
    <xdr:to>
      <xdr:col>17</xdr:col>
      <xdr:colOff>310529</xdr:colOff>
      <xdr:row>7</xdr:row>
      <xdr:rowOff>0</xdr:rowOff>
    </xdr:to>
    <xdr:sp macro="" textlink="">
      <xdr:nvSpPr>
        <xdr:cNvPr id="3" name="Text Box 6"/>
        <xdr:cNvSpPr txBox="1">
          <a:spLocks noChangeArrowheads="1"/>
        </xdr:cNvSpPr>
      </xdr:nvSpPr>
      <xdr:spPr bwMode="auto">
        <a:xfrm>
          <a:off x="9932670" y="971550"/>
          <a:ext cx="255284" cy="22860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2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AA53"/>
  <sheetViews>
    <sheetView view="pageBreakPreview" zoomScale="59" zoomScaleNormal="70" zoomScaleSheetLayoutView="59" workbookViewId="0">
      <pane xSplit="5" ySplit="4" topLeftCell="F5" activePane="bottomRight" state="frozen"/>
      <selection pane="topRight" activeCell="F1" sqref="F1"/>
      <selection pane="bottomLeft" activeCell="A5" sqref="A5"/>
      <selection pane="bottomRight" activeCell="U8" sqref="U8:U15"/>
    </sheetView>
  </sheetViews>
  <sheetFormatPr defaultColWidth="8.86328125" defaultRowHeight="12.75"/>
  <cols>
    <col min="1" max="1" width="1.1328125" style="558" customWidth="1"/>
    <col min="2" max="2" width="5" style="558" customWidth="1"/>
    <col min="3" max="3" width="6.46484375" style="557" bestFit="1" customWidth="1"/>
    <col min="4" max="4" width="58.73046875" style="558" customWidth="1"/>
    <col min="5" max="5" width="8.86328125" style="558"/>
    <col min="6" max="7" width="10.46484375" style="558" customWidth="1"/>
    <col min="8" max="8" width="12.73046875" style="558" customWidth="1"/>
    <col min="9" max="9" width="12.1328125" style="558" customWidth="1"/>
    <col min="10" max="10" width="13.46484375" style="558" customWidth="1"/>
    <col min="11" max="12" width="10.3984375" style="558" customWidth="1"/>
    <col min="13" max="13" width="12.73046875" style="558" customWidth="1"/>
    <col min="14" max="14" width="12" style="558" customWidth="1"/>
    <col min="15" max="15" width="13.46484375" style="559" customWidth="1"/>
    <col min="16" max="17" width="10.3984375" style="558" customWidth="1"/>
    <col min="18" max="18" width="12.73046875" style="558" customWidth="1"/>
    <col min="19" max="19" width="12" style="558" customWidth="1"/>
    <col min="20" max="20" width="13.46484375" style="559" customWidth="1"/>
    <col min="21" max="21" width="45.1328125" style="559" customWidth="1"/>
    <col min="22" max="23" width="45.1328125" style="561" customWidth="1"/>
    <col min="24" max="16384" width="8.86328125" style="558"/>
  </cols>
  <sheetData>
    <row r="1" spans="2:27" s="423" customFormat="1" ht="4.1500000000000004" customHeight="1">
      <c r="C1" s="424"/>
      <c r="O1" s="425"/>
      <c r="T1" s="425"/>
      <c r="U1" s="425"/>
      <c r="V1" s="426"/>
      <c r="W1" s="426"/>
    </row>
    <row r="2" spans="2:27" s="423" customFormat="1" ht="25.15" customHeight="1">
      <c r="B2" s="427" t="s">
        <v>159</v>
      </c>
      <c r="C2" s="424"/>
      <c r="F2" s="428"/>
      <c r="O2" s="425"/>
      <c r="T2" s="425"/>
      <c r="U2" s="425"/>
      <c r="V2" s="426"/>
      <c r="W2" s="429">
        <v>44281</v>
      </c>
    </row>
    <row r="3" spans="2:27" s="431" customFormat="1" ht="23.45" customHeight="1">
      <c r="B3" s="590"/>
      <c r="C3" s="592" t="s">
        <v>95</v>
      </c>
      <c r="D3" s="593"/>
      <c r="E3" s="594"/>
      <c r="F3" s="598" t="s">
        <v>198</v>
      </c>
      <c r="G3" s="599"/>
      <c r="H3" s="599"/>
      <c r="I3" s="599"/>
      <c r="J3" s="599"/>
      <c r="K3" s="598" t="s">
        <v>160</v>
      </c>
      <c r="L3" s="599"/>
      <c r="M3" s="599"/>
      <c r="N3" s="599"/>
      <c r="O3" s="599"/>
      <c r="P3" s="599" t="s">
        <v>161</v>
      </c>
      <c r="Q3" s="599"/>
      <c r="R3" s="599"/>
      <c r="S3" s="599"/>
      <c r="T3" s="599"/>
      <c r="U3" s="430" t="s">
        <v>199</v>
      </c>
      <c r="V3" s="430" t="s">
        <v>162</v>
      </c>
      <c r="W3" s="430" t="s">
        <v>200</v>
      </c>
    </row>
    <row r="4" spans="2:27" s="423" customFormat="1" ht="60.6" customHeight="1">
      <c r="B4" s="591"/>
      <c r="C4" s="595"/>
      <c r="D4" s="596"/>
      <c r="E4" s="597"/>
      <c r="F4" s="432" t="s">
        <v>96</v>
      </c>
      <c r="G4" s="433" t="s">
        <v>201</v>
      </c>
      <c r="H4" s="433" t="s">
        <v>97</v>
      </c>
      <c r="I4" s="433" t="s">
        <v>98</v>
      </c>
      <c r="J4" s="434" t="s">
        <v>99</v>
      </c>
      <c r="K4" s="432" t="s">
        <v>96</v>
      </c>
      <c r="L4" s="433" t="s">
        <v>201</v>
      </c>
      <c r="M4" s="433" t="s">
        <v>97</v>
      </c>
      <c r="N4" s="433" t="s">
        <v>98</v>
      </c>
      <c r="O4" s="434" t="s">
        <v>99</v>
      </c>
      <c r="P4" s="432" t="s">
        <v>96</v>
      </c>
      <c r="Q4" s="433" t="s">
        <v>201</v>
      </c>
      <c r="R4" s="433" t="s">
        <v>97</v>
      </c>
      <c r="S4" s="433" t="s">
        <v>98</v>
      </c>
      <c r="T4" s="434" t="s">
        <v>99</v>
      </c>
      <c r="U4" s="588" t="s">
        <v>202</v>
      </c>
      <c r="V4" s="589"/>
      <c r="W4" s="589"/>
    </row>
    <row r="5" spans="2:27" s="423" customFormat="1" ht="28.15" customHeight="1">
      <c r="B5" s="580" t="s">
        <v>100</v>
      </c>
      <c r="C5" s="581" t="s">
        <v>101</v>
      </c>
      <c r="D5" s="435" t="s">
        <v>102</v>
      </c>
      <c r="E5" s="436" t="s">
        <v>103</v>
      </c>
      <c r="F5" s="437">
        <v>325706</v>
      </c>
      <c r="G5" s="438">
        <v>370642.28813559323</v>
      </c>
      <c r="H5" s="439">
        <v>127094745</v>
      </c>
      <c r="I5" s="438">
        <v>728276</v>
      </c>
      <c r="J5" s="440" t="s">
        <v>203</v>
      </c>
      <c r="K5" s="437">
        <v>328283</v>
      </c>
      <c r="L5" s="438">
        <v>370727.35087719298</v>
      </c>
      <c r="M5" s="439">
        <v>127094745</v>
      </c>
      <c r="N5" s="438">
        <v>728276</v>
      </c>
      <c r="O5" s="440" t="s">
        <v>203</v>
      </c>
      <c r="P5" s="441">
        <v>330019</v>
      </c>
      <c r="Q5" s="442">
        <v>383000.94444444444</v>
      </c>
      <c r="R5" s="443">
        <v>127094745</v>
      </c>
      <c r="S5" s="442">
        <v>728276</v>
      </c>
      <c r="T5" s="440" t="s">
        <v>118</v>
      </c>
      <c r="U5" s="584" t="s">
        <v>204</v>
      </c>
      <c r="V5" s="584" t="s">
        <v>205</v>
      </c>
      <c r="W5" s="584" t="s">
        <v>163</v>
      </c>
    </row>
    <row r="6" spans="2:27" s="423" customFormat="1" ht="28.15" customHeight="1">
      <c r="B6" s="580"/>
      <c r="C6" s="582"/>
      <c r="D6" s="444" t="s">
        <v>104</v>
      </c>
      <c r="E6" s="445" t="s">
        <v>105</v>
      </c>
      <c r="F6" s="446">
        <v>29.653122754877099</v>
      </c>
      <c r="G6" s="447">
        <v>28.275733087740782</v>
      </c>
      <c r="H6" s="448">
        <v>26.3</v>
      </c>
      <c r="I6" s="448">
        <v>32.5</v>
      </c>
      <c r="J6" s="449">
        <v>17</v>
      </c>
      <c r="K6" s="450">
        <v>29.204984723546453</v>
      </c>
      <c r="L6" s="451">
        <v>27.994155927804087</v>
      </c>
      <c r="M6" s="452">
        <v>26.3</v>
      </c>
      <c r="N6" s="452">
        <v>32.5</v>
      </c>
      <c r="O6" s="449">
        <v>18</v>
      </c>
      <c r="P6" s="453">
        <v>28.752283959408398</v>
      </c>
      <c r="Q6" s="454">
        <v>27.536946237531023</v>
      </c>
      <c r="R6" s="455">
        <v>26.3</v>
      </c>
      <c r="S6" s="455">
        <v>32.5</v>
      </c>
      <c r="T6" s="449">
        <v>18</v>
      </c>
      <c r="U6" s="584"/>
      <c r="V6" s="584"/>
      <c r="W6" s="584"/>
    </row>
    <row r="7" spans="2:27" s="423" customFormat="1" ht="28.15" customHeight="1">
      <c r="B7" s="580"/>
      <c r="C7" s="583"/>
      <c r="D7" s="456" t="s">
        <v>106</v>
      </c>
      <c r="E7" s="457" t="s">
        <v>103</v>
      </c>
      <c r="F7" s="458">
        <v>96582</v>
      </c>
      <c r="G7" s="459">
        <v>103167.32203389831</v>
      </c>
      <c r="H7" s="460">
        <v>33465391</v>
      </c>
      <c r="I7" s="460">
        <v>237012</v>
      </c>
      <c r="J7" s="461" t="s">
        <v>203</v>
      </c>
      <c r="K7" s="462">
        <v>95875</v>
      </c>
      <c r="L7" s="463">
        <v>102189.98245614035</v>
      </c>
      <c r="M7" s="464">
        <v>33465391</v>
      </c>
      <c r="N7" s="464">
        <v>237012</v>
      </c>
      <c r="O7" s="461" t="s">
        <v>206</v>
      </c>
      <c r="P7" s="465">
        <v>94888</v>
      </c>
      <c r="Q7" s="466">
        <v>103992.94444444444</v>
      </c>
      <c r="R7" s="467">
        <v>33465391</v>
      </c>
      <c r="S7" s="467">
        <v>237012</v>
      </c>
      <c r="T7" s="461" t="s">
        <v>118</v>
      </c>
      <c r="U7" s="584"/>
      <c r="V7" s="584"/>
      <c r="W7" s="584"/>
    </row>
    <row r="8" spans="2:27" s="423" customFormat="1" ht="28.15" customHeight="1">
      <c r="B8" s="580"/>
      <c r="C8" s="581" t="s">
        <v>107</v>
      </c>
      <c r="D8" s="468" t="s">
        <v>108</v>
      </c>
      <c r="E8" s="469" t="s">
        <v>105</v>
      </c>
      <c r="F8" s="470">
        <v>51.1</v>
      </c>
      <c r="G8" s="471">
        <v>52.701724137931016</v>
      </c>
      <c r="H8" s="472">
        <v>51.8</v>
      </c>
      <c r="I8" s="472">
        <v>47.7</v>
      </c>
      <c r="J8" s="473">
        <v>40</v>
      </c>
      <c r="K8" s="474">
        <v>51.1</v>
      </c>
      <c r="L8" s="472">
        <v>52.701724137931016</v>
      </c>
      <c r="M8" s="472">
        <v>51.8</v>
      </c>
      <c r="N8" s="472">
        <v>47.7</v>
      </c>
      <c r="O8" s="475">
        <v>40</v>
      </c>
      <c r="P8" s="476">
        <v>51.1</v>
      </c>
      <c r="Q8" s="477">
        <v>52.701724137931016</v>
      </c>
      <c r="R8" s="477">
        <v>51.8</v>
      </c>
      <c r="S8" s="477">
        <v>47.7</v>
      </c>
      <c r="T8" s="475">
        <v>40</v>
      </c>
      <c r="U8" s="585" t="s">
        <v>109</v>
      </c>
      <c r="V8" s="585" t="s">
        <v>109</v>
      </c>
      <c r="W8" s="585" t="s">
        <v>109</v>
      </c>
    </row>
    <row r="9" spans="2:27" s="423" customFormat="1" ht="28.15" customHeight="1">
      <c r="B9" s="580"/>
      <c r="C9" s="583"/>
      <c r="D9" s="478" t="s">
        <v>110</v>
      </c>
      <c r="E9" s="479" t="s">
        <v>105</v>
      </c>
      <c r="F9" s="480">
        <v>48.9</v>
      </c>
      <c r="G9" s="481">
        <v>47.298275862068984</v>
      </c>
      <c r="H9" s="482">
        <v>48.2</v>
      </c>
      <c r="I9" s="482">
        <v>52.3</v>
      </c>
      <c r="J9" s="483">
        <v>19</v>
      </c>
      <c r="K9" s="484">
        <v>48.9</v>
      </c>
      <c r="L9" s="482">
        <v>47.298275862068984</v>
      </c>
      <c r="M9" s="482">
        <v>48.2</v>
      </c>
      <c r="N9" s="482">
        <v>52.3</v>
      </c>
      <c r="O9" s="461">
        <v>19</v>
      </c>
      <c r="P9" s="485">
        <v>48.9</v>
      </c>
      <c r="Q9" s="486">
        <v>47.298275862068984</v>
      </c>
      <c r="R9" s="486">
        <v>48.2</v>
      </c>
      <c r="S9" s="486">
        <v>52.3</v>
      </c>
      <c r="T9" s="461">
        <v>19</v>
      </c>
      <c r="U9" s="586"/>
      <c r="V9" s="586"/>
      <c r="W9" s="586"/>
    </row>
    <row r="10" spans="2:27" s="423" customFormat="1" ht="28.15" customHeight="1">
      <c r="B10" s="580"/>
      <c r="C10" s="581" t="s">
        <v>111</v>
      </c>
      <c r="D10" s="468" t="s">
        <v>112</v>
      </c>
      <c r="E10" s="469" t="s">
        <v>105</v>
      </c>
      <c r="F10" s="474">
        <v>39.5</v>
      </c>
      <c r="G10" s="472">
        <v>40.076271186440671</v>
      </c>
      <c r="H10" s="472">
        <v>40.700000000000003</v>
      </c>
      <c r="I10" s="472">
        <v>48.1</v>
      </c>
      <c r="J10" s="475">
        <v>26</v>
      </c>
      <c r="K10" s="474">
        <v>39.5</v>
      </c>
      <c r="L10" s="472">
        <v>40.076271186440671</v>
      </c>
      <c r="M10" s="472">
        <v>40.700000000000003</v>
      </c>
      <c r="N10" s="472">
        <v>48.1</v>
      </c>
      <c r="O10" s="475">
        <v>26</v>
      </c>
      <c r="P10" s="476">
        <v>39.5</v>
      </c>
      <c r="Q10" s="477">
        <v>40.076271186440671</v>
      </c>
      <c r="R10" s="477">
        <v>40.700000000000003</v>
      </c>
      <c r="S10" s="477">
        <v>48.1</v>
      </c>
      <c r="T10" s="475">
        <v>26</v>
      </c>
      <c r="U10" s="586"/>
      <c r="V10" s="586"/>
      <c r="W10" s="586"/>
    </row>
    <row r="11" spans="2:27" s="423" customFormat="1" ht="28.15" customHeight="1">
      <c r="B11" s="580"/>
      <c r="C11" s="582"/>
      <c r="D11" s="478" t="s">
        <v>113</v>
      </c>
      <c r="E11" s="479" t="s">
        <v>114</v>
      </c>
      <c r="F11" s="487">
        <v>60513</v>
      </c>
      <c r="G11" s="460">
        <v>61764.033898305082</v>
      </c>
      <c r="H11" s="460">
        <v>21713302</v>
      </c>
      <c r="I11" s="460">
        <v>152948</v>
      </c>
      <c r="J11" s="461" t="s">
        <v>203</v>
      </c>
      <c r="K11" s="487">
        <v>60513</v>
      </c>
      <c r="L11" s="460">
        <v>61764.033898305082</v>
      </c>
      <c r="M11" s="460">
        <v>21713302</v>
      </c>
      <c r="N11" s="460">
        <v>152948</v>
      </c>
      <c r="O11" s="461" t="s">
        <v>118</v>
      </c>
      <c r="P11" s="488">
        <v>60513</v>
      </c>
      <c r="Q11" s="489">
        <v>61764.033898305082</v>
      </c>
      <c r="R11" s="489">
        <v>21713302</v>
      </c>
      <c r="S11" s="489">
        <v>152948</v>
      </c>
      <c r="T11" s="461" t="s">
        <v>118</v>
      </c>
      <c r="U11" s="586"/>
      <c r="V11" s="586"/>
      <c r="W11" s="586"/>
    </row>
    <row r="12" spans="2:27" s="423" customFormat="1" ht="28.15" customHeight="1">
      <c r="B12" s="580"/>
      <c r="C12" s="581" t="s">
        <v>115</v>
      </c>
      <c r="D12" s="435" t="s">
        <v>116</v>
      </c>
      <c r="E12" s="436" t="s">
        <v>105</v>
      </c>
      <c r="F12" s="490">
        <v>14.6</v>
      </c>
      <c r="G12" s="491">
        <v>11.250000000000004</v>
      </c>
      <c r="H12" s="492">
        <v>11.1</v>
      </c>
      <c r="I12" s="492">
        <v>16.5</v>
      </c>
      <c r="J12" s="493">
        <v>4</v>
      </c>
      <c r="K12" s="494">
        <v>14.6</v>
      </c>
      <c r="L12" s="492">
        <v>11.250000000000004</v>
      </c>
      <c r="M12" s="492">
        <v>11.1</v>
      </c>
      <c r="N12" s="492">
        <v>16.5</v>
      </c>
      <c r="O12" s="475">
        <v>4</v>
      </c>
      <c r="P12" s="476">
        <v>14.6</v>
      </c>
      <c r="Q12" s="477">
        <v>11.250000000000004</v>
      </c>
      <c r="R12" s="477">
        <v>11.1</v>
      </c>
      <c r="S12" s="477">
        <v>16.5</v>
      </c>
      <c r="T12" s="475">
        <v>4</v>
      </c>
      <c r="U12" s="586"/>
      <c r="V12" s="586"/>
      <c r="W12" s="586"/>
    </row>
    <row r="13" spans="2:27" s="423" customFormat="1" ht="28.15" customHeight="1">
      <c r="B13" s="580"/>
      <c r="C13" s="582"/>
      <c r="D13" s="456" t="s">
        <v>117</v>
      </c>
      <c r="E13" s="457" t="s">
        <v>114</v>
      </c>
      <c r="F13" s="487">
        <v>22340</v>
      </c>
      <c r="G13" s="460">
        <v>17460.603448275862</v>
      </c>
      <c r="H13" s="460">
        <v>5927685</v>
      </c>
      <c r="I13" s="460">
        <v>52459</v>
      </c>
      <c r="J13" s="495" t="s">
        <v>118</v>
      </c>
      <c r="K13" s="487">
        <v>22340</v>
      </c>
      <c r="L13" s="460">
        <v>17460.603448275862</v>
      </c>
      <c r="M13" s="460">
        <v>5927685</v>
      </c>
      <c r="N13" s="460">
        <v>52459</v>
      </c>
      <c r="O13" s="461" t="s">
        <v>118</v>
      </c>
      <c r="P13" s="488">
        <v>22340</v>
      </c>
      <c r="Q13" s="489">
        <v>17460.603448275862</v>
      </c>
      <c r="R13" s="489">
        <v>5927685</v>
      </c>
      <c r="S13" s="489">
        <v>52459</v>
      </c>
      <c r="T13" s="461" t="s">
        <v>118</v>
      </c>
      <c r="U13" s="586"/>
      <c r="V13" s="586"/>
      <c r="W13" s="586"/>
    </row>
    <row r="14" spans="2:27" s="423" customFormat="1" ht="28.15" customHeight="1">
      <c r="B14" s="580"/>
      <c r="C14" s="581" t="s">
        <v>119</v>
      </c>
      <c r="D14" s="468" t="s">
        <v>120</v>
      </c>
      <c r="E14" s="469" t="s">
        <v>105</v>
      </c>
      <c r="F14" s="494">
        <v>9</v>
      </c>
      <c r="G14" s="492">
        <v>10.139655172413789</v>
      </c>
      <c r="H14" s="492">
        <v>9.8000000000000007</v>
      </c>
      <c r="I14" s="492">
        <v>11.4</v>
      </c>
      <c r="J14" s="475">
        <v>46</v>
      </c>
      <c r="K14" s="494">
        <v>9</v>
      </c>
      <c r="L14" s="492">
        <v>10.139655172413789</v>
      </c>
      <c r="M14" s="492">
        <v>9.8000000000000007</v>
      </c>
      <c r="N14" s="492">
        <v>11.4</v>
      </c>
      <c r="O14" s="475">
        <v>46</v>
      </c>
      <c r="P14" s="476">
        <v>9</v>
      </c>
      <c r="Q14" s="477">
        <v>10.139655172413789</v>
      </c>
      <c r="R14" s="477">
        <v>9.8000000000000007</v>
      </c>
      <c r="S14" s="477">
        <v>11.4</v>
      </c>
      <c r="T14" s="475">
        <v>46</v>
      </c>
      <c r="U14" s="586"/>
      <c r="V14" s="586"/>
      <c r="W14" s="586"/>
    </row>
    <row r="15" spans="2:27" s="423" customFormat="1" ht="28.15" customHeight="1">
      <c r="B15" s="580"/>
      <c r="C15" s="582"/>
      <c r="D15" s="478" t="s">
        <v>121</v>
      </c>
      <c r="E15" s="479" t="s">
        <v>114</v>
      </c>
      <c r="F15" s="487">
        <v>13827</v>
      </c>
      <c r="G15" s="460">
        <v>15781.793103448275</v>
      </c>
      <c r="H15" s="460">
        <v>5247935</v>
      </c>
      <c r="I15" s="460">
        <v>36339</v>
      </c>
      <c r="J15" s="461" t="s">
        <v>118</v>
      </c>
      <c r="K15" s="487">
        <v>13827</v>
      </c>
      <c r="L15" s="460">
        <v>15781.793103448275</v>
      </c>
      <c r="M15" s="460">
        <v>5247935</v>
      </c>
      <c r="N15" s="460">
        <v>36339</v>
      </c>
      <c r="O15" s="461" t="s">
        <v>118</v>
      </c>
      <c r="P15" s="488">
        <v>13827</v>
      </c>
      <c r="Q15" s="489">
        <v>15781.793103448275</v>
      </c>
      <c r="R15" s="489">
        <v>5247935</v>
      </c>
      <c r="S15" s="489">
        <v>36339</v>
      </c>
      <c r="T15" s="461" t="s">
        <v>118</v>
      </c>
      <c r="U15" s="587"/>
      <c r="V15" s="587"/>
      <c r="W15" s="587"/>
    </row>
    <row r="16" spans="2:27" s="423" customFormat="1" ht="28.15" customHeight="1">
      <c r="B16" s="577" t="s">
        <v>122</v>
      </c>
      <c r="C16" s="578" t="s">
        <v>123</v>
      </c>
      <c r="D16" s="435" t="s">
        <v>124</v>
      </c>
      <c r="E16" s="436" t="s">
        <v>105</v>
      </c>
      <c r="F16" s="496">
        <v>2.8</v>
      </c>
      <c r="G16" s="497">
        <v>2.9052631578947361</v>
      </c>
      <c r="H16" s="497">
        <v>2.6</v>
      </c>
      <c r="I16" s="497">
        <v>2.1</v>
      </c>
      <c r="J16" s="475">
        <v>29</v>
      </c>
      <c r="K16" s="496">
        <v>2.8</v>
      </c>
      <c r="L16" s="497">
        <v>2.9052631578947361</v>
      </c>
      <c r="M16" s="497">
        <v>2.6</v>
      </c>
      <c r="N16" s="497">
        <v>2.1</v>
      </c>
      <c r="O16" s="475">
        <v>29</v>
      </c>
      <c r="P16" s="498">
        <v>3</v>
      </c>
      <c r="Q16" s="499">
        <v>2.9385964912280702</v>
      </c>
      <c r="R16" s="499">
        <v>2.6</v>
      </c>
      <c r="S16" s="499">
        <v>2.2000000000000002</v>
      </c>
      <c r="T16" s="475">
        <v>22</v>
      </c>
      <c r="U16" s="579" t="s">
        <v>207</v>
      </c>
      <c r="V16" s="568" t="s">
        <v>207</v>
      </c>
      <c r="W16" s="568" t="s">
        <v>208</v>
      </c>
      <c r="X16" s="500"/>
      <c r="Y16" s="501"/>
      <c r="Z16" s="501"/>
      <c r="AA16" s="501"/>
    </row>
    <row r="17" spans="2:27" s="423" customFormat="1" ht="28.15" customHeight="1">
      <c r="B17" s="571"/>
      <c r="C17" s="578"/>
      <c r="D17" s="444" t="s">
        <v>125</v>
      </c>
      <c r="E17" s="445" t="s">
        <v>105</v>
      </c>
      <c r="F17" s="502">
        <v>2.4</v>
      </c>
      <c r="G17" s="503">
        <v>2.7771929824561408</v>
      </c>
      <c r="H17" s="503">
        <v>2.6</v>
      </c>
      <c r="I17" s="503">
        <v>2</v>
      </c>
      <c r="J17" s="504">
        <v>38</v>
      </c>
      <c r="K17" s="502">
        <v>2.4</v>
      </c>
      <c r="L17" s="503">
        <v>2.7771929824561408</v>
      </c>
      <c r="M17" s="503">
        <v>2.6</v>
      </c>
      <c r="N17" s="503">
        <v>2</v>
      </c>
      <c r="O17" s="504">
        <v>38</v>
      </c>
      <c r="P17" s="505">
        <v>2.4</v>
      </c>
      <c r="Q17" s="506">
        <v>2.7508771929824558</v>
      </c>
      <c r="R17" s="506">
        <v>2.6</v>
      </c>
      <c r="S17" s="506">
        <v>1.9</v>
      </c>
      <c r="T17" s="504">
        <v>40</v>
      </c>
      <c r="U17" s="579" t="s">
        <v>126</v>
      </c>
      <c r="V17" s="569" t="s">
        <v>126</v>
      </c>
      <c r="W17" s="569" t="s">
        <v>126</v>
      </c>
      <c r="X17" s="500"/>
      <c r="Y17" s="501"/>
      <c r="Z17" s="501"/>
      <c r="AA17" s="501"/>
    </row>
    <row r="18" spans="2:27" s="423" customFormat="1" ht="28.15" customHeight="1">
      <c r="B18" s="571"/>
      <c r="C18" s="578"/>
      <c r="D18" s="444" t="s">
        <v>127</v>
      </c>
      <c r="E18" s="445" t="s">
        <v>105</v>
      </c>
      <c r="F18" s="507">
        <v>4.5999999999999996</v>
      </c>
      <c r="G18" s="508">
        <v>3.9736842105263146</v>
      </c>
      <c r="H18" s="503">
        <v>3.7</v>
      </c>
      <c r="I18" s="503">
        <v>3.7</v>
      </c>
      <c r="J18" s="449">
        <v>7</v>
      </c>
      <c r="K18" s="507">
        <v>4.5999999999999996</v>
      </c>
      <c r="L18" s="508">
        <v>3.9736842105263146</v>
      </c>
      <c r="M18" s="503">
        <v>3.7</v>
      </c>
      <c r="N18" s="503">
        <v>3.7</v>
      </c>
      <c r="O18" s="449">
        <v>7</v>
      </c>
      <c r="P18" s="509">
        <v>4.5999999999999996</v>
      </c>
      <c r="Q18" s="510">
        <v>3.9315789473684211</v>
      </c>
      <c r="R18" s="506">
        <v>3.7</v>
      </c>
      <c r="S18" s="506">
        <v>3.7</v>
      </c>
      <c r="T18" s="449">
        <v>6</v>
      </c>
      <c r="U18" s="579" t="s">
        <v>126</v>
      </c>
      <c r="V18" s="569" t="s">
        <v>209</v>
      </c>
      <c r="W18" s="569" t="s">
        <v>209</v>
      </c>
      <c r="X18" s="500"/>
      <c r="Y18" s="501"/>
      <c r="Z18" s="501"/>
      <c r="AA18" s="501"/>
    </row>
    <row r="19" spans="2:27" s="423" customFormat="1" ht="28.15" customHeight="1">
      <c r="B19" s="571"/>
      <c r="C19" s="578"/>
      <c r="D19" s="444" t="s">
        <v>128</v>
      </c>
      <c r="E19" s="445" t="s">
        <v>105</v>
      </c>
      <c r="F19" s="502">
        <v>2.9</v>
      </c>
      <c r="G19" s="503">
        <v>3.2175438596491226</v>
      </c>
      <c r="H19" s="503">
        <v>3.2</v>
      </c>
      <c r="I19" s="503">
        <v>2.8</v>
      </c>
      <c r="J19" s="504">
        <v>37</v>
      </c>
      <c r="K19" s="502">
        <v>2.9</v>
      </c>
      <c r="L19" s="503">
        <v>3.2175438596491226</v>
      </c>
      <c r="M19" s="503">
        <v>3.2</v>
      </c>
      <c r="N19" s="503">
        <v>2.8</v>
      </c>
      <c r="O19" s="504">
        <v>37</v>
      </c>
      <c r="P19" s="505">
        <v>2.9</v>
      </c>
      <c r="Q19" s="506">
        <v>3.1807017543859653</v>
      </c>
      <c r="R19" s="506">
        <v>3.1</v>
      </c>
      <c r="S19" s="506">
        <v>2.8</v>
      </c>
      <c r="T19" s="504">
        <v>35</v>
      </c>
      <c r="U19" s="579" t="s">
        <v>126</v>
      </c>
      <c r="V19" s="569" t="s">
        <v>126</v>
      </c>
      <c r="W19" s="569" t="s">
        <v>126</v>
      </c>
      <c r="X19" s="500"/>
      <c r="Y19" s="501"/>
      <c r="Z19" s="501"/>
      <c r="AA19" s="501"/>
    </row>
    <row r="20" spans="2:27" s="423" customFormat="1" ht="28.15" customHeight="1">
      <c r="B20" s="571"/>
      <c r="C20" s="578"/>
      <c r="D20" s="444" t="s">
        <v>129</v>
      </c>
      <c r="E20" s="445" t="s">
        <v>105</v>
      </c>
      <c r="F20" s="502">
        <v>2.2000000000000002</v>
      </c>
      <c r="G20" s="503">
        <v>2.4719298245614034</v>
      </c>
      <c r="H20" s="503">
        <v>2.4</v>
      </c>
      <c r="I20" s="503">
        <v>2.2000000000000002</v>
      </c>
      <c r="J20" s="504">
        <v>40</v>
      </c>
      <c r="K20" s="502">
        <v>2.2000000000000002</v>
      </c>
      <c r="L20" s="503">
        <v>2.4719298245614034</v>
      </c>
      <c r="M20" s="503">
        <v>2.4</v>
      </c>
      <c r="N20" s="503">
        <v>2.2000000000000002</v>
      </c>
      <c r="O20" s="504">
        <v>40</v>
      </c>
      <c r="P20" s="505">
        <v>2.2000000000000002</v>
      </c>
      <c r="Q20" s="506">
        <v>2.4631578947368422</v>
      </c>
      <c r="R20" s="506">
        <v>2.4</v>
      </c>
      <c r="S20" s="506">
        <v>2.2000000000000002</v>
      </c>
      <c r="T20" s="504">
        <v>40</v>
      </c>
      <c r="U20" s="579" t="s">
        <v>126</v>
      </c>
      <c r="V20" s="569" t="s">
        <v>126</v>
      </c>
      <c r="W20" s="569" t="s">
        <v>126</v>
      </c>
    </row>
    <row r="21" spans="2:27" s="423" customFormat="1" ht="28.15" customHeight="1">
      <c r="B21" s="571"/>
      <c r="C21" s="578"/>
      <c r="D21" s="444" t="s">
        <v>130</v>
      </c>
      <c r="E21" s="445" t="s">
        <v>105</v>
      </c>
      <c r="F21" s="502">
        <v>2.2999999999999998</v>
      </c>
      <c r="G21" s="503">
        <v>2.2596491228070175</v>
      </c>
      <c r="H21" s="503">
        <v>2.2999999999999998</v>
      </c>
      <c r="I21" s="503">
        <v>2.2000000000000002</v>
      </c>
      <c r="J21" s="504">
        <v>19</v>
      </c>
      <c r="K21" s="502">
        <v>2.2999999999999998</v>
      </c>
      <c r="L21" s="503">
        <v>2.2596491228070175</v>
      </c>
      <c r="M21" s="503">
        <v>2.2999999999999998</v>
      </c>
      <c r="N21" s="503">
        <v>2.2000000000000002</v>
      </c>
      <c r="O21" s="504">
        <v>19</v>
      </c>
      <c r="P21" s="505">
        <v>2.2999999999999998</v>
      </c>
      <c r="Q21" s="506">
        <v>2.2315789473684209</v>
      </c>
      <c r="R21" s="506">
        <v>2.2000000000000002</v>
      </c>
      <c r="S21" s="506">
        <v>2.2000000000000002</v>
      </c>
      <c r="T21" s="504">
        <v>18</v>
      </c>
      <c r="U21" s="579" t="s">
        <v>126</v>
      </c>
      <c r="V21" s="569" t="s">
        <v>126</v>
      </c>
      <c r="W21" s="569" t="s">
        <v>126</v>
      </c>
    </row>
    <row r="22" spans="2:27" s="423" customFormat="1" ht="28.15" customHeight="1">
      <c r="B22" s="571"/>
      <c r="C22" s="578"/>
      <c r="D22" s="456" t="s">
        <v>131</v>
      </c>
      <c r="E22" s="457" t="s">
        <v>105</v>
      </c>
      <c r="F22" s="511">
        <v>1.9</v>
      </c>
      <c r="G22" s="512">
        <v>1.7105263157894737</v>
      </c>
      <c r="H22" s="513">
        <v>1.7</v>
      </c>
      <c r="I22" s="513">
        <v>1.9</v>
      </c>
      <c r="J22" s="483">
        <v>12</v>
      </c>
      <c r="K22" s="511">
        <v>1.9</v>
      </c>
      <c r="L22" s="512">
        <v>1.7105263157894737</v>
      </c>
      <c r="M22" s="513">
        <v>1.7</v>
      </c>
      <c r="N22" s="513">
        <v>1.9</v>
      </c>
      <c r="O22" s="483">
        <v>12</v>
      </c>
      <c r="P22" s="514">
        <v>1.9</v>
      </c>
      <c r="Q22" s="515">
        <v>1.7245614035087724</v>
      </c>
      <c r="R22" s="516">
        <v>1.7</v>
      </c>
      <c r="S22" s="516">
        <v>1.9</v>
      </c>
      <c r="T22" s="483">
        <v>11</v>
      </c>
      <c r="U22" s="579" t="s">
        <v>126</v>
      </c>
      <c r="V22" s="569" t="s">
        <v>126</v>
      </c>
      <c r="W22" s="569" t="s">
        <v>126</v>
      </c>
    </row>
    <row r="23" spans="2:27" s="431" customFormat="1" ht="28.15" customHeight="1">
      <c r="B23" s="572"/>
      <c r="C23" s="578"/>
      <c r="D23" s="517" t="s">
        <v>132</v>
      </c>
      <c r="E23" s="518" t="s">
        <v>105</v>
      </c>
      <c r="F23" s="519">
        <v>19.2</v>
      </c>
      <c r="G23" s="520">
        <v>19.319298245614036</v>
      </c>
      <c r="H23" s="520">
        <v>18.5</v>
      </c>
      <c r="I23" s="520">
        <v>16.8</v>
      </c>
      <c r="J23" s="521">
        <v>29</v>
      </c>
      <c r="K23" s="519">
        <v>19.2</v>
      </c>
      <c r="L23" s="520">
        <v>19.319298245614036</v>
      </c>
      <c r="M23" s="520">
        <v>18.5</v>
      </c>
      <c r="N23" s="520">
        <v>16.8</v>
      </c>
      <c r="O23" s="521">
        <v>29</v>
      </c>
      <c r="P23" s="522">
        <v>19.2</v>
      </c>
      <c r="Q23" s="523">
        <v>19.214035087719299</v>
      </c>
      <c r="R23" s="523">
        <v>18.3</v>
      </c>
      <c r="S23" s="523">
        <v>16.8</v>
      </c>
      <c r="T23" s="521">
        <v>28</v>
      </c>
      <c r="U23" s="579" t="s">
        <v>126</v>
      </c>
      <c r="V23" s="570" t="s">
        <v>126</v>
      </c>
      <c r="W23" s="570" t="s">
        <v>126</v>
      </c>
    </row>
    <row r="24" spans="2:27" s="423" customFormat="1" ht="28.15" customHeight="1">
      <c r="B24" s="571" t="s">
        <v>133</v>
      </c>
      <c r="C24" s="524" t="s">
        <v>134</v>
      </c>
      <c r="D24" s="525" t="s">
        <v>135</v>
      </c>
      <c r="E24" s="526" t="s">
        <v>105</v>
      </c>
      <c r="F24" s="527">
        <v>2.5</v>
      </c>
      <c r="G24" s="528">
        <v>2.5280701754385966</v>
      </c>
      <c r="H24" s="528">
        <v>2.8</v>
      </c>
      <c r="I24" s="528">
        <v>3.3</v>
      </c>
      <c r="J24" s="521">
        <v>22</v>
      </c>
      <c r="K24" s="527">
        <v>2.5</v>
      </c>
      <c r="L24" s="528">
        <v>2.545614035087719</v>
      </c>
      <c r="M24" s="528">
        <v>2.8</v>
      </c>
      <c r="N24" s="528">
        <v>3.4</v>
      </c>
      <c r="O24" s="521">
        <v>23</v>
      </c>
      <c r="P24" s="529">
        <v>2.6</v>
      </c>
      <c r="Q24" s="530">
        <v>2.5421052631578953</v>
      </c>
      <c r="R24" s="530">
        <v>2.8</v>
      </c>
      <c r="S24" s="530">
        <v>3.4</v>
      </c>
      <c r="T24" s="521">
        <v>21</v>
      </c>
      <c r="U24" s="568" t="s">
        <v>210</v>
      </c>
      <c r="V24" s="568" t="s">
        <v>164</v>
      </c>
      <c r="W24" s="568" t="s">
        <v>211</v>
      </c>
    </row>
    <row r="25" spans="2:27" s="423" customFormat="1" ht="28.15" customHeight="1">
      <c r="B25" s="571"/>
      <c r="C25" s="531" t="s">
        <v>165</v>
      </c>
      <c r="D25" s="525" t="s">
        <v>136</v>
      </c>
      <c r="E25" s="526" t="s">
        <v>105</v>
      </c>
      <c r="F25" s="532">
        <v>1.5</v>
      </c>
      <c r="G25" s="533">
        <v>1.2842105263157895</v>
      </c>
      <c r="H25" s="528">
        <v>1.3</v>
      </c>
      <c r="I25" s="528">
        <v>1.6</v>
      </c>
      <c r="J25" s="534">
        <v>10</v>
      </c>
      <c r="K25" s="532">
        <v>1.5</v>
      </c>
      <c r="L25" s="533">
        <v>1.2596491228070177</v>
      </c>
      <c r="M25" s="528">
        <v>1.3</v>
      </c>
      <c r="N25" s="528">
        <v>1.6</v>
      </c>
      <c r="O25" s="534">
        <v>8</v>
      </c>
      <c r="P25" s="535">
        <v>1.5</v>
      </c>
      <c r="Q25" s="536">
        <v>1.2368421052631582</v>
      </c>
      <c r="R25" s="530">
        <v>1.3</v>
      </c>
      <c r="S25" s="530">
        <v>1.6</v>
      </c>
      <c r="T25" s="534">
        <v>8</v>
      </c>
      <c r="U25" s="569"/>
      <c r="V25" s="569"/>
      <c r="W25" s="569"/>
    </row>
    <row r="26" spans="2:27" s="423" customFormat="1" ht="28.15" customHeight="1">
      <c r="B26" s="572"/>
      <c r="C26" s="524" t="s">
        <v>212</v>
      </c>
      <c r="D26" s="525" t="s">
        <v>137</v>
      </c>
      <c r="E26" s="526" t="s">
        <v>105</v>
      </c>
      <c r="F26" s="527">
        <v>10.5</v>
      </c>
      <c r="G26" s="528">
        <v>10.545614035087722</v>
      </c>
      <c r="H26" s="528">
        <v>9.9</v>
      </c>
      <c r="I26" s="528">
        <v>9.1</v>
      </c>
      <c r="J26" s="521">
        <v>29</v>
      </c>
      <c r="K26" s="527">
        <v>10.4</v>
      </c>
      <c r="L26" s="528">
        <v>10.433333333333334</v>
      </c>
      <c r="M26" s="528">
        <v>9.8000000000000007</v>
      </c>
      <c r="N26" s="528">
        <v>9</v>
      </c>
      <c r="O26" s="521">
        <v>29</v>
      </c>
      <c r="P26" s="529">
        <v>10.1</v>
      </c>
      <c r="Q26" s="530">
        <v>10.194736842105264</v>
      </c>
      <c r="R26" s="530">
        <v>9.6</v>
      </c>
      <c r="S26" s="530">
        <v>8.9</v>
      </c>
      <c r="T26" s="521">
        <v>30</v>
      </c>
      <c r="U26" s="570"/>
      <c r="V26" s="570"/>
      <c r="W26" s="570"/>
    </row>
    <row r="27" spans="2:27" s="423" customFormat="1" ht="34.9" customHeight="1">
      <c r="B27" s="573" t="s">
        <v>138</v>
      </c>
      <c r="C27" s="531" t="s">
        <v>166</v>
      </c>
      <c r="D27" s="517" t="s">
        <v>139</v>
      </c>
      <c r="E27" s="518" t="s">
        <v>140</v>
      </c>
      <c r="F27" s="537">
        <v>23171</v>
      </c>
      <c r="G27" s="538">
        <v>22738.052631578947</v>
      </c>
      <c r="H27" s="538">
        <v>22469</v>
      </c>
      <c r="I27" s="538">
        <v>23610</v>
      </c>
      <c r="J27" s="521">
        <v>27</v>
      </c>
      <c r="K27" s="537">
        <v>22606</v>
      </c>
      <c r="L27" s="538">
        <v>22176.526315789473</v>
      </c>
      <c r="M27" s="538">
        <v>21956</v>
      </c>
      <c r="N27" s="538">
        <v>23012</v>
      </c>
      <c r="O27" s="521">
        <v>28</v>
      </c>
      <c r="P27" s="539">
        <v>22135</v>
      </c>
      <c r="Q27" s="540">
        <v>21606.543859649122</v>
      </c>
      <c r="R27" s="540">
        <v>21413</v>
      </c>
      <c r="S27" s="540">
        <v>22563</v>
      </c>
      <c r="T27" s="521">
        <v>29</v>
      </c>
      <c r="U27" s="541" t="s">
        <v>213</v>
      </c>
      <c r="V27" s="541" t="s">
        <v>214</v>
      </c>
      <c r="W27" s="541" t="s">
        <v>215</v>
      </c>
    </row>
    <row r="28" spans="2:27" s="431" customFormat="1" ht="43.15" customHeight="1">
      <c r="B28" s="574"/>
      <c r="C28" s="524" t="s">
        <v>167</v>
      </c>
      <c r="D28" s="525" t="s">
        <v>141</v>
      </c>
      <c r="E28" s="526" t="s">
        <v>142</v>
      </c>
      <c r="F28" s="537">
        <v>10691</v>
      </c>
      <c r="G28" s="538">
        <v>11797.947368421053</v>
      </c>
      <c r="H28" s="538">
        <v>10600</v>
      </c>
      <c r="I28" s="538">
        <v>8566</v>
      </c>
      <c r="J28" s="521">
        <v>38</v>
      </c>
      <c r="K28" s="537">
        <v>10691</v>
      </c>
      <c r="L28" s="538">
        <v>11797.947368421053</v>
      </c>
      <c r="M28" s="538">
        <v>10600</v>
      </c>
      <c r="N28" s="538">
        <v>8566</v>
      </c>
      <c r="O28" s="521">
        <v>38</v>
      </c>
      <c r="P28" s="539">
        <v>10691</v>
      </c>
      <c r="Q28" s="540">
        <v>11797.947368421053</v>
      </c>
      <c r="R28" s="540">
        <v>10600</v>
      </c>
      <c r="S28" s="540">
        <v>8566</v>
      </c>
      <c r="T28" s="521">
        <v>38</v>
      </c>
      <c r="U28" s="575" t="s">
        <v>216</v>
      </c>
      <c r="V28" s="575" t="s">
        <v>216</v>
      </c>
      <c r="W28" s="575" t="s">
        <v>216</v>
      </c>
    </row>
    <row r="29" spans="2:27" s="431" customFormat="1" ht="43.15" customHeight="1">
      <c r="B29" s="574"/>
      <c r="C29" s="524" t="s">
        <v>168</v>
      </c>
      <c r="D29" s="525" t="s">
        <v>143</v>
      </c>
      <c r="E29" s="526" t="s">
        <v>142</v>
      </c>
      <c r="F29" s="542">
        <v>9533</v>
      </c>
      <c r="G29" s="543">
        <v>9313.5964912280706</v>
      </c>
      <c r="H29" s="538">
        <v>9790</v>
      </c>
      <c r="I29" s="538">
        <v>10518</v>
      </c>
      <c r="J29" s="534">
        <v>22</v>
      </c>
      <c r="K29" s="537">
        <v>9533</v>
      </c>
      <c r="L29" s="538">
        <v>9313.5964912280706</v>
      </c>
      <c r="M29" s="538">
        <v>9790</v>
      </c>
      <c r="N29" s="538">
        <v>10518</v>
      </c>
      <c r="O29" s="521">
        <v>22</v>
      </c>
      <c r="P29" s="539">
        <v>9533</v>
      </c>
      <c r="Q29" s="540">
        <v>9313.5964912280706</v>
      </c>
      <c r="R29" s="540">
        <v>9790</v>
      </c>
      <c r="S29" s="540">
        <v>10518</v>
      </c>
      <c r="T29" s="521">
        <v>22</v>
      </c>
      <c r="U29" s="576"/>
      <c r="V29" s="576"/>
      <c r="W29" s="576"/>
    </row>
    <row r="30" spans="2:27" s="423" customFormat="1" ht="28.15" customHeight="1">
      <c r="B30" s="565" t="s">
        <v>144</v>
      </c>
      <c r="C30" s="524" t="s">
        <v>169</v>
      </c>
      <c r="D30" s="525" t="s">
        <v>145</v>
      </c>
      <c r="E30" s="526" t="s">
        <v>103</v>
      </c>
      <c r="F30" s="544">
        <v>0.10100000000000001</v>
      </c>
      <c r="G30" s="545">
        <v>0.13980701754385966</v>
      </c>
      <c r="H30" s="546">
        <v>0.157</v>
      </c>
      <c r="I30" s="546">
        <v>0.15</v>
      </c>
      <c r="J30" s="534">
        <v>52</v>
      </c>
      <c r="K30" s="544">
        <v>0.13500000000000001</v>
      </c>
      <c r="L30" s="545">
        <v>0.13333333333333333</v>
      </c>
      <c r="M30" s="546">
        <v>0.14799999999999999</v>
      </c>
      <c r="N30" s="546">
        <v>0.17499999999999999</v>
      </c>
      <c r="O30" s="534">
        <v>29</v>
      </c>
      <c r="P30" s="547">
        <v>0.13800000000000001</v>
      </c>
      <c r="Q30" s="548">
        <v>0.13092982456140351</v>
      </c>
      <c r="R30" s="549">
        <v>0.15</v>
      </c>
      <c r="S30" s="549">
        <v>0.17</v>
      </c>
      <c r="T30" s="534">
        <v>23</v>
      </c>
      <c r="U30" s="568" t="s">
        <v>217</v>
      </c>
      <c r="V30" s="568" t="s">
        <v>170</v>
      </c>
      <c r="W30" s="568" t="s">
        <v>171</v>
      </c>
    </row>
    <row r="31" spans="2:27" s="423" customFormat="1" ht="28.15" customHeight="1">
      <c r="B31" s="566"/>
      <c r="C31" s="531" t="s">
        <v>218</v>
      </c>
      <c r="D31" s="525" t="s">
        <v>219</v>
      </c>
      <c r="E31" s="526" t="s">
        <v>103</v>
      </c>
      <c r="F31" s="544">
        <v>7.0000000000000007E-2</v>
      </c>
      <c r="G31" s="545">
        <v>7.4263157894736836E-2</v>
      </c>
      <c r="H31" s="546">
        <v>7.5999999999999998E-2</v>
      </c>
      <c r="I31" s="546">
        <v>8.4000000000000005E-2</v>
      </c>
      <c r="J31" s="534">
        <v>30</v>
      </c>
      <c r="K31" s="544">
        <v>7.0000000000000007E-2</v>
      </c>
      <c r="L31" s="545">
        <v>6.6824561403508773E-2</v>
      </c>
      <c r="M31" s="546">
        <v>7.0000000000000007E-2</v>
      </c>
      <c r="N31" s="546">
        <v>8.3000000000000004E-2</v>
      </c>
      <c r="O31" s="534">
        <v>24</v>
      </c>
      <c r="P31" s="547">
        <v>7.1999999999999995E-2</v>
      </c>
      <c r="Q31" s="548">
        <v>7.2368421052631582E-2</v>
      </c>
      <c r="R31" s="549">
        <v>7.4999999999999997E-2</v>
      </c>
      <c r="S31" s="549">
        <v>8.5000000000000006E-2</v>
      </c>
      <c r="T31" s="534">
        <v>25</v>
      </c>
      <c r="U31" s="569"/>
      <c r="V31" s="569"/>
      <c r="W31" s="569"/>
    </row>
    <row r="32" spans="2:27" s="423" customFormat="1" ht="28.15" customHeight="1">
      <c r="B32" s="567"/>
      <c r="C32" s="531" t="s">
        <v>172</v>
      </c>
      <c r="D32" s="525" t="s">
        <v>173</v>
      </c>
      <c r="E32" s="526" t="s">
        <v>103</v>
      </c>
      <c r="F32" s="544">
        <v>0.25</v>
      </c>
      <c r="G32" s="545">
        <v>0.24856140350877193</v>
      </c>
      <c r="H32" s="546">
        <v>0.221</v>
      </c>
      <c r="I32" s="546">
        <v>0.23200000000000001</v>
      </c>
      <c r="J32" s="534">
        <v>29</v>
      </c>
      <c r="K32" s="544">
        <v>0.24199999999999999</v>
      </c>
      <c r="L32" s="545">
        <v>0.21471929824561406</v>
      </c>
      <c r="M32" s="546">
        <v>0.19600000000000001</v>
      </c>
      <c r="N32" s="546">
        <v>0.223</v>
      </c>
      <c r="O32" s="534">
        <v>21</v>
      </c>
      <c r="P32" s="547">
        <v>0.248</v>
      </c>
      <c r="Q32" s="548">
        <v>0.24226315789473679</v>
      </c>
      <c r="R32" s="549">
        <v>0.219</v>
      </c>
      <c r="S32" s="549">
        <v>0.22600000000000001</v>
      </c>
      <c r="T32" s="534">
        <v>27</v>
      </c>
      <c r="U32" s="570"/>
      <c r="V32" s="570"/>
      <c r="W32" s="570"/>
    </row>
    <row r="33" spans="2:23" s="423" customFormat="1" ht="39" customHeight="1">
      <c r="B33" s="550" t="s">
        <v>146</v>
      </c>
      <c r="C33" s="531" t="s">
        <v>147</v>
      </c>
      <c r="D33" s="525" t="s">
        <v>220</v>
      </c>
      <c r="E33" s="526" t="s">
        <v>148</v>
      </c>
      <c r="F33" s="551">
        <v>15.6</v>
      </c>
      <c r="G33" s="552">
        <v>26.508771929824562</v>
      </c>
      <c r="H33" s="552">
        <v>25.2</v>
      </c>
      <c r="I33" s="552">
        <v>16.399999999999999</v>
      </c>
      <c r="J33" s="521">
        <v>54</v>
      </c>
      <c r="K33" s="551">
        <v>15.3</v>
      </c>
      <c r="L33" s="552">
        <v>25.203508771929815</v>
      </c>
      <c r="M33" s="552">
        <v>24</v>
      </c>
      <c r="N33" s="552">
        <v>16.399999999999999</v>
      </c>
      <c r="O33" s="521">
        <v>54</v>
      </c>
      <c r="P33" s="553">
        <v>15.7</v>
      </c>
      <c r="Q33" s="554">
        <v>24.601754385964913</v>
      </c>
      <c r="R33" s="554">
        <v>23.6</v>
      </c>
      <c r="S33" s="554">
        <v>17.3</v>
      </c>
      <c r="T33" s="521">
        <v>54</v>
      </c>
      <c r="U33" s="555" t="s">
        <v>221</v>
      </c>
      <c r="V33" s="555" t="s">
        <v>222</v>
      </c>
      <c r="W33" s="555" t="s">
        <v>223</v>
      </c>
    </row>
    <row r="34" spans="2:23">
      <c r="B34" s="556"/>
      <c r="V34" s="560"/>
    </row>
    <row r="35" spans="2:23">
      <c r="B35" s="562" t="s">
        <v>224</v>
      </c>
      <c r="V35" s="560"/>
    </row>
    <row r="36" spans="2:23">
      <c r="B36" s="563" t="s">
        <v>225</v>
      </c>
      <c r="V36" s="560"/>
    </row>
    <row r="37" spans="2:23">
      <c r="V37" s="560"/>
    </row>
    <row r="38" spans="2:23">
      <c r="B38" s="558" t="s">
        <v>174</v>
      </c>
    </row>
    <row r="39" spans="2:23">
      <c r="B39" s="558" t="s">
        <v>149</v>
      </c>
    </row>
    <row r="40" spans="2:23">
      <c r="B40" s="564" t="s">
        <v>150</v>
      </c>
    </row>
    <row r="41" spans="2:23">
      <c r="B41" s="564" t="s">
        <v>175</v>
      </c>
    </row>
    <row r="42" spans="2:23">
      <c r="B42" s="564"/>
    </row>
    <row r="43" spans="2:23">
      <c r="B43" s="556"/>
    </row>
    <row r="44" spans="2:23">
      <c r="B44" s="556"/>
    </row>
    <row r="45" spans="2:23">
      <c r="B45" s="556"/>
    </row>
    <row r="46" spans="2:23">
      <c r="B46" s="556"/>
    </row>
    <row r="47" spans="2:23">
      <c r="B47" s="556"/>
    </row>
    <row r="48" spans="2:23">
      <c r="B48" s="556"/>
    </row>
    <row r="49" spans="2:2">
      <c r="B49" s="556"/>
    </row>
    <row r="50" spans="2:2">
      <c r="B50" s="556"/>
    </row>
    <row r="51" spans="2:2">
      <c r="B51" s="556"/>
    </row>
    <row r="52" spans="2:2">
      <c r="B52" s="556"/>
    </row>
    <row r="53" spans="2:2">
      <c r="B53" s="556"/>
    </row>
  </sheetData>
  <mergeCells count="35">
    <mergeCell ref="U4:W4"/>
    <mergeCell ref="B3:B4"/>
    <mergeCell ref="C3:E4"/>
    <mergeCell ref="F3:J3"/>
    <mergeCell ref="K3:O3"/>
    <mergeCell ref="P3:T3"/>
    <mergeCell ref="W5:W7"/>
    <mergeCell ref="C8:C9"/>
    <mergeCell ref="U8:U15"/>
    <mergeCell ref="V8:V15"/>
    <mergeCell ref="W8:W15"/>
    <mergeCell ref="C10:C11"/>
    <mergeCell ref="C12:C13"/>
    <mergeCell ref="C14:C15"/>
    <mergeCell ref="U16:U23"/>
    <mergeCell ref="B5:B15"/>
    <mergeCell ref="C5:C7"/>
    <mergeCell ref="U5:U7"/>
    <mergeCell ref="V5:V7"/>
    <mergeCell ref="B30:B32"/>
    <mergeCell ref="U30:U32"/>
    <mergeCell ref="V30:V32"/>
    <mergeCell ref="W30:W32"/>
    <mergeCell ref="W16:W23"/>
    <mergeCell ref="B24:B26"/>
    <mergeCell ref="U24:U26"/>
    <mergeCell ref="V24:V26"/>
    <mergeCell ref="W24:W26"/>
    <mergeCell ref="B27:B29"/>
    <mergeCell ref="U28:U29"/>
    <mergeCell ref="V28:V29"/>
    <mergeCell ref="W28:W29"/>
    <mergeCell ref="V16:V23"/>
    <mergeCell ref="B16:B23"/>
    <mergeCell ref="C16:C23"/>
  </mergeCells>
  <phoneticPr fontId="7"/>
  <printOptions horizontalCentered="1"/>
  <pageMargins left="0.43307086614173229" right="0.23622047244094491" top="0.55118110236220474" bottom="0.35433070866141736" header="0.31496062992125984" footer="0.31496062992125984"/>
  <pageSetup paperSize="8" scale="50" orientation="landscape" r:id="rId1"/>
  <headerFooter>
    <oddFooter>&amp;R&amp;Z&amp;F</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令和２年（２０２０年）１０月※</v>
      </c>
      <c r="B1" s="251"/>
      <c r="C1" s="251"/>
      <c r="D1" s="251"/>
      <c r="E1" s="251"/>
      <c r="F1" s="251"/>
      <c r="G1" s="251"/>
      <c r="H1" s="251"/>
      <c r="J1" s="627" t="s">
        <v>0</v>
      </c>
      <c r="K1" s="628"/>
      <c r="L1" s="628"/>
      <c r="M1" s="628"/>
      <c r="N1" s="628"/>
      <c r="O1" s="629"/>
      <c r="P1" s="630">
        <v>44231</v>
      </c>
      <c r="Q1" s="631"/>
      <c r="R1" s="3" t="s">
        <v>1</v>
      </c>
    </row>
    <row r="2" spans="1:18" ht="17.100000000000001" customHeight="1" thickTop="1">
      <c r="A2" s="4">
        <v>2</v>
      </c>
      <c r="B2" s="4">
        <v>2020</v>
      </c>
      <c r="C2" s="4">
        <v>10</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令和２年（２０２０年）１０月末日現在</v>
      </c>
      <c r="C5" s="635"/>
      <c r="D5" s="635"/>
      <c r="E5" s="635"/>
      <c r="F5" s="635"/>
      <c r="G5" s="636"/>
      <c r="H5" s="637" t="s">
        <v>4</v>
      </c>
      <c r="I5" s="638"/>
      <c r="L5" s="394" t="s">
        <v>3</v>
      </c>
      <c r="Q5" s="7" t="s">
        <v>5</v>
      </c>
    </row>
    <row r="6" spans="1:18" ht="17.100000000000001" customHeight="1">
      <c r="B6" s="8" t="s">
        <v>6</v>
      </c>
      <c r="C6" s="9"/>
      <c r="D6" s="9"/>
      <c r="E6" s="9"/>
      <c r="F6" s="9"/>
      <c r="G6" s="10"/>
      <c r="H6" s="11"/>
      <c r="I6" s="12">
        <v>47296</v>
      </c>
      <c r="K6" s="361" t="s">
        <v>158</v>
      </c>
      <c r="L6" s="360">
        <f>(I7+I8)-I6</f>
        <v>2348</v>
      </c>
      <c r="Q6" s="242">
        <f>R42</f>
        <v>20008</v>
      </c>
      <c r="R6" s="648">
        <f>Q6/Q7</f>
        <v>0.20639570868578502</v>
      </c>
    </row>
    <row r="7" spans="1:18" s="251" customFormat="1" ht="17.100000000000001" customHeight="1">
      <c r="B7" s="243" t="s">
        <v>151</v>
      </c>
      <c r="C7" s="244"/>
      <c r="D7" s="244"/>
      <c r="E7" s="244"/>
      <c r="F7" s="244"/>
      <c r="G7" s="245"/>
      <c r="H7" s="246"/>
      <c r="I7" s="247">
        <v>31725</v>
      </c>
      <c r="K7" s="251" t="s">
        <v>157</v>
      </c>
      <c r="Q7" s="333">
        <f>I9</f>
        <v>96940</v>
      </c>
      <c r="R7" s="648"/>
    </row>
    <row r="8" spans="1:18" s="251" customFormat="1" ht="17.100000000000001" customHeight="1">
      <c r="B8" s="13" t="s">
        <v>152</v>
      </c>
      <c r="C8" s="14"/>
      <c r="D8" s="14"/>
      <c r="E8" s="14"/>
      <c r="F8" s="14"/>
      <c r="G8" s="248"/>
      <c r="H8" s="249"/>
      <c r="I8" s="250">
        <v>17919</v>
      </c>
      <c r="K8" s="251" t="s">
        <v>156</v>
      </c>
      <c r="Q8" s="334"/>
      <c r="R8" s="335"/>
    </row>
    <row r="9" spans="1:18" ht="17.100000000000001" customHeight="1">
      <c r="B9" s="15" t="s">
        <v>7</v>
      </c>
      <c r="C9" s="16"/>
      <c r="D9" s="16"/>
      <c r="E9" s="16"/>
      <c r="F9" s="16"/>
      <c r="G9" s="17"/>
      <c r="H9" s="18"/>
      <c r="I9" s="19">
        <f>I6+I7+I8</f>
        <v>96940</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令和２年（２０２０年）１０月末日現在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811</v>
      </c>
      <c r="I14" s="34">
        <f>I15+I16+I17+I18+I19+I20</f>
        <v>669</v>
      </c>
      <c r="J14" s="35">
        <f t="shared" ref="J14:J22" si="0">SUM(H14:I14)</f>
        <v>1480</v>
      </c>
      <c r="K14" s="337" t="s">
        <v>189</v>
      </c>
      <c r="L14" s="36">
        <f>L15+L16+L17+L18+L19+L20</f>
        <v>1366</v>
      </c>
      <c r="M14" s="36">
        <f>M15+M16+M17+M18+M19+M20</f>
        <v>1042</v>
      </c>
      <c r="N14" s="36">
        <f>N15+N16+N17+N18+N19+N20</f>
        <v>713</v>
      </c>
      <c r="O14" s="36">
        <f>O15+O16+O17+O18+O19+O20</f>
        <v>679</v>
      </c>
      <c r="P14" s="36">
        <f>P15+P16+P17+P18+P19+P20</f>
        <v>552</v>
      </c>
      <c r="Q14" s="37">
        <f t="shared" ref="Q14:Q22" si="1">SUM(K14:P14)</f>
        <v>4352</v>
      </c>
      <c r="R14" s="38">
        <f t="shared" ref="R14:R22" si="2">SUM(J14,Q14)</f>
        <v>5832</v>
      </c>
    </row>
    <row r="15" spans="1:18" ht="17.100000000000001" customHeight="1">
      <c r="A15" s="4">
        <v>156</v>
      </c>
      <c r="B15" s="611"/>
      <c r="C15" s="39"/>
      <c r="D15" s="40" t="s">
        <v>22</v>
      </c>
      <c r="E15" s="40"/>
      <c r="F15" s="40"/>
      <c r="G15" s="40"/>
      <c r="H15" s="41">
        <v>67</v>
      </c>
      <c r="I15" s="42">
        <v>60</v>
      </c>
      <c r="J15" s="43">
        <f t="shared" si="0"/>
        <v>127</v>
      </c>
      <c r="K15" s="338" t="s">
        <v>189</v>
      </c>
      <c r="L15" s="44">
        <v>70</v>
      </c>
      <c r="M15" s="44">
        <v>65</v>
      </c>
      <c r="N15" s="44">
        <v>34</v>
      </c>
      <c r="O15" s="44">
        <v>32</v>
      </c>
      <c r="P15" s="42">
        <v>37</v>
      </c>
      <c r="Q15" s="43">
        <f t="shared" si="1"/>
        <v>238</v>
      </c>
      <c r="R15" s="45">
        <f t="shared" si="2"/>
        <v>365</v>
      </c>
    </row>
    <row r="16" spans="1:18" ht="17.100000000000001" customHeight="1">
      <c r="A16" s="4"/>
      <c r="B16" s="611"/>
      <c r="C16" s="46"/>
      <c r="D16" s="47" t="s">
        <v>23</v>
      </c>
      <c r="E16" s="47"/>
      <c r="F16" s="47"/>
      <c r="G16" s="47"/>
      <c r="H16" s="41">
        <v>112</v>
      </c>
      <c r="I16" s="42">
        <v>127</v>
      </c>
      <c r="J16" s="43">
        <f t="shared" si="0"/>
        <v>239</v>
      </c>
      <c r="K16" s="338" t="s">
        <v>189</v>
      </c>
      <c r="L16" s="44">
        <v>165</v>
      </c>
      <c r="M16" s="44">
        <v>158</v>
      </c>
      <c r="N16" s="44">
        <v>101</v>
      </c>
      <c r="O16" s="44">
        <v>100</v>
      </c>
      <c r="P16" s="42">
        <v>70</v>
      </c>
      <c r="Q16" s="43">
        <f t="shared" si="1"/>
        <v>594</v>
      </c>
      <c r="R16" s="48">
        <f t="shared" si="2"/>
        <v>833</v>
      </c>
    </row>
    <row r="17" spans="1:18" ht="17.100000000000001" customHeight="1">
      <c r="A17" s="4"/>
      <c r="B17" s="611"/>
      <c r="C17" s="46"/>
      <c r="D17" s="47" t="s">
        <v>24</v>
      </c>
      <c r="E17" s="47"/>
      <c r="F17" s="47"/>
      <c r="G17" s="47"/>
      <c r="H17" s="41">
        <v>123</v>
      </c>
      <c r="I17" s="42">
        <v>121</v>
      </c>
      <c r="J17" s="43">
        <f t="shared" si="0"/>
        <v>244</v>
      </c>
      <c r="K17" s="338" t="s">
        <v>189</v>
      </c>
      <c r="L17" s="44">
        <v>239</v>
      </c>
      <c r="M17" s="44">
        <v>184</v>
      </c>
      <c r="N17" s="44">
        <v>130</v>
      </c>
      <c r="O17" s="44">
        <v>104</v>
      </c>
      <c r="P17" s="42">
        <v>93</v>
      </c>
      <c r="Q17" s="43">
        <f t="shared" si="1"/>
        <v>750</v>
      </c>
      <c r="R17" s="48">
        <f t="shared" si="2"/>
        <v>994</v>
      </c>
    </row>
    <row r="18" spans="1:18" ht="17.100000000000001" customHeight="1">
      <c r="A18" s="4"/>
      <c r="B18" s="611"/>
      <c r="C18" s="46"/>
      <c r="D18" s="47" t="s">
        <v>25</v>
      </c>
      <c r="E18" s="47"/>
      <c r="F18" s="47"/>
      <c r="G18" s="47"/>
      <c r="H18" s="41">
        <v>182</v>
      </c>
      <c r="I18" s="42">
        <v>130</v>
      </c>
      <c r="J18" s="43">
        <f t="shared" si="0"/>
        <v>312</v>
      </c>
      <c r="K18" s="338" t="s">
        <v>189</v>
      </c>
      <c r="L18" s="44">
        <v>319</v>
      </c>
      <c r="M18" s="44">
        <v>197</v>
      </c>
      <c r="N18" s="44">
        <v>128</v>
      </c>
      <c r="O18" s="44">
        <v>160</v>
      </c>
      <c r="P18" s="42">
        <v>123</v>
      </c>
      <c r="Q18" s="43">
        <f t="shared" si="1"/>
        <v>927</v>
      </c>
      <c r="R18" s="48">
        <f t="shared" si="2"/>
        <v>1239</v>
      </c>
    </row>
    <row r="19" spans="1:18" ht="17.100000000000001" customHeight="1">
      <c r="A19" s="4"/>
      <c r="B19" s="611"/>
      <c r="C19" s="46"/>
      <c r="D19" s="47" t="s">
        <v>26</v>
      </c>
      <c r="E19" s="47"/>
      <c r="F19" s="47"/>
      <c r="G19" s="47"/>
      <c r="H19" s="41">
        <v>190</v>
      </c>
      <c r="I19" s="42">
        <v>127</v>
      </c>
      <c r="J19" s="43">
        <f t="shared" si="0"/>
        <v>317</v>
      </c>
      <c r="K19" s="338" t="s">
        <v>189</v>
      </c>
      <c r="L19" s="44">
        <v>347</v>
      </c>
      <c r="M19" s="44">
        <v>226</v>
      </c>
      <c r="N19" s="44">
        <v>184</v>
      </c>
      <c r="O19" s="44">
        <v>142</v>
      </c>
      <c r="P19" s="42">
        <v>99</v>
      </c>
      <c r="Q19" s="43">
        <f t="shared" si="1"/>
        <v>998</v>
      </c>
      <c r="R19" s="48">
        <f t="shared" si="2"/>
        <v>1315</v>
      </c>
    </row>
    <row r="20" spans="1:18" ht="17.100000000000001" customHeight="1">
      <c r="A20" s="4">
        <v>719</v>
      </c>
      <c r="B20" s="611"/>
      <c r="C20" s="49"/>
      <c r="D20" s="50" t="s">
        <v>27</v>
      </c>
      <c r="E20" s="50"/>
      <c r="F20" s="50"/>
      <c r="G20" s="50"/>
      <c r="H20" s="51">
        <v>137</v>
      </c>
      <c r="I20" s="52">
        <v>104</v>
      </c>
      <c r="J20" s="53">
        <f t="shared" si="0"/>
        <v>241</v>
      </c>
      <c r="K20" s="339" t="s">
        <v>189</v>
      </c>
      <c r="L20" s="54">
        <v>226</v>
      </c>
      <c r="M20" s="54">
        <v>212</v>
      </c>
      <c r="N20" s="54">
        <v>136</v>
      </c>
      <c r="O20" s="54">
        <v>141</v>
      </c>
      <c r="P20" s="52">
        <v>130</v>
      </c>
      <c r="Q20" s="43">
        <f t="shared" si="1"/>
        <v>845</v>
      </c>
      <c r="R20" s="55">
        <f t="shared" si="2"/>
        <v>1086</v>
      </c>
    </row>
    <row r="21" spans="1:18" ht="17.100000000000001" customHeight="1">
      <c r="A21" s="4">
        <v>25</v>
      </c>
      <c r="B21" s="611"/>
      <c r="C21" s="56" t="s">
        <v>28</v>
      </c>
      <c r="D21" s="56"/>
      <c r="E21" s="56"/>
      <c r="F21" s="56"/>
      <c r="G21" s="56"/>
      <c r="H21" s="33">
        <v>18</v>
      </c>
      <c r="I21" s="57">
        <v>24</v>
      </c>
      <c r="J21" s="35">
        <f t="shared" si="0"/>
        <v>42</v>
      </c>
      <c r="K21" s="337" t="s">
        <v>189</v>
      </c>
      <c r="L21" s="36">
        <v>43</v>
      </c>
      <c r="M21" s="36">
        <v>33</v>
      </c>
      <c r="N21" s="36">
        <v>20</v>
      </c>
      <c r="O21" s="36">
        <v>13</v>
      </c>
      <c r="P21" s="58">
        <v>24</v>
      </c>
      <c r="Q21" s="59">
        <f t="shared" si="1"/>
        <v>133</v>
      </c>
      <c r="R21" s="60">
        <f t="shared" si="2"/>
        <v>175</v>
      </c>
    </row>
    <row r="22" spans="1:18" ht="17.100000000000001" customHeight="1" thickBot="1">
      <c r="A22" s="4">
        <v>900</v>
      </c>
      <c r="B22" s="612"/>
      <c r="C22" s="607" t="s">
        <v>29</v>
      </c>
      <c r="D22" s="608"/>
      <c r="E22" s="608"/>
      <c r="F22" s="608"/>
      <c r="G22" s="609"/>
      <c r="H22" s="61">
        <f>H14+H21</f>
        <v>829</v>
      </c>
      <c r="I22" s="62">
        <f>I14+I21</f>
        <v>693</v>
      </c>
      <c r="J22" s="63">
        <f t="shared" si="0"/>
        <v>1522</v>
      </c>
      <c r="K22" s="340" t="s">
        <v>189</v>
      </c>
      <c r="L22" s="64">
        <f>L14+L21</f>
        <v>1409</v>
      </c>
      <c r="M22" s="64">
        <f>M14+M21</f>
        <v>1075</v>
      </c>
      <c r="N22" s="64">
        <f>N14+N21</f>
        <v>733</v>
      </c>
      <c r="O22" s="64">
        <f>O14+O21</f>
        <v>692</v>
      </c>
      <c r="P22" s="62">
        <f>P14+P21</f>
        <v>576</v>
      </c>
      <c r="Q22" s="63">
        <f t="shared" si="1"/>
        <v>4485</v>
      </c>
      <c r="R22" s="65">
        <f t="shared" si="2"/>
        <v>6007</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1953</v>
      </c>
      <c r="I24" s="34">
        <f>I25+I26+I27+I28+I29+I30</f>
        <v>1795</v>
      </c>
      <c r="J24" s="35">
        <f t="shared" ref="J24:J32" si="3">SUM(H24:I24)</f>
        <v>3748</v>
      </c>
      <c r="K24" s="337" t="s">
        <v>188</v>
      </c>
      <c r="L24" s="36">
        <f>L25+L26+L27+L28+L29+L30</f>
        <v>3279</v>
      </c>
      <c r="M24" s="36">
        <f>M25+M26+M27+M28+M29+M30</f>
        <v>1968</v>
      </c>
      <c r="N24" s="36">
        <f>N25+N26+N27+N28+N29+N30</f>
        <v>1584</v>
      </c>
      <c r="O24" s="36">
        <f>O25+O26+O27+O28+O29+O30</f>
        <v>1776</v>
      </c>
      <c r="P24" s="36">
        <f>P25+P26+P27+P28+P29+P30</f>
        <v>1500</v>
      </c>
      <c r="Q24" s="37">
        <f t="shared" ref="Q24:Q32" si="4">SUM(K24:P24)</f>
        <v>10107</v>
      </c>
      <c r="R24" s="38">
        <f t="shared" ref="R24:R32" si="5">SUM(J24,Q24)</f>
        <v>13855</v>
      </c>
    </row>
    <row r="25" spans="1:18" ht="17.100000000000001" customHeight="1">
      <c r="B25" s="614"/>
      <c r="C25" s="68"/>
      <c r="D25" s="40" t="s">
        <v>22</v>
      </c>
      <c r="E25" s="40"/>
      <c r="F25" s="40"/>
      <c r="G25" s="40"/>
      <c r="H25" s="41">
        <v>64</v>
      </c>
      <c r="I25" s="42">
        <v>52</v>
      </c>
      <c r="J25" s="43">
        <f t="shared" si="3"/>
        <v>116</v>
      </c>
      <c r="K25" s="338" t="s">
        <v>188</v>
      </c>
      <c r="L25" s="44">
        <v>67</v>
      </c>
      <c r="M25" s="44">
        <v>45</v>
      </c>
      <c r="N25" s="44">
        <v>35</v>
      </c>
      <c r="O25" s="44">
        <v>36</v>
      </c>
      <c r="P25" s="42">
        <v>27</v>
      </c>
      <c r="Q25" s="43">
        <f t="shared" si="4"/>
        <v>210</v>
      </c>
      <c r="R25" s="45">
        <f t="shared" si="5"/>
        <v>326</v>
      </c>
    </row>
    <row r="26" spans="1:18" ht="17.100000000000001" customHeight="1">
      <c r="B26" s="614"/>
      <c r="C26" s="40"/>
      <c r="D26" s="47" t="s">
        <v>23</v>
      </c>
      <c r="E26" s="47"/>
      <c r="F26" s="47"/>
      <c r="G26" s="47"/>
      <c r="H26" s="41">
        <v>140</v>
      </c>
      <c r="I26" s="42">
        <v>146</v>
      </c>
      <c r="J26" s="43">
        <f t="shared" si="3"/>
        <v>286</v>
      </c>
      <c r="K26" s="338" t="s">
        <v>188</v>
      </c>
      <c r="L26" s="44">
        <v>203</v>
      </c>
      <c r="M26" s="44">
        <v>99</v>
      </c>
      <c r="N26" s="44">
        <v>96</v>
      </c>
      <c r="O26" s="44">
        <v>74</v>
      </c>
      <c r="P26" s="42">
        <v>78</v>
      </c>
      <c r="Q26" s="43">
        <f t="shared" si="4"/>
        <v>550</v>
      </c>
      <c r="R26" s="48">
        <f t="shared" si="5"/>
        <v>836</v>
      </c>
    </row>
    <row r="27" spans="1:18" ht="17.100000000000001" customHeight="1">
      <c r="B27" s="614"/>
      <c r="C27" s="40"/>
      <c r="D27" s="47" t="s">
        <v>24</v>
      </c>
      <c r="E27" s="47"/>
      <c r="F27" s="47"/>
      <c r="G27" s="47"/>
      <c r="H27" s="41">
        <v>306</v>
      </c>
      <c r="I27" s="42">
        <v>254</v>
      </c>
      <c r="J27" s="43">
        <f t="shared" si="3"/>
        <v>560</v>
      </c>
      <c r="K27" s="338" t="s">
        <v>188</v>
      </c>
      <c r="L27" s="44">
        <v>376</v>
      </c>
      <c r="M27" s="44">
        <v>206</v>
      </c>
      <c r="N27" s="44">
        <v>150</v>
      </c>
      <c r="O27" s="44">
        <v>142</v>
      </c>
      <c r="P27" s="42">
        <v>117</v>
      </c>
      <c r="Q27" s="43">
        <f t="shared" si="4"/>
        <v>991</v>
      </c>
      <c r="R27" s="48">
        <f t="shared" si="5"/>
        <v>1551</v>
      </c>
    </row>
    <row r="28" spans="1:18" ht="17.100000000000001" customHeight="1">
      <c r="B28" s="614"/>
      <c r="C28" s="40"/>
      <c r="D28" s="47" t="s">
        <v>25</v>
      </c>
      <c r="E28" s="47"/>
      <c r="F28" s="47"/>
      <c r="G28" s="47"/>
      <c r="H28" s="41">
        <v>501</v>
      </c>
      <c r="I28" s="42">
        <v>388</v>
      </c>
      <c r="J28" s="43">
        <f t="shared" si="3"/>
        <v>889</v>
      </c>
      <c r="K28" s="338" t="s">
        <v>188</v>
      </c>
      <c r="L28" s="44">
        <v>677</v>
      </c>
      <c r="M28" s="44">
        <v>329</v>
      </c>
      <c r="N28" s="44">
        <v>228</v>
      </c>
      <c r="O28" s="44">
        <v>232</v>
      </c>
      <c r="P28" s="42">
        <v>190</v>
      </c>
      <c r="Q28" s="43">
        <f t="shared" si="4"/>
        <v>1656</v>
      </c>
      <c r="R28" s="48">
        <f t="shared" si="5"/>
        <v>2545</v>
      </c>
    </row>
    <row r="29" spans="1:18" ht="17.100000000000001" customHeight="1">
      <c r="B29" s="614"/>
      <c r="C29" s="40"/>
      <c r="D29" s="47" t="s">
        <v>26</v>
      </c>
      <c r="E29" s="47"/>
      <c r="F29" s="47"/>
      <c r="G29" s="47"/>
      <c r="H29" s="41">
        <v>583</v>
      </c>
      <c r="I29" s="42">
        <v>563</v>
      </c>
      <c r="J29" s="43">
        <f t="shared" si="3"/>
        <v>1146</v>
      </c>
      <c r="K29" s="338" t="s">
        <v>188</v>
      </c>
      <c r="L29" s="44">
        <v>1006</v>
      </c>
      <c r="M29" s="44">
        <v>531</v>
      </c>
      <c r="N29" s="44">
        <v>404</v>
      </c>
      <c r="O29" s="44">
        <v>467</v>
      </c>
      <c r="P29" s="42">
        <v>396</v>
      </c>
      <c r="Q29" s="43">
        <f t="shared" si="4"/>
        <v>2804</v>
      </c>
      <c r="R29" s="48">
        <f t="shared" si="5"/>
        <v>3950</v>
      </c>
    </row>
    <row r="30" spans="1:18" ht="17.100000000000001" customHeight="1">
      <c r="B30" s="614"/>
      <c r="C30" s="50"/>
      <c r="D30" s="50" t="s">
        <v>27</v>
      </c>
      <c r="E30" s="50"/>
      <c r="F30" s="50"/>
      <c r="G30" s="50"/>
      <c r="H30" s="51">
        <v>359</v>
      </c>
      <c r="I30" s="52">
        <v>392</v>
      </c>
      <c r="J30" s="53">
        <f t="shared" si="3"/>
        <v>751</v>
      </c>
      <c r="K30" s="339" t="s">
        <v>188</v>
      </c>
      <c r="L30" s="54">
        <v>950</v>
      </c>
      <c r="M30" s="54">
        <v>758</v>
      </c>
      <c r="N30" s="54">
        <v>671</v>
      </c>
      <c r="O30" s="54">
        <v>825</v>
      </c>
      <c r="P30" s="52">
        <v>692</v>
      </c>
      <c r="Q30" s="53">
        <f t="shared" si="4"/>
        <v>3896</v>
      </c>
      <c r="R30" s="55">
        <f t="shared" si="5"/>
        <v>4647</v>
      </c>
    </row>
    <row r="31" spans="1:18" ht="17.100000000000001" customHeight="1">
      <c r="B31" s="614"/>
      <c r="C31" s="56" t="s">
        <v>28</v>
      </c>
      <c r="D31" s="56"/>
      <c r="E31" s="56"/>
      <c r="F31" s="56"/>
      <c r="G31" s="56"/>
      <c r="H31" s="33">
        <v>20</v>
      </c>
      <c r="I31" s="57">
        <v>27</v>
      </c>
      <c r="J31" s="35">
        <f t="shared" si="3"/>
        <v>47</v>
      </c>
      <c r="K31" s="337" t="s">
        <v>188</v>
      </c>
      <c r="L31" s="36">
        <v>29</v>
      </c>
      <c r="M31" s="36">
        <v>20</v>
      </c>
      <c r="N31" s="36">
        <v>20</v>
      </c>
      <c r="O31" s="36">
        <v>15</v>
      </c>
      <c r="P31" s="58">
        <v>15</v>
      </c>
      <c r="Q31" s="59">
        <f t="shared" si="4"/>
        <v>99</v>
      </c>
      <c r="R31" s="60">
        <f t="shared" si="5"/>
        <v>146</v>
      </c>
    </row>
    <row r="32" spans="1:18" ht="17.100000000000001" customHeight="1" thickBot="1">
      <c r="B32" s="615"/>
      <c r="C32" s="607" t="s">
        <v>29</v>
      </c>
      <c r="D32" s="608"/>
      <c r="E32" s="608"/>
      <c r="F32" s="608"/>
      <c r="G32" s="609"/>
      <c r="H32" s="61">
        <f>H24+H31</f>
        <v>1973</v>
      </c>
      <c r="I32" s="62">
        <f>I24+I31</f>
        <v>1822</v>
      </c>
      <c r="J32" s="63">
        <f t="shared" si="3"/>
        <v>3795</v>
      </c>
      <c r="K32" s="340" t="s">
        <v>188</v>
      </c>
      <c r="L32" s="64">
        <f>L24+L31</f>
        <v>3308</v>
      </c>
      <c r="M32" s="64">
        <f>M24+M31</f>
        <v>1988</v>
      </c>
      <c r="N32" s="64">
        <f>N24+N31</f>
        <v>1604</v>
      </c>
      <c r="O32" s="64">
        <f>O24+O31</f>
        <v>1791</v>
      </c>
      <c r="P32" s="62">
        <f>P24+P31</f>
        <v>1515</v>
      </c>
      <c r="Q32" s="63">
        <f t="shared" si="4"/>
        <v>10206</v>
      </c>
      <c r="R32" s="65">
        <f t="shared" si="5"/>
        <v>14001</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2764</v>
      </c>
      <c r="I34" s="34">
        <f t="shared" si="6"/>
        <v>2464</v>
      </c>
      <c r="J34" s="35">
        <f t="shared" ref="J34:J42" si="7">SUM(H34:I34)</f>
        <v>5228</v>
      </c>
      <c r="K34" s="337" t="s">
        <v>188</v>
      </c>
      <c r="L34" s="69">
        <f t="shared" ref="L34:P41" si="8">L14+L24</f>
        <v>4645</v>
      </c>
      <c r="M34" s="69">
        <f t="shared" si="8"/>
        <v>3010</v>
      </c>
      <c r="N34" s="69">
        <f t="shared" si="8"/>
        <v>2297</v>
      </c>
      <c r="O34" s="69">
        <f t="shared" si="8"/>
        <v>2455</v>
      </c>
      <c r="P34" s="69">
        <f t="shared" si="8"/>
        <v>2052</v>
      </c>
      <c r="Q34" s="37">
        <f t="shared" ref="Q34:Q42" si="9">SUM(K34:P34)</f>
        <v>14459</v>
      </c>
      <c r="R34" s="38">
        <f t="shared" ref="R34:R42" si="10">SUM(J34,Q34)</f>
        <v>19687</v>
      </c>
    </row>
    <row r="35" spans="1:18" ht="17.100000000000001" customHeight="1">
      <c r="B35" s="617"/>
      <c r="C35" s="39"/>
      <c r="D35" s="40" t="s">
        <v>22</v>
      </c>
      <c r="E35" s="40"/>
      <c r="F35" s="40"/>
      <c r="G35" s="40"/>
      <c r="H35" s="70">
        <f t="shared" si="6"/>
        <v>131</v>
      </c>
      <c r="I35" s="71">
        <f t="shared" si="6"/>
        <v>112</v>
      </c>
      <c r="J35" s="43">
        <f t="shared" si="7"/>
        <v>243</v>
      </c>
      <c r="K35" s="341" t="s">
        <v>188</v>
      </c>
      <c r="L35" s="72">
        <f t="shared" si="8"/>
        <v>137</v>
      </c>
      <c r="M35" s="72">
        <f t="shared" si="8"/>
        <v>110</v>
      </c>
      <c r="N35" s="72">
        <f t="shared" si="8"/>
        <v>69</v>
      </c>
      <c r="O35" s="72">
        <f t="shared" si="8"/>
        <v>68</v>
      </c>
      <c r="P35" s="73">
        <f t="shared" si="8"/>
        <v>64</v>
      </c>
      <c r="Q35" s="43">
        <f t="shared" si="9"/>
        <v>448</v>
      </c>
      <c r="R35" s="45">
        <f t="shared" si="10"/>
        <v>691</v>
      </c>
    </row>
    <row r="36" spans="1:18" ht="17.100000000000001" customHeight="1">
      <c r="B36" s="617"/>
      <c r="C36" s="46"/>
      <c r="D36" s="47" t="s">
        <v>23</v>
      </c>
      <c r="E36" s="47"/>
      <c r="F36" s="47"/>
      <c r="G36" s="47"/>
      <c r="H36" s="74">
        <f t="shared" si="6"/>
        <v>252</v>
      </c>
      <c r="I36" s="75">
        <f t="shared" si="6"/>
        <v>273</v>
      </c>
      <c r="J36" s="43">
        <f t="shared" si="7"/>
        <v>525</v>
      </c>
      <c r="K36" s="342" t="s">
        <v>188</v>
      </c>
      <c r="L36" s="76">
        <f t="shared" si="8"/>
        <v>368</v>
      </c>
      <c r="M36" s="76">
        <f t="shared" si="8"/>
        <v>257</v>
      </c>
      <c r="N36" s="76">
        <f t="shared" si="8"/>
        <v>197</v>
      </c>
      <c r="O36" s="76">
        <f t="shared" si="8"/>
        <v>174</v>
      </c>
      <c r="P36" s="77">
        <f t="shared" si="8"/>
        <v>148</v>
      </c>
      <c r="Q36" s="43">
        <f t="shared" si="9"/>
        <v>1144</v>
      </c>
      <c r="R36" s="48">
        <f t="shared" si="10"/>
        <v>1669</v>
      </c>
    </row>
    <row r="37" spans="1:18" ht="17.100000000000001" customHeight="1">
      <c r="B37" s="617"/>
      <c r="C37" s="46"/>
      <c r="D37" s="47" t="s">
        <v>24</v>
      </c>
      <c r="E37" s="47"/>
      <c r="F37" s="47"/>
      <c r="G37" s="47"/>
      <c r="H37" s="74">
        <f t="shared" si="6"/>
        <v>429</v>
      </c>
      <c r="I37" s="75">
        <f t="shared" si="6"/>
        <v>375</v>
      </c>
      <c r="J37" s="43">
        <f t="shared" si="7"/>
        <v>804</v>
      </c>
      <c r="K37" s="342" t="s">
        <v>188</v>
      </c>
      <c r="L37" s="76">
        <f t="shared" si="8"/>
        <v>615</v>
      </c>
      <c r="M37" s="76">
        <f t="shared" si="8"/>
        <v>390</v>
      </c>
      <c r="N37" s="76">
        <f t="shared" si="8"/>
        <v>280</v>
      </c>
      <c r="O37" s="76">
        <f t="shared" si="8"/>
        <v>246</v>
      </c>
      <c r="P37" s="77">
        <f t="shared" si="8"/>
        <v>210</v>
      </c>
      <c r="Q37" s="43">
        <f t="shared" si="9"/>
        <v>1741</v>
      </c>
      <c r="R37" s="48">
        <f t="shared" si="10"/>
        <v>2545</v>
      </c>
    </row>
    <row r="38" spans="1:18" ht="17.100000000000001" customHeight="1">
      <c r="B38" s="617"/>
      <c r="C38" s="46"/>
      <c r="D38" s="47" t="s">
        <v>25</v>
      </c>
      <c r="E38" s="47"/>
      <c r="F38" s="47"/>
      <c r="G38" s="47"/>
      <c r="H38" s="74">
        <f t="shared" si="6"/>
        <v>683</v>
      </c>
      <c r="I38" s="75">
        <f t="shared" si="6"/>
        <v>518</v>
      </c>
      <c r="J38" s="43">
        <f t="shared" si="7"/>
        <v>1201</v>
      </c>
      <c r="K38" s="342" t="s">
        <v>188</v>
      </c>
      <c r="L38" s="76">
        <f t="shared" si="8"/>
        <v>996</v>
      </c>
      <c r="M38" s="76">
        <f t="shared" si="8"/>
        <v>526</v>
      </c>
      <c r="N38" s="76">
        <f t="shared" si="8"/>
        <v>356</v>
      </c>
      <c r="O38" s="76">
        <f t="shared" si="8"/>
        <v>392</v>
      </c>
      <c r="P38" s="77">
        <f t="shared" si="8"/>
        <v>313</v>
      </c>
      <c r="Q38" s="43">
        <f t="shared" si="9"/>
        <v>2583</v>
      </c>
      <c r="R38" s="48">
        <f t="shared" si="10"/>
        <v>3784</v>
      </c>
    </row>
    <row r="39" spans="1:18" ht="17.100000000000001" customHeight="1">
      <c r="B39" s="617"/>
      <c r="C39" s="46"/>
      <c r="D39" s="47" t="s">
        <v>26</v>
      </c>
      <c r="E39" s="47"/>
      <c r="F39" s="47"/>
      <c r="G39" s="47"/>
      <c r="H39" s="74">
        <f t="shared" si="6"/>
        <v>773</v>
      </c>
      <c r="I39" s="75">
        <f t="shared" si="6"/>
        <v>690</v>
      </c>
      <c r="J39" s="43">
        <f t="shared" si="7"/>
        <v>1463</v>
      </c>
      <c r="K39" s="342" t="s">
        <v>188</v>
      </c>
      <c r="L39" s="76">
        <f t="shared" si="8"/>
        <v>1353</v>
      </c>
      <c r="M39" s="76">
        <f t="shared" si="8"/>
        <v>757</v>
      </c>
      <c r="N39" s="76">
        <f t="shared" si="8"/>
        <v>588</v>
      </c>
      <c r="O39" s="76">
        <f t="shared" si="8"/>
        <v>609</v>
      </c>
      <c r="P39" s="77">
        <f t="shared" si="8"/>
        <v>495</v>
      </c>
      <c r="Q39" s="43">
        <f t="shared" si="9"/>
        <v>3802</v>
      </c>
      <c r="R39" s="48">
        <f t="shared" si="10"/>
        <v>5265</v>
      </c>
    </row>
    <row r="40" spans="1:18" ht="17.100000000000001" customHeight="1">
      <c r="B40" s="617"/>
      <c r="C40" s="49"/>
      <c r="D40" s="50" t="s">
        <v>27</v>
      </c>
      <c r="E40" s="50"/>
      <c r="F40" s="50"/>
      <c r="G40" s="50"/>
      <c r="H40" s="51">
        <f t="shared" si="6"/>
        <v>496</v>
      </c>
      <c r="I40" s="78">
        <f t="shared" si="6"/>
        <v>496</v>
      </c>
      <c r="J40" s="53">
        <f t="shared" si="7"/>
        <v>992</v>
      </c>
      <c r="K40" s="343" t="s">
        <v>188</v>
      </c>
      <c r="L40" s="79">
        <f t="shared" si="8"/>
        <v>1176</v>
      </c>
      <c r="M40" s="79">
        <f t="shared" si="8"/>
        <v>970</v>
      </c>
      <c r="N40" s="79">
        <f t="shared" si="8"/>
        <v>807</v>
      </c>
      <c r="O40" s="79">
        <f t="shared" si="8"/>
        <v>966</v>
      </c>
      <c r="P40" s="80">
        <f t="shared" si="8"/>
        <v>822</v>
      </c>
      <c r="Q40" s="81">
        <f t="shared" si="9"/>
        <v>4741</v>
      </c>
      <c r="R40" s="55">
        <f t="shared" si="10"/>
        <v>5733</v>
      </c>
    </row>
    <row r="41" spans="1:18" ht="17.100000000000001" customHeight="1">
      <c r="B41" s="617"/>
      <c r="C41" s="56" t="s">
        <v>28</v>
      </c>
      <c r="D41" s="56"/>
      <c r="E41" s="56"/>
      <c r="F41" s="56"/>
      <c r="G41" s="56"/>
      <c r="H41" s="33">
        <f t="shared" si="6"/>
        <v>38</v>
      </c>
      <c r="I41" s="34">
        <f t="shared" si="6"/>
        <v>51</v>
      </c>
      <c r="J41" s="33">
        <f t="shared" si="7"/>
        <v>89</v>
      </c>
      <c r="K41" s="344" t="s">
        <v>188</v>
      </c>
      <c r="L41" s="82">
        <f t="shared" si="8"/>
        <v>72</v>
      </c>
      <c r="M41" s="82">
        <f t="shared" si="8"/>
        <v>53</v>
      </c>
      <c r="N41" s="82">
        <f t="shared" si="8"/>
        <v>40</v>
      </c>
      <c r="O41" s="82">
        <f t="shared" si="8"/>
        <v>28</v>
      </c>
      <c r="P41" s="83">
        <f t="shared" si="8"/>
        <v>39</v>
      </c>
      <c r="Q41" s="37">
        <f t="shared" si="9"/>
        <v>232</v>
      </c>
      <c r="R41" s="84">
        <f t="shared" si="10"/>
        <v>321</v>
      </c>
    </row>
    <row r="42" spans="1:18" ht="17.100000000000001" customHeight="1" thickBot="1">
      <c r="B42" s="618"/>
      <c r="C42" s="607" t="s">
        <v>29</v>
      </c>
      <c r="D42" s="608"/>
      <c r="E42" s="608"/>
      <c r="F42" s="608"/>
      <c r="G42" s="609"/>
      <c r="H42" s="61">
        <f>H34+H41</f>
        <v>2802</v>
      </c>
      <c r="I42" s="62">
        <f>I34+I41</f>
        <v>2515</v>
      </c>
      <c r="J42" s="63">
        <f t="shared" si="7"/>
        <v>5317</v>
      </c>
      <c r="K42" s="340" t="s">
        <v>188</v>
      </c>
      <c r="L42" s="64">
        <f>L34+L41</f>
        <v>4717</v>
      </c>
      <c r="M42" s="64">
        <f>M34+M41</f>
        <v>3063</v>
      </c>
      <c r="N42" s="64">
        <f>N34+N41</f>
        <v>2337</v>
      </c>
      <c r="O42" s="64">
        <f>O34+O41</f>
        <v>2483</v>
      </c>
      <c r="P42" s="62">
        <f>P34+P41</f>
        <v>2091</v>
      </c>
      <c r="Q42" s="63">
        <f t="shared" si="9"/>
        <v>14691</v>
      </c>
      <c r="R42" s="65">
        <f t="shared" si="10"/>
        <v>20008</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令和２年（２０２０年）１０月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93" t="s">
        <v>13</v>
      </c>
      <c r="R48" s="668"/>
    </row>
    <row r="49" spans="1:18" ht="17.100000000000001" customHeight="1">
      <c r="B49" s="8" t="s">
        <v>21</v>
      </c>
      <c r="C49" s="10"/>
      <c r="D49" s="10"/>
      <c r="E49" s="10"/>
      <c r="F49" s="10"/>
      <c r="G49" s="10"/>
      <c r="H49" s="90">
        <v>845</v>
      </c>
      <c r="I49" s="91">
        <v>1275</v>
      </c>
      <c r="J49" s="92">
        <f>SUM(H49:I49)</f>
        <v>2120</v>
      </c>
      <c r="K49" s="346">
        <v>0</v>
      </c>
      <c r="L49" s="94">
        <v>3575</v>
      </c>
      <c r="M49" s="94">
        <v>2355</v>
      </c>
      <c r="N49" s="94">
        <v>1443</v>
      </c>
      <c r="O49" s="94">
        <v>920</v>
      </c>
      <c r="P49" s="95">
        <v>435</v>
      </c>
      <c r="Q49" s="96">
        <f>SUM(K49:P49)</f>
        <v>8728</v>
      </c>
      <c r="R49" s="97">
        <f>SUM(J49,Q49)</f>
        <v>10848</v>
      </c>
    </row>
    <row r="50" spans="1:18" ht="17.100000000000001" customHeight="1">
      <c r="B50" s="98" t="s">
        <v>28</v>
      </c>
      <c r="C50" s="99"/>
      <c r="D50" s="99"/>
      <c r="E50" s="99"/>
      <c r="F50" s="99"/>
      <c r="G50" s="99"/>
      <c r="H50" s="100">
        <v>8</v>
      </c>
      <c r="I50" s="101">
        <v>27</v>
      </c>
      <c r="J50" s="102">
        <f>SUM(H50:I50)</f>
        <v>35</v>
      </c>
      <c r="K50" s="347">
        <v>0</v>
      </c>
      <c r="L50" s="104">
        <v>45</v>
      </c>
      <c r="M50" s="104">
        <v>46</v>
      </c>
      <c r="N50" s="104">
        <v>32</v>
      </c>
      <c r="O50" s="104">
        <v>13</v>
      </c>
      <c r="P50" s="105">
        <v>13</v>
      </c>
      <c r="Q50" s="106">
        <f>SUM(K50:P50)</f>
        <v>149</v>
      </c>
      <c r="R50" s="107">
        <f>SUM(J50,Q50)</f>
        <v>184</v>
      </c>
    </row>
    <row r="51" spans="1:18" ht="17.100000000000001" customHeight="1">
      <c r="B51" s="15" t="s">
        <v>35</v>
      </c>
      <c r="C51" s="16"/>
      <c r="D51" s="16"/>
      <c r="E51" s="16"/>
      <c r="F51" s="16"/>
      <c r="G51" s="16"/>
      <c r="H51" s="108">
        <f t="shared" ref="H51:P51" si="11">H49+H50</f>
        <v>853</v>
      </c>
      <c r="I51" s="109">
        <f t="shared" si="11"/>
        <v>1302</v>
      </c>
      <c r="J51" s="110">
        <f t="shared" si="11"/>
        <v>2155</v>
      </c>
      <c r="K51" s="348">
        <f t="shared" si="11"/>
        <v>0</v>
      </c>
      <c r="L51" s="112">
        <f t="shared" si="11"/>
        <v>3620</v>
      </c>
      <c r="M51" s="112">
        <f t="shared" si="11"/>
        <v>2401</v>
      </c>
      <c r="N51" s="112">
        <f t="shared" si="11"/>
        <v>1475</v>
      </c>
      <c r="O51" s="112">
        <f t="shared" si="11"/>
        <v>933</v>
      </c>
      <c r="P51" s="109">
        <f t="shared" si="11"/>
        <v>448</v>
      </c>
      <c r="Q51" s="110">
        <f>SUM(K51:P51)</f>
        <v>8877</v>
      </c>
      <c r="R51" s="113">
        <f>SUM(J51,Q51)</f>
        <v>11032</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令和２年（２０２０年）１０月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9</v>
      </c>
      <c r="I57" s="91">
        <v>15</v>
      </c>
      <c r="J57" s="92">
        <f>SUM(H57:I57)</f>
        <v>24</v>
      </c>
      <c r="K57" s="346">
        <v>0</v>
      </c>
      <c r="L57" s="94">
        <v>1387</v>
      </c>
      <c r="M57" s="94">
        <v>1054</v>
      </c>
      <c r="N57" s="94">
        <v>737</v>
      </c>
      <c r="O57" s="94">
        <v>498</v>
      </c>
      <c r="P57" s="95">
        <v>222</v>
      </c>
      <c r="Q57" s="115">
        <f>SUM(K57:P57)</f>
        <v>3898</v>
      </c>
      <c r="R57" s="116">
        <f>SUM(J57,Q57)</f>
        <v>3922</v>
      </c>
    </row>
    <row r="58" spans="1:18" ht="17.100000000000001" customHeight="1">
      <c r="B58" s="98" t="s">
        <v>28</v>
      </c>
      <c r="C58" s="99"/>
      <c r="D58" s="99"/>
      <c r="E58" s="99"/>
      <c r="F58" s="99"/>
      <c r="G58" s="99"/>
      <c r="H58" s="100">
        <v>0</v>
      </c>
      <c r="I58" s="101">
        <v>1</v>
      </c>
      <c r="J58" s="102">
        <f>SUM(H58:I58)</f>
        <v>1</v>
      </c>
      <c r="K58" s="347">
        <v>0</v>
      </c>
      <c r="L58" s="104">
        <v>8</v>
      </c>
      <c r="M58" s="104">
        <v>6</v>
      </c>
      <c r="N58" s="104">
        <v>10</v>
      </c>
      <c r="O58" s="104">
        <v>1</v>
      </c>
      <c r="P58" s="105">
        <v>4</v>
      </c>
      <c r="Q58" s="117">
        <f>SUM(K58:P58)</f>
        <v>29</v>
      </c>
      <c r="R58" s="118">
        <f>SUM(J58,Q58)</f>
        <v>30</v>
      </c>
    </row>
    <row r="59" spans="1:18" ht="17.100000000000001" customHeight="1">
      <c r="B59" s="15" t="s">
        <v>35</v>
      </c>
      <c r="C59" s="16"/>
      <c r="D59" s="16"/>
      <c r="E59" s="16"/>
      <c r="F59" s="16"/>
      <c r="G59" s="16"/>
      <c r="H59" s="108">
        <f>H57+H58</f>
        <v>9</v>
      </c>
      <c r="I59" s="109">
        <f>I57+I58</f>
        <v>16</v>
      </c>
      <c r="J59" s="110">
        <f>SUM(H59:I59)</f>
        <v>25</v>
      </c>
      <c r="K59" s="348">
        <f t="shared" ref="K59:P59" si="12">K57+K58</f>
        <v>0</v>
      </c>
      <c r="L59" s="112">
        <f t="shared" si="12"/>
        <v>1395</v>
      </c>
      <c r="M59" s="112">
        <f t="shared" si="12"/>
        <v>1060</v>
      </c>
      <c r="N59" s="112">
        <f t="shared" si="12"/>
        <v>747</v>
      </c>
      <c r="O59" s="112">
        <f t="shared" si="12"/>
        <v>499</v>
      </c>
      <c r="P59" s="109">
        <f t="shared" si="12"/>
        <v>226</v>
      </c>
      <c r="Q59" s="119">
        <f>SUM(K59:P59)</f>
        <v>3927</v>
      </c>
      <c r="R59" s="120">
        <f>SUM(J59,Q59)</f>
        <v>3952</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令和２年（２０２０年）１０月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1</v>
      </c>
      <c r="L66" s="94">
        <v>7</v>
      </c>
      <c r="M66" s="94">
        <v>156</v>
      </c>
      <c r="N66" s="94">
        <v>488</v>
      </c>
      <c r="O66" s="95">
        <v>433</v>
      </c>
      <c r="P66" s="115">
        <f>SUM(K66:O66)</f>
        <v>1085</v>
      </c>
      <c r="Q66" s="116">
        <f>SUM(J66,P66)</f>
        <v>1085</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1</v>
      </c>
      <c r="L68" s="112">
        <f>L66+L67</f>
        <v>7</v>
      </c>
      <c r="M68" s="112">
        <f>M66+M67</f>
        <v>157</v>
      </c>
      <c r="N68" s="112">
        <f>N66+N67</f>
        <v>489</v>
      </c>
      <c r="O68" s="109">
        <f>O66+O67</f>
        <v>437</v>
      </c>
      <c r="P68" s="119">
        <f>SUM(K68:O68)</f>
        <v>1091</v>
      </c>
      <c r="Q68" s="120">
        <f>SUM(J68,P68)</f>
        <v>1091</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令和２年（２０２０年）１０月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54</v>
      </c>
      <c r="L74" s="94">
        <v>84</v>
      </c>
      <c r="M74" s="94">
        <v>123</v>
      </c>
      <c r="N74" s="94">
        <v>106</v>
      </c>
      <c r="O74" s="95">
        <v>75</v>
      </c>
      <c r="P74" s="115">
        <f>SUM(K74:O74)</f>
        <v>442</v>
      </c>
      <c r="Q74" s="116">
        <f>SUM(J74,P74)</f>
        <v>442</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55</v>
      </c>
      <c r="L76" s="112">
        <f>L74+L75</f>
        <v>84</v>
      </c>
      <c r="M76" s="112">
        <f>M74+M75</f>
        <v>123</v>
      </c>
      <c r="N76" s="112">
        <f>N74+N75</f>
        <v>106</v>
      </c>
      <c r="O76" s="109">
        <f>O74+O75</f>
        <v>76</v>
      </c>
      <c r="P76" s="119">
        <f>SUM(K76:O76)</f>
        <v>444</v>
      </c>
      <c r="Q76" s="120">
        <f>SUM(J76,P76)</f>
        <v>444</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令和２年（２０２０年）１０月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97"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0</v>
      </c>
      <c r="L82" s="94">
        <v>7</v>
      </c>
      <c r="M82" s="94">
        <v>13</v>
      </c>
      <c r="N82" s="94">
        <v>55</v>
      </c>
      <c r="O82" s="95">
        <v>74</v>
      </c>
      <c r="P82" s="115">
        <f>SUM(K82:O82)</f>
        <v>149</v>
      </c>
      <c r="Q82" s="116">
        <f>SUM(J82,P82)</f>
        <v>149</v>
      </c>
    </row>
    <row r="83" spans="1:18" ht="17.100000000000001" customHeight="1">
      <c r="B83" s="98" t="s">
        <v>28</v>
      </c>
      <c r="C83" s="99"/>
      <c r="D83" s="99"/>
      <c r="E83" s="99"/>
      <c r="F83" s="99"/>
      <c r="G83" s="99"/>
      <c r="H83" s="100">
        <v>0</v>
      </c>
      <c r="I83" s="101">
        <v>0</v>
      </c>
      <c r="J83" s="102">
        <f>SUM(H83:I83)</f>
        <v>0</v>
      </c>
      <c r="K83" s="103">
        <v>0</v>
      </c>
      <c r="L83" s="104">
        <v>0</v>
      </c>
      <c r="M83" s="104">
        <v>1</v>
      </c>
      <c r="N83" s="104">
        <v>1</v>
      </c>
      <c r="O83" s="105">
        <v>0</v>
      </c>
      <c r="P83" s="117">
        <f>SUM(K83:O83)</f>
        <v>2</v>
      </c>
      <c r="Q83" s="118">
        <f>SUM(J83,P83)</f>
        <v>2</v>
      </c>
    </row>
    <row r="84" spans="1:18" ht="17.100000000000001" customHeight="1">
      <c r="B84" s="15" t="s">
        <v>35</v>
      </c>
      <c r="C84" s="16"/>
      <c r="D84" s="16"/>
      <c r="E84" s="16"/>
      <c r="F84" s="16"/>
      <c r="G84" s="16"/>
      <c r="H84" s="108">
        <f>H82+H83</f>
        <v>0</v>
      </c>
      <c r="I84" s="109">
        <f>I82+I83</f>
        <v>0</v>
      </c>
      <c r="J84" s="110">
        <f>SUM(H84:I84)</f>
        <v>0</v>
      </c>
      <c r="K84" s="111">
        <f>K82+K83</f>
        <v>0</v>
      </c>
      <c r="L84" s="112">
        <f>L82+L83</f>
        <v>7</v>
      </c>
      <c r="M84" s="112">
        <f>M82+M83</f>
        <v>14</v>
      </c>
      <c r="N84" s="112">
        <f>N82+N83</f>
        <v>56</v>
      </c>
      <c r="O84" s="109">
        <f>O82+O83</f>
        <v>74</v>
      </c>
      <c r="P84" s="119">
        <f>SUM(K84:O84)</f>
        <v>151</v>
      </c>
      <c r="Q84" s="120">
        <f>SUM(J84,P84)</f>
        <v>151</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令和２年（２０２０年）１０月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96"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3</v>
      </c>
      <c r="M90" s="258">
        <v>27</v>
      </c>
      <c r="N90" s="258">
        <v>250</v>
      </c>
      <c r="O90" s="259">
        <v>374</v>
      </c>
      <c r="P90" s="260">
        <f>SUM(K90:O90)</f>
        <v>654</v>
      </c>
      <c r="Q90" s="261">
        <f>SUM(J90,P90)</f>
        <v>654</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5</v>
      </c>
      <c r="P91" s="270">
        <f>SUM(K91:O91)</f>
        <v>7</v>
      </c>
      <c r="Q91" s="271">
        <f>SUM(J91,P91)</f>
        <v>7</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3</v>
      </c>
      <c r="M92" s="278">
        <f>M90+M91</f>
        <v>27</v>
      </c>
      <c r="N92" s="278">
        <f>N90+N91</f>
        <v>252</v>
      </c>
      <c r="O92" s="275">
        <f>O90+O91</f>
        <v>379</v>
      </c>
      <c r="P92" s="279">
        <f>SUM(K92:O92)</f>
        <v>661</v>
      </c>
      <c r="Q92" s="280">
        <f>SUM(J92,P92)</f>
        <v>661</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令和２年（２０２０年）１０月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95" t="s">
        <v>13</v>
      </c>
      <c r="R97" s="623"/>
    </row>
    <row r="98" spans="2:18" s="189" customFormat="1" ht="17.100000000000001" customHeight="1">
      <c r="B98" s="294" t="s">
        <v>43</v>
      </c>
      <c r="C98" s="295"/>
      <c r="D98" s="295"/>
      <c r="E98" s="295"/>
      <c r="F98" s="295"/>
      <c r="G98" s="296"/>
      <c r="H98" s="297">
        <f t="shared" ref="H98:R98" si="13">SUM(H99,H105,H108,H113,H117:H118)</f>
        <v>1811</v>
      </c>
      <c r="I98" s="298">
        <f t="shared" si="13"/>
        <v>2920</v>
      </c>
      <c r="J98" s="299">
        <f t="shared" si="13"/>
        <v>4731</v>
      </c>
      <c r="K98" s="352">
        <f t="shared" si="13"/>
        <v>0</v>
      </c>
      <c r="L98" s="300">
        <f t="shared" si="13"/>
        <v>9690</v>
      </c>
      <c r="M98" s="300">
        <f t="shared" si="13"/>
        <v>7212</v>
      </c>
      <c r="N98" s="300">
        <f t="shared" si="13"/>
        <v>4621</v>
      </c>
      <c r="O98" s="300">
        <f t="shared" si="13"/>
        <v>3072</v>
      </c>
      <c r="P98" s="301">
        <f t="shared" si="13"/>
        <v>1692</v>
      </c>
      <c r="Q98" s="302">
        <f t="shared" si="13"/>
        <v>26287</v>
      </c>
      <c r="R98" s="303">
        <f t="shared" si="13"/>
        <v>31018</v>
      </c>
    </row>
    <row r="99" spans="2:18" s="189" customFormat="1" ht="17.100000000000001" customHeight="1">
      <c r="B99" s="179"/>
      <c r="C99" s="294" t="s">
        <v>44</v>
      </c>
      <c r="D99" s="295"/>
      <c r="E99" s="295"/>
      <c r="F99" s="295"/>
      <c r="G99" s="296"/>
      <c r="H99" s="297">
        <f t="shared" ref="H99:Q99" si="14">SUM(H100:H104)</f>
        <v>124</v>
      </c>
      <c r="I99" s="298">
        <f t="shared" si="14"/>
        <v>219</v>
      </c>
      <c r="J99" s="299">
        <f t="shared" si="14"/>
        <v>343</v>
      </c>
      <c r="K99" s="352">
        <f t="shared" si="14"/>
        <v>0</v>
      </c>
      <c r="L99" s="300">
        <f t="shared" si="14"/>
        <v>2571</v>
      </c>
      <c r="M99" s="300">
        <f t="shared" si="14"/>
        <v>1929</v>
      </c>
      <c r="N99" s="300">
        <f t="shared" si="14"/>
        <v>1319</v>
      </c>
      <c r="O99" s="300">
        <f t="shared" si="14"/>
        <v>1032</v>
      </c>
      <c r="P99" s="301">
        <f t="shared" si="14"/>
        <v>685</v>
      </c>
      <c r="Q99" s="302">
        <f t="shared" si="14"/>
        <v>7536</v>
      </c>
      <c r="R99" s="303">
        <f t="shared" ref="R99:R104" si="15">SUM(J99,Q99)</f>
        <v>7879</v>
      </c>
    </row>
    <row r="100" spans="2:18" s="189" customFormat="1" ht="17.100000000000001" customHeight="1">
      <c r="B100" s="179"/>
      <c r="C100" s="179"/>
      <c r="D100" s="304" t="s">
        <v>45</v>
      </c>
      <c r="E100" s="305"/>
      <c r="F100" s="305"/>
      <c r="G100" s="306"/>
      <c r="H100" s="307">
        <v>0</v>
      </c>
      <c r="I100" s="308">
        <v>0</v>
      </c>
      <c r="J100" s="309">
        <f>SUM(H100:I100)</f>
        <v>0</v>
      </c>
      <c r="K100" s="349">
        <v>0</v>
      </c>
      <c r="L100" s="310">
        <v>1403</v>
      </c>
      <c r="M100" s="310">
        <v>910</v>
      </c>
      <c r="N100" s="310">
        <v>514</v>
      </c>
      <c r="O100" s="310">
        <v>296</v>
      </c>
      <c r="P100" s="308">
        <v>181</v>
      </c>
      <c r="Q100" s="309">
        <f>SUM(K100:P100)</f>
        <v>3304</v>
      </c>
      <c r="R100" s="311">
        <f t="shared" si="15"/>
        <v>3304</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4</v>
      </c>
      <c r="N101" s="186">
        <v>1</v>
      </c>
      <c r="O101" s="186">
        <v>15</v>
      </c>
      <c r="P101" s="184">
        <v>11</v>
      </c>
      <c r="Q101" s="187">
        <f>SUM(K101:P101)</f>
        <v>31</v>
      </c>
      <c r="R101" s="188">
        <f t="shared" si="15"/>
        <v>31</v>
      </c>
    </row>
    <row r="102" spans="2:18" s="189" customFormat="1" ht="17.100000000000001" customHeight="1">
      <c r="B102" s="179"/>
      <c r="C102" s="179"/>
      <c r="D102" s="180" t="s">
        <v>47</v>
      </c>
      <c r="E102" s="181"/>
      <c r="F102" s="181"/>
      <c r="G102" s="182"/>
      <c r="H102" s="183">
        <v>47</v>
      </c>
      <c r="I102" s="184">
        <v>86</v>
      </c>
      <c r="J102" s="187">
        <f>SUM(H102:I102)</f>
        <v>133</v>
      </c>
      <c r="K102" s="350">
        <v>0</v>
      </c>
      <c r="L102" s="186">
        <v>335</v>
      </c>
      <c r="M102" s="186">
        <v>275</v>
      </c>
      <c r="N102" s="186">
        <v>171</v>
      </c>
      <c r="O102" s="186">
        <v>147</v>
      </c>
      <c r="P102" s="184">
        <v>104</v>
      </c>
      <c r="Q102" s="187">
        <f>SUM(K102:P102)</f>
        <v>1032</v>
      </c>
      <c r="R102" s="188">
        <f t="shared" si="15"/>
        <v>1165</v>
      </c>
    </row>
    <row r="103" spans="2:18" s="189" customFormat="1" ht="17.100000000000001" customHeight="1">
      <c r="B103" s="179"/>
      <c r="C103" s="179"/>
      <c r="D103" s="180" t="s">
        <v>48</v>
      </c>
      <c r="E103" s="181"/>
      <c r="F103" s="181"/>
      <c r="G103" s="182"/>
      <c r="H103" s="183">
        <v>12</v>
      </c>
      <c r="I103" s="184">
        <v>45</v>
      </c>
      <c r="J103" s="187">
        <f>SUM(H103:I103)</f>
        <v>57</v>
      </c>
      <c r="K103" s="350">
        <v>0</v>
      </c>
      <c r="L103" s="186">
        <v>107</v>
      </c>
      <c r="M103" s="186">
        <v>82</v>
      </c>
      <c r="N103" s="186">
        <v>76</v>
      </c>
      <c r="O103" s="186">
        <v>45</v>
      </c>
      <c r="P103" s="184">
        <v>19</v>
      </c>
      <c r="Q103" s="187">
        <f>SUM(K103:P103)</f>
        <v>329</v>
      </c>
      <c r="R103" s="188">
        <f t="shared" si="15"/>
        <v>386</v>
      </c>
    </row>
    <row r="104" spans="2:18" s="189" customFormat="1" ht="17.100000000000001" customHeight="1">
      <c r="B104" s="179"/>
      <c r="C104" s="179"/>
      <c r="D104" s="324" t="s">
        <v>49</v>
      </c>
      <c r="E104" s="325"/>
      <c r="F104" s="325"/>
      <c r="G104" s="326"/>
      <c r="H104" s="327">
        <v>65</v>
      </c>
      <c r="I104" s="328">
        <v>88</v>
      </c>
      <c r="J104" s="330">
        <f>SUM(H104:I104)</f>
        <v>153</v>
      </c>
      <c r="K104" s="351">
        <v>0</v>
      </c>
      <c r="L104" s="215">
        <v>726</v>
      </c>
      <c r="M104" s="215">
        <v>658</v>
      </c>
      <c r="N104" s="215">
        <v>557</v>
      </c>
      <c r="O104" s="215">
        <v>529</v>
      </c>
      <c r="P104" s="328">
        <v>370</v>
      </c>
      <c r="Q104" s="330">
        <f>SUM(K104:P104)</f>
        <v>2840</v>
      </c>
      <c r="R104" s="331">
        <f t="shared" si="15"/>
        <v>2993</v>
      </c>
    </row>
    <row r="105" spans="2:18" s="189" customFormat="1" ht="17.100000000000001" customHeight="1">
      <c r="B105" s="179"/>
      <c r="C105" s="294" t="s">
        <v>50</v>
      </c>
      <c r="D105" s="295"/>
      <c r="E105" s="295"/>
      <c r="F105" s="295"/>
      <c r="G105" s="296"/>
      <c r="H105" s="297">
        <f t="shared" ref="H105:R105" si="16">SUM(H106:H107)</f>
        <v>151</v>
      </c>
      <c r="I105" s="298">
        <f t="shared" si="16"/>
        <v>201</v>
      </c>
      <c r="J105" s="299">
        <f t="shared" si="16"/>
        <v>352</v>
      </c>
      <c r="K105" s="352">
        <f t="shared" si="16"/>
        <v>0</v>
      </c>
      <c r="L105" s="300">
        <f t="shared" si="16"/>
        <v>1788</v>
      </c>
      <c r="M105" s="300">
        <f t="shared" si="16"/>
        <v>1223</v>
      </c>
      <c r="N105" s="300">
        <f t="shared" si="16"/>
        <v>742</v>
      </c>
      <c r="O105" s="300">
        <f t="shared" si="16"/>
        <v>421</v>
      </c>
      <c r="P105" s="301">
        <f t="shared" si="16"/>
        <v>182</v>
      </c>
      <c r="Q105" s="302">
        <f t="shared" si="16"/>
        <v>4356</v>
      </c>
      <c r="R105" s="303">
        <f t="shared" si="16"/>
        <v>4708</v>
      </c>
    </row>
    <row r="106" spans="2:18" s="189" customFormat="1" ht="17.100000000000001" customHeight="1">
      <c r="B106" s="179"/>
      <c r="C106" s="179"/>
      <c r="D106" s="304" t="s">
        <v>51</v>
      </c>
      <c r="E106" s="305"/>
      <c r="F106" s="305"/>
      <c r="G106" s="306"/>
      <c r="H106" s="307">
        <v>0</v>
      </c>
      <c r="I106" s="308">
        <v>0</v>
      </c>
      <c r="J106" s="323">
        <f>SUM(H106:I106)</f>
        <v>0</v>
      </c>
      <c r="K106" s="349">
        <v>0</v>
      </c>
      <c r="L106" s="310">
        <v>1320</v>
      </c>
      <c r="M106" s="310">
        <v>853</v>
      </c>
      <c r="N106" s="310">
        <v>532</v>
      </c>
      <c r="O106" s="310">
        <v>303</v>
      </c>
      <c r="P106" s="308">
        <v>133</v>
      </c>
      <c r="Q106" s="309">
        <f>SUM(K106:P106)</f>
        <v>3141</v>
      </c>
      <c r="R106" s="311">
        <f>SUM(J106,Q106)</f>
        <v>3141</v>
      </c>
    </row>
    <row r="107" spans="2:18" s="189" customFormat="1" ht="17.100000000000001" customHeight="1">
      <c r="B107" s="179"/>
      <c r="C107" s="179"/>
      <c r="D107" s="324" t="s">
        <v>52</v>
      </c>
      <c r="E107" s="325"/>
      <c r="F107" s="325"/>
      <c r="G107" s="326"/>
      <c r="H107" s="327">
        <v>151</v>
      </c>
      <c r="I107" s="328">
        <v>201</v>
      </c>
      <c r="J107" s="329">
        <f>SUM(H107:I107)</f>
        <v>352</v>
      </c>
      <c r="K107" s="351">
        <v>0</v>
      </c>
      <c r="L107" s="215">
        <v>468</v>
      </c>
      <c r="M107" s="215">
        <v>370</v>
      </c>
      <c r="N107" s="215">
        <v>210</v>
      </c>
      <c r="O107" s="215">
        <v>118</v>
      </c>
      <c r="P107" s="328">
        <v>49</v>
      </c>
      <c r="Q107" s="330">
        <f>SUM(K107:P107)</f>
        <v>1215</v>
      </c>
      <c r="R107" s="331">
        <f>SUM(J107,Q107)</f>
        <v>1567</v>
      </c>
    </row>
    <row r="108" spans="2:18" s="189" customFormat="1" ht="17.100000000000001" customHeight="1">
      <c r="B108" s="179"/>
      <c r="C108" s="294" t="s">
        <v>53</v>
      </c>
      <c r="D108" s="295"/>
      <c r="E108" s="295"/>
      <c r="F108" s="295"/>
      <c r="G108" s="296"/>
      <c r="H108" s="297">
        <f t="shared" ref="H108:R108" si="17">SUM(H109:H112)</f>
        <v>2</v>
      </c>
      <c r="I108" s="298">
        <f t="shared" si="17"/>
        <v>5</v>
      </c>
      <c r="J108" s="299">
        <f t="shared" si="17"/>
        <v>7</v>
      </c>
      <c r="K108" s="352">
        <f t="shared" si="17"/>
        <v>0</v>
      </c>
      <c r="L108" s="300">
        <f t="shared" si="17"/>
        <v>153</v>
      </c>
      <c r="M108" s="300">
        <f t="shared" si="17"/>
        <v>196</v>
      </c>
      <c r="N108" s="300">
        <f t="shared" si="17"/>
        <v>196</v>
      </c>
      <c r="O108" s="300">
        <f t="shared" si="17"/>
        <v>144</v>
      </c>
      <c r="P108" s="301">
        <f t="shared" si="17"/>
        <v>83</v>
      </c>
      <c r="Q108" s="302">
        <f t="shared" si="17"/>
        <v>772</v>
      </c>
      <c r="R108" s="303">
        <f t="shared" si="17"/>
        <v>779</v>
      </c>
    </row>
    <row r="109" spans="2:18" s="189" customFormat="1" ht="17.100000000000001" customHeight="1">
      <c r="B109" s="179"/>
      <c r="C109" s="179"/>
      <c r="D109" s="304" t="s">
        <v>54</v>
      </c>
      <c r="E109" s="305"/>
      <c r="F109" s="305"/>
      <c r="G109" s="306"/>
      <c r="H109" s="307">
        <v>2</v>
      </c>
      <c r="I109" s="308">
        <v>4</v>
      </c>
      <c r="J109" s="323">
        <f>SUM(H109:I109)</f>
        <v>6</v>
      </c>
      <c r="K109" s="349">
        <v>0</v>
      </c>
      <c r="L109" s="310">
        <v>136</v>
      </c>
      <c r="M109" s="310">
        <v>167</v>
      </c>
      <c r="N109" s="310">
        <v>170</v>
      </c>
      <c r="O109" s="310">
        <v>113</v>
      </c>
      <c r="P109" s="308">
        <v>64</v>
      </c>
      <c r="Q109" s="309">
        <f>SUM(K109:P109)</f>
        <v>650</v>
      </c>
      <c r="R109" s="311">
        <f>SUM(J109,Q109)</f>
        <v>656</v>
      </c>
    </row>
    <row r="110" spans="2:18" s="189" customFormat="1" ht="17.100000000000001" customHeight="1">
      <c r="B110" s="179"/>
      <c r="C110" s="179"/>
      <c r="D110" s="180" t="s">
        <v>55</v>
      </c>
      <c r="E110" s="181"/>
      <c r="F110" s="181"/>
      <c r="G110" s="182"/>
      <c r="H110" s="183">
        <v>0</v>
      </c>
      <c r="I110" s="184">
        <v>1</v>
      </c>
      <c r="J110" s="185">
        <f>SUM(H110:I110)</f>
        <v>1</v>
      </c>
      <c r="K110" s="350">
        <v>0</v>
      </c>
      <c r="L110" s="186">
        <v>16</v>
      </c>
      <c r="M110" s="186">
        <v>29</v>
      </c>
      <c r="N110" s="186">
        <v>26</v>
      </c>
      <c r="O110" s="186">
        <v>31</v>
      </c>
      <c r="P110" s="184">
        <v>19</v>
      </c>
      <c r="Q110" s="187">
        <f>SUM(K110:P110)</f>
        <v>121</v>
      </c>
      <c r="R110" s="188">
        <f>SUM(J110,Q110)</f>
        <v>122</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699</v>
      </c>
      <c r="I113" s="298">
        <f t="shared" si="18"/>
        <v>1219</v>
      </c>
      <c r="J113" s="299">
        <f t="shared" si="18"/>
        <v>1918</v>
      </c>
      <c r="K113" s="352">
        <f t="shared" si="18"/>
        <v>0</v>
      </c>
      <c r="L113" s="300">
        <f t="shared" si="18"/>
        <v>1682</v>
      </c>
      <c r="M113" s="300">
        <f t="shared" si="18"/>
        <v>1629</v>
      </c>
      <c r="N113" s="300">
        <f t="shared" si="18"/>
        <v>1044</v>
      </c>
      <c r="O113" s="300">
        <f t="shared" si="18"/>
        <v>693</v>
      </c>
      <c r="P113" s="301">
        <f t="shared" si="18"/>
        <v>377</v>
      </c>
      <c r="Q113" s="302">
        <f t="shared" si="18"/>
        <v>5425</v>
      </c>
      <c r="R113" s="303">
        <f t="shared" si="18"/>
        <v>7343</v>
      </c>
    </row>
    <row r="114" spans="2:18" s="135" customFormat="1" ht="17.100000000000001" customHeight="1">
      <c r="B114" s="147"/>
      <c r="C114" s="147"/>
      <c r="D114" s="39" t="s">
        <v>58</v>
      </c>
      <c r="E114" s="68"/>
      <c r="F114" s="68"/>
      <c r="G114" s="148"/>
      <c r="H114" s="149">
        <v>671</v>
      </c>
      <c r="I114" s="150">
        <v>1162</v>
      </c>
      <c r="J114" s="167">
        <f>SUM(H114:I114)</f>
        <v>1833</v>
      </c>
      <c r="K114" s="349">
        <v>0</v>
      </c>
      <c r="L114" s="152">
        <v>1628</v>
      </c>
      <c r="M114" s="152">
        <v>1569</v>
      </c>
      <c r="N114" s="152">
        <v>1015</v>
      </c>
      <c r="O114" s="152">
        <v>668</v>
      </c>
      <c r="P114" s="150">
        <v>367</v>
      </c>
      <c r="Q114" s="151">
        <f>SUM(K114:P114)</f>
        <v>5247</v>
      </c>
      <c r="R114" s="153">
        <f>SUM(J114,Q114)</f>
        <v>7080</v>
      </c>
    </row>
    <row r="115" spans="2:18" s="135" customFormat="1" ht="17.100000000000001" customHeight="1">
      <c r="B115" s="147"/>
      <c r="C115" s="147"/>
      <c r="D115" s="154" t="s">
        <v>59</v>
      </c>
      <c r="E115" s="47"/>
      <c r="F115" s="47"/>
      <c r="G115" s="155"/>
      <c r="H115" s="156">
        <v>12</v>
      </c>
      <c r="I115" s="157">
        <v>28</v>
      </c>
      <c r="J115" s="169">
        <f>SUM(H115:I115)</f>
        <v>40</v>
      </c>
      <c r="K115" s="350">
        <v>0</v>
      </c>
      <c r="L115" s="159">
        <v>33</v>
      </c>
      <c r="M115" s="159">
        <v>37</v>
      </c>
      <c r="N115" s="159">
        <v>20</v>
      </c>
      <c r="O115" s="159">
        <v>17</v>
      </c>
      <c r="P115" s="157">
        <v>6</v>
      </c>
      <c r="Q115" s="158">
        <f>SUM(K115:P115)</f>
        <v>113</v>
      </c>
      <c r="R115" s="160">
        <f>SUM(J115,Q115)</f>
        <v>153</v>
      </c>
    </row>
    <row r="116" spans="2:18" s="135" customFormat="1" ht="17.100000000000001" customHeight="1">
      <c r="B116" s="147"/>
      <c r="C116" s="147"/>
      <c r="D116" s="49" t="s">
        <v>60</v>
      </c>
      <c r="E116" s="50"/>
      <c r="F116" s="50"/>
      <c r="G116" s="161"/>
      <c r="H116" s="162">
        <v>16</v>
      </c>
      <c r="I116" s="163">
        <v>29</v>
      </c>
      <c r="J116" s="168">
        <f>SUM(H116:I116)</f>
        <v>45</v>
      </c>
      <c r="K116" s="351">
        <v>0</v>
      </c>
      <c r="L116" s="165">
        <v>21</v>
      </c>
      <c r="M116" s="165">
        <v>23</v>
      </c>
      <c r="N116" s="165">
        <v>9</v>
      </c>
      <c r="O116" s="165">
        <v>8</v>
      </c>
      <c r="P116" s="163">
        <v>4</v>
      </c>
      <c r="Q116" s="164">
        <f>SUM(K116:P116)</f>
        <v>65</v>
      </c>
      <c r="R116" s="166">
        <f>SUM(J116,Q116)</f>
        <v>110</v>
      </c>
    </row>
    <row r="117" spans="2:18" s="135" customFormat="1" ht="17.100000000000001" customHeight="1">
      <c r="B117" s="147"/>
      <c r="C117" s="171" t="s">
        <v>61</v>
      </c>
      <c r="D117" s="172"/>
      <c r="E117" s="172"/>
      <c r="F117" s="172"/>
      <c r="G117" s="173"/>
      <c r="H117" s="140">
        <v>23</v>
      </c>
      <c r="I117" s="141">
        <v>20</v>
      </c>
      <c r="J117" s="142">
        <f>SUM(H117:I117)</f>
        <v>43</v>
      </c>
      <c r="K117" s="352">
        <v>0</v>
      </c>
      <c r="L117" s="143">
        <v>98</v>
      </c>
      <c r="M117" s="143">
        <v>98</v>
      </c>
      <c r="N117" s="143">
        <v>113</v>
      </c>
      <c r="O117" s="143">
        <v>80</v>
      </c>
      <c r="P117" s="144">
        <v>33</v>
      </c>
      <c r="Q117" s="145">
        <f>SUM(K117:P117)</f>
        <v>422</v>
      </c>
      <c r="R117" s="146">
        <f>SUM(J117,Q117)</f>
        <v>465</v>
      </c>
    </row>
    <row r="118" spans="2:18" s="135" customFormat="1" ht="17.100000000000001" customHeight="1">
      <c r="B118" s="170"/>
      <c r="C118" s="171" t="s">
        <v>62</v>
      </c>
      <c r="D118" s="172"/>
      <c r="E118" s="172"/>
      <c r="F118" s="172"/>
      <c r="G118" s="173"/>
      <c r="H118" s="140">
        <v>812</v>
      </c>
      <c r="I118" s="141">
        <v>1256</v>
      </c>
      <c r="J118" s="142">
        <f>SUM(H118:I118)</f>
        <v>2068</v>
      </c>
      <c r="K118" s="352">
        <v>0</v>
      </c>
      <c r="L118" s="143">
        <v>3398</v>
      </c>
      <c r="M118" s="143">
        <v>2137</v>
      </c>
      <c r="N118" s="143">
        <v>1207</v>
      </c>
      <c r="O118" s="143">
        <v>702</v>
      </c>
      <c r="P118" s="144">
        <v>332</v>
      </c>
      <c r="Q118" s="145">
        <f>SUM(K118:P118)</f>
        <v>7776</v>
      </c>
      <c r="R118" s="146">
        <f>SUM(J118,Q118)</f>
        <v>9844</v>
      </c>
    </row>
    <row r="119" spans="2:18" s="135" customFormat="1" ht="17.100000000000001" customHeight="1">
      <c r="B119" s="137" t="s">
        <v>63</v>
      </c>
      <c r="C119" s="138"/>
      <c r="D119" s="138"/>
      <c r="E119" s="138"/>
      <c r="F119" s="138"/>
      <c r="G119" s="139"/>
      <c r="H119" s="140">
        <f t="shared" ref="H119:R119" si="19">SUM(H120:H128)</f>
        <v>9</v>
      </c>
      <c r="I119" s="141">
        <f t="shared" si="19"/>
        <v>16</v>
      </c>
      <c r="J119" s="142">
        <f t="shared" si="19"/>
        <v>25</v>
      </c>
      <c r="K119" s="352">
        <f t="shared" si="19"/>
        <v>0</v>
      </c>
      <c r="L119" s="143">
        <f t="shared" si="19"/>
        <v>1470</v>
      </c>
      <c r="M119" s="143">
        <f t="shared" si="19"/>
        <v>1126</v>
      </c>
      <c r="N119" s="143">
        <f t="shared" si="19"/>
        <v>785</v>
      </c>
      <c r="O119" s="143">
        <f t="shared" si="19"/>
        <v>532</v>
      </c>
      <c r="P119" s="144">
        <f t="shared" si="19"/>
        <v>246</v>
      </c>
      <c r="Q119" s="145">
        <f t="shared" si="19"/>
        <v>4159</v>
      </c>
      <c r="R119" s="146">
        <f t="shared" si="19"/>
        <v>4184</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65</v>
      </c>
      <c r="M120" s="152">
        <v>51</v>
      </c>
      <c r="N120" s="152">
        <v>38</v>
      </c>
      <c r="O120" s="152">
        <v>31</v>
      </c>
      <c r="P120" s="150">
        <v>15</v>
      </c>
      <c r="Q120" s="151">
        <f t="shared" ref="Q120:Q128" si="21">SUM(K120:P120)</f>
        <v>200</v>
      </c>
      <c r="R120" s="153">
        <f t="shared" ref="R120:R128" si="22">SUM(J120,Q120)</f>
        <v>200</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981</v>
      </c>
      <c r="M122" s="186">
        <v>604</v>
      </c>
      <c r="N122" s="186">
        <v>331</v>
      </c>
      <c r="O122" s="186">
        <v>177</v>
      </c>
      <c r="P122" s="184">
        <v>72</v>
      </c>
      <c r="Q122" s="187">
        <f t="shared" si="21"/>
        <v>2165</v>
      </c>
      <c r="R122" s="188">
        <f t="shared" si="22"/>
        <v>2165</v>
      </c>
    </row>
    <row r="123" spans="2:18" s="135" customFormat="1" ht="17.100000000000001" customHeight="1">
      <c r="B123" s="147"/>
      <c r="C123" s="154" t="s">
        <v>67</v>
      </c>
      <c r="D123" s="47"/>
      <c r="E123" s="47"/>
      <c r="F123" s="47"/>
      <c r="G123" s="155"/>
      <c r="H123" s="156">
        <v>0</v>
      </c>
      <c r="I123" s="157">
        <v>1</v>
      </c>
      <c r="J123" s="169">
        <f t="shared" si="20"/>
        <v>1</v>
      </c>
      <c r="K123" s="350">
        <v>0</v>
      </c>
      <c r="L123" s="159">
        <v>101</v>
      </c>
      <c r="M123" s="159">
        <v>85</v>
      </c>
      <c r="N123" s="159">
        <v>75</v>
      </c>
      <c r="O123" s="159">
        <v>48</v>
      </c>
      <c r="P123" s="157">
        <v>17</v>
      </c>
      <c r="Q123" s="158">
        <f t="shared" si="21"/>
        <v>326</v>
      </c>
      <c r="R123" s="160">
        <f t="shared" si="22"/>
        <v>327</v>
      </c>
    </row>
    <row r="124" spans="2:18" s="135" customFormat="1" ht="17.100000000000001" customHeight="1">
      <c r="B124" s="147"/>
      <c r="C124" s="154" t="s">
        <v>68</v>
      </c>
      <c r="D124" s="47"/>
      <c r="E124" s="47"/>
      <c r="F124" s="47"/>
      <c r="G124" s="155"/>
      <c r="H124" s="156">
        <v>9</v>
      </c>
      <c r="I124" s="157">
        <v>15</v>
      </c>
      <c r="J124" s="169">
        <f t="shared" si="20"/>
        <v>24</v>
      </c>
      <c r="K124" s="350">
        <v>0</v>
      </c>
      <c r="L124" s="159">
        <v>90</v>
      </c>
      <c r="M124" s="159">
        <v>91</v>
      </c>
      <c r="N124" s="159">
        <v>79</v>
      </c>
      <c r="O124" s="159">
        <v>59</v>
      </c>
      <c r="P124" s="157">
        <v>28</v>
      </c>
      <c r="Q124" s="158">
        <f t="shared" si="21"/>
        <v>347</v>
      </c>
      <c r="R124" s="160">
        <f t="shared" si="22"/>
        <v>371</v>
      </c>
    </row>
    <row r="125" spans="2:18" s="135" customFormat="1" ht="17.100000000000001" customHeight="1">
      <c r="B125" s="147"/>
      <c r="C125" s="154" t="s">
        <v>69</v>
      </c>
      <c r="D125" s="47"/>
      <c r="E125" s="47"/>
      <c r="F125" s="47"/>
      <c r="G125" s="155"/>
      <c r="H125" s="156">
        <v>0</v>
      </c>
      <c r="I125" s="157">
        <v>0</v>
      </c>
      <c r="J125" s="169">
        <f t="shared" si="20"/>
        <v>0</v>
      </c>
      <c r="K125" s="355"/>
      <c r="L125" s="159">
        <v>187</v>
      </c>
      <c r="M125" s="159">
        <v>226</v>
      </c>
      <c r="N125" s="159">
        <v>198</v>
      </c>
      <c r="O125" s="159">
        <v>134</v>
      </c>
      <c r="P125" s="157">
        <v>58</v>
      </c>
      <c r="Q125" s="158">
        <f t="shared" si="21"/>
        <v>803</v>
      </c>
      <c r="R125" s="160">
        <f t="shared" si="22"/>
        <v>803</v>
      </c>
    </row>
    <row r="126" spans="2:18" s="135" customFormat="1" ht="17.100000000000001" customHeight="1">
      <c r="B126" s="147"/>
      <c r="C126" s="190" t="s">
        <v>70</v>
      </c>
      <c r="D126" s="191"/>
      <c r="E126" s="191"/>
      <c r="F126" s="191"/>
      <c r="G126" s="192"/>
      <c r="H126" s="156">
        <v>0</v>
      </c>
      <c r="I126" s="157">
        <v>0</v>
      </c>
      <c r="J126" s="169">
        <f t="shared" si="20"/>
        <v>0</v>
      </c>
      <c r="K126" s="355"/>
      <c r="L126" s="159">
        <v>24</v>
      </c>
      <c r="M126" s="159">
        <v>39</v>
      </c>
      <c r="N126" s="159">
        <v>38</v>
      </c>
      <c r="O126" s="159">
        <v>25</v>
      </c>
      <c r="P126" s="157">
        <v>12</v>
      </c>
      <c r="Q126" s="158">
        <f t="shared" si="21"/>
        <v>138</v>
      </c>
      <c r="R126" s="160">
        <f t="shared" si="22"/>
        <v>138</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5</v>
      </c>
      <c r="O127" s="159">
        <v>29</v>
      </c>
      <c r="P127" s="157">
        <v>13</v>
      </c>
      <c r="Q127" s="158">
        <f t="shared" si="21"/>
        <v>47</v>
      </c>
      <c r="R127" s="160">
        <f t="shared" si="22"/>
        <v>47</v>
      </c>
    </row>
    <row r="128" spans="2:18" s="135" customFormat="1" ht="17.100000000000001" customHeight="1">
      <c r="B128" s="195"/>
      <c r="C128" s="196" t="s">
        <v>72</v>
      </c>
      <c r="D128" s="197"/>
      <c r="E128" s="197"/>
      <c r="F128" s="197"/>
      <c r="G128" s="198"/>
      <c r="H128" s="199">
        <v>0</v>
      </c>
      <c r="I128" s="200">
        <v>0</v>
      </c>
      <c r="J128" s="201">
        <f t="shared" si="20"/>
        <v>0</v>
      </c>
      <c r="K128" s="356"/>
      <c r="L128" s="202">
        <v>22</v>
      </c>
      <c r="M128" s="202">
        <v>30</v>
      </c>
      <c r="N128" s="202">
        <v>21</v>
      </c>
      <c r="O128" s="202">
        <v>29</v>
      </c>
      <c r="P128" s="200">
        <v>30</v>
      </c>
      <c r="Q128" s="203">
        <f t="shared" si="21"/>
        <v>132</v>
      </c>
      <c r="R128" s="204">
        <f t="shared" si="22"/>
        <v>132</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56</v>
      </c>
      <c r="M129" s="143">
        <f t="shared" si="23"/>
        <v>102</v>
      </c>
      <c r="N129" s="143">
        <f t="shared" si="23"/>
        <v>333</v>
      </c>
      <c r="O129" s="143">
        <f t="shared" si="23"/>
        <v>920</v>
      </c>
      <c r="P129" s="144">
        <f t="shared" si="23"/>
        <v>970</v>
      </c>
      <c r="Q129" s="145">
        <f t="shared" si="23"/>
        <v>2381</v>
      </c>
      <c r="R129" s="146">
        <f t="shared" si="23"/>
        <v>2381</v>
      </c>
    </row>
    <row r="130" spans="1:18" s="135" customFormat="1" ht="17.100000000000001" customHeight="1">
      <c r="B130" s="147"/>
      <c r="C130" s="39" t="s">
        <v>74</v>
      </c>
      <c r="D130" s="68"/>
      <c r="E130" s="68"/>
      <c r="F130" s="68"/>
      <c r="G130" s="148"/>
      <c r="H130" s="149">
        <v>0</v>
      </c>
      <c r="I130" s="150">
        <v>0</v>
      </c>
      <c r="J130" s="167">
        <f>SUM(H130:I130)</f>
        <v>0</v>
      </c>
      <c r="K130" s="353"/>
      <c r="L130" s="152">
        <v>1</v>
      </c>
      <c r="M130" s="152">
        <v>7</v>
      </c>
      <c r="N130" s="152">
        <v>163</v>
      </c>
      <c r="O130" s="152">
        <v>495</v>
      </c>
      <c r="P130" s="150">
        <v>439</v>
      </c>
      <c r="Q130" s="151">
        <f>SUM(K130:P130)</f>
        <v>1105</v>
      </c>
      <c r="R130" s="153">
        <f>SUM(J130,Q130)</f>
        <v>1105</v>
      </c>
    </row>
    <row r="131" spans="1:18" s="135" customFormat="1" ht="17.100000000000001" customHeight="1">
      <c r="B131" s="147"/>
      <c r="C131" s="154" t="s">
        <v>75</v>
      </c>
      <c r="D131" s="47"/>
      <c r="E131" s="47"/>
      <c r="F131" s="47"/>
      <c r="G131" s="155"/>
      <c r="H131" s="156">
        <v>0</v>
      </c>
      <c r="I131" s="157">
        <v>0</v>
      </c>
      <c r="J131" s="169">
        <f>SUM(H131:I131)</f>
        <v>0</v>
      </c>
      <c r="K131" s="355"/>
      <c r="L131" s="159">
        <v>55</v>
      </c>
      <c r="M131" s="159">
        <v>85</v>
      </c>
      <c r="N131" s="159">
        <v>127</v>
      </c>
      <c r="O131" s="159">
        <v>110</v>
      </c>
      <c r="P131" s="157">
        <v>76</v>
      </c>
      <c r="Q131" s="158">
        <f>SUM(K131:P131)</f>
        <v>453</v>
      </c>
      <c r="R131" s="160">
        <f>SUM(J131,Q131)</f>
        <v>453</v>
      </c>
    </row>
    <row r="132" spans="1:18" s="135" customFormat="1" ht="16.5" customHeight="1">
      <c r="B132" s="193"/>
      <c r="C132" s="154" t="s">
        <v>76</v>
      </c>
      <c r="D132" s="47"/>
      <c r="E132" s="47"/>
      <c r="F132" s="47"/>
      <c r="G132" s="155"/>
      <c r="H132" s="156">
        <v>0</v>
      </c>
      <c r="I132" s="157">
        <v>0</v>
      </c>
      <c r="J132" s="169">
        <f>SUM(H132:I132)</f>
        <v>0</v>
      </c>
      <c r="K132" s="355"/>
      <c r="L132" s="159">
        <v>0</v>
      </c>
      <c r="M132" s="159">
        <v>7</v>
      </c>
      <c r="N132" s="159">
        <v>15</v>
      </c>
      <c r="O132" s="159">
        <v>58</v>
      </c>
      <c r="P132" s="157">
        <v>74</v>
      </c>
      <c r="Q132" s="158">
        <f>SUM(K132:P132)</f>
        <v>154</v>
      </c>
      <c r="R132" s="160">
        <f>SUM(J132,Q132)</f>
        <v>154</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3</v>
      </c>
      <c r="N133" s="320">
        <v>28</v>
      </c>
      <c r="O133" s="320">
        <v>257</v>
      </c>
      <c r="P133" s="318">
        <v>381</v>
      </c>
      <c r="Q133" s="321">
        <f>SUM(K133:P133)</f>
        <v>669</v>
      </c>
      <c r="R133" s="322">
        <f>SUM(J133,Q133)</f>
        <v>669</v>
      </c>
    </row>
    <row r="134" spans="1:18" s="135" customFormat="1" ht="17.100000000000001" customHeight="1">
      <c r="B134" s="205" t="s">
        <v>77</v>
      </c>
      <c r="C134" s="31"/>
      <c r="D134" s="31"/>
      <c r="E134" s="31"/>
      <c r="F134" s="31"/>
      <c r="G134" s="32"/>
      <c r="H134" s="140">
        <f t="shared" ref="H134:R134" si="24">SUM(H98,H119,H129)</f>
        <v>1820</v>
      </c>
      <c r="I134" s="141">
        <f t="shared" si="24"/>
        <v>2936</v>
      </c>
      <c r="J134" s="142">
        <f t="shared" si="24"/>
        <v>4756</v>
      </c>
      <c r="K134" s="352">
        <f t="shared" si="24"/>
        <v>0</v>
      </c>
      <c r="L134" s="143">
        <f t="shared" si="24"/>
        <v>11216</v>
      </c>
      <c r="M134" s="143">
        <f t="shared" si="24"/>
        <v>8440</v>
      </c>
      <c r="N134" s="143">
        <f t="shared" si="24"/>
        <v>5739</v>
      </c>
      <c r="O134" s="143">
        <f t="shared" si="24"/>
        <v>4524</v>
      </c>
      <c r="P134" s="144">
        <f t="shared" si="24"/>
        <v>2908</v>
      </c>
      <c r="Q134" s="145">
        <f t="shared" si="24"/>
        <v>32827</v>
      </c>
      <c r="R134" s="146">
        <f t="shared" si="24"/>
        <v>37583</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令和２年（２０２０年）１０月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93" t="s">
        <v>13</v>
      </c>
      <c r="R139" s="668"/>
    </row>
    <row r="140" spans="1:18" s="135" customFormat="1" ht="17.100000000000001" customHeight="1">
      <c r="B140" s="137" t="s">
        <v>43</v>
      </c>
      <c r="C140" s="138"/>
      <c r="D140" s="138"/>
      <c r="E140" s="138"/>
      <c r="F140" s="138"/>
      <c r="G140" s="139"/>
      <c r="H140" s="140">
        <f t="shared" ref="H140:R140" si="25">SUM(H141,H147,H150,H155,H159:H160)</f>
        <v>15891553</v>
      </c>
      <c r="I140" s="141">
        <f t="shared" si="25"/>
        <v>31757958</v>
      </c>
      <c r="J140" s="142">
        <f t="shared" si="25"/>
        <v>47649511</v>
      </c>
      <c r="K140" s="352">
        <f t="shared" si="25"/>
        <v>0</v>
      </c>
      <c r="L140" s="143">
        <f t="shared" si="25"/>
        <v>250228954</v>
      </c>
      <c r="M140" s="143">
        <f t="shared" si="25"/>
        <v>222284590</v>
      </c>
      <c r="N140" s="143">
        <f t="shared" si="25"/>
        <v>184487493</v>
      </c>
      <c r="O140" s="143">
        <f t="shared" si="25"/>
        <v>137939868</v>
      </c>
      <c r="P140" s="144">
        <f t="shared" si="25"/>
        <v>79035871</v>
      </c>
      <c r="Q140" s="145">
        <f t="shared" si="25"/>
        <v>873976776</v>
      </c>
      <c r="R140" s="146">
        <f t="shared" si="25"/>
        <v>921626287</v>
      </c>
    </row>
    <row r="141" spans="1:18" s="135" customFormat="1" ht="17.100000000000001" customHeight="1">
      <c r="B141" s="147"/>
      <c r="C141" s="137" t="s">
        <v>44</v>
      </c>
      <c r="D141" s="138"/>
      <c r="E141" s="138"/>
      <c r="F141" s="138"/>
      <c r="G141" s="139"/>
      <c r="H141" s="140">
        <f t="shared" ref="H141:Q141" si="26">SUM(H142:H146)</f>
        <v>1824016</v>
      </c>
      <c r="I141" s="141">
        <f t="shared" si="26"/>
        <v>4992635</v>
      </c>
      <c r="J141" s="142">
        <f t="shared" si="26"/>
        <v>6816651</v>
      </c>
      <c r="K141" s="352">
        <f t="shared" si="26"/>
        <v>0</v>
      </c>
      <c r="L141" s="143">
        <f t="shared" si="26"/>
        <v>57705078</v>
      </c>
      <c r="M141" s="143">
        <f t="shared" si="26"/>
        <v>49163985</v>
      </c>
      <c r="N141" s="143">
        <f t="shared" si="26"/>
        <v>38238734</v>
      </c>
      <c r="O141" s="143">
        <f t="shared" si="26"/>
        <v>35624578</v>
      </c>
      <c r="P141" s="144">
        <f t="shared" si="26"/>
        <v>26548345</v>
      </c>
      <c r="Q141" s="145">
        <f t="shared" si="26"/>
        <v>207280720</v>
      </c>
      <c r="R141" s="146">
        <f t="shared" ref="R141:R146" si="27">SUM(J141,Q141)</f>
        <v>214097371</v>
      </c>
    </row>
    <row r="142" spans="1:18" s="135" customFormat="1" ht="17.100000000000001" customHeight="1">
      <c r="B142" s="147"/>
      <c r="C142" s="147"/>
      <c r="D142" s="39" t="s">
        <v>45</v>
      </c>
      <c r="E142" s="68"/>
      <c r="F142" s="68"/>
      <c r="G142" s="148"/>
      <c r="H142" s="149">
        <v>0</v>
      </c>
      <c r="I142" s="150">
        <v>0</v>
      </c>
      <c r="J142" s="151">
        <f>SUM(H142:I142)</f>
        <v>0</v>
      </c>
      <c r="K142" s="349">
        <v>0</v>
      </c>
      <c r="L142" s="152">
        <v>36958357</v>
      </c>
      <c r="M142" s="152">
        <v>31193580</v>
      </c>
      <c r="N142" s="152">
        <v>25308810</v>
      </c>
      <c r="O142" s="152">
        <v>23427662</v>
      </c>
      <c r="P142" s="150">
        <v>17553127</v>
      </c>
      <c r="Q142" s="151">
        <f>SUM(K142:P142)</f>
        <v>134441536</v>
      </c>
      <c r="R142" s="153">
        <f t="shared" si="27"/>
        <v>134441536</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194211</v>
      </c>
      <c r="N143" s="159">
        <v>100368</v>
      </c>
      <c r="O143" s="159">
        <v>707797</v>
      </c>
      <c r="P143" s="157">
        <v>670991</v>
      </c>
      <c r="Q143" s="158">
        <f>SUM(K143:P143)</f>
        <v>1673367</v>
      </c>
      <c r="R143" s="160">
        <f t="shared" si="27"/>
        <v>1673367</v>
      </c>
    </row>
    <row r="144" spans="1:18" s="135" customFormat="1" ht="17.100000000000001" customHeight="1">
      <c r="B144" s="147"/>
      <c r="C144" s="147"/>
      <c r="D144" s="154" t="s">
        <v>47</v>
      </c>
      <c r="E144" s="47"/>
      <c r="F144" s="47"/>
      <c r="G144" s="155"/>
      <c r="H144" s="156">
        <v>990768</v>
      </c>
      <c r="I144" s="157">
        <v>2982997</v>
      </c>
      <c r="J144" s="158">
        <f>SUM(H144:I144)</f>
        <v>3973765</v>
      </c>
      <c r="K144" s="350">
        <v>0</v>
      </c>
      <c r="L144" s="159">
        <v>11654987</v>
      </c>
      <c r="M144" s="159">
        <v>10510288</v>
      </c>
      <c r="N144" s="159">
        <v>6465945</v>
      </c>
      <c r="O144" s="159">
        <v>6362607</v>
      </c>
      <c r="P144" s="157">
        <v>5238868</v>
      </c>
      <c r="Q144" s="158">
        <f>SUM(K144:P144)</f>
        <v>40232695</v>
      </c>
      <c r="R144" s="160">
        <f t="shared" si="27"/>
        <v>44206460</v>
      </c>
    </row>
    <row r="145" spans="2:18" s="135" customFormat="1" ht="17.100000000000001" customHeight="1">
      <c r="B145" s="147"/>
      <c r="C145" s="147"/>
      <c r="D145" s="154" t="s">
        <v>48</v>
      </c>
      <c r="E145" s="47"/>
      <c r="F145" s="47"/>
      <c r="G145" s="155"/>
      <c r="H145" s="156">
        <v>381170</v>
      </c>
      <c r="I145" s="157">
        <v>1454212</v>
      </c>
      <c r="J145" s="158">
        <f>SUM(H145:I145)</f>
        <v>1835382</v>
      </c>
      <c r="K145" s="350">
        <v>0</v>
      </c>
      <c r="L145" s="159">
        <v>3938287</v>
      </c>
      <c r="M145" s="159">
        <v>2881104</v>
      </c>
      <c r="N145" s="159">
        <v>2780049</v>
      </c>
      <c r="O145" s="159">
        <v>1670535</v>
      </c>
      <c r="P145" s="157">
        <v>683970</v>
      </c>
      <c r="Q145" s="158">
        <f>SUM(K145:P145)</f>
        <v>11953945</v>
      </c>
      <c r="R145" s="160">
        <f t="shared" si="27"/>
        <v>13789327</v>
      </c>
    </row>
    <row r="146" spans="2:18" s="135" customFormat="1" ht="17.100000000000001" customHeight="1">
      <c r="B146" s="147"/>
      <c r="C146" s="147"/>
      <c r="D146" s="49" t="s">
        <v>49</v>
      </c>
      <c r="E146" s="50"/>
      <c r="F146" s="50"/>
      <c r="G146" s="161"/>
      <c r="H146" s="162">
        <v>452078</v>
      </c>
      <c r="I146" s="163">
        <v>555426</v>
      </c>
      <c r="J146" s="164">
        <f>SUM(H146:I146)</f>
        <v>1007504</v>
      </c>
      <c r="K146" s="351">
        <v>0</v>
      </c>
      <c r="L146" s="165">
        <v>5153447</v>
      </c>
      <c r="M146" s="165">
        <v>4384802</v>
      </c>
      <c r="N146" s="165">
        <v>3583562</v>
      </c>
      <c r="O146" s="165">
        <v>3455977</v>
      </c>
      <c r="P146" s="163">
        <v>2401389</v>
      </c>
      <c r="Q146" s="164">
        <f>SUM(K146:P146)</f>
        <v>18979177</v>
      </c>
      <c r="R146" s="166">
        <f t="shared" si="27"/>
        <v>19986681</v>
      </c>
    </row>
    <row r="147" spans="2:18" s="135" customFormat="1" ht="17.100000000000001" customHeight="1">
      <c r="B147" s="147"/>
      <c r="C147" s="137" t="s">
        <v>50</v>
      </c>
      <c r="D147" s="138"/>
      <c r="E147" s="138"/>
      <c r="F147" s="138"/>
      <c r="G147" s="139"/>
      <c r="H147" s="140">
        <f t="shared" ref="H147:R147" si="28">SUM(H148:H149)</f>
        <v>3260211</v>
      </c>
      <c r="I147" s="141">
        <f t="shared" si="28"/>
        <v>7902422</v>
      </c>
      <c r="J147" s="142">
        <f t="shared" si="28"/>
        <v>11162633</v>
      </c>
      <c r="K147" s="352">
        <f t="shared" si="28"/>
        <v>0</v>
      </c>
      <c r="L147" s="143">
        <f t="shared" si="28"/>
        <v>112509581</v>
      </c>
      <c r="M147" s="143">
        <f t="shared" si="28"/>
        <v>96694055</v>
      </c>
      <c r="N147" s="143">
        <f t="shared" si="28"/>
        <v>75242171</v>
      </c>
      <c r="O147" s="143">
        <f t="shared" si="28"/>
        <v>49236346</v>
      </c>
      <c r="P147" s="144">
        <f t="shared" si="28"/>
        <v>23452170</v>
      </c>
      <c r="Q147" s="145">
        <f t="shared" si="28"/>
        <v>357134323</v>
      </c>
      <c r="R147" s="146">
        <f t="shared" si="28"/>
        <v>368296956</v>
      </c>
    </row>
    <row r="148" spans="2:18" s="135" customFormat="1" ht="17.100000000000001" customHeight="1">
      <c r="B148" s="147"/>
      <c r="C148" s="147"/>
      <c r="D148" s="39" t="s">
        <v>51</v>
      </c>
      <c r="E148" s="68"/>
      <c r="F148" s="68"/>
      <c r="G148" s="148"/>
      <c r="H148" s="149">
        <v>0</v>
      </c>
      <c r="I148" s="150">
        <v>0</v>
      </c>
      <c r="J148" s="167">
        <f>SUM(H148:I148)</f>
        <v>0</v>
      </c>
      <c r="K148" s="349">
        <v>0</v>
      </c>
      <c r="L148" s="152">
        <v>85142990</v>
      </c>
      <c r="M148" s="152">
        <v>69809150</v>
      </c>
      <c r="N148" s="152">
        <v>56455972</v>
      </c>
      <c r="O148" s="152">
        <v>36703313</v>
      </c>
      <c r="P148" s="150">
        <v>17070774</v>
      </c>
      <c r="Q148" s="151">
        <f>SUM(K148:P148)</f>
        <v>265182199</v>
      </c>
      <c r="R148" s="153">
        <f>SUM(J148,Q148)</f>
        <v>265182199</v>
      </c>
    </row>
    <row r="149" spans="2:18" s="135" customFormat="1" ht="17.100000000000001" customHeight="1">
      <c r="B149" s="147"/>
      <c r="C149" s="147"/>
      <c r="D149" s="49" t="s">
        <v>52</v>
      </c>
      <c r="E149" s="50"/>
      <c r="F149" s="50"/>
      <c r="G149" s="161"/>
      <c r="H149" s="162">
        <v>3260211</v>
      </c>
      <c r="I149" s="163">
        <v>7902422</v>
      </c>
      <c r="J149" s="168">
        <f>SUM(H149:I149)</f>
        <v>11162633</v>
      </c>
      <c r="K149" s="351">
        <v>0</v>
      </c>
      <c r="L149" s="165">
        <v>27366591</v>
      </c>
      <c r="M149" s="165">
        <v>26884905</v>
      </c>
      <c r="N149" s="165">
        <v>18786199</v>
      </c>
      <c r="O149" s="165">
        <v>12533033</v>
      </c>
      <c r="P149" s="163">
        <v>6381396</v>
      </c>
      <c r="Q149" s="164">
        <f>SUM(K149:P149)</f>
        <v>91952124</v>
      </c>
      <c r="R149" s="166">
        <f>SUM(J149,Q149)</f>
        <v>103114757</v>
      </c>
    </row>
    <row r="150" spans="2:18" s="135" customFormat="1" ht="17.100000000000001" customHeight="1">
      <c r="B150" s="147"/>
      <c r="C150" s="137" t="s">
        <v>53</v>
      </c>
      <c r="D150" s="138"/>
      <c r="E150" s="138"/>
      <c r="F150" s="138"/>
      <c r="G150" s="139"/>
      <c r="H150" s="140">
        <f t="shared" ref="H150:R150" si="29">SUM(H151:H154)</f>
        <v>46116</v>
      </c>
      <c r="I150" s="141">
        <f t="shared" si="29"/>
        <v>188395</v>
      </c>
      <c r="J150" s="142">
        <f t="shared" si="29"/>
        <v>234511</v>
      </c>
      <c r="K150" s="352">
        <f t="shared" si="29"/>
        <v>0</v>
      </c>
      <c r="L150" s="143">
        <f t="shared" si="29"/>
        <v>7147966</v>
      </c>
      <c r="M150" s="143">
        <f t="shared" si="29"/>
        <v>11510796</v>
      </c>
      <c r="N150" s="143">
        <f t="shared" si="29"/>
        <v>16143233</v>
      </c>
      <c r="O150" s="143">
        <f t="shared" si="29"/>
        <v>12664025</v>
      </c>
      <c r="P150" s="144">
        <f t="shared" si="29"/>
        <v>7839286</v>
      </c>
      <c r="Q150" s="145">
        <f t="shared" si="29"/>
        <v>55305306</v>
      </c>
      <c r="R150" s="146">
        <f t="shared" si="29"/>
        <v>55539817</v>
      </c>
    </row>
    <row r="151" spans="2:18" s="135" customFormat="1" ht="17.100000000000001" customHeight="1">
      <c r="B151" s="147"/>
      <c r="C151" s="147"/>
      <c r="D151" s="39" t="s">
        <v>54</v>
      </c>
      <c r="E151" s="68"/>
      <c r="F151" s="68"/>
      <c r="G151" s="148"/>
      <c r="H151" s="149">
        <v>46116</v>
      </c>
      <c r="I151" s="150">
        <v>164959</v>
      </c>
      <c r="J151" s="167">
        <f>SUM(H151:I151)</f>
        <v>211075</v>
      </c>
      <c r="K151" s="349">
        <v>0</v>
      </c>
      <c r="L151" s="152">
        <v>5871467</v>
      </c>
      <c r="M151" s="152">
        <v>9909946</v>
      </c>
      <c r="N151" s="152">
        <v>13985316</v>
      </c>
      <c r="O151" s="152">
        <v>10105301</v>
      </c>
      <c r="P151" s="150">
        <v>5941781</v>
      </c>
      <c r="Q151" s="151">
        <f>SUM(K151:P151)</f>
        <v>45813811</v>
      </c>
      <c r="R151" s="153">
        <f>SUM(J151,Q151)</f>
        <v>46024886</v>
      </c>
    </row>
    <row r="152" spans="2:18" s="135" customFormat="1" ht="17.100000000000001" customHeight="1">
      <c r="B152" s="147"/>
      <c r="C152" s="147"/>
      <c r="D152" s="154" t="s">
        <v>55</v>
      </c>
      <c r="E152" s="47"/>
      <c r="F152" s="47"/>
      <c r="G152" s="155"/>
      <c r="H152" s="156">
        <v>0</v>
      </c>
      <c r="I152" s="157">
        <v>23436</v>
      </c>
      <c r="J152" s="169">
        <f>SUM(H152:I152)</f>
        <v>23436</v>
      </c>
      <c r="K152" s="350">
        <v>0</v>
      </c>
      <c r="L152" s="159">
        <v>1118054</v>
      </c>
      <c r="M152" s="159">
        <v>1600850</v>
      </c>
      <c r="N152" s="159">
        <v>2157917</v>
      </c>
      <c r="O152" s="159">
        <v>2558724</v>
      </c>
      <c r="P152" s="157">
        <v>1897505</v>
      </c>
      <c r="Q152" s="158">
        <f>SUM(K152:P152)</f>
        <v>9333050</v>
      </c>
      <c r="R152" s="160">
        <f>SUM(J152,Q152)</f>
        <v>9356486</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158445</v>
      </c>
      <c r="M154" s="320">
        <v>0</v>
      </c>
      <c r="N154" s="320">
        <v>0</v>
      </c>
      <c r="O154" s="320">
        <v>0</v>
      </c>
      <c r="P154" s="318">
        <v>0</v>
      </c>
      <c r="Q154" s="321">
        <f>SUM(K154:P154)</f>
        <v>158445</v>
      </c>
      <c r="R154" s="322">
        <f>SUM(J154,Q154)</f>
        <v>158445</v>
      </c>
    </row>
    <row r="155" spans="2:18" s="135" customFormat="1" ht="17.100000000000001" customHeight="1">
      <c r="B155" s="147"/>
      <c r="C155" s="137" t="s">
        <v>57</v>
      </c>
      <c r="D155" s="138"/>
      <c r="E155" s="138"/>
      <c r="F155" s="138"/>
      <c r="G155" s="139"/>
      <c r="H155" s="140">
        <f t="shared" ref="H155:R155" si="30">SUM(H156:H158)</f>
        <v>5835768</v>
      </c>
      <c r="I155" s="141">
        <f t="shared" si="30"/>
        <v>11127045</v>
      </c>
      <c r="J155" s="142">
        <f t="shared" si="30"/>
        <v>16962813</v>
      </c>
      <c r="K155" s="352">
        <f t="shared" si="30"/>
        <v>0</v>
      </c>
      <c r="L155" s="143">
        <f t="shared" si="30"/>
        <v>13833350</v>
      </c>
      <c r="M155" s="143">
        <f t="shared" si="30"/>
        <v>20453007</v>
      </c>
      <c r="N155" s="143">
        <f t="shared" si="30"/>
        <v>14092207</v>
      </c>
      <c r="O155" s="143">
        <f t="shared" si="30"/>
        <v>12096033</v>
      </c>
      <c r="P155" s="144">
        <f t="shared" si="30"/>
        <v>7894264</v>
      </c>
      <c r="Q155" s="145">
        <f t="shared" si="30"/>
        <v>68368861</v>
      </c>
      <c r="R155" s="146">
        <f t="shared" si="30"/>
        <v>85331674</v>
      </c>
    </row>
    <row r="156" spans="2:18" s="135" customFormat="1" ht="17.100000000000001" customHeight="1">
      <c r="B156" s="147"/>
      <c r="C156" s="147"/>
      <c r="D156" s="39" t="s">
        <v>58</v>
      </c>
      <c r="E156" s="68"/>
      <c r="F156" s="68"/>
      <c r="G156" s="148"/>
      <c r="H156" s="149">
        <v>3933648</v>
      </c>
      <c r="I156" s="150">
        <v>8531024</v>
      </c>
      <c r="J156" s="167">
        <f>SUM(H156:I156)</f>
        <v>12464672</v>
      </c>
      <c r="K156" s="349">
        <v>0</v>
      </c>
      <c r="L156" s="152">
        <v>11796453</v>
      </c>
      <c r="M156" s="152">
        <v>17840978</v>
      </c>
      <c r="N156" s="152">
        <v>13134169</v>
      </c>
      <c r="O156" s="152">
        <v>11262710</v>
      </c>
      <c r="P156" s="150">
        <v>7550363</v>
      </c>
      <c r="Q156" s="151">
        <f>SUM(K156:P156)</f>
        <v>61584673</v>
      </c>
      <c r="R156" s="153">
        <f>SUM(J156,Q156)</f>
        <v>74049345</v>
      </c>
    </row>
    <row r="157" spans="2:18" s="135" customFormat="1" ht="17.100000000000001" customHeight="1">
      <c r="B157" s="147"/>
      <c r="C157" s="147"/>
      <c r="D157" s="154" t="s">
        <v>59</v>
      </c>
      <c r="E157" s="47"/>
      <c r="F157" s="47"/>
      <c r="G157" s="155"/>
      <c r="H157" s="156">
        <v>346383</v>
      </c>
      <c r="I157" s="157">
        <v>579212</v>
      </c>
      <c r="J157" s="169">
        <f>SUM(H157:I157)</f>
        <v>925595</v>
      </c>
      <c r="K157" s="350">
        <v>0</v>
      </c>
      <c r="L157" s="159">
        <v>661358</v>
      </c>
      <c r="M157" s="159">
        <v>996486</v>
      </c>
      <c r="N157" s="159">
        <v>553004</v>
      </c>
      <c r="O157" s="159">
        <v>499693</v>
      </c>
      <c r="P157" s="157">
        <v>160051</v>
      </c>
      <c r="Q157" s="158">
        <f>SUM(K157:P157)</f>
        <v>2870592</v>
      </c>
      <c r="R157" s="160">
        <f>SUM(J157,Q157)</f>
        <v>3796187</v>
      </c>
    </row>
    <row r="158" spans="2:18" s="135" customFormat="1" ht="17.100000000000001" customHeight="1">
      <c r="B158" s="147"/>
      <c r="C158" s="147"/>
      <c r="D158" s="49" t="s">
        <v>60</v>
      </c>
      <c r="E158" s="50"/>
      <c r="F158" s="50"/>
      <c r="G158" s="161"/>
      <c r="H158" s="162">
        <v>1555737</v>
      </c>
      <c r="I158" s="163">
        <v>2016809</v>
      </c>
      <c r="J158" s="168">
        <f>SUM(H158:I158)</f>
        <v>3572546</v>
      </c>
      <c r="K158" s="351">
        <v>0</v>
      </c>
      <c r="L158" s="165">
        <v>1375539</v>
      </c>
      <c r="M158" s="165">
        <v>1615543</v>
      </c>
      <c r="N158" s="165">
        <v>405034</v>
      </c>
      <c r="O158" s="165">
        <v>333630</v>
      </c>
      <c r="P158" s="163">
        <v>183850</v>
      </c>
      <c r="Q158" s="164">
        <f>SUM(K158:P158)</f>
        <v>3913596</v>
      </c>
      <c r="R158" s="166">
        <f>SUM(J158,Q158)</f>
        <v>7486142</v>
      </c>
    </row>
    <row r="159" spans="2:18" s="135" customFormat="1" ht="17.100000000000001" customHeight="1">
      <c r="B159" s="147"/>
      <c r="C159" s="171" t="s">
        <v>61</v>
      </c>
      <c r="D159" s="172"/>
      <c r="E159" s="172"/>
      <c r="F159" s="172"/>
      <c r="G159" s="173"/>
      <c r="H159" s="140">
        <v>1356722</v>
      </c>
      <c r="I159" s="141">
        <v>2023101</v>
      </c>
      <c r="J159" s="142">
        <f>SUM(H159:I159)</f>
        <v>3379823</v>
      </c>
      <c r="K159" s="352">
        <v>0</v>
      </c>
      <c r="L159" s="143">
        <v>15404189</v>
      </c>
      <c r="M159" s="143">
        <v>17241164</v>
      </c>
      <c r="N159" s="143">
        <v>21492338</v>
      </c>
      <c r="O159" s="143">
        <v>17139870</v>
      </c>
      <c r="P159" s="144">
        <v>8038594</v>
      </c>
      <c r="Q159" s="145">
        <f>SUM(K159:P159)</f>
        <v>79316155</v>
      </c>
      <c r="R159" s="146">
        <f>SUM(J159,Q159)</f>
        <v>82695978</v>
      </c>
    </row>
    <row r="160" spans="2:18" s="135" customFormat="1" ht="17.100000000000001" customHeight="1">
      <c r="B160" s="170"/>
      <c r="C160" s="171" t="s">
        <v>62</v>
      </c>
      <c r="D160" s="172"/>
      <c r="E160" s="172"/>
      <c r="F160" s="172"/>
      <c r="G160" s="173"/>
      <c r="H160" s="140">
        <v>3568720</v>
      </c>
      <c r="I160" s="141">
        <v>5524360</v>
      </c>
      <c r="J160" s="142">
        <f>SUM(H160:I160)</f>
        <v>9093080</v>
      </c>
      <c r="K160" s="352">
        <v>0</v>
      </c>
      <c r="L160" s="143">
        <v>43628790</v>
      </c>
      <c r="M160" s="143">
        <v>27221583</v>
      </c>
      <c r="N160" s="143">
        <v>19278810</v>
      </c>
      <c r="O160" s="143">
        <v>11179016</v>
      </c>
      <c r="P160" s="144">
        <v>5263212</v>
      </c>
      <c r="Q160" s="145">
        <f>SUM(K160:P160)</f>
        <v>106571411</v>
      </c>
      <c r="R160" s="146">
        <f>SUM(J160,Q160)</f>
        <v>115664491</v>
      </c>
    </row>
    <row r="161" spans="2:18" s="135" customFormat="1" ht="17.100000000000001" customHeight="1">
      <c r="B161" s="137" t="s">
        <v>63</v>
      </c>
      <c r="C161" s="138"/>
      <c r="D161" s="138"/>
      <c r="E161" s="138"/>
      <c r="F161" s="138"/>
      <c r="G161" s="139"/>
      <c r="H161" s="140">
        <f t="shared" ref="H161:R161" si="31">SUM(H162:H170)</f>
        <v>424930</v>
      </c>
      <c r="I161" s="141">
        <f t="shared" si="31"/>
        <v>1184230</v>
      </c>
      <c r="J161" s="142">
        <f t="shared" si="31"/>
        <v>1609160</v>
      </c>
      <c r="K161" s="352">
        <f t="shared" si="31"/>
        <v>0</v>
      </c>
      <c r="L161" s="143">
        <f t="shared" si="31"/>
        <v>148746216</v>
      </c>
      <c r="M161" s="143">
        <f t="shared" si="31"/>
        <v>155198039</v>
      </c>
      <c r="N161" s="143">
        <f t="shared" si="31"/>
        <v>140121906</v>
      </c>
      <c r="O161" s="143">
        <f t="shared" si="31"/>
        <v>108407871</v>
      </c>
      <c r="P161" s="144">
        <f t="shared" si="31"/>
        <v>56446030</v>
      </c>
      <c r="Q161" s="145">
        <f t="shared" si="31"/>
        <v>608920062</v>
      </c>
      <c r="R161" s="146">
        <f t="shared" si="31"/>
        <v>610529222</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4640428</v>
      </c>
      <c r="M162" s="211">
        <v>5593149</v>
      </c>
      <c r="N162" s="211">
        <v>5924242</v>
      </c>
      <c r="O162" s="211">
        <v>5193525</v>
      </c>
      <c r="P162" s="212">
        <v>4075924</v>
      </c>
      <c r="Q162" s="213">
        <f t="shared" ref="Q162:Q170" si="33">SUM(K162:P162)</f>
        <v>25427268</v>
      </c>
      <c r="R162" s="214">
        <f t="shared" ref="R162:R170" si="34">SUM(J162,Q162)</f>
        <v>25427268</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286402</v>
      </c>
      <c r="Q163" s="158">
        <f t="shared" si="33"/>
        <v>286402</v>
      </c>
      <c r="R163" s="160">
        <f t="shared" si="34"/>
        <v>286402</v>
      </c>
    </row>
    <row r="164" spans="2:18" s="189" customFormat="1" ht="17.100000000000001" customHeight="1">
      <c r="B164" s="179"/>
      <c r="C164" s="180" t="s">
        <v>66</v>
      </c>
      <c r="D164" s="181"/>
      <c r="E164" s="181"/>
      <c r="F164" s="181"/>
      <c r="G164" s="182"/>
      <c r="H164" s="183">
        <v>0</v>
      </c>
      <c r="I164" s="184">
        <v>0</v>
      </c>
      <c r="J164" s="185">
        <f t="shared" si="32"/>
        <v>0</v>
      </c>
      <c r="K164" s="355"/>
      <c r="L164" s="186">
        <v>70202197</v>
      </c>
      <c r="M164" s="186">
        <v>53174812</v>
      </c>
      <c r="N164" s="186">
        <v>38991919</v>
      </c>
      <c r="O164" s="186">
        <v>22115959</v>
      </c>
      <c r="P164" s="184">
        <v>9903794</v>
      </c>
      <c r="Q164" s="187">
        <f t="shared" si="33"/>
        <v>194388681</v>
      </c>
      <c r="R164" s="188">
        <f t="shared" si="34"/>
        <v>194388681</v>
      </c>
    </row>
    <row r="165" spans="2:18" s="135" customFormat="1" ht="17.100000000000001" customHeight="1">
      <c r="B165" s="147"/>
      <c r="C165" s="154" t="s">
        <v>67</v>
      </c>
      <c r="D165" s="47"/>
      <c r="E165" s="47"/>
      <c r="F165" s="47"/>
      <c r="G165" s="155"/>
      <c r="H165" s="156">
        <v>0</v>
      </c>
      <c r="I165" s="157">
        <v>65538</v>
      </c>
      <c r="J165" s="169">
        <f t="shared" si="32"/>
        <v>65538</v>
      </c>
      <c r="K165" s="350">
        <v>0</v>
      </c>
      <c r="L165" s="159">
        <v>10965154</v>
      </c>
      <c r="M165" s="159">
        <v>11609641</v>
      </c>
      <c r="N165" s="159">
        <v>11554420</v>
      </c>
      <c r="O165" s="159">
        <v>8681351</v>
      </c>
      <c r="P165" s="157">
        <v>3185124</v>
      </c>
      <c r="Q165" s="158">
        <f t="shared" si="33"/>
        <v>45995690</v>
      </c>
      <c r="R165" s="160">
        <f t="shared" si="34"/>
        <v>46061228</v>
      </c>
    </row>
    <row r="166" spans="2:18" s="135" customFormat="1" ht="17.100000000000001" customHeight="1">
      <c r="B166" s="147"/>
      <c r="C166" s="154" t="s">
        <v>68</v>
      </c>
      <c r="D166" s="47"/>
      <c r="E166" s="47"/>
      <c r="F166" s="47"/>
      <c r="G166" s="155"/>
      <c r="H166" s="156">
        <v>424930</v>
      </c>
      <c r="I166" s="157">
        <v>1118692</v>
      </c>
      <c r="J166" s="169">
        <f t="shared" si="32"/>
        <v>1543622</v>
      </c>
      <c r="K166" s="350">
        <v>0</v>
      </c>
      <c r="L166" s="159">
        <v>11261828</v>
      </c>
      <c r="M166" s="159">
        <v>15456004</v>
      </c>
      <c r="N166" s="159">
        <v>18109211</v>
      </c>
      <c r="O166" s="159">
        <v>15006738</v>
      </c>
      <c r="P166" s="157">
        <v>8096317</v>
      </c>
      <c r="Q166" s="158">
        <f t="shared" si="33"/>
        <v>67930098</v>
      </c>
      <c r="R166" s="160">
        <f t="shared" si="34"/>
        <v>69473720</v>
      </c>
    </row>
    <row r="167" spans="2:18" s="135" customFormat="1" ht="17.100000000000001" customHeight="1">
      <c r="B167" s="147"/>
      <c r="C167" s="154" t="s">
        <v>69</v>
      </c>
      <c r="D167" s="47"/>
      <c r="E167" s="47"/>
      <c r="F167" s="47"/>
      <c r="G167" s="155"/>
      <c r="H167" s="156">
        <v>0</v>
      </c>
      <c r="I167" s="157">
        <v>0</v>
      </c>
      <c r="J167" s="169">
        <f t="shared" si="32"/>
        <v>0</v>
      </c>
      <c r="K167" s="355"/>
      <c r="L167" s="159">
        <v>44923285</v>
      </c>
      <c r="M167" s="159">
        <v>57267199</v>
      </c>
      <c r="N167" s="159">
        <v>51890442</v>
      </c>
      <c r="O167" s="159">
        <v>35820577</v>
      </c>
      <c r="P167" s="157">
        <v>15144964</v>
      </c>
      <c r="Q167" s="158">
        <f t="shared" si="33"/>
        <v>205046467</v>
      </c>
      <c r="R167" s="160">
        <f t="shared" si="34"/>
        <v>205046467</v>
      </c>
    </row>
    <row r="168" spans="2:18" s="135" customFormat="1" ht="17.100000000000001" customHeight="1">
      <c r="B168" s="147"/>
      <c r="C168" s="190" t="s">
        <v>70</v>
      </c>
      <c r="D168" s="191"/>
      <c r="E168" s="191"/>
      <c r="F168" s="191"/>
      <c r="G168" s="192"/>
      <c r="H168" s="156">
        <v>0</v>
      </c>
      <c r="I168" s="157">
        <v>0</v>
      </c>
      <c r="J168" s="169">
        <f t="shared" si="32"/>
        <v>0</v>
      </c>
      <c r="K168" s="355"/>
      <c r="L168" s="159">
        <v>3862969</v>
      </c>
      <c r="M168" s="159">
        <v>6936870</v>
      </c>
      <c r="N168" s="159">
        <v>7488739</v>
      </c>
      <c r="O168" s="159">
        <v>5510628</v>
      </c>
      <c r="P168" s="157">
        <v>2776388</v>
      </c>
      <c r="Q168" s="158">
        <f t="shared" si="33"/>
        <v>26575594</v>
      </c>
      <c r="R168" s="160">
        <f t="shared" si="34"/>
        <v>26575594</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1155651</v>
      </c>
      <c r="O169" s="159">
        <v>8039285</v>
      </c>
      <c r="P169" s="157">
        <v>4140403</v>
      </c>
      <c r="Q169" s="158">
        <f t="shared" si="33"/>
        <v>13335339</v>
      </c>
      <c r="R169" s="160">
        <f t="shared" si="34"/>
        <v>13335339</v>
      </c>
    </row>
    <row r="170" spans="2:18" s="135" customFormat="1" ht="17.100000000000001" customHeight="1">
      <c r="B170" s="195"/>
      <c r="C170" s="196" t="s">
        <v>72</v>
      </c>
      <c r="D170" s="197"/>
      <c r="E170" s="197"/>
      <c r="F170" s="197"/>
      <c r="G170" s="198"/>
      <c r="H170" s="199">
        <v>0</v>
      </c>
      <c r="I170" s="200">
        <v>0</v>
      </c>
      <c r="J170" s="201">
        <f t="shared" si="32"/>
        <v>0</v>
      </c>
      <c r="K170" s="356"/>
      <c r="L170" s="202">
        <v>2890355</v>
      </c>
      <c r="M170" s="202">
        <v>5160364</v>
      </c>
      <c r="N170" s="202">
        <v>5007282</v>
      </c>
      <c r="O170" s="202">
        <v>8039808</v>
      </c>
      <c r="P170" s="200">
        <v>8836714</v>
      </c>
      <c r="Q170" s="203">
        <f t="shared" si="33"/>
        <v>29934523</v>
      </c>
      <c r="R170" s="204">
        <f t="shared" si="34"/>
        <v>29934523</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14423955</v>
      </c>
      <c r="M171" s="143">
        <f t="shared" si="35"/>
        <v>27740826</v>
      </c>
      <c r="N171" s="143">
        <f t="shared" si="35"/>
        <v>89896005</v>
      </c>
      <c r="O171" s="143">
        <f t="shared" si="35"/>
        <v>280650487</v>
      </c>
      <c r="P171" s="144">
        <f t="shared" si="35"/>
        <v>330388972</v>
      </c>
      <c r="Q171" s="145">
        <f t="shared" si="35"/>
        <v>743100245</v>
      </c>
      <c r="R171" s="146">
        <f t="shared" si="35"/>
        <v>743100245</v>
      </c>
    </row>
    <row r="172" spans="2:18" s="135" customFormat="1" ht="17.100000000000001" customHeight="1">
      <c r="B172" s="147"/>
      <c r="C172" s="39" t="s">
        <v>74</v>
      </c>
      <c r="D172" s="68"/>
      <c r="E172" s="68"/>
      <c r="F172" s="68"/>
      <c r="G172" s="148"/>
      <c r="H172" s="149">
        <v>0</v>
      </c>
      <c r="I172" s="150">
        <v>0</v>
      </c>
      <c r="J172" s="167">
        <f>SUM(H172:I172)</f>
        <v>0</v>
      </c>
      <c r="K172" s="353"/>
      <c r="L172" s="152">
        <v>201159</v>
      </c>
      <c r="M172" s="152">
        <v>1572006</v>
      </c>
      <c r="N172" s="152">
        <v>39503513</v>
      </c>
      <c r="O172" s="152">
        <v>129278379</v>
      </c>
      <c r="P172" s="150">
        <v>122208937</v>
      </c>
      <c r="Q172" s="151">
        <f>SUM(K172:P172)</f>
        <v>292763994</v>
      </c>
      <c r="R172" s="153">
        <f>SUM(J172,Q172)</f>
        <v>292763994</v>
      </c>
    </row>
    <row r="173" spans="2:18" s="135" customFormat="1" ht="17.100000000000001" customHeight="1">
      <c r="B173" s="147"/>
      <c r="C173" s="154" t="s">
        <v>75</v>
      </c>
      <c r="D173" s="47"/>
      <c r="E173" s="47"/>
      <c r="F173" s="47"/>
      <c r="G173" s="155"/>
      <c r="H173" s="156">
        <v>0</v>
      </c>
      <c r="I173" s="157">
        <v>0</v>
      </c>
      <c r="J173" s="169">
        <f>SUM(H173:I173)</f>
        <v>0</v>
      </c>
      <c r="K173" s="355"/>
      <c r="L173" s="159">
        <v>14222796</v>
      </c>
      <c r="M173" s="159">
        <v>23293086</v>
      </c>
      <c r="N173" s="159">
        <v>35249907</v>
      </c>
      <c r="O173" s="159">
        <v>32802797</v>
      </c>
      <c r="P173" s="157">
        <v>24156946</v>
      </c>
      <c r="Q173" s="158">
        <f>SUM(K173:P173)</f>
        <v>129725532</v>
      </c>
      <c r="R173" s="160">
        <f>SUM(J173,Q173)</f>
        <v>129725532</v>
      </c>
    </row>
    <row r="174" spans="2:18" s="135" customFormat="1" ht="17.100000000000001" customHeight="1">
      <c r="B174" s="193"/>
      <c r="C174" s="154" t="s">
        <v>76</v>
      </c>
      <c r="D174" s="47"/>
      <c r="E174" s="47"/>
      <c r="F174" s="47"/>
      <c r="G174" s="155"/>
      <c r="H174" s="156">
        <v>0</v>
      </c>
      <c r="I174" s="157">
        <v>0</v>
      </c>
      <c r="J174" s="169">
        <f>SUM(H174:I174)</f>
        <v>0</v>
      </c>
      <c r="K174" s="355"/>
      <c r="L174" s="159">
        <v>0</v>
      </c>
      <c r="M174" s="159">
        <v>1916352</v>
      </c>
      <c r="N174" s="159">
        <v>4965755</v>
      </c>
      <c r="O174" s="159">
        <v>20043656</v>
      </c>
      <c r="P174" s="157">
        <v>28492432</v>
      </c>
      <c r="Q174" s="158">
        <f>SUM(K174:P174)</f>
        <v>55418195</v>
      </c>
      <c r="R174" s="160">
        <f>SUM(J174,Q174)</f>
        <v>55418195</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959382</v>
      </c>
      <c r="N175" s="320">
        <v>10176830</v>
      </c>
      <c r="O175" s="320">
        <v>98525655</v>
      </c>
      <c r="P175" s="318">
        <v>155530657</v>
      </c>
      <c r="Q175" s="321">
        <f>SUM(K175:P175)</f>
        <v>265192524</v>
      </c>
      <c r="R175" s="322">
        <f>SUM(J175,Q175)</f>
        <v>265192524</v>
      </c>
    </row>
    <row r="176" spans="2:18" s="135" customFormat="1" ht="17.100000000000001" customHeight="1">
      <c r="B176" s="205" t="s">
        <v>77</v>
      </c>
      <c r="C176" s="31"/>
      <c r="D176" s="31"/>
      <c r="E176" s="31"/>
      <c r="F176" s="31"/>
      <c r="G176" s="32"/>
      <c r="H176" s="140">
        <f t="shared" ref="H176:R176" si="36">SUM(H140,H161,H171)</f>
        <v>16316483</v>
      </c>
      <c r="I176" s="141">
        <f t="shared" si="36"/>
        <v>32942188</v>
      </c>
      <c r="J176" s="142">
        <f t="shared" si="36"/>
        <v>49258671</v>
      </c>
      <c r="K176" s="352">
        <f t="shared" si="36"/>
        <v>0</v>
      </c>
      <c r="L176" s="143">
        <f t="shared" si="36"/>
        <v>413399125</v>
      </c>
      <c r="M176" s="143">
        <f t="shared" si="36"/>
        <v>405223455</v>
      </c>
      <c r="N176" s="143">
        <f t="shared" si="36"/>
        <v>414505404</v>
      </c>
      <c r="O176" s="143">
        <f t="shared" si="36"/>
        <v>526998226</v>
      </c>
      <c r="P176" s="144">
        <f t="shared" si="36"/>
        <v>465870873</v>
      </c>
      <c r="Q176" s="145">
        <f t="shared" si="36"/>
        <v>2225997083</v>
      </c>
      <c r="R176" s="146">
        <f t="shared" si="36"/>
        <v>2275255754</v>
      </c>
    </row>
  </sheetData>
  <mergeCells count="54">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 ref="B23:B32"/>
    <mergeCell ref="B33:B42"/>
    <mergeCell ref="B80:G81"/>
    <mergeCell ref="J87:Q87"/>
    <mergeCell ref="H64:J64"/>
    <mergeCell ref="H72:J72"/>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3.4648437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令和２年（２０２０年）１１月※</v>
      </c>
      <c r="B1" s="251"/>
      <c r="C1" s="251"/>
      <c r="D1" s="251"/>
      <c r="E1" s="251"/>
      <c r="F1" s="251"/>
      <c r="G1" s="251"/>
      <c r="H1" s="251"/>
      <c r="J1" s="627" t="s">
        <v>0</v>
      </c>
      <c r="K1" s="628"/>
      <c r="L1" s="628"/>
      <c r="M1" s="628"/>
      <c r="N1" s="628"/>
      <c r="O1" s="629"/>
      <c r="P1" s="630">
        <v>43865</v>
      </c>
      <c r="Q1" s="631"/>
      <c r="R1" s="3" t="s">
        <v>1</v>
      </c>
    </row>
    <row r="2" spans="1:18" ht="17.100000000000001" customHeight="1" thickTop="1">
      <c r="A2" s="4">
        <v>2</v>
      </c>
      <c r="B2" s="4">
        <v>2020</v>
      </c>
      <c r="C2" s="4">
        <v>11</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令和２年（２０２０年）１１月末日現在</v>
      </c>
      <c r="C5" s="635"/>
      <c r="D5" s="635"/>
      <c r="E5" s="635"/>
      <c r="F5" s="635"/>
      <c r="G5" s="636"/>
      <c r="H5" s="637" t="s">
        <v>4</v>
      </c>
      <c r="I5" s="638"/>
      <c r="L5" s="399" t="s">
        <v>3</v>
      </c>
      <c r="Q5" s="7" t="s">
        <v>5</v>
      </c>
    </row>
    <row r="6" spans="1:18" ht="17.100000000000001" customHeight="1">
      <c r="B6" s="8" t="s">
        <v>6</v>
      </c>
      <c r="C6" s="9"/>
      <c r="D6" s="9"/>
      <c r="E6" s="9"/>
      <c r="F6" s="9"/>
      <c r="G6" s="10"/>
      <c r="H6" s="11"/>
      <c r="I6" s="12">
        <v>47299</v>
      </c>
      <c r="K6" s="361" t="s">
        <v>158</v>
      </c>
      <c r="L6" s="360">
        <f>(I7+I8)-I6</f>
        <v>2343</v>
      </c>
      <c r="Q6" s="242">
        <f>R42</f>
        <v>20034</v>
      </c>
      <c r="R6" s="648">
        <f>Q6/Q7</f>
        <v>0.20666178397169413</v>
      </c>
    </row>
    <row r="7" spans="1:18" s="251" customFormat="1" ht="17.100000000000001" customHeight="1">
      <c r="B7" s="243" t="s">
        <v>151</v>
      </c>
      <c r="C7" s="244"/>
      <c r="D7" s="244"/>
      <c r="E7" s="244"/>
      <c r="F7" s="244"/>
      <c r="G7" s="245"/>
      <c r="H7" s="246"/>
      <c r="I7" s="247">
        <v>31724</v>
      </c>
      <c r="K7" s="251" t="s">
        <v>157</v>
      </c>
      <c r="Q7" s="333">
        <f>I9</f>
        <v>96941</v>
      </c>
      <c r="R7" s="648"/>
    </row>
    <row r="8" spans="1:18" s="251" customFormat="1" ht="17.100000000000001" customHeight="1">
      <c r="B8" s="13" t="s">
        <v>152</v>
      </c>
      <c r="C8" s="14"/>
      <c r="D8" s="14"/>
      <c r="E8" s="14"/>
      <c r="F8" s="14"/>
      <c r="G8" s="248"/>
      <c r="H8" s="249"/>
      <c r="I8" s="250">
        <v>17918</v>
      </c>
      <c r="K8" s="251" t="s">
        <v>156</v>
      </c>
      <c r="Q8" s="334"/>
      <c r="R8" s="335"/>
    </row>
    <row r="9" spans="1:18" ht="17.100000000000001" customHeight="1">
      <c r="B9" s="15" t="s">
        <v>7</v>
      </c>
      <c r="C9" s="16"/>
      <c r="D9" s="16"/>
      <c r="E9" s="16"/>
      <c r="F9" s="16"/>
      <c r="G9" s="17"/>
      <c r="H9" s="18"/>
      <c r="I9" s="19">
        <f>I6+I7+I8</f>
        <v>96941</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令和２年（２０２０年）１１月末日現在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814</v>
      </c>
      <c r="I14" s="34">
        <f>I15+I16+I17+I18+I19+I20</f>
        <v>671</v>
      </c>
      <c r="J14" s="35">
        <f t="shared" ref="J14:J22" si="0">SUM(H14:I14)</f>
        <v>1485</v>
      </c>
      <c r="K14" s="337" t="s">
        <v>191</v>
      </c>
      <c r="L14" s="36">
        <f>L15+L16+L17+L18+L19+L20</f>
        <v>1384</v>
      </c>
      <c r="M14" s="36">
        <f>M15+M16+M17+M18+M19+M20</f>
        <v>1045</v>
      </c>
      <c r="N14" s="36">
        <f>N15+N16+N17+N18+N19+N20</f>
        <v>714</v>
      </c>
      <c r="O14" s="36">
        <f>O15+O16+O17+O18+O19+O20</f>
        <v>675</v>
      </c>
      <c r="P14" s="36">
        <f>P15+P16+P17+P18+P19+P20</f>
        <v>537</v>
      </c>
      <c r="Q14" s="37">
        <f t="shared" ref="Q14:Q22" si="1">SUM(K14:P14)</f>
        <v>4355</v>
      </c>
      <c r="R14" s="38">
        <f t="shared" ref="R14:R22" si="2">SUM(J14,Q14)</f>
        <v>5840</v>
      </c>
    </row>
    <row r="15" spans="1:18" ht="17.100000000000001" customHeight="1">
      <c r="A15" s="4">
        <v>156</v>
      </c>
      <c r="B15" s="611"/>
      <c r="C15" s="39"/>
      <c r="D15" s="40" t="s">
        <v>22</v>
      </c>
      <c r="E15" s="40"/>
      <c r="F15" s="40"/>
      <c r="G15" s="40"/>
      <c r="H15" s="41">
        <v>64</v>
      </c>
      <c r="I15" s="42">
        <v>62</v>
      </c>
      <c r="J15" s="43">
        <f t="shared" si="0"/>
        <v>126</v>
      </c>
      <c r="K15" s="338" t="s">
        <v>191</v>
      </c>
      <c r="L15" s="44">
        <v>78</v>
      </c>
      <c r="M15" s="44">
        <v>61</v>
      </c>
      <c r="N15" s="44">
        <v>35</v>
      </c>
      <c r="O15" s="44">
        <v>29</v>
      </c>
      <c r="P15" s="42">
        <v>38</v>
      </c>
      <c r="Q15" s="43">
        <f t="shared" si="1"/>
        <v>241</v>
      </c>
      <c r="R15" s="45">
        <f t="shared" si="2"/>
        <v>367</v>
      </c>
    </row>
    <row r="16" spans="1:18" ht="17.100000000000001" customHeight="1">
      <c r="A16" s="4"/>
      <c r="B16" s="611"/>
      <c r="C16" s="46"/>
      <c r="D16" s="47" t="s">
        <v>23</v>
      </c>
      <c r="E16" s="47"/>
      <c r="F16" s="47"/>
      <c r="G16" s="47"/>
      <c r="H16" s="41">
        <v>121</v>
      </c>
      <c r="I16" s="42">
        <v>127</v>
      </c>
      <c r="J16" s="43">
        <f t="shared" si="0"/>
        <v>248</v>
      </c>
      <c r="K16" s="338" t="s">
        <v>191</v>
      </c>
      <c r="L16" s="44">
        <v>165</v>
      </c>
      <c r="M16" s="44">
        <v>163</v>
      </c>
      <c r="N16" s="44">
        <v>99</v>
      </c>
      <c r="O16" s="44">
        <v>99</v>
      </c>
      <c r="P16" s="42">
        <v>68</v>
      </c>
      <c r="Q16" s="43">
        <f t="shared" si="1"/>
        <v>594</v>
      </c>
      <c r="R16" s="48">
        <f t="shared" si="2"/>
        <v>842</v>
      </c>
    </row>
    <row r="17" spans="1:18" ht="17.100000000000001" customHeight="1">
      <c r="A17" s="4"/>
      <c r="B17" s="611"/>
      <c r="C17" s="46"/>
      <c r="D17" s="47" t="s">
        <v>24</v>
      </c>
      <c r="E17" s="47"/>
      <c r="F17" s="47"/>
      <c r="G17" s="47"/>
      <c r="H17" s="41">
        <v>127</v>
      </c>
      <c r="I17" s="42">
        <v>120</v>
      </c>
      <c r="J17" s="43">
        <f t="shared" si="0"/>
        <v>247</v>
      </c>
      <c r="K17" s="338" t="s">
        <v>191</v>
      </c>
      <c r="L17" s="44">
        <v>244</v>
      </c>
      <c r="M17" s="44">
        <v>187</v>
      </c>
      <c r="N17" s="44">
        <v>125</v>
      </c>
      <c r="O17" s="44">
        <v>106</v>
      </c>
      <c r="P17" s="42">
        <v>93</v>
      </c>
      <c r="Q17" s="43">
        <f t="shared" si="1"/>
        <v>755</v>
      </c>
      <c r="R17" s="48">
        <f t="shared" si="2"/>
        <v>1002</v>
      </c>
    </row>
    <row r="18" spans="1:18" ht="17.100000000000001" customHeight="1">
      <c r="A18" s="4"/>
      <c r="B18" s="611"/>
      <c r="C18" s="46"/>
      <c r="D18" s="47" t="s">
        <v>25</v>
      </c>
      <c r="E18" s="47"/>
      <c r="F18" s="47"/>
      <c r="G18" s="47"/>
      <c r="H18" s="41">
        <v>175</v>
      </c>
      <c r="I18" s="42">
        <v>131</v>
      </c>
      <c r="J18" s="43">
        <f t="shared" si="0"/>
        <v>306</v>
      </c>
      <c r="K18" s="338" t="s">
        <v>191</v>
      </c>
      <c r="L18" s="44">
        <v>313</v>
      </c>
      <c r="M18" s="44">
        <v>198</v>
      </c>
      <c r="N18" s="44">
        <v>131</v>
      </c>
      <c r="O18" s="44">
        <v>157</v>
      </c>
      <c r="P18" s="42">
        <v>117</v>
      </c>
      <c r="Q18" s="43">
        <f t="shared" si="1"/>
        <v>916</v>
      </c>
      <c r="R18" s="48">
        <f t="shared" si="2"/>
        <v>1222</v>
      </c>
    </row>
    <row r="19" spans="1:18" ht="17.100000000000001" customHeight="1">
      <c r="A19" s="4"/>
      <c r="B19" s="611"/>
      <c r="C19" s="46"/>
      <c r="D19" s="47" t="s">
        <v>26</v>
      </c>
      <c r="E19" s="47"/>
      <c r="F19" s="47"/>
      <c r="G19" s="47"/>
      <c r="H19" s="41">
        <v>191</v>
      </c>
      <c r="I19" s="42">
        <v>127</v>
      </c>
      <c r="J19" s="43">
        <f t="shared" si="0"/>
        <v>318</v>
      </c>
      <c r="K19" s="338" t="s">
        <v>191</v>
      </c>
      <c r="L19" s="44">
        <v>343</v>
      </c>
      <c r="M19" s="44">
        <v>230</v>
      </c>
      <c r="N19" s="44">
        <v>190</v>
      </c>
      <c r="O19" s="44">
        <v>143</v>
      </c>
      <c r="P19" s="42">
        <v>92</v>
      </c>
      <c r="Q19" s="43">
        <f t="shared" si="1"/>
        <v>998</v>
      </c>
      <c r="R19" s="48">
        <f t="shared" si="2"/>
        <v>1316</v>
      </c>
    </row>
    <row r="20" spans="1:18" ht="17.100000000000001" customHeight="1">
      <c r="A20" s="4">
        <v>719</v>
      </c>
      <c r="B20" s="611"/>
      <c r="C20" s="49"/>
      <c r="D20" s="50" t="s">
        <v>27</v>
      </c>
      <c r="E20" s="50"/>
      <c r="F20" s="50"/>
      <c r="G20" s="50"/>
      <c r="H20" s="51">
        <v>136</v>
      </c>
      <c r="I20" s="52">
        <v>104</v>
      </c>
      <c r="J20" s="53">
        <f t="shared" si="0"/>
        <v>240</v>
      </c>
      <c r="K20" s="339" t="s">
        <v>191</v>
      </c>
      <c r="L20" s="54">
        <v>241</v>
      </c>
      <c r="M20" s="54">
        <v>206</v>
      </c>
      <c r="N20" s="54">
        <v>134</v>
      </c>
      <c r="O20" s="54">
        <v>141</v>
      </c>
      <c r="P20" s="52">
        <v>129</v>
      </c>
      <c r="Q20" s="43">
        <f t="shared" si="1"/>
        <v>851</v>
      </c>
      <c r="R20" s="55">
        <f t="shared" si="2"/>
        <v>1091</v>
      </c>
    </row>
    <row r="21" spans="1:18" ht="17.100000000000001" customHeight="1">
      <c r="A21" s="4">
        <v>25</v>
      </c>
      <c r="B21" s="611"/>
      <c r="C21" s="56" t="s">
        <v>28</v>
      </c>
      <c r="D21" s="56"/>
      <c r="E21" s="56"/>
      <c r="F21" s="56"/>
      <c r="G21" s="56"/>
      <c r="H21" s="33">
        <v>18</v>
      </c>
      <c r="I21" s="57">
        <v>23</v>
      </c>
      <c r="J21" s="35">
        <f t="shared" si="0"/>
        <v>41</v>
      </c>
      <c r="K21" s="337" t="s">
        <v>191</v>
      </c>
      <c r="L21" s="36">
        <v>40</v>
      </c>
      <c r="M21" s="36">
        <v>31</v>
      </c>
      <c r="N21" s="36">
        <v>22</v>
      </c>
      <c r="O21" s="36">
        <v>12</v>
      </c>
      <c r="P21" s="58">
        <v>21</v>
      </c>
      <c r="Q21" s="59">
        <f t="shared" si="1"/>
        <v>126</v>
      </c>
      <c r="R21" s="60">
        <f t="shared" si="2"/>
        <v>167</v>
      </c>
    </row>
    <row r="22" spans="1:18" ht="17.100000000000001" customHeight="1" thickBot="1">
      <c r="A22" s="4">
        <v>900</v>
      </c>
      <c r="B22" s="612"/>
      <c r="C22" s="607" t="s">
        <v>29</v>
      </c>
      <c r="D22" s="608"/>
      <c r="E22" s="608"/>
      <c r="F22" s="608"/>
      <c r="G22" s="609"/>
      <c r="H22" s="61">
        <f>H14+H21</f>
        <v>832</v>
      </c>
      <c r="I22" s="62">
        <f>I14+I21</f>
        <v>694</v>
      </c>
      <c r="J22" s="63">
        <f t="shared" si="0"/>
        <v>1526</v>
      </c>
      <c r="K22" s="340" t="s">
        <v>191</v>
      </c>
      <c r="L22" s="64">
        <f>L14+L21</f>
        <v>1424</v>
      </c>
      <c r="M22" s="64">
        <f>M14+M21</f>
        <v>1076</v>
      </c>
      <c r="N22" s="64">
        <f>N14+N21</f>
        <v>736</v>
      </c>
      <c r="O22" s="64">
        <f>O14+O21</f>
        <v>687</v>
      </c>
      <c r="P22" s="62">
        <f>P14+P21</f>
        <v>558</v>
      </c>
      <c r="Q22" s="63">
        <f t="shared" si="1"/>
        <v>4481</v>
      </c>
      <c r="R22" s="65">
        <f t="shared" si="2"/>
        <v>6007</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1946</v>
      </c>
      <c r="I24" s="34">
        <f>I25+I26+I27+I28+I29+I30</f>
        <v>1821</v>
      </c>
      <c r="J24" s="35">
        <f t="shared" ref="J24:J32" si="3">SUM(H24:I24)</f>
        <v>3767</v>
      </c>
      <c r="K24" s="337" t="s">
        <v>190</v>
      </c>
      <c r="L24" s="36">
        <f>L25+L26+L27+L28+L29+L30</f>
        <v>3289</v>
      </c>
      <c r="M24" s="36">
        <f>M25+M26+M27+M28+M29+M30</f>
        <v>1960</v>
      </c>
      <c r="N24" s="36">
        <f>N25+N26+N27+N28+N29+N30</f>
        <v>1571</v>
      </c>
      <c r="O24" s="36">
        <f>O25+O26+O27+O28+O29+O30</f>
        <v>1791</v>
      </c>
      <c r="P24" s="36">
        <f>P25+P26+P27+P28+P29+P30</f>
        <v>1502</v>
      </c>
      <c r="Q24" s="37">
        <f t="shared" ref="Q24:Q32" si="4">SUM(K24:P24)</f>
        <v>10113</v>
      </c>
      <c r="R24" s="38">
        <f t="shared" ref="R24:R32" si="5">SUM(J24,Q24)</f>
        <v>13880</v>
      </c>
    </row>
    <row r="25" spans="1:18" ht="17.100000000000001" customHeight="1">
      <c r="B25" s="614"/>
      <c r="C25" s="68"/>
      <c r="D25" s="40" t="s">
        <v>22</v>
      </c>
      <c r="E25" s="40"/>
      <c r="F25" s="40"/>
      <c r="G25" s="40"/>
      <c r="H25" s="41">
        <v>62</v>
      </c>
      <c r="I25" s="42">
        <v>54</v>
      </c>
      <c r="J25" s="43">
        <f t="shared" si="3"/>
        <v>116</v>
      </c>
      <c r="K25" s="338" t="s">
        <v>190</v>
      </c>
      <c r="L25" s="44">
        <v>68</v>
      </c>
      <c r="M25" s="44">
        <v>43</v>
      </c>
      <c r="N25" s="44">
        <v>33</v>
      </c>
      <c r="O25" s="44">
        <v>37</v>
      </c>
      <c r="P25" s="42">
        <v>29</v>
      </c>
      <c r="Q25" s="43">
        <f t="shared" si="4"/>
        <v>210</v>
      </c>
      <c r="R25" s="45">
        <f t="shared" si="5"/>
        <v>326</v>
      </c>
    </row>
    <row r="26" spans="1:18" ht="17.100000000000001" customHeight="1">
      <c r="B26" s="614"/>
      <c r="C26" s="40"/>
      <c r="D26" s="47" t="s">
        <v>23</v>
      </c>
      <c r="E26" s="47"/>
      <c r="F26" s="47"/>
      <c r="G26" s="47"/>
      <c r="H26" s="41">
        <v>141</v>
      </c>
      <c r="I26" s="42">
        <v>155</v>
      </c>
      <c r="J26" s="43">
        <f t="shared" si="3"/>
        <v>296</v>
      </c>
      <c r="K26" s="338" t="s">
        <v>190</v>
      </c>
      <c r="L26" s="44">
        <v>198</v>
      </c>
      <c r="M26" s="44">
        <v>99</v>
      </c>
      <c r="N26" s="44">
        <v>96</v>
      </c>
      <c r="O26" s="44">
        <v>78</v>
      </c>
      <c r="P26" s="42">
        <v>81</v>
      </c>
      <c r="Q26" s="43">
        <f t="shared" si="4"/>
        <v>552</v>
      </c>
      <c r="R26" s="48">
        <f t="shared" si="5"/>
        <v>848</v>
      </c>
    </row>
    <row r="27" spans="1:18" ht="17.100000000000001" customHeight="1">
      <c r="B27" s="614"/>
      <c r="C27" s="40"/>
      <c r="D27" s="47" t="s">
        <v>24</v>
      </c>
      <c r="E27" s="47"/>
      <c r="F27" s="47"/>
      <c r="G27" s="47"/>
      <c r="H27" s="41">
        <v>298</v>
      </c>
      <c r="I27" s="42">
        <v>257</v>
      </c>
      <c r="J27" s="43">
        <f t="shared" si="3"/>
        <v>555</v>
      </c>
      <c r="K27" s="338" t="s">
        <v>190</v>
      </c>
      <c r="L27" s="44">
        <v>371</v>
      </c>
      <c r="M27" s="44">
        <v>202</v>
      </c>
      <c r="N27" s="44">
        <v>154</v>
      </c>
      <c r="O27" s="44">
        <v>139</v>
      </c>
      <c r="P27" s="42">
        <v>122</v>
      </c>
      <c r="Q27" s="43">
        <f t="shared" si="4"/>
        <v>988</v>
      </c>
      <c r="R27" s="48">
        <f t="shared" si="5"/>
        <v>1543</v>
      </c>
    </row>
    <row r="28" spans="1:18" ht="17.100000000000001" customHeight="1">
      <c r="B28" s="614"/>
      <c r="C28" s="40"/>
      <c r="D28" s="47" t="s">
        <v>25</v>
      </c>
      <c r="E28" s="47"/>
      <c r="F28" s="47"/>
      <c r="G28" s="47"/>
      <c r="H28" s="41">
        <v>496</v>
      </c>
      <c r="I28" s="42">
        <v>399</v>
      </c>
      <c r="J28" s="43">
        <f t="shared" si="3"/>
        <v>895</v>
      </c>
      <c r="K28" s="338" t="s">
        <v>190</v>
      </c>
      <c r="L28" s="44">
        <v>677</v>
      </c>
      <c r="M28" s="44">
        <v>316</v>
      </c>
      <c r="N28" s="44">
        <v>220</v>
      </c>
      <c r="O28" s="44">
        <v>237</v>
      </c>
      <c r="P28" s="42">
        <v>193</v>
      </c>
      <c r="Q28" s="43">
        <f t="shared" si="4"/>
        <v>1643</v>
      </c>
      <c r="R28" s="48">
        <f t="shared" si="5"/>
        <v>2538</v>
      </c>
    </row>
    <row r="29" spans="1:18" ht="17.100000000000001" customHeight="1">
      <c r="B29" s="614"/>
      <c r="C29" s="40"/>
      <c r="D29" s="47" t="s">
        <v>26</v>
      </c>
      <c r="E29" s="47"/>
      <c r="F29" s="47"/>
      <c r="G29" s="47"/>
      <c r="H29" s="41">
        <v>576</v>
      </c>
      <c r="I29" s="42">
        <v>557</v>
      </c>
      <c r="J29" s="43">
        <f t="shared" si="3"/>
        <v>1133</v>
      </c>
      <c r="K29" s="338" t="s">
        <v>190</v>
      </c>
      <c r="L29" s="44">
        <v>1015</v>
      </c>
      <c r="M29" s="44">
        <v>535</v>
      </c>
      <c r="N29" s="44">
        <v>400</v>
      </c>
      <c r="O29" s="44">
        <v>468</v>
      </c>
      <c r="P29" s="42">
        <v>389</v>
      </c>
      <c r="Q29" s="43">
        <f t="shared" si="4"/>
        <v>2807</v>
      </c>
      <c r="R29" s="48">
        <f t="shared" si="5"/>
        <v>3940</v>
      </c>
    </row>
    <row r="30" spans="1:18" ht="17.100000000000001" customHeight="1">
      <c r="B30" s="614"/>
      <c r="C30" s="50"/>
      <c r="D30" s="50" t="s">
        <v>27</v>
      </c>
      <c r="E30" s="50"/>
      <c r="F30" s="50"/>
      <c r="G30" s="50"/>
      <c r="H30" s="51">
        <v>373</v>
      </c>
      <c r="I30" s="52">
        <v>399</v>
      </c>
      <c r="J30" s="53">
        <f t="shared" si="3"/>
        <v>772</v>
      </c>
      <c r="K30" s="339" t="s">
        <v>190</v>
      </c>
      <c r="L30" s="54">
        <v>960</v>
      </c>
      <c r="M30" s="54">
        <v>765</v>
      </c>
      <c r="N30" s="54">
        <v>668</v>
      </c>
      <c r="O30" s="54">
        <v>832</v>
      </c>
      <c r="P30" s="52">
        <v>688</v>
      </c>
      <c r="Q30" s="53">
        <f t="shared" si="4"/>
        <v>3913</v>
      </c>
      <c r="R30" s="55">
        <f t="shared" si="5"/>
        <v>4685</v>
      </c>
    </row>
    <row r="31" spans="1:18" ht="17.100000000000001" customHeight="1">
      <c r="B31" s="614"/>
      <c r="C31" s="56" t="s">
        <v>28</v>
      </c>
      <c r="D31" s="56"/>
      <c r="E31" s="56"/>
      <c r="F31" s="56"/>
      <c r="G31" s="56"/>
      <c r="H31" s="33">
        <v>20</v>
      </c>
      <c r="I31" s="57">
        <v>27</v>
      </c>
      <c r="J31" s="35">
        <f t="shared" si="3"/>
        <v>47</v>
      </c>
      <c r="K31" s="337" t="s">
        <v>190</v>
      </c>
      <c r="L31" s="36">
        <v>32</v>
      </c>
      <c r="M31" s="36">
        <v>20</v>
      </c>
      <c r="N31" s="36">
        <v>17</v>
      </c>
      <c r="O31" s="36">
        <v>14</v>
      </c>
      <c r="P31" s="58">
        <v>17</v>
      </c>
      <c r="Q31" s="59">
        <f t="shared" si="4"/>
        <v>100</v>
      </c>
      <c r="R31" s="60">
        <f t="shared" si="5"/>
        <v>147</v>
      </c>
    </row>
    <row r="32" spans="1:18" ht="17.100000000000001" customHeight="1" thickBot="1">
      <c r="B32" s="615"/>
      <c r="C32" s="607" t="s">
        <v>29</v>
      </c>
      <c r="D32" s="608"/>
      <c r="E32" s="608"/>
      <c r="F32" s="608"/>
      <c r="G32" s="609"/>
      <c r="H32" s="61">
        <f>H24+H31</f>
        <v>1966</v>
      </c>
      <c r="I32" s="62">
        <f>I24+I31</f>
        <v>1848</v>
      </c>
      <c r="J32" s="63">
        <f t="shared" si="3"/>
        <v>3814</v>
      </c>
      <c r="K32" s="340" t="s">
        <v>190</v>
      </c>
      <c r="L32" s="64">
        <f>L24+L31</f>
        <v>3321</v>
      </c>
      <c r="M32" s="64">
        <f>M24+M31</f>
        <v>1980</v>
      </c>
      <c r="N32" s="64">
        <f>N24+N31</f>
        <v>1588</v>
      </c>
      <c r="O32" s="64">
        <f>O24+O31</f>
        <v>1805</v>
      </c>
      <c r="P32" s="62">
        <f>P24+P31</f>
        <v>1519</v>
      </c>
      <c r="Q32" s="63">
        <f t="shared" si="4"/>
        <v>10213</v>
      </c>
      <c r="R32" s="65">
        <f t="shared" si="5"/>
        <v>14027</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2760</v>
      </c>
      <c r="I34" s="34">
        <f t="shared" si="6"/>
        <v>2492</v>
      </c>
      <c r="J34" s="35">
        <f t="shared" ref="J34:J42" si="7">SUM(H34:I34)</f>
        <v>5252</v>
      </c>
      <c r="K34" s="337" t="s">
        <v>190</v>
      </c>
      <c r="L34" s="69">
        <f t="shared" ref="L34:P41" si="8">L14+L24</f>
        <v>4673</v>
      </c>
      <c r="M34" s="69">
        <f t="shared" si="8"/>
        <v>3005</v>
      </c>
      <c r="N34" s="69">
        <f t="shared" si="8"/>
        <v>2285</v>
      </c>
      <c r="O34" s="69">
        <f t="shared" si="8"/>
        <v>2466</v>
      </c>
      <c r="P34" s="69">
        <f t="shared" si="8"/>
        <v>2039</v>
      </c>
      <c r="Q34" s="37">
        <f t="shared" ref="Q34:Q42" si="9">SUM(K34:P34)</f>
        <v>14468</v>
      </c>
      <c r="R34" s="38">
        <f t="shared" ref="R34:R42" si="10">SUM(J34,Q34)</f>
        <v>19720</v>
      </c>
    </row>
    <row r="35" spans="1:18" ht="17.100000000000001" customHeight="1">
      <c r="B35" s="617"/>
      <c r="C35" s="39"/>
      <c r="D35" s="40" t="s">
        <v>22</v>
      </c>
      <c r="E35" s="40"/>
      <c r="F35" s="40"/>
      <c r="G35" s="40"/>
      <c r="H35" s="70">
        <f t="shared" si="6"/>
        <v>126</v>
      </c>
      <c r="I35" s="71">
        <f t="shared" si="6"/>
        <v>116</v>
      </c>
      <c r="J35" s="43">
        <f t="shared" si="7"/>
        <v>242</v>
      </c>
      <c r="K35" s="341" t="s">
        <v>190</v>
      </c>
      <c r="L35" s="72">
        <f t="shared" si="8"/>
        <v>146</v>
      </c>
      <c r="M35" s="72">
        <f t="shared" si="8"/>
        <v>104</v>
      </c>
      <c r="N35" s="72">
        <f t="shared" si="8"/>
        <v>68</v>
      </c>
      <c r="O35" s="72">
        <f t="shared" si="8"/>
        <v>66</v>
      </c>
      <c r="P35" s="73">
        <f t="shared" si="8"/>
        <v>67</v>
      </c>
      <c r="Q35" s="43">
        <f t="shared" si="9"/>
        <v>451</v>
      </c>
      <c r="R35" s="45">
        <f t="shared" si="10"/>
        <v>693</v>
      </c>
    </row>
    <row r="36" spans="1:18" ht="17.100000000000001" customHeight="1">
      <c r="B36" s="617"/>
      <c r="C36" s="46"/>
      <c r="D36" s="47" t="s">
        <v>23</v>
      </c>
      <c r="E36" s="47"/>
      <c r="F36" s="47"/>
      <c r="G36" s="47"/>
      <c r="H36" s="74">
        <f t="shared" si="6"/>
        <v>262</v>
      </c>
      <c r="I36" s="75">
        <f t="shared" si="6"/>
        <v>282</v>
      </c>
      <c r="J36" s="43">
        <f t="shared" si="7"/>
        <v>544</v>
      </c>
      <c r="K36" s="342" t="s">
        <v>190</v>
      </c>
      <c r="L36" s="76">
        <f t="shared" si="8"/>
        <v>363</v>
      </c>
      <c r="M36" s="76">
        <f t="shared" si="8"/>
        <v>262</v>
      </c>
      <c r="N36" s="76">
        <f t="shared" si="8"/>
        <v>195</v>
      </c>
      <c r="O36" s="76">
        <f t="shared" si="8"/>
        <v>177</v>
      </c>
      <c r="P36" s="77">
        <f t="shared" si="8"/>
        <v>149</v>
      </c>
      <c r="Q36" s="43">
        <f t="shared" si="9"/>
        <v>1146</v>
      </c>
      <c r="R36" s="48">
        <f t="shared" si="10"/>
        <v>1690</v>
      </c>
    </row>
    <row r="37" spans="1:18" ht="17.100000000000001" customHeight="1">
      <c r="B37" s="617"/>
      <c r="C37" s="46"/>
      <c r="D37" s="47" t="s">
        <v>24</v>
      </c>
      <c r="E37" s="47"/>
      <c r="F37" s="47"/>
      <c r="G37" s="47"/>
      <c r="H37" s="74">
        <f t="shared" si="6"/>
        <v>425</v>
      </c>
      <c r="I37" s="75">
        <f t="shared" si="6"/>
        <v>377</v>
      </c>
      <c r="J37" s="43">
        <f t="shared" si="7"/>
        <v>802</v>
      </c>
      <c r="K37" s="342" t="s">
        <v>190</v>
      </c>
      <c r="L37" s="76">
        <f t="shared" si="8"/>
        <v>615</v>
      </c>
      <c r="M37" s="76">
        <f t="shared" si="8"/>
        <v>389</v>
      </c>
      <c r="N37" s="76">
        <f t="shared" si="8"/>
        <v>279</v>
      </c>
      <c r="O37" s="76">
        <f t="shared" si="8"/>
        <v>245</v>
      </c>
      <c r="P37" s="77">
        <f t="shared" si="8"/>
        <v>215</v>
      </c>
      <c r="Q37" s="43">
        <f t="shared" si="9"/>
        <v>1743</v>
      </c>
      <c r="R37" s="48">
        <f t="shared" si="10"/>
        <v>2545</v>
      </c>
    </row>
    <row r="38" spans="1:18" ht="17.100000000000001" customHeight="1">
      <c r="B38" s="617"/>
      <c r="C38" s="46"/>
      <c r="D38" s="47" t="s">
        <v>25</v>
      </c>
      <c r="E38" s="47"/>
      <c r="F38" s="47"/>
      <c r="G38" s="47"/>
      <c r="H38" s="74">
        <f t="shared" si="6"/>
        <v>671</v>
      </c>
      <c r="I38" s="75">
        <f t="shared" si="6"/>
        <v>530</v>
      </c>
      <c r="J38" s="43">
        <f t="shared" si="7"/>
        <v>1201</v>
      </c>
      <c r="K38" s="342" t="s">
        <v>190</v>
      </c>
      <c r="L38" s="76">
        <f t="shared" si="8"/>
        <v>990</v>
      </c>
      <c r="M38" s="76">
        <f t="shared" si="8"/>
        <v>514</v>
      </c>
      <c r="N38" s="76">
        <f t="shared" si="8"/>
        <v>351</v>
      </c>
      <c r="O38" s="76">
        <f t="shared" si="8"/>
        <v>394</v>
      </c>
      <c r="P38" s="77">
        <f t="shared" si="8"/>
        <v>310</v>
      </c>
      <c r="Q38" s="43">
        <f t="shared" si="9"/>
        <v>2559</v>
      </c>
      <c r="R38" s="48">
        <f t="shared" si="10"/>
        <v>3760</v>
      </c>
    </row>
    <row r="39" spans="1:18" ht="17.100000000000001" customHeight="1">
      <c r="B39" s="617"/>
      <c r="C39" s="46"/>
      <c r="D39" s="47" t="s">
        <v>26</v>
      </c>
      <c r="E39" s="47"/>
      <c r="F39" s="47"/>
      <c r="G39" s="47"/>
      <c r="H39" s="74">
        <f t="shared" si="6"/>
        <v>767</v>
      </c>
      <c r="I39" s="75">
        <f t="shared" si="6"/>
        <v>684</v>
      </c>
      <c r="J39" s="43">
        <f t="shared" si="7"/>
        <v>1451</v>
      </c>
      <c r="K39" s="342" t="s">
        <v>190</v>
      </c>
      <c r="L39" s="76">
        <f t="shared" si="8"/>
        <v>1358</v>
      </c>
      <c r="M39" s="76">
        <f t="shared" si="8"/>
        <v>765</v>
      </c>
      <c r="N39" s="76">
        <f t="shared" si="8"/>
        <v>590</v>
      </c>
      <c r="O39" s="76">
        <f t="shared" si="8"/>
        <v>611</v>
      </c>
      <c r="P39" s="77">
        <f t="shared" si="8"/>
        <v>481</v>
      </c>
      <c r="Q39" s="43">
        <f t="shared" si="9"/>
        <v>3805</v>
      </c>
      <c r="R39" s="48">
        <f t="shared" si="10"/>
        <v>5256</v>
      </c>
    </row>
    <row r="40" spans="1:18" ht="17.100000000000001" customHeight="1">
      <c r="B40" s="617"/>
      <c r="C40" s="49"/>
      <c r="D40" s="50" t="s">
        <v>27</v>
      </c>
      <c r="E40" s="50"/>
      <c r="F40" s="50"/>
      <c r="G40" s="50"/>
      <c r="H40" s="51">
        <f t="shared" si="6"/>
        <v>509</v>
      </c>
      <c r="I40" s="78">
        <f t="shared" si="6"/>
        <v>503</v>
      </c>
      <c r="J40" s="53">
        <f t="shared" si="7"/>
        <v>1012</v>
      </c>
      <c r="K40" s="343" t="s">
        <v>190</v>
      </c>
      <c r="L40" s="79">
        <f t="shared" si="8"/>
        <v>1201</v>
      </c>
      <c r="M40" s="79">
        <f t="shared" si="8"/>
        <v>971</v>
      </c>
      <c r="N40" s="79">
        <f t="shared" si="8"/>
        <v>802</v>
      </c>
      <c r="O40" s="79">
        <f t="shared" si="8"/>
        <v>973</v>
      </c>
      <c r="P40" s="80">
        <f t="shared" si="8"/>
        <v>817</v>
      </c>
      <c r="Q40" s="81">
        <f t="shared" si="9"/>
        <v>4764</v>
      </c>
      <c r="R40" s="55">
        <f t="shared" si="10"/>
        <v>5776</v>
      </c>
    </row>
    <row r="41" spans="1:18" ht="17.100000000000001" customHeight="1">
      <c r="B41" s="617"/>
      <c r="C41" s="56" t="s">
        <v>28</v>
      </c>
      <c r="D41" s="56"/>
      <c r="E41" s="56"/>
      <c r="F41" s="56"/>
      <c r="G41" s="56"/>
      <c r="H41" s="33">
        <f t="shared" si="6"/>
        <v>38</v>
      </c>
      <c r="I41" s="34">
        <f t="shared" si="6"/>
        <v>50</v>
      </c>
      <c r="J41" s="33">
        <f t="shared" si="7"/>
        <v>88</v>
      </c>
      <c r="K41" s="344" t="s">
        <v>190</v>
      </c>
      <c r="L41" s="82">
        <f t="shared" si="8"/>
        <v>72</v>
      </c>
      <c r="M41" s="82">
        <f t="shared" si="8"/>
        <v>51</v>
      </c>
      <c r="N41" s="82">
        <f t="shared" si="8"/>
        <v>39</v>
      </c>
      <c r="O41" s="82">
        <f t="shared" si="8"/>
        <v>26</v>
      </c>
      <c r="P41" s="83">
        <f t="shared" si="8"/>
        <v>38</v>
      </c>
      <c r="Q41" s="37">
        <f t="shared" si="9"/>
        <v>226</v>
      </c>
      <c r="R41" s="84">
        <f t="shared" si="10"/>
        <v>314</v>
      </c>
    </row>
    <row r="42" spans="1:18" ht="17.100000000000001" customHeight="1" thickBot="1">
      <c r="B42" s="618"/>
      <c r="C42" s="607" t="s">
        <v>29</v>
      </c>
      <c r="D42" s="608"/>
      <c r="E42" s="608"/>
      <c r="F42" s="608"/>
      <c r="G42" s="609"/>
      <c r="H42" s="61">
        <f>H34+H41</f>
        <v>2798</v>
      </c>
      <c r="I42" s="62">
        <f>I34+I41</f>
        <v>2542</v>
      </c>
      <c r="J42" s="63">
        <f t="shared" si="7"/>
        <v>5340</v>
      </c>
      <c r="K42" s="340" t="s">
        <v>190</v>
      </c>
      <c r="L42" s="64">
        <f>L34+L41</f>
        <v>4745</v>
      </c>
      <c r="M42" s="64">
        <f>M34+M41</f>
        <v>3056</v>
      </c>
      <c r="N42" s="64">
        <f>N34+N41</f>
        <v>2324</v>
      </c>
      <c r="O42" s="64">
        <f>O34+O41</f>
        <v>2492</v>
      </c>
      <c r="P42" s="62">
        <f>P34+P41</f>
        <v>2077</v>
      </c>
      <c r="Q42" s="63">
        <f t="shared" si="9"/>
        <v>14694</v>
      </c>
      <c r="R42" s="65">
        <f t="shared" si="10"/>
        <v>20034</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令和２年（２０２０年）１１月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98" t="s">
        <v>13</v>
      </c>
      <c r="R48" s="668"/>
    </row>
    <row r="49" spans="1:18" ht="17.100000000000001" customHeight="1">
      <c r="B49" s="8" t="s">
        <v>21</v>
      </c>
      <c r="C49" s="10"/>
      <c r="D49" s="10"/>
      <c r="E49" s="10"/>
      <c r="F49" s="10"/>
      <c r="G49" s="10"/>
      <c r="H49" s="90">
        <v>851</v>
      </c>
      <c r="I49" s="91">
        <v>1272</v>
      </c>
      <c r="J49" s="92">
        <f>SUM(H49:I49)</f>
        <v>2123</v>
      </c>
      <c r="K49" s="346">
        <v>0</v>
      </c>
      <c r="L49" s="94">
        <v>3589</v>
      </c>
      <c r="M49" s="94">
        <v>2370</v>
      </c>
      <c r="N49" s="94">
        <v>1458</v>
      </c>
      <c r="O49" s="94">
        <v>915</v>
      </c>
      <c r="P49" s="95">
        <v>449</v>
      </c>
      <c r="Q49" s="96">
        <f>SUM(K49:P49)</f>
        <v>8781</v>
      </c>
      <c r="R49" s="97">
        <f>SUM(J49,Q49)</f>
        <v>10904</v>
      </c>
    </row>
    <row r="50" spans="1:18" ht="17.100000000000001" customHeight="1">
      <c r="B50" s="98" t="s">
        <v>28</v>
      </c>
      <c r="C50" s="99"/>
      <c r="D50" s="99"/>
      <c r="E50" s="99"/>
      <c r="F50" s="99"/>
      <c r="G50" s="99"/>
      <c r="H50" s="100">
        <v>9</v>
      </c>
      <c r="I50" s="101">
        <v>28</v>
      </c>
      <c r="J50" s="102">
        <f>SUM(H50:I50)</f>
        <v>37</v>
      </c>
      <c r="K50" s="347">
        <v>0</v>
      </c>
      <c r="L50" s="104">
        <v>48</v>
      </c>
      <c r="M50" s="104">
        <v>46</v>
      </c>
      <c r="N50" s="104">
        <v>32</v>
      </c>
      <c r="O50" s="104">
        <v>13</v>
      </c>
      <c r="P50" s="105">
        <v>14</v>
      </c>
      <c r="Q50" s="106">
        <f>SUM(K50:P50)</f>
        <v>153</v>
      </c>
      <c r="R50" s="107">
        <f>SUM(J50,Q50)</f>
        <v>190</v>
      </c>
    </row>
    <row r="51" spans="1:18" ht="17.100000000000001" customHeight="1">
      <c r="B51" s="15" t="s">
        <v>35</v>
      </c>
      <c r="C51" s="16"/>
      <c r="D51" s="16"/>
      <c r="E51" s="16"/>
      <c r="F51" s="16"/>
      <c r="G51" s="16"/>
      <c r="H51" s="108">
        <f t="shared" ref="H51:P51" si="11">H49+H50</f>
        <v>860</v>
      </c>
      <c r="I51" s="109">
        <f t="shared" si="11"/>
        <v>1300</v>
      </c>
      <c r="J51" s="110">
        <f t="shared" si="11"/>
        <v>2160</v>
      </c>
      <c r="K51" s="348">
        <f t="shared" si="11"/>
        <v>0</v>
      </c>
      <c r="L51" s="112">
        <f t="shared" si="11"/>
        <v>3637</v>
      </c>
      <c r="M51" s="112">
        <f t="shared" si="11"/>
        <v>2416</v>
      </c>
      <c r="N51" s="112">
        <f t="shared" si="11"/>
        <v>1490</v>
      </c>
      <c r="O51" s="112">
        <f t="shared" si="11"/>
        <v>928</v>
      </c>
      <c r="P51" s="109">
        <f t="shared" si="11"/>
        <v>463</v>
      </c>
      <c r="Q51" s="110">
        <f>SUM(K51:P51)</f>
        <v>8934</v>
      </c>
      <c r="R51" s="113">
        <f>SUM(J51,Q51)</f>
        <v>11094</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令和２年（２０２０年）１１月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8</v>
      </c>
      <c r="I57" s="91">
        <v>17</v>
      </c>
      <c r="J57" s="92">
        <f>SUM(H57:I57)</f>
        <v>25</v>
      </c>
      <c r="K57" s="346">
        <v>0</v>
      </c>
      <c r="L57" s="94">
        <v>1404</v>
      </c>
      <c r="M57" s="94">
        <v>1050</v>
      </c>
      <c r="N57" s="94">
        <v>728</v>
      </c>
      <c r="O57" s="94">
        <v>486</v>
      </c>
      <c r="P57" s="95">
        <v>234</v>
      </c>
      <c r="Q57" s="115">
        <f>SUM(K57:P57)</f>
        <v>3902</v>
      </c>
      <c r="R57" s="116">
        <f>SUM(J57,Q57)</f>
        <v>3927</v>
      </c>
    </row>
    <row r="58" spans="1:18" ht="17.100000000000001" customHeight="1">
      <c r="B58" s="98" t="s">
        <v>28</v>
      </c>
      <c r="C58" s="99"/>
      <c r="D58" s="99"/>
      <c r="E58" s="99"/>
      <c r="F58" s="99"/>
      <c r="G58" s="99"/>
      <c r="H58" s="100">
        <v>0</v>
      </c>
      <c r="I58" s="101">
        <v>1</v>
      </c>
      <c r="J58" s="102">
        <f>SUM(H58:I58)</f>
        <v>1</v>
      </c>
      <c r="K58" s="347">
        <v>0</v>
      </c>
      <c r="L58" s="104">
        <v>7</v>
      </c>
      <c r="M58" s="104">
        <v>6</v>
      </c>
      <c r="N58" s="104">
        <v>10</v>
      </c>
      <c r="O58" s="104">
        <v>1</v>
      </c>
      <c r="P58" s="105">
        <v>4</v>
      </c>
      <c r="Q58" s="117">
        <f>SUM(K58:P58)</f>
        <v>28</v>
      </c>
      <c r="R58" s="118">
        <f>SUM(J58,Q58)</f>
        <v>29</v>
      </c>
    </row>
    <row r="59" spans="1:18" ht="17.100000000000001" customHeight="1">
      <c r="B59" s="15" t="s">
        <v>35</v>
      </c>
      <c r="C59" s="16"/>
      <c r="D59" s="16"/>
      <c r="E59" s="16"/>
      <c r="F59" s="16"/>
      <c r="G59" s="16"/>
      <c r="H59" s="108">
        <f>H57+H58</f>
        <v>8</v>
      </c>
      <c r="I59" s="109">
        <f>I57+I58</f>
        <v>18</v>
      </c>
      <c r="J59" s="110">
        <f>SUM(H59:I59)</f>
        <v>26</v>
      </c>
      <c r="K59" s="348">
        <f t="shared" ref="K59:P59" si="12">K57+K58</f>
        <v>0</v>
      </c>
      <c r="L59" s="112">
        <f t="shared" si="12"/>
        <v>1411</v>
      </c>
      <c r="M59" s="112">
        <f t="shared" si="12"/>
        <v>1056</v>
      </c>
      <c r="N59" s="112">
        <f t="shared" si="12"/>
        <v>738</v>
      </c>
      <c r="O59" s="112">
        <f t="shared" si="12"/>
        <v>487</v>
      </c>
      <c r="P59" s="109">
        <f t="shared" si="12"/>
        <v>238</v>
      </c>
      <c r="Q59" s="119">
        <f>SUM(K59:P59)</f>
        <v>3930</v>
      </c>
      <c r="R59" s="120">
        <f>SUM(J59,Q59)</f>
        <v>3956</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令和２年（２０２０年）１１月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1</v>
      </c>
      <c r="L66" s="94">
        <v>5</v>
      </c>
      <c r="M66" s="94">
        <v>161</v>
      </c>
      <c r="N66" s="94">
        <v>492</v>
      </c>
      <c r="O66" s="95">
        <v>442</v>
      </c>
      <c r="P66" s="115">
        <f>SUM(K66:O66)</f>
        <v>1101</v>
      </c>
      <c r="Q66" s="116">
        <f>SUM(J66,P66)</f>
        <v>1101</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1</v>
      </c>
      <c r="L68" s="112">
        <f>L66+L67</f>
        <v>5</v>
      </c>
      <c r="M68" s="112">
        <f>M66+M67</f>
        <v>162</v>
      </c>
      <c r="N68" s="112">
        <f>N66+N67</f>
        <v>493</v>
      </c>
      <c r="O68" s="109">
        <f>O66+O67</f>
        <v>446</v>
      </c>
      <c r="P68" s="119">
        <f>SUM(K68:O68)</f>
        <v>1107</v>
      </c>
      <c r="Q68" s="120">
        <f>SUM(J68,P68)</f>
        <v>1107</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令和２年（２０２０年）１１月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60</v>
      </c>
      <c r="L74" s="94">
        <v>84</v>
      </c>
      <c r="M74" s="94">
        <v>130</v>
      </c>
      <c r="N74" s="94">
        <v>109</v>
      </c>
      <c r="O74" s="95">
        <v>75</v>
      </c>
      <c r="P74" s="115">
        <f>SUM(K74:O74)</f>
        <v>458</v>
      </c>
      <c r="Q74" s="116">
        <f>SUM(J74,P74)</f>
        <v>458</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61</v>
      </c>
      <c r="L76" s="112">
        <f>L74+L75</f>
        <v>84</v>
      </c>
      <c r="M76" s="112">
        <f>M74+M75</f>
        <v>130</v>
      </c>
      <c r="N76" s="112">
        <f>N74+N75</f>
        <v>109</v>
      </c>
      <c r="O76" s="109">
        <f>O74+O75</f>
        <v>76</v>
      </c>
      <c r="P76" s="119">
        <f>SUM(K76:O76)</f>
        <v>460</v>
      </c>
      <c r="Q76" s="120">
        <f>SUM(J76,P76)</f>
        <v>460</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令和２年（２０２０年）１１月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402"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7</v>
      </c>
      <c r="M82" s="94">
        <v>12</v>
      </c>
      <c r="N82" s="94">
        <v>47</v>
      </c>
      <c r="O82" s="95">
        <v>72</v>
      </c>
      <c r="P82" s="115">
        <f>SUM(K82:O82)</f>
        <v>139</v>
      </c>
      <c r="Q82" s="116">
        <f>SUM(J82,P82)</f>
        <v>139</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0</v>
      </c>
      <c r="P83" s="117">
        <f>SUM(K83:O83)</f>
        <v>1</v>
      </c>
      <c r="Q83" s="118">
        <f>SUM(J83,P83)</f>
        <v>1</v>
      </c>
    </row>
    <row r="84" spans="1:18" ht="17.100000000000001" customHeight="1">
      <c r="B84" s="15" t="s">
        <v>35</v>
      </c>
      <c r="C84" s="16"/>
      <c r="D84" s="16"/>
      <c r="E84" s="16"/>
      <c r="F84" s="16"/>
      <c r="G84" s="16"/>
      <c r="H84" s="108">
        <f>H82+H83</f>
        <v>0</v>
      </c>
      <c r="I84" s="109">
        <f>I82+I83</f>
        <v>0</v>
      </c>
      <c r="J84" s="110">
        <f>SUM(H84:I84)</f>
        <v>0</v>
      </c>
      <c r="K84" s="111">
        <f>K82+K83</f>
        <v>1</v>
      </c>
      <c r="L84" s="112">
        <f>L82+L83</f>
        <v>7</v>
      </c>
      <c r="M84" s="112">
        <f>M82+M83</f>
        <v>12</v>
      </c>
      <c r="N84" s="112">
        <f>N82+N83</f>
        <v>48</v>
      </c>
      <c r="O84" s="109">
        <f>O82+O83</f>
        <v>72</v>
      </c>
      <c r="P84" s="119">
        <f>SUM(K84:O84)</f>
        <v>140</v>
      </c>
      <c r="Q84" s="120">
        <f>SUM(J84,P84)</f>
        <v>140</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令和２年（２０２０年）１１月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401"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2</v>
      </c>
      <c r="M90" s="258">
        <v>28</v>
      </c>
      <c r="N90" s="258">
        <v>246</v>
      </c>
      <c r="O90" s="259">
        <v>370</v>
      </c>
      <c r="P90" s="260">
        <f>SUM(K90:O90)</f>
        <v>646</v>
      </c>
      <c r="Q90" s="261">
        <f>SUM(J90,P90)</f>
        <v>646</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5</v>
      </c>
      <c r="P91" s="270">
        <f>SUM(K91:O91)</f>
        <v>7</v>
      </c>
      <c r="Q91" s="271">
        <f>SUM(J91,P91)</f>
        <v>7</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2</v>
      </c>
      <c r="M92" s="278">
        <f>M90+M91</f>
        <v>28</v>
      </c>
      <c r="N92" s="278">
        <f>N90+N91</f>
        <v>248</v>
      </c>
      <c r="O92" s="275">
        <f>O90+O91</f>
        <v>375</v>
      </c>
      <c r="P92" s="279">
        <f>SUM(K92:O92)</f>
        <v>653</v>
      </c>
      <c r="Q92" s="280">
        <f>SUM(J92,P92)</f>
        <v>653</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令和２年（２０２０年）１１月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400" t="s">
        <v>13</v>
      </c>
      <c r="R97" s="623"/>
    </row>
    <row r="98" spans="2:18" s="189" customFormat="1" ht="17.100000000000001" customHeight="1">
      <c r="B98" s="294" t="s">
        <v>43</v>
      </c>
      <c r="C98" s="295"/>
      <c r="D98" s="295"/>
      <c r="E98" s="295"/>
      <c r="F98" s="295"/>
      <c r="G98" s="296"/>
      <c r="H98" s="297">
        <f t="shared" ref="H98:R98" si="13">SUM(H99,H105,H108,H113,H117:H118)</f>
        <v>1864</v>
      </c>
      <c r="I98" s="298">
        <f t="shared" si="13"/>
        <v>2877</v>
      </c>
      <c r="J98" s="299">
        <f t="shared" si="13"/>
        <v>4741</v>
      </c>
      <c r="K98" s="352">
        <f t="shared" si="13"/>
        <v>0</v>
      </c>
      <c r="L98" s="300">
        <f t="shared" si="13"/>
        <v>9715</v>
      </c>
      <c r="M98" s="300">
        <f t="shared" si="13"/>
        <v>7264</v>
      </c>
      <c r="N98" s="300">
        <f t="shared" si="13"/>
        <v>4691</v>
      </c>
      <c r="O98" s="300">
        <f t="shared" si="13"/>
        <v>3093</v>
      </c>
      <c r="P98" s="301">
        <f t="shared" si="13"/>
        <v>1767</v>
      </c>
      <c r="Q98" s="302">
        <f t="shared" si="13"/>
        <v>26530</v>
      </c>
      <c r="R98" s="303">
        <f t="shared" si="13"/>
        <v>31271</v>
      </c>
    </row>
    <row r="99" spans="2:18" s="189" customFormat="1" ht="17.100000000000001" customHeight="1">
      <c r="B99" s="179"/>
      <c r="C99" s="294" t="s">
        <v>44</v>
      </c>
      <c r="D99" s="295"/>
      <c r="E99" s="295"/>
      <c r="F99" s="295"/>
      <c r="G99" s="296"/>
      <c r="H99" s="297">
        <f t="shared" ref="H99:Q99" si="14">SUM(H100:H104)</f>
        <v>115</v>
      </c>
      <c r="I99" s="298">
        <f t="shared" si="14"/>
        <v>195</v>
      </c>
      <c r="J99" s="299">
        <f t="shared" si="14"/>
        <v>310</v>
      </c>
      <c r="K99" s="352">
        <f t="shared" si="14"/>
        <v>0</v>
      </c>
      <c r="L99" s="300">
        <f t="shared" si="14"/>
        <v>2550</v>
      </c>
      <c r="M99" s="300">
        <f t="shared" si="14"/>
        <v>1968</v>
      </c>
      <c r="N99" s="300">
        <f t="shared" si="14"/>
        <v>1350</v>
      </c>
      <c r="O99" s="300">
        <f t="shared" si="14"/>
        <v>1060</v>
      </c>
      <c r="P99" s="301">
        <f t="shared" si="14"/>
        <v>705</v>
      </c>
      <c r="Q99" s="302">
        <f t="shared" si="14"/>
        <v>7633</v>
      </c>
      <c r="R99" s="303">
        <f t="shared" ref="R99:R104" si="15">SUM(J99,Q99)</f>
        <v>7943</v>
      </c>
    </row>
    <row r="100" spans="2:18" s="189" customFormat="1" ht="17.100000000000001" customHeight="1">
      <c r="B100" s="179"/>
      <c r="C100" s="179"/>
      <c r="D100" s="304" t="s">
        <v>45</v>
      </c>
      <c r="E100" s="305"/>
      <c r="F100" s="305"/>
      <c r="G100" s="306"/>
      <c r="H100" s="307">
        <v>0</v>
      </c>
      <c r="I100" s="308">
        <v>0</v>
      </c>
      <c r="J100" s="309">
        <f>SUM(H100:I100)</f>
        <v>0</v>
      </c>
      <c r="K100" s="349">
        <v>0</v>
      </c>
      <c r="L100" s="310">
        <v>1416</v>
      </c>
      <c r="M100" s="310">
        <v>925</v>
      </c>
      <c r="N100" s="310">
        <v>519</v>
      </c>
      <c r="O100" s="310">
        <v>316</v>
      </c>
      <c r="P100" s="308">
        <v>184</v>
      </c>
      <c r="Q100" s="309">
        <f>SUM(K100:P100)</f>
        <v>3360</v>
      </c>
      <c r="R100" s="311">
        <f t="shared" si="15"/>
        <v>3360</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4</v>
      </c>
      <c r="N101" s="186">
        <v>1</v>
      </c>
      <c r="O101" s="186">
        <v>16</v>
      </c>
      <c r="P101" s="184">
        <v>12</v>
      </c>
      <c r="Q101" s="187">
        <f>SUM(K101:P101)</f>
        <v>33</v>
      </c>
      <c r="R101" s="188">
        <f t="shared" si="15"/>
        <v>33</v>
      </c>
    </row>
    <row r="102" spans="2:18" s="189" customFormat="1" ht="17.100000000000001" customHeight="1">
      <c r="B102" s="179"/>
      <c r="C102" s="179"/>
      <c r="D102" s="180" t="s">
        <v>47</v>
      </c>
      <c r="E102" s="181"/>
      <c r="F102" s="181"/>
      <c r="G102" s="182"/>
      <c r="H102" s="183">
        <v>47</v>
      </c>
      <c r="I102" s="184">
        <v>81</v>
      </c>
      <c r="J102" s="187">
        <f>SUM(H102:I102)</f>
        <v>128</v>
      </c>
      <c r="K102" s="350">
        <v>0</v>
      </c>
      <c r="L102" s="186">
        <v>319</v>
      </c>
      <c r="M102" s="186">
        <v>280</v>
      </c>
      <c r="N102" s="186">
        <v>167</v>
      </c>
      <c r="O102" s="186">
        <v>145</v>
      </c>
      <c r="P102" s="184">
        <v>116</v>
      </c>
      <c r="Q102" s="187">
        <f>SUM(K102:P102)</f>
        <v>1027</v>
      </c>
      <c r="R102" s="188">
        <f t="shared" si="15"/>
        <v>1155</v>
      </c>
    </row>
    <row r="103" spans="2:18" s="189" customFormat="1" ht="17.100000000000001" customHeight="1">
      <c r="B103" s="179"/>
      <c r="C103" s="179"/>
      <c r="D103" s="180" t="s">
        <v>48</v>
      </c>
      <c r="E103" s="181"/>
      <c r="F103" s="181"/>
      <c r="G103" s="182"/>
      <c r="H103" s="183">
        <v>14</v>
      </c>
      <c r="I103" s="184">
        <v>41</v>
      </c>
      <c r="J103" s="187">
        <f>SUM(H103:I103)</f>
        <v>55</v>
      </c>
      <c r="K103" s="350">
        <v>0</v>
      </c>
      <c r="L103" s="186">
        <v>100</v>
      </c>
      <c r="M103" s="186">
        <v>87</v>
      </c>
      <c r="N103" s="186">
        <v>70</v>
      </c>
      <c r="O103" s="186">
        <v>43</v>
      </c>
      <c r="P103" s="184">
        <v>20</v>
      </c>
      <c r="Q103" s="187">
        <f>SUM(K103:P103)</f>
        <v>320</v>
      </c>
      <c r="R103" s="188">
        <f t="shared" si="15"/>
        <v>375</v>
      </c>
    </row>
    <row r="104" spans="2:18" s="189" customFormat="1" ht="17.100000000000001" customHeight="1">
      <c r="B104" s="179"/>
      <c r="C104" s="179"/>
      <c r="D104" s="324" t="s">
        <v>49</v>
      </c>
      <c r="E104" s="325"/>
      <c r="F104" s="325"/>
      <c r="G104" s="326"/>
      <c r="H104" s="327">
        <v>54</v>
      </c>
      <c r="I104" s="328">
        <v>73</v>
      </c>
      <c r="J104" s="330">
        <f>SUM(H104:I104)</f>
        <v>127</v>
      </c>
      <c r="K104" s="351">
        <v>0</v>
      </c>
      <c r="L104" s="215">
        <v>715</v>
      </c>
      <c r="M104" s="215">
        <v>672</v>
      </c>
      <c r="N104" s="215">
        <v>593</v>
      </c>
      <c r="O104" s="215">
        <v>540</v>
      </c>
      <c r="P104" s="328">
        <v>373</v>
      </c>
      <c r="Q104" s="330">
        <f>SUM(K104:P104)</f>
        <v>2893</v>
      </c>
      <c r="R104" s="331">
        <f t="shared" si="15"/>
        <v>3020</v>
      </c>
    </row>
    <row r="105" spans="2:18" s="189" customFormat="1" ht="17.100000000000001" customHeight="1">
      <c r="B105" s="179"/>
      <c r="C105" s="294" t="s">
        <v>50</v>
      </c>
      <c r="D105" s="295"/>
      <c r="E105" s="295"/>
      <c r="F105" s="295"/>
      <c r="G105" s="296"/>
      <c r="H105" s="297">
        <f t="shared" ref="H105:R105" si="16">SUM(H106:H107)</f>
        <v>154</v>
      </c>
      <c r="I105" s="298">
        <f t="shared" si="16"/>
        <v>196</v>
      </c>
      <c r="J105" s="299">
        <f t="shared" si="16"/>
        <v>350</v>
      </c>
      <c r="K105" s="352">
        <f t="shared" si="16"/>
        <v>0</v>
      </c>
      <c r="L105" s="300">
        <f t="shared" si="16"/>
        <v>1791</v>
      </c>
      <c r="M105" s="300">
        <f t="shared" si="16"/>
        <v>1236</v>
      </c>
      <c r="N105" s="300">
        <f t="shared" si="16"/>
        <v>738</v>
      </c>
      <c r="O105" s="300">
        <f t="shared" si="16"/>
        <v>427</v>
      </c>
      <c r="P105" s="301">
        <f t="shared" si="16"/>
        <v>185</v>
      </c>
      <c r="Q105" s="302">
        <f t="shared" si="16"/>
        <v>4377</v>
      </c>
      <c r="R105" s="303">
        <f t="shared" si="16"/>
        <v>4727</v>
      </c>
    </row>
    <row r="106" spans="2:18" s="189" customFormat="1" ht="17.100000000000001" customHeight="1">
      <c r="B106" s="179"/>
      <c r="C106" s="179"/>
      <c r="D106" s="304" t="s">
        <v>51</v>
      </c>
      <c r="E106" s="305"/>
      <c r="F106" s="305"/>
      <c r="G106" s="306"/>
      <c r="H106" s="307">
        <v>0</v>
      </c>
      <c r="I106" s="308">
        <v>0</v>
      </c>
      <c r="J106" s="323">
        <f>SUM(H106:I106)</f>
        <v>0</v>
      </c>
      <c r="K106" s="349">
        <v>0</v>
      </c>
      <c r="L106" s="310">
        <v>1340</v>
      </c>
      <c r="M106" s="310">
        <v>875</v>
      </c>
      <c r="N106" s="310">
        <v>526</v>
      </c>
      <c r="O106" s="310">
        <v>308</v>
      </c>
      <c r="P106" s="308">
        <v>127</v>
      </c>
      <c r="Q106" s="309">
        <f>SUM(K106:P106)</f>
        <v>3176</v>
      </c>
      <c r="R106" s="311">
        <f>SUM(J106,Q106)</f>
        <v>3176</v>
      </c>
    </row>
    <row r="107" spans="2:18" s="189" customFormat="1" ht="17.100000000000001" customHeight="1">
      <c r="B107" s="179"/>
      <c r="C107" s="179"/>
      <c r="D107" s="324" t="s">
        <v>52</v>
      </c>
      <c r="E107" s="325"/>
      <c r="F107" s="325"/>
      <c r="G107" s="326"/>
      <c r="H107" s="327">
        <v>154</v>
      </c>
      <c r="I107" s="328">
        <v>196</v>
      </c>
      <c r="J107" s="329">
        <f>SUM(H107:I107)</f>
        <v>350</v>
      </c>
      <c r="K107" s="351">
        <v>0</v>
      </c>
      <c r="L107" s="215">
        <v>451</v>
      </c>
      <c r="M107" s="215">
        <v>361</v>
      </c>
      <c r="N107" s="215">
        <v>212</v>
      </c>
      <c r="O107" s="215">
        <v>119</v>
      </c>
      <c r="P107" s="328">
        <v>58</v>
      </c>
      <c r="Q107" s="330">
        <f>SUM(K107:P107)</f>
        <v>1201</v>
      </c>
      <c r="R107" s="331">
        <f>SUM(J107,Q107)</f>
        <v>1551</v>
      </c>
    </row>
    <row r="108" spans="2:18" s="189" customFormat="1" ht="17.100000000000001" customHeight="1">
      <c r="B108" s="179"/>
      <c r="C108" s="294" t="s">
        <v>53</v>
      </c>
      <c r="D108" s="295"/>
      <c r="E108" s="295"/>
      <c r="F108" s="295"/>
      <c r="G108" s="296"/>
      <c r="H108" s="297">
        <f t="shared" ref="H108:R108" si="17">SUM(H109:H112)</f>
        <v>2</v>
      </c>
      <c r="I108" s="298">
        <f t="shared" si="17"/>
        <v>6</v>
      </c>
      <c r="J108" s="299">
        <f t="shared" si="17"/>
        <v>8</v>
      </c>
      <c r="K108" s="352">
        <f t="shared" si="17"/>
        <v>0</v>
      </c>
      <c r="L108" s="300">
        <f t="shared" si="17"/>
        <v>158</v>
      </c>
      <c r="M108" s="300">
        <f t="shared" si="17"/>
        <v>202</v>
      </c>
      <c r="N108" s="300">
        <f t="shared" si="17"/>
        <v>206</v>
      </c>
      <c r="O108" s="300">
        <f t="shared" si="17"/>
        <v>138</v>
      </c>
      <c r="P108" s="301">
        <f t="shared" si="17"/>
        <v>91</v>
      </c>
      <c r="Q108" s="302">
        <f t="shared" si="17"/>
        <v>795</v>
      </c>
      <c r="R108" s="303">
        <f t="shared" si="17"/>
        <v>803</v>
      </c>
    </row>
    <row r="109" spans="2:18" s="189" customFormat="1" ht="17.100000000000001" customHeight="1">
      <c r="B109" s="179"/>
      <c r="C109" s="179"/>
      <c r="D109" s="304" t="s">
        <v>54</v>
      </c>
      <c r="E109" s="305"/>
      <c r="F109" s="305"/>
      <c r="G109" s="306"/>
      <c r="H109" s="307">
        <v>2</v>
      </c>
      <c r="I109" s="308">
        <v>5</v>
      </c>
      <c r="J109" s="323">
        <f>SUM(H109:I109)</f>
        <v>7</v>
      </c>
      <c r="K109" s="349">
        <v>0</v>
      </c>
      <c r="L109" s="310">
        <v>140</v>
      </c>
      <c r="M109" s="310">
        <v>174</v>
      </c>
      <c r="N109" s="310">
        <v>179</v>
      </c>
      <c r="O109" s="310">
        <v>110</v>
      </c>
      <c r="P109" s="308">
        <v>69</v>
      </c>
      <c r="Q109" s="309">
        <f>SUM(K109:P109)</f>
        <v>672</v>
      </c>
      <c r="R109" s="311">
        <f>SUM(J109,Q109)</f>
        <v>679</v>
      </c>
    </row>
    <row r="110" spans="2:18" s="189" customFormat="1" ht="17.100000000000001" customHeight="1">
      <c r="B110" s="179"/>
      <c r="C110" s="179"/>
      <c r="D110" s="180" t="s">
        <v>55</v>
      </c>
      <c r="E110" s="181"/>
      <c r="F110" s="181"/>
      <c r="G110" s="182"/>
      <c r="H110" s="183">
        <v>0</v>
      </c>
      <c r="I110" s="184">
        <v>1</v>
      </c>
      <c r="J110" s="185">
        <f>SUM(H110:I110)</f>
        <v>1</v>
      </c>
      <c r="K110" s="350">
        <v>0</v>
      </c>
      <c r="L110" s="186">
        <v>17</v>
      </c>
      <c r="M110" s="186">
        <v>28</v>
      </c>
      <c r="N110" s="186">
        <v>27</v>
      </c>
      <c r="O110" s="186">
        <v>28</v>
      </c>
      <c r="P110" s="184">
        <v>22</v>
      </c>
      <c r="Q110" s="187">
        <f>SUM(K110:P110)</f>
        <v>122</v>
      </c>
      <c r="R110" s="188">
        <f>SUM(J110,Q110)</f>
        <v>123</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744</v>
      </c>
      <c r="I113" s="298">
        <f t="shared" si="18"/>
        <v>1200</v>
      </c>
      <c r="J113" s="299">
        <f t="shared" si="18"/>
        <v>1944</v>
      </c>
      <c r="K113" s="352">
        <f t="shared" si="18"/>
        <v>0</v>
      </c>
      <c r="L113" s="300">
        <f t="shared" si="18"/>
        <v>1718</v>
      </c>
      <c r="M113" s="300">
        <f t="shared" si="18"/>
        <v>1614</v>
      </c>
      <c r="N113" s="300">
        <f t="shared" si="18"/>
        <v>1075</v>
      </c>
      <c r="O113" s="300">
        <f t="shared" si="18"/>
        <v>681</v>
      </c>
      <c r="P113" s="301">
        <f t="shared" si="18"/>
        <v>393</v>
      </c>
      <c r="Q113" s="302">
        <f t="shared" si="18"/>
        <v>5481</v>
      </c>
      <c r="R113" s="303">
        <f t="shared" si="18"/>
        <v>7425</v>
      </c>
    </row>
    <row r="114" spans="2:18" s="135" customFormat="1" ht="17.100000000000001" customHeight="1">
      <c r="B114" s="147"/>
      <c r="C114" s="147"/>
      <c r="D114" s="39" t="s">
        <v>58</v>
      </c>
      <c r="E114" s="68"/>
      <c r="F114" s="68"/>
      <c r="G114" s="148"/>
      <c r="H114" s="149">
        <v>698</v>
      </c>
      <c r="I114" s="150">
        <v>1158</v>
      </c>
      <c r="J114" s="167">
        <f>SUM(H114:I114)</f>
        <v>1856</v>
      </c>
      <c r="K114" s="349">
        <v>0</v>
      </c>
      <c r="L114" s="152">
        <v>1662</v>
      </c>
      <c r="M114" s="152">
        <v>1582</v>
      </c>
      <c r="N114" s="152">
        <v>1047</v>
      </c>
      <c r="O114" s="152">
        <v>668</v>
      </c>
      <c r="P114" s="150">
        <v>389</v>
      </c>
      <c r="Q114" s="151">
        <f>SUM(K114:P114)</f>
        <v>5348</v>
      </c>
      <c r="R114" s="153">
        <f>SUM(J114,Q114)</f>
        <v>7204</v>
      </c>
    </row>
    <row r="115" spans="2:18" s="135" customFormat="1" ht="17.100000000000001" customHeight="1">
      <c r="B115" s="147"/>
      <c r="C115" s="147"/>
      <c r="D115" s="154" t="s">
        <v>59</v>
      </c>
      <c r="E115" s="47"/>
      <c r="F115" s="47"/>
      <c r="G115" s="155"/>
      <c r="H115" s="156">
        <v>24</v>
      </c>
      <c r="I115" s="157">
        <v>20</v>
      </c>
      <c r="J115" s="169">
        <f>SUM(H115:I115)</f>
        <v>44</v>
      </c>
      <c r="K115" s="350">
        <v>0</v>
      </c>
      <c r="L115" s="159">
        <v>27</v>
      </c>
      <c r="M115" s="159">
        <v>19</v>
      </c>
      <c r="N115" s="159">
        <v>16</v>
      </c>
      <c r="O115" s="159">
        <v>7</v>
      </c>
      <c r="P115" s="157">
        <v>4</v>
      </c>
      <c r="Q115" s="158">
        <f>SUM(K115:P115)</f>
        <v>73</v>
      </c>
      <c r="R115" s="160">
        <f>SUM(J115,Q115)</f>
        <v>117</v>
      </c>
    </row>
    <row r="116" spans="2:18" s="135" customFormat="1" ht="17.100000000000001" customHeight="1">
      <c r="B116" s="147"/>
      <c r="C116" s="147"/>
      <c r="D116" s="49" t="s">
        <v>60</v>
      </c>
      <c r="E116" s="50"/>
      <c r="F116" s="50"/>
      <c r="G116" s="161"/>
      <c r="H116" s="162">
        <v>22</v>
      </c>
      <c r="I116" s="163">
        <v>22</v>
      </c>
      <c r="J116" s="168">
        <f>SUM(H116:I116)</f>
        <v>44</v>
      </c>
      <c r="K116" s="351">
        <v>0</v>
      </c>
      <c r="L116" s="165">
        <v>29</v>
      </c>
      <c r="M116" s="165">
        <v>13</v>
      </c>
      <c r="N116" s="165">
        <v>12</v>
      </c>
      <c r="O116" s="165">
        <v>6</v>
      </c>
      <c r="P116" s="163">
        <v>0</v>
      </c>
      <c r="Q116" s="164">
        <f>SUM(K116:P116)</f>
        <v>60</v>
      </c>
      <c r="R116" s="166">
        <f>SUM(J116,Q116)</f>
        <v>104</v>
      </c>
    </row>
    <row r="117" spans="2:18" s="135" customFormat="1" ht="17.100000000000001" customHeight="1">
      <c r="B117" s="147"/>
      <c r="C117" s="171" t="s">
        <v>61</v>
      </c>
      <c r="D117" s="172"/>
      <c r="E117" s="172"/>
      <c r="F117" s="172"/>
      <c r="G117" s="173"/>
      <c r="H117" s="140">
        <v>23</v>
      </c>
      <c r="I117" s="141">
        <v>20</v>
      </c>
      <c r="J117" s="142">
        <f>SUM(H117:I117)</f>
        <v>43</v>
      </c>
      <c r="K117" s="352">
        <v>0</v>
      </c>
      <c r="L117" s="143">
        <v>94</v>
      </c>
      <c r="M117" s="143">
        <v>90</v>
      </c>
      <c r="N117" s="143">
        <v>117</v>
      </c>
      <c r="O117" s="143">
        <v>90</v>
      </c>
      <c r="P117" s="144">
        <v>33</v>
      </c>
      <c r="Q117" s="145">
        <f>SUM(K117:P117)</f>
        <v>424</v>
      </c>
      <c r="R117" s="146">
        <f>SUM(J117,Q117)</f>
        <v>467</v>
      </c>
    </row>
    <row r="118" spans="2:18" s="135" customFormat="1" ht="17.100000000000001" customHeight="1">
      <c r="B118" s="170"/>
      <c r="C118" s="171" t="s">
        <v>62</v>
      </c>
      <c r="D118" s="172"/>
      <c r="E118" s="172"/>
      <c r="F118" s="172"/>
      <c r="G118" s="173"/>
      <c r="H118" s="140">
        <v>826</v>
      </c>
      <c r="I118" s="141">
        <v>1260</v>
      </c>
      <c r="J118" s="142">
        <f>SUM(H118:I118)</f>
        <v>2086</v>
      </c>
      <c r="K118" s="352">
        <v>0</v>
      </c>
      <c r="L118" s="143">
        <v>3404</v>
      </c>
      <c r="M118" s="143">
        <v>2154</v>
      </c>
      <c r="N118" s="143">
        <v>1205</v>
      </c>
      <c r="O118" s="143">
        <v>697</v>
      </c>
      <c r="P118" s="144">
        <v>360</v>
      </c>
      <c r="Q118" s="145">
        <f>SUM(K118:P118)</f>
        <v>7820</v>
      </c>
      <c r="R118" s="146">
        <f>SUM(J118,Q118)</f>
        <v>9906</v>
      </c>
    </row>
    <row r="119" spans="2:18" s="135" customFormat="1" ht="17.100000000000001" customHeight="1">
      <c r="B119" s="137" t="s">
        <v>63</v>
      </c>
      <c r="C119" s="138"/>
      <c r="D119" s="138"/>
      <c r="E119" s="138"/>
      <c r="F119" s="138"/>
      <c r="G119" s="139"/>
      <c r="H119" s="140">
        <f t="shared" ref="H119:R119" si="19">SUM(H120:H128)</f>
        <v>8</v>
      </c>
      <c r="I119" s="141">
        <f t="shared" si="19"/>
        <v>19</v>
      </c>
      <c r="J119" s="142">
        <f t="shared" si="19"/>
        <v>27</v>
      </c>
      <c r="K119" s="352">
        <f t="shared" si="19"/>
        <v>0</v>
      </c>
      <c r="L119" s="143">
        <f t="shared" si="19"/>
        <v>1493</v>
      </c>
      <c r="M119" s="143">
        <f t="shared" si="19"/>
        <v>1116</v>
      </c>
      <c r="N119" s="143">
        <f t="shared" si="19"/>
        <v>797</v>
      </c>
      <c r="O119" s="143">
        <f t="shared" si="19"/>
        <v>532</v>
      </c>
      <c r="P119" s="144">
        <f t="shared" si="19"/>
        <v>261</v>
      </c>
      <c r="Q119" s="145">
        <f t="shared" si="19"/>
        <v>4199</v>
      </c>
      <c r="R119" s="146">
        <f t="shared" si="19"/>
        <v>4226</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69</v>
      </c>
      <c r="M120" s="152">
        <v>49</v>
      </c>
      <c r="N120" s="152">
        <v>35</v>
      </c>
      <c r="O120" s="152">
        <v>32</v>
      </c>
      <c r="P120" s="150">
        <v>21</v>
      </c>
      <c r="Q120" s="151">
        <f t="shared" ref="Q120:Q128" si="21">SUM(K120:P120)</f>
        <v>206</v>
      </c>
      <c r="R120" s="153">
        <f t="shared" ref="R120:R128" si="22">SUM(J120,Q120)</f>
        <v>206</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997</v>
      </c>
      <c r="M122" s="186">
        <v>595</v>
      </c>
      <c r="N122" s="186">
        <v>323</v>
      </c>
      <c r="O122" s="186">
        <v>175</v>
      </c>
      <c r="P122" s="184">
        <v>83</v>
      </c>
      <c r="Q122" s="187">
        <f t="shared" si="21"/>
        <v>2173</v>
      </c>
      <c r="R122" s="188">
        <f t="shared" si="22"/>
        <v>2173</v>
      </c>
    </row>
    <row r="123" spans="2:18" s="135" customFormat="1" ht="17.100000000000001" customHeight="1">
      <c r="B123" s="147"/>
      <c r="C123" s="154" t="s">
        <v>67</v>
      </c>
      <c r="D123" s="47"/>
      <c r="E123" s="47"/>
      <c r="F123" s="47"/>
      <c r="G123" s="155"/>
      <c r="H123" s="156">
        <v>0</v>
      </c>
      <c r="I123" s="157">
        <v>1</v>
      </c>
      <c r="J123" s="169">
        <f t="shared" si="20"/>
        <v>1</v>
      </c>
      <c r="K123" s="350">
        <v>0</v>
      </c>
      <c r="L123" s="159">
        <v>106</v>
      </c>
      <c r="M123" s="159">
        <v>84</v>
      </c>
      <c r="N123" s="159">
        <v>72</v>
      </c>
      <c r="O123" s="159">
        <v>49</v>
      </c>
      <c r="P123" s="157">
        <v>19</v>
      </c>
      <c r="Q123" s="158">
        <f t="shared" si="21"/>
        <v>330</v>
      </c>
      <c r="R123" s="160">
        <f t="shared" si="22"/>
        <v>331</v>
      </c>
    </row>
    <row r="124" spans="2:18" s="135" customFormat="1" ht="17.100000000000001" customHeight="1">
      <c r="B124" s="147"/>
      <c r="C124" s="154" t="s">
        <v>68</v>
      </c>
      <c r="D124" s="47"/>
      <c r="E124" s="47"/>
      <c r="F124" s="47"/>
      <c r="G124" s="155"/>
      <c r="H124" s="156">
        <v>8</v>
      </c>
      <c r="I124" s="157">
        <v>18</v>
      </c>
      <c r="J124" s="169">
        <f t="shared" si="20"/>
        <v>26</v>
      </c>
      <c r="K124" s="350">
        <v>0</v>
      </c>
      <c r="L124" s="159">
        <v>86</v>
      </c>
      <c r="M124" s="159">
        <v>92</v>
      </c>
      <c r="N124" s="159">
        <v>81</v>
      </c>
      <c r="O124" s="159">
        <v>55</v>
      </c>
      <c r="P124" s="157">
        <v>30</v>
      </c>
      <c r="Q124" s="158">
        <f t="shared" si="21"/>
        <v>344</v>
      </c>
      <c r="R124" s="160">
        <f t="shared" si="22"/>
        <v>370</v>
      </c>
    </row>
    <row r="125" spans="2:18" s="135" customFormat="1" ht="17.100000000000001" customHeight="1">
      <c r="B125" s="147"/>
      <c r="C125" s="154" t="s">
        <v>69</v>
      </c>
      <c r="D125" s="47"/>
      <c r="E125" s="47"/>
      <c r="F125" s="47"/>
      <c r="G125" s="155"/>
      <c r="H125" s="156">
        <v>0</v>
      </c>
      <c r="I125" s="157">
        <v>0</v>
      </c>
      <c r="J125" s="169">
        <f t="shared" si="20"/>
        <v>0</v>
      </c>
      <c r="K125" s="355"/>
      <c r="L125" s="159">
        <v>187</v>
      </c>
      <c r="M125" s="159">
        <v>224</v>
      </c>
      <c r="N125" s="159">
        <v>223</v>
      </c>
      <c r="O125" s="159">
        <v>136</v>
      </c>
      <c r="P125" s="157">
        <v>55</v>
      </c>
      <c r="Q125" s="158">
        <f t="shared" si="21"/>
        <v>825</v>
      </c>
      <c r="R125" s="160">
        <f t="shared" si="22"/>
        <v>825</v>
      </c>
    </row>
    <row r="126" spans="2:18" s="135" customFormat="1" ht="17.100000000000001" customHeight="1">
      <c r="B126" s="147"/>
      <c r="C126" s="190" t="s">
        <v>70</v>
      </c>
      <c r="D126" s="191"/>
      <c r="E126" s="191"/>
      <c r="F126" s="191"/>
      <c r="G126" s="192"/>
      <c r="H126" s="156">
        <v>0</v>
      </c>
      <c r="I126" s="157">
        <v>0</v>
      </c>
      <c r="J126" s="169">
        <f t="shared" si="20"/>
        <v>0</v>
      </c>
      <c r="K126" s="355"/>
      <c r="L126" s="159">
        <v>26</v>
      </c>
      <c r="M126" s="159">
        <v>39</v>
      </c>
      <c r="N126" s="159">
        <v>36</v>
      </c>
      <c r="O126" s="159">
        <v>26</v>
      </c>
      <c r="P126" s="157">
        <v>13</v>
      </c>
      <c r="Q126" s="158">
        <f t="shared" si="21"/>
        <v>140</v>
      </c>
      <c r="R126" s="160">
        <f t="shared" si="22"/>
        <v>140</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4</v>
      </c>
      <c r="O127" s="159">
        <v>31</v>
      </c>
      <c r="P127" s="157">
        <v>14</v>
      </c>
      <c r="Q127" s="158">
        <f t="shared" si="21"/>
        <v>49</v>
      </c>
      <c r="R127" s="160">
        <f t="shared" si="22"/>
        <v>49</v>
      </c>
    </row>
    <row r="128" spans="2:18" s="135" customFormat="1" ht="17.100000000000001" customHeight="1">
      <c r="B128" s="195"/>
      <c r="C128" s="196" t="s">
        <v>72</v>
      </c>
      <c r="D128" s="197"/>
      <c r="E128" s="197"/>
      <c r="F128" s="197"/>
      <c r="G128" s="198"/>
      <c r="H128" s="199">
        <v>0</v>
      </c>
      <c r="I128" s="200">
        <v>0</v>
      </c>
      <c r="J128" s="201">
        <f t="shared" si="20"/>
        <v>0</v>
      </c>
      <c r="K128" s="356"/>
      <c r="L128" s="202">
        <v>22</v>
      </c>
      <c r="M128" s="202">
        <v>33</v>
      </c>
      <c r="N128" s="202">
        <v>23</v>
      </c>
      <c r="O128" s="202">
        <v>28</v>
      </c>
      <c r="P128" s="200">
        <v>25</v>
      </c>
      <c r="Q128" s="203">
        <f t="shared" si="21"/>
        <v>131</v>
      </c>
      <c r="R128" s="204">
        <f t="shared" si="22"/>
        <v>131</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63</v>
      </c>
      <c r="M129" s="143">
        <f t="shared" si="23"/>
        <v>98</v>
      </c>
      <c r="N129" s="143">
        <f t="shared" si="23"/>
        <v>344</v>
      </c>
      <c r="O129" s="143">
        <f t="shared" si="23"/>
        <v>913</v>
      </c>
      <c r="P129" s="144">
        <f t="shared" si="23"/>
        <v>983</v>
      </c>
      <c r="Q129" s="145">
        <f t="shared" si="23"/>
        <v>2401</v>
      </c>
      <c r="R129" s="146">
        <f t="shared" si="23"/>
        <v>2401</v>
      </c>
    </row>
    <row r="130" spans="1:18" s="135" customFormat="1" ht="17.100000000000001" customHeight="1">
      <c r="B130" s="147"/>
      <c r="C130" s="39" t="s">
        <v>74</v>
      </c>
      <c r="D130" s="68"/>
      <c r="E130" s="68"/>
      <c r="F130" s="68"/>
      <c r="G130" s="148"/>
      <c r="H130" s="149">
        <v>0</v>
      </c>
      <c r="I130" s="150">
        <v>0</v>
      </c>
      <c r="J130" s="167">
        <f>SUM(H130:I130)</f>
        <v>0</v>
      </c>
      <c r="K130" s="353"/>
      <c r="L130" s="152">
        <v>1</v>
      </c>
      <c r="M130" s="152">
        <v>5</v>
      </c>
      <c r="N130" s="152">
        <v>167</v>
      </c>
      <c r="O130" s="152">
        <v>501</v>
      </c>
      <c r="P130" s="150">
        <v>453</v>
      </c>
      <c r="Q130" s="151">
        <f>SUM(K130:P130)</f>
        <v>1127</v>
      </c>
      <c r="R130" s="153">
        <f>SUM(J130,Q130)</f>
        <v>1127</v>
      </c>
    </row>
    <row r="131" spans="1:18" s="135" customFormat="1" ht="17.100000000000001" customHeight="1">
      <c r="B131" s="147"/>
      <c r="C131" s="154" t="s">
        <v>75</v>
      </c>
      <c r="D131" s="47"/>
      <c r="E131" s="47"/>
      <c r="F131" s="47"/>
      <c r="G131" s="155"/>
      <c r="H131" s="156">
        <v>0</v>
      </c>
      <c r="I131" s="157">
        <v>0</v>
      </c>
      <c r="J131" s="169">
        <f>SUM(H131:I131)</f>
        <v>0</v>
      </c>
      <c r="K131" s="355"/>
      <c r="L131" s="159">
        <v>61</v>
      </c>
      <c r="M131" s="159">
        <v>84</v>
      </c>
      <c r="N131" s="159">
        <v>135</v>
      </c>
      <c r="O131" s="159">
        <v>110</v>
      </c>
      <c r="P131" s="157">
        <v>78</v>
      </c>
      <c r="Q131" s="158">
        <f>SUM(K131:P131)</f>
        <v>468</v>
      </c>
      <c r="R131" s="160">
        <f>SUM(J131,Q131)</f>
        <v>468</v>
      </c>
    </row>
    <row r="132" spans="1:18" s="135" customFormat="1" ht="16.5" customHeight="1">
      <c r="B132" s="193"/>
      <c r="C132" s="154" t="s">
        <v>76</v>
      </c>
      <c r="D132" s="47"/>
      <c r="E132" s="47"/>
      <c r="F132" s="47"/>
      <c r="G132" s="155"/>
      <c r="H132" s="156">
        <v>0</v>
      </c>
      <c r="I132" s="157">
        <v>0</v>
      </c>
      <c r="J132" s="169">
        <f>SUM(H132:I132)</f>
        <v>0</v>
      </c>
      <c r="K132" s="355"/>
      <c r="L132" s="159">
        <v>1</v>
      </c>
      <c r="M132" s="159">
        <v>7</v>
      </c>
      <c r="N132" s="159">
        <v>13</v>
      </c>
      <c r="O132" s="159">
        <v>50</v>
      </c>
      <c r="P132" s="157">
        <v>73</v>
      </c>
      <c r="Q132" s="158">
        <f>SUM(K132:P132)</f>
        <v>144</v>
      </c>
      <c r="R132" s="160">
        <f>SUM(J132,Q132)</f>
        <v>144</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2</v>
      </c>
      <c r="N133" s="320">
        <v>29</v>
      </c>
      <c r="O133" s="320">
        <v>252</v>
      </c>
      <c r="P133" s="318">
        <v>379</v>
      </c>
      <c r="Q133" s="321">
        <f>SUM(K133:P133)</f>
        <v>662</v>
      </c>
      <c r="R133" s="322">
        <f>SUM(J133,Q133)</f>
        <v>662</v>
      </c>
    </row>
    <row r="134" spans="1:18" s="135" customFormat="1" ht="17.100000000000001" customHeight="1">
      <c r="B134" s="205" t="s">
        <v>77</v>
      </c>
      <c r="C134" s="31"/>
      <c r="D134" s="31"/>
      <c r="E134" s="31"/>
      <c r="F134" s="31"/>
      <c r="G134" s="32"/>
      <c r="H134" s="140">
        <f t="shared" ref="H134:R134" si="24">SUM(H98,H119,H129)</f>
        <v>1872</v>
      </c>
      <c r="I134" s="141">
        <f t="shared" si="24"/>
        <v>2896</v>
      </c>
      <c r="J134" s="142">
        <f t="shared" si="24"/>
        <v>4768</v>
      </c>
      <c r="K134" s="352">
        <f t="shared" si="24"/>
        <v>0</v>
      </c>
      <c r="L134" s="143">
        <f t="shared" si="24"/>
        <v>11271</v>
      </c>
      <c r="M134" s="143">
        <f t="shared" si="24"/>
        <v>8478</v>
      </c>
      <c r="N134" s="143">
        <f t="shared" si="24"/>
        <v>5832</v>
      </c>
      <c r="O134" s="143">
        <f t="shared" si="24"/>
        <v>4538</v>
      </c>
      <c r="P134" s="144">
        <f t="shared" si="24"/>
        <v>3011</v>
      </c>
      <c r="Q134" s="145">
        <f t="shared" si="24"/>
        <v>33130</v>
      </c>
      <c r="R134" s="146">
        <f t="shared" si="24"/>
        <v>37898</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令和２年（２０２０年）１１月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98" t="s">
        <v>13</v>
      </c>
      <c r="R139" s="668"/>
    </row>
    <row r="140" spans="1:18" s="135" customFormat="1" ht="17.100000000000001" customHeight="1">
      <c r="B140" s="137" t="s">
        <v>43</v>
      </c>
      <c r="C140" s="138"/>
      <c r="D140" s="138"/>
      <c r="E140" s="138"/>
      <c r="F140" s="138"/>
      <c r="G140" s="139"/>
      <c r="H140" s="140">
        <f t="shared" ref="H140:R140" si="25">SUM(H141,H147,H150,H155,H159:H160)</f>
        <v>16071029</v>
      </c>
      <c r="I140" s="141">
        <f t="shared" si="25"/>
        <v>30248104</v>
      </c>
      <c r="J140" s="142">
        <f t="shared" si="25"/>
        <v>46319133</v>
      </c>
      <c r="K140" s="352">
        <f t="shared" si="25"/>
        <v>0</v>
      </c>
      <c r="L140" s="143">
        <f t="shared" si="25"/>
        <v>249636593</v>
      </c>
      <c r="M140" s="143">
        <f t="shared" si="25"/>
        <v>220508112</v>
      </c>
      <c r="N140" s="143">
        <f t="shared" si="25"/>
        <v>181107076</v>
      </c>
      <c r="O140" s="143">
        <f t="shared" si="25"/>
        <v>136485517</v>
      </c>
      <c r="P140" s="144">
        <f t="shared" si="25"/>
        <v>79849513</v>
      </c>
      <c r="Q140" s="145">
        <f t="shared" si="25"/>
        <v>867586811</v>
      </c>
      <c r="R140" s="146">
        <f t="shared" si="25"/>
        <v>913905944</v>
      </c>
    </row>
    <row r="141" spans="1:18" s="135" customFormat="1" ht="17.100000000000001" customHeight="1">
      <c r="B141" s="147"/>
      <c r="C141" s="137" t="s">
        <v>44</v>
      </c>
      <c r="D141" s="138"/>
      <c r="E141" s="138"/>
      <c r="F141" s="138"/>
      <c r="G141" s="139"/>
      <c r="H141" s="140">
        <f t="shared" ref="H141:Q141" si="26">SUM(H142:H146)</f>
        <v>1846314</v>
      </c>
      <c r="I141" s="141">
        <f t="shared" si="26"/>
        <v>4509912</v>
      </c>
      <c r="J141" s="142">
        <f t="shared" si="26"/>
        <v>6356226</v>
      </c>
      <c r="K141" s="352">
        <f t="shared" si="26"/>
        <v>0</v>
      </c>
      <c r="L141" s="143">
        <f t="shared" si="26"/>
        <v>56636243</v>
      </c>
      <c r="M141" s="143">
        <f t="shared" si="26"/>
        <v>49703439</v>
      </c>
      <c r="N141" s="143">
        <f t="shared" si="26"/>
        <v>37928184</v>
      </c>
      <c r="O141" s="143">
        <f t="shared" si="26"/>
        <v>35306354</v>
      </c>
      <c r="P141" s="144">
        <f t="shared" si="26"/>
        <v>25773422</v>
      </c>
      <c r="Q141" s="145">
        <f t="shared" si="26"/>
        <v>205347642</v>
      </c>
      <c r="R141" s="146">
        <f t="shared" ref="R141:R146" si="27">SUM(J141,Q141)</f>
        <v>211703868</v>
      </c>
    </row>
    <row r="142" spans="1:18" s="135" customFormat="1" ht="17.100000000000001" customHeight="1">
      <c r="B142" s="147"/>
      <c r="C142" s="147"/>
      <c r="D142" s="39" t="s">
        <v>45</v>
      </c>
      <c r="E142" s="68"/>
      <c r="F142" s="68"/>
      <c r="G142" s="148"/>
      <c r="H142" s="149">
        <v>0</v>
      </c>
      <c r="I142" s="150">
        <v>0</v>
      </c>
      <c r="J142" s="151">
        <f>SUM(H142:I142)</f>
        <v>0</v>
      </c>
      <c r="K142" s="349">
        <v>0</v>
      </c>
      <c r="L142" s="152">
        <v>36615008</v>
      </c>
      <c r="M142" s="152">
        <v>31067613</v>
      </c>
      <c r="N142" s="152">
        <v>24760268</v>
      </c>
      <c r="O142" s="152">
        <v>23549128</v>
      </c>
      <c r="P142" s="150">
        <v>16158631</v>
      </c>
      <c r="Q142" s="151">
        <f>SUM(K142:P142)</f>
        <v>132150648</v>
      </c>
      <c r="R142" s="153">
        <f t="shared" si="27"/>
        <v>132150648</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209538</v>
      </c>
      <c r="N143" s="159">
        <v>100368</v>
      </c>
      <c r="O143" s="159">
        <v>762195</v>
      </c>
      <c r="P143" s="157">
        <v>671857</v>
      </c>
      <c r="Q143" s="158">
        <f>SUM(K143:P143)</f>
        <v>1743958</v>
      </c>
      <c r="R143" s="160">
        <f t="shared" si="27"/>
        <v>1743958</v>
      </c>
    </row>
    <row r="144" spans="1:18" s="135" customFormat="1" ht="17.100000000000001" customHeight="1">
      <c r="B144" s="147"/>
      <c r="C144" s="147"/>
      <c r="D144" s="154" t="s">
        <v>47</v>
      </c>
      <c r="E144" s="47"/>
      <c r="F144" s="47"/>
      <c r="G144" s="155"/>
      <c r="H144" s="156">
        <v>1066816</v>
      </c>
      <c r="I144" s="157">
        <v>2625797</v>
      </c>
      <c r="J144" s="158">
        <f>SUM(H144:I144)</f>
        <v>3692613</v>
      </c>
      <c r="K144" s="350">
        <v>0</v>
      </c>
      <c r="L144" s="159">
        <v>11201535</v>
      </c>
      <c r="M144" s="159">
        <v>10612837</v>
      </c>
      <c r="N144" s="159">
        <v>6478825</v>
      </c>
      <c r="O144" s="159">
        <v>6010837</v>
      </c>
      <c r="P144" s="157">
        <v>5940953</v>
      </c>
      <c r="Q144" s="158">
        <f>SUM(K144:P144)</f>
        <v>40244987</v>
      </c>
      <c r="R144" s="160">
        <f t="shared" si="27"/>
        <v>43937600</v>
      </c>
    </row>
    <row r="145" spans="2:18" s="135" customFormat="1" ht="17.100000000000001" customHeight="1">
      <c r="B145" s="147"/>
      <c r="C145" s="147"/>
      <c r="D145" s="154" t="s">
        <v>48</v>
      </c>
      <c r="E145" s="47"/>
      <c r="F145" s="47"/>
      <c r="G145" s="155"/>
      <c r="H145" s="156">
        <v>418482</v>
      </c>
      <c r="I145" s="157">
        <v>1436267</v>
      </c>
      <c r="J145" s="158">
        <f>SUM(H145:I145)</f>
        <v>1854749</v>
      </c>
      <c r="K145" s="350">
        <v>0</v>
      </c>
      <c r="L145" s="159">
        <v>3727580</v>
      </c>
      <c r="M145" s="159">
        <v>3283767</v>
      </c>
      <c r="N145" s="159">
        <v>2728250</v>
      </c>
      <c r="O145" s="159">
        <v>1554927</v>
      </c>
      <c r="P145" s="157">
        <v>677497</v>
      </c>
      <c r="Q145" s="158">
        <f>SUM(K145:P145)</f>
        <v>11972021</v>
      </c>
      <c r="R145" s="160">
        <f t="shared" si="27"/>
        <v>13826770</v>
      </c>
    </row>
    <row r="146" spans="2:18" s="135" customFormat="1" ht="17.100000000000001" customHeight="1">
      <c r="B146" s="147"/>
      <c r="C146" s="147"/>
      <c r="D146" s="49" t="s">
        <v>49</v>
      </c>
      <c r="E146" s="50"/>
      <c r="F146" s="50"/>
      <c r="G146" s="161"/>
      <c r="H146" s="162">
        <v>361016</v>
      </c>
      <c r="I146" s="163">
        <v>447848</v>
      </c>
      <c r="J146" s="164">
        <f>SUM(H146:I146)</f>
        <v>808864</v>
      </c>
      <c r="K146" s="351">
        <v>0</v>
      </c>
      <c r="L146" s="165">
        <v>5092120</v>
      </c>
      <c r="M146" s="165">
        <v>4529684</v>
      </c>
      <c r="N146" s="165">
        <v>3860473</v>
      </c>
      <c r="O146" s="165">
        <v>3429267</v>
      </c>
      <c r="P146" s="163">
        <v>2324484</v>
      </c>
      <c r="Q146" s="164">
        <f>SUM(K146:P146)</f>
        <v>19236028</v>
      </c>
      <c r="R146" s="166">
        <f t="shared" si="27"/>
        <v>20044892</v>
      </c>
    </row>
    <row r="147" spans="2:18" s="135" customFormat="1" ht="17.100000000000001" customHeight="1">
      <c r="B147" s="147"/>
      <c r="C147" s="137" t="s">
        <v>50</v>
      </c>
      <c r="D147" s="138"/>
      <c r="E147" s="138"/>
      <c r="F147" s="138"/>
      <c r="G147" s="139"/>
      <c r="H147" s="140">
        <f t="shared" ref="H147:R147" si="28">SUM(H148:H149)</f>
        <v>3332468</v>
      </c>
      <c r="I147" s="141">
        <f t="shared" si="28"/>
        <v>7709479</v>
      </c>
      <c r="J147" s="142">
        <f t="shared" si="28"/>
        <v>11041947</v>
      </c>
      <c r="K147" s="352">
        <f t="shared" si="28"/>
        <v>0</v>
      </c>
      <c r="L147" s="143">
        <f t="shared" si="28"/>
        <v>112026569</v>
      </c>
      <c r="M147" s="143">
        <f t="shared" si="28"/>
        <v>96509904</v>
      </c>
      <c r="N147" s="143">
        <f t="shared" si="28"/>
        <v>71666936</v>
      </c>
      <c r="O147" s="143">
        <f t="shared" si="28"/>
        <v>48660694</v>
      </c>
      <c r="P147" s="144">
        <f t="shared" si="28"/>
        <v>24053580</v>
      </c>
      <c r="Q147" s="145">
        <f t="shared" si="28"/>
        <v>352917683</v>
      </c>
      <c r="R147" s="146">
        <f t="shared" si="28"/>
        <v>363959630</v>
      </c>
    </row>
    <row r="148" spans="2:18" s="135" customFormat="1" ht="17.100000000000001" customHeight="1">
      <c r="B148" s="147"/>
      <c r="C148" s="147"/>
      <c r="D148" s="39" t="s">
        <v>51</v>
      </c>
      <c r="E148" s="68"/>
      <c r="F148" s="68"/>
      <c r="G148" s="148"/>
      <c r="H148" s="149">
        <v>0</v>
      </c>
      <c r="I148" s="150">
        <v>0</v>
      </c>
      <c r="J148" s="167">
        <f>SUM(H148:I148)</f>
        <v>0</v>
      </c>
      <c r="K148" s="349">
        <v>0</v>
      </c>
      <c r="L148" s="152">
        <v>85466340</v>
      </c>
      <c r="M148" s="152">
        <v>70281256</v>
      </c>
      <c r="N148" s="152">
        <v>53480806</v>
      </c>
      <c r="O148" s="152">
        <v>36810584</v>
      </c>
      <c r="P148" s="150">
        <v>16706712</v>
      </c>
      <c r="Q148" s="151">
        <f>SUM(K148:P148)</f>
        <v>262745698</v>
      </c>
      <c r="R148" s="153">
        <f>SUM(J148,Q148)</f>
        <v>262745698</v>
      </c>
    </row>
    <row r="149" spans="2:18" s="135" customFormat="1" ht="17.100000000000001" customHeight="1">
      <c r="B149" s="147"/>
      <c r="C149" s="147"/>
      <c r="D149" s="49" t="s">
        <v>52</v>
      </c>
      <c r="E149" s="50"/>
      <c r="F149" s="50"/>
      <c r="G149" s="161"/>
      <c r="H149" s="162">
        <v>3332468</v>
      </c>
      <c r="I149" s="163">
        <v>7709479</v>
      </c>
      <c r="J149" s="168">
        <f>SUM(H149:I149)</f>
        <v>11041947</v>
      </c>
      <c r="K149" s="351">
        <v>0</v>
      </c>
      <c r="L149" s="165">
        <v>26560229</v>
      </c>
      <c r="M149" s="165">
        <v>26228648</v>
      </c>
      <c r="N149" s="165">
        <v>18186130</v>
      </c>
      <c r="O149" s="165">
        <v>11850110</v>
      </c>
      <c r="P149" s="163">
        <v>7346868</v>
      </c>
      <c r="Q149" s="164">
        <f>SUM(K149:P149)</f>
        <v>90171985</v>
      </c>
      <c r="R149" s="166">
        <f>SUM(J149,Q149)</f>
        <v>101213932</v>
      </c>
    </row>
    <row r="150" spans="2:18" s="135" customFormat="1" ht="17.100000000000001" customHeight="1">
      <c r="B150" s="147"/>
      <c r="C150" s="137" t="s">
        <v>53</v>
      </c>
      <c r="D150" s="138"/>
      <c r="E150" s="138"/>
      <c r="F150" s="138"/>
      <c r="G150" s="139"/>
      <c r="H150" s="140">
        <f t="shared" ref="H150:R150" si="29">SUM(H151:H154)</f>
        <v>56475</v>
      </c>
      <c r="I150" s="141">
        <f t="shared" si="29"/>
        <v>303343</v>
      </c>
      <c r="J150" s="142">
        <f t="shared" si="29"/>
        <v>359818</v>
      </c>
      <c r="K150" s="352">
        <f t="shared" si="29"/>
        <v>0</v>
      </c>
      <c r="L150" s="143">
        <f t="shared" si="29"/>
        <v>7902241</v>
      </c>
      <c r="M150" s="143">
        <f t="shared" si="29"/>
        <v>12182088</v>
      </c>
      <c r="N150" s="143">
        <f t="shared" si="29"/>
        <v>15968017</v>
      </c>
      <c r="O150" s="143">
        <f t="shared" si="29"/>
        <v>11618078</v>
      </c>
      <c r="P150" s="144">
        <f t="shared" si="29"/>
        <v>8760138</v>
      </c>
      <c r="Q150" s="145">
        <f t="shared" si="29"/>
        <v>56430562</v>
      </c>
      <c r="R150" s="146">
        <f t="shared" si="29"/>
        <v>56790380</v>
      </c>
    </row>
    <row r="151" spans="2:18" s="135" customFormat="1" ht="17.100000000000001" customHeight="1">
      <c r="B151" s="147"/>
      <c r="C151" s="147"/>
      <c r="D151" s="39" t="s">
        <v>54</v>
      </c>
      <c r="E151" s="68"/>
      <c r="F151" s="68"/>
      <c r="G151" s="148"/>
      <c r="H151" s="149">
        <v>56475</v>
      </c>
      <c r="I151" s="150">
        <v>278881</v>
      </c>
      <c r="J151" s="167">
        <f>SUM(H151:I151)</f>
        <v>335356</v>
      </c>
      <c r="K151" s="349">
        <v>0</v>
      </c>
      <c r="L151" s="152">
        <v>6629652</v>
      </c>
      <c r="M151" s="152">
        <v>10110965</v>
      </c>
      <c r="N151" s="152">
        <v>13399965</v>
      </c>
      <c r="O151" s="152">
        <v>9265666</v>
      </c>
      <c r="P151" s="150">
        <v>6499686</v>
      </c>
      <c r="Q151" s="151">
        <f>SUM(K151:P151)</f>
        <v>45905934</v>
      </c>
      <c r="R151" s="153">
        <f>SUM(J151,Q151)</f>
        <v>46241290</v>
      </c>
    </row>
    <row r="152" spans="2:18" s="135" customFormat="1" ht="17.100000000000001" customHeight="1">
      <c r="B152" s="147"/>
      <c r="C152" s="147"/>
      <c r="D152" s="154" t="s">
        <v>55</v>
      </c>
      <c r="E152" s="47"/>
      <c r="F152" s="47"/>
      <c r="G152" s="155"/>
      <c r="H152" s="156">
        <v>0</v>
      </c>
      <c r="I152" s="157">
        <v>24462</v>
      </c>
      <c r="J152" s="169">
        <f>SUM(H152:I152)</f>
        <v>24462</v>
      </c>
      <c r="K152" s="350">
        <v>0</v>
      </c>
      <c r="L152" s="159">
        <v>1128436</v>
      </c>
      <c r="M152" s="159">
        <v>2071123</v>
      </c>
      <c r="N152" s="159">
        <v>2568052</v>
      </c>
      <c r="O152" s="159">
        <v>2352412</v>
      </c>
      <c r="P152" s="157">
        <v>2260452</v>
      </c>
      <c r="Q152" s="158">
        <f>SUM(K152:P152)</f>
        <v>10380475</v>
      </c>
      <c r="R152" s="160">
        <f>SUM(J152,Q152)</f>
        <v>10404937</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144153</v>
      </c>
      <c r="M154" s="320">
        <v>0</v>
      </c>
      <c r="N154" s="320">
        <v>0</v>
      </c>
      <c r="O154" s="320">
        <v>0</v>
      </c>
      <c r="P154" s="318">
        <v>0</v>
      </c>
      <c r="Q154" s="321">
        <f>SUM(K154:P154)</f>
        <v>144153</v>
      </c>
      <c r="R154" s="322">
        <f>SUM(J154,Q154)</f>
        <v>144153</v>
      </c>
    </row>
    <row r="155" spans="2:18" s="135" customFormat="1" ht="17.100000000000001" customHeight="1">
      <c r="B155" s="147"/>
      <c r="C155" s="137" t="s">
        <v>57</v>
      </c>
      <c r="D155" s="138"/>
      <c r="E155" s="138"/>
      <c r="F155" s="138"/>
      <c r="G155" s="139"/>
      <c r="H155" s="140">
        <f t="shared" ref="H155:R155" si="30">SUM(H156:H158)</f>
        <v>5874048</v>
      </c>
      <c r="I155" s="141">
        <f t="shared" si="30"/>
        <v>10270973</v>
      </c>
      <c r="J155" s="142">
        <f t="shared" si="30"/>
        <v>16145021</v>
      </c>
      <c r="K155" s="352">
        <f t="shared" si="30"/>
        <v>0</v>
      </c>
      <c r="L155" s="143">
        <f t="shared" si="30"/>
        <v>15028892</v>
      </c>
      <c r="M155" s="143">
        <f t="shared" si="30"/>
        <v>19279105</v>
      </c>
      <c r="N155" s="143">
        <f t="shared" si="30"/>
        <v>14743164</v>
      </c>
      <c r="O155" s="143">
        <f t="shared" si="30"/>
        <v>11589722</v>
      </c>
      <c r="P155" s="144">
        <f t="shared" si="30"/>
        <v>8031142</v>
      </c>
      <c r="Q155" s="145">
        <f t="shared" si="30"/>
        <v>68672025</v>
      </c>
      <c r="R155" s="146">
        <f t="shared" si="30"/>
        <v>84817046</v>
      </c>
    </row>
    <row r="156" spans="2:18" s="135" customFormat="1" ht="17.100000000000001" customHeight="1">
      <c r="B156" s="147"/>
      <c r="C156" s="147"/>
      <c r="D156" s="39" t="s">
        <v>58</v>
      </c>
      <c r="E156" s="68"/>
      <c r="F156" s="68"/>
      <c r="G156" s="148"/>
      <c r="H156" s="149">
        <v>4065426</v>
      </c>
      <c r="I156" s="150">
        <v>8632108</v>
      </c>
      <c r="J156" s="167">
        <f>SUM(H156:I156)</f>
        <v>12697534</v>
      </c>
      <c r="K156" s="349">
        <v>0</v>
      </c>
      <c r="L156" s="152">
        <v>11967044</v>
      </c>
      <c r="M156" s="152">
        <v>18278666</v>
      </c>
      <c r="N156" s="152">
        <v>13457498</v>
      </c>
      <c r="O156" s="152">
        <v>11048390</v>
      </c>
      <c r="P156" s="150">
        <v>7864557</v>
      </c>
      <c r="Q156" s="151">
        <f>SUM(K156:P156)</f>
        <v>62616155</v>
      </c>
      <c r="R156" s="153">
        <f>SUM(J156,Q156)</f>
        <v>75313689</v>
      </c>
    </row>
    <row r="157" spans="2:18" s="135" customFormat="1" ht="17.100000000000001" customHeight="1">
      <c r="B157" s="147"/>
      <c r="C157" s="147"/>
      <c r="D157" s="154" t="s">
        <v>59</v>
      </c>
      <c r="E157" s="47"/>
      <c r="F157" s="47"/>
      <c r="G157" s="155"/>
      <c r="H157" s="156">
        <v>439854</v>
      </c>
      <c r="I157" s="157">
        <v>474568</v>
      </c>
      <c r="J157" s="169">
        <f>SUM(H157:I157)</f>
        <v>914422</v>
      </c>
      <c r="K157" s="350">
        <v>0</v>
      </c>
      <c r="L157" s="159">
        <v>624029</v>
      </c>
      <c r="M157" s="159">
        <v>356769</v>
      </c>
      <c r="N157" s="159">
        <v>400964</v>
      </c>
      <c r="O157" s="159">
        <v>240079</v>
      </c>
      <c r="P157" s="157">
        <v>166585</v>
      </c>
      <c r="Q157" s="158">
        <f>SUM(K157:P157)</f>
        <v>1788426</v>
      </c>
      <c r="R157" s="160">
        <f>SUM(J157,Q157)</f>
        <v>2702848</v>
      </c>
    </row>
    <row r="158" spans="2:18" s="135" customFormat="1" ht="17.100000000000001" customHeight="1">
      <c r="B158" s="147"/>
      <c r="C158" s="147"/>
      <c r="D158" s="49" t="s">
        <v>60</v>
      </c>
      <c r="E158" s="50"/>
      <c r="F158" s="50"/>
      <c r="G158" s="161"/>
      <c r="H158" s="162">
        <v>1368768</v>
      </c>
      <c r="I158" s="163">
        <v>1164297</v>
      </c>
      <c r="J158" s="168">
        <f>SUM(H158:I158)</f>
        <v>2533065</v>
      </c>
      <c r="K158" s="351">
        <v>0</v>
      </c>
      <c r="L158" s="165">
        <v>2437819</v>
      </c>
      <c r="M158" s="165">
        <v>643670</v>
      </c>
      <c r="N158" s="165">
        <v>884702</v>
      </c>
      <c r="O158" s="165">
        <v>301253</v>
      </c>
      <c r="P158" s="163">
        <v>0</v>
      </c>
      <c r="Q158" s="164">
        <f>SUM(K158:P158)</f>
        <v>4267444</v>
      </c>
      <c r="R158" s="166">
        <f>SUM(J158,Q158)</f>
        <v>6800509</v>
      </c>
    </row>
    <row r="159" spans="2:18" s="135" customFormat="1" ht="17.100000000000001" customHeight="1">
      <c r="B159" s="147"/>
      <c r="C159" s="171" t="s">
        <v>61</v>
      </c>
      <c r="D159" s="172"/>
      <c r="E159" s="172"/>
      <c r="F159" s="172"/>
      <c r="G159" s="173"/>
      <c r="H159" s="140">
        <v>1314664</v>
      </c>
      <c r="I159" s="141">
        <v>1912797</v>
      </c>
      <c r="J159" s="142">
        <f>SUM(H159:I159)</f>
        <v>3227461</v>
      </c>
      <c r="K159" s="352">
        <v>0</v>
      </c>
      <c r="L159" s="143">
        <v>14430778</v>
      </c>
      <c r="M159" s="143">
        <v>15476261</v>
      </c>
      <c r="N159" s="143">
        <v>21613223</v>
      </c>
      <c r="O159" s="143">
        <v>18326873</v>
      </c>
      <c r="P159" s="144">
        <v>7486955</v>
      </c>
      <c r="Q159" s="145">
        <f>SUM(K159:P159)</f>
        <v>77334090</v>
      </c>
      <c r="R159" s="146">
        <f>SUM(J159,Q159)</f>
        <v>80561551</v>
      </c>
    </row>
    <row r="160" spans="2:18" s="135" customFormat="1" ht="17.100000000000001" customHeight="1">
      <c r="B160" s="170"/>
      <c r="C160" s="171" t="s">
        <v>62</v>
      </c>
      <c r="D160" s="172"/>
      <c r="E160" s="172"/>
      <c r="F160" s="172"/>
      <c r="G160" s="173"/>
      <c r="H160" s="140">
        <v>3647060</v>
      </c>
      <c r="I160" s="141">
        <v>5541600</v>
      </c>
      <c r="J160" s="142">
        <f>SUM(H160:I160)</f>
        <v>9188660</v>
      </c>
      <c r="K160" s="352">
        <v>0</v>
      </c>
      <c r="L160" s="143">
        <v>43611870</v>
      </c>
      <c r="M160" s="143">
        <v>27357315</v>
      </c>
      <c r="N160" s="143">
        <v>19187552</v>
      </c>
      <c r="O160" s="143">
        <v>10983796</v>
      </c>
      <c r="P160" s="144">
        <v>5744276</v>
      </c>
      <c r="Q160" s="145">
        <f>SUM(K160:P160)</f>
        <v>106884809</v>
      </c>
      <c r="R160" s="146">
        <f>SUM(J160,Q160)</f>
        <v>116073469</v>
      </c>
    </row>
    <row r="161" spans="2:18" s="135" customFormat="1" ht="17.100000000000001" customHeight="1">
      <c r="B161" s="137" t="s">
        <v>63</v>
      </c>
      <c r="C161" s="138"/>
      <c r="D161" s="138"/>
      <c r="E161" s="138"/>
      <c r="F161" s="138"/>
      <c r="G161" s="139"/>
      <c r="H161" s="140">
        <f t="shared" ref="H161:R161" si="31">SUM(H162:H170)</f>
        <v>394168</v>
      </c>
      <c r="I161" s="141">
        <f t="shared" si="31"/>
        <v>1512577</v>
      </c>
      <c r="J161" s="142">
        <f t="shared" si="31"/>
        <v>1906745</v>
      </c>
      <c r="K161" s="352">
        <f t="shared" si="31"/>
        <v>0</v>
      </c>
      <c r="L161" s="143">
        <f t="shared" si="31"/>
        <v>149146941</v>
      </c>
      <c r="M161" s="143">
        <f t="shared" si="31"/>
        <v>153412503</v>
      </c>
      <c r="N161" s="143">
        <f t="shared" si="31"/>
        <v>143148980</v>
      </c>
      <c r="O161" s="143">
        <f t="shared" si="31"/>
        <v>106247114</v>
      </c>
      <c r="P161" s="144">
        <f t="shared" si="31"/>
        <v>56962513</v>
      </c>
      <c r="Q161" s="145">
        <f t="shared" si="31"/>
        <v>608918051</v>
      </c>
      <c r="R161" s="146">
        <f t="shared" si="31"/>
        <v>610824796</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4896332</v>
      </c>
      <c r="M162" s="211">
        <v>5223747</v>
      </c>
      <c r="N162" s="211">
        <v>5780980</v>
      </c>
      <c r="O162" s="211">
        <v>6253249</v>
      </c>
      <c r="P162" s="212">
        <v>5018864</v>
      </c>
      <c r="Q162" s="213">
        <f t="shared" ref="Q162:Q170" si="33">SUM(K162:P162)</f>
        <v>27173172</v>
      </c>
      <c r="R162" s="214">
        <f t="shared" ref="R162:R170" si="34">SUM(J162,Q162)</f>
        <v>27173172</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297879</v>
      </c>
      <c r="Q163" s="158">
        <f t="shared" si="33"/>
        <v>297879</v>
      </c>
      <c r="R163" s="160">
        <f t="shared" si="34"/>
        <v>297879</v>
      </c>
    </row>
    <row r="164" spans="2:18" s="189" customFormat="1" ht="17.100000000000001" customHeight="1">
      <c r="B164" s="179"/>
      <c r="C164" s="180" t="s">
        <v>66</v>
      </c>
      <c r="D164" s="181"/>
      <c r="E164" s="181"/>
      <c r="F164" s="181"/>
      <c r="G164" s="182"/>
      <c r="H164" s="183">
        <v>0</v>
      </c>
      <c r="I164" s="184">
        <v>0</v>
      </c>
      <c r="J164" s="185">
        <f t="shared" si="32"/>
        <v>0</v>
      </c>
      <c r="K164" s="355"/>
      <c r="L164" s="186">
        <v>73089241</v>
      </c>
      <c r="M164" s="186">
        <v>52611539</v>
      </c>
      <c r="N164" s="186">
        <v>38965214</v>
      </c>
      <c r="O164" s="186">
        <v>22004489</v>
      </c>
      <c r="P164" s="184">
        <v>11397259</v>
      </c>
      <c r="Q164" s="187">
        <f t="shared" si="33"/>
        <v>198067742</v>
      </c>
      <c r="R164" s="188">
        <f t="shared" si="34"/>
        <v>198067742</v>
      </c>
    </row>
    <row r="165" spans="2:18" s="135" customFormat="1" ht="17.100000000000001" customHeight="1">
      <c r="B165" s="147"/>
      <c r="C165" s="154" t="s">
        <v>67</v>
      </c>
      <c r="D165" s="47"/>
      <c r="E165" s="47"/>
      <c r="F165" s="47"/>
      <c r="G165" s="155"/>
      <c r="H165" s="156">
        <v>0</v>
      </c>
      <c r="I165" s="157">
        <v>73737</v>
      </c>
      <c r="J165" s="169">
        <f t="shared" si="32"/>
        <v>73737</v>
      </c>
      <c r="K165" s="350">
        <v>0</v>
      </c>
      <c r="L165" s="159">
        <v>11596644</v>
      </c>
      <c r="M165" s="159">
        <v>11360127</v>
      </c>
      <c r="N165" s="159">
        <v>11204280</v>
      </c>
      <c r="O165" s="159">
        <v>8718138</v>
      </c>
      <c r="P165" s="157">
        <v>3335330</v>
      </c>
      <c r="Q165" s="158">
        <f t="shared" si="33"/>
        <v>46214519</v>
      </c>
      <c r="R165" s="160">
        <f t="shared" si="34"/>
        <v>46288256</v>
      </c>
    </row>
    <row r="166" spans="2:18" s="135" customFormat="1" ht="17.100000000000001" customHeight="1">
      <c r="B166" s="147"/>
      <c r="C166" s="154" t="s">
        <v>68</v>
      </c>
      <c r="D166" s="47"/>
      <c r="E166" s="47"/>
      <c r="F166" s="47"/>
      <c r="G166" s="155"/>
      <c r="H166" s="156">
        <v>394168</v>
      </c>
      <c r="I166" s="157">
        <v>1438840</v>
      </c>
      <c r="J166" s="169">
        <f t="shared" si="32"/>
        <v>1833008</v>
      </c>
      <c r="K166" s="350">
        <v>0</v>
      </c>
      <c r="L166" s="159">
        <v>10520569</v>
      </c>
      <c r="M166" s="159">
        <v>15960165</v>
      </c>
      <c r="N166" s="159">
        <v>18597295</v>
      </c>
      <c r="O166" s="159">
        <v>14232783</v>
      </c>
      <c r="P166" s="157">
        <v>8126881</v>
      </c>
      <c r="Q166" s="158">
        <f t="shared" si="33"/>
        <v>67437693</v>
      </c>
      <c r="R166" s="160">
        <f t="shared" si="34"/>
        <v>69270701</v>
      </c>
    </row>
    <row r="167" spans="2:18" s="135" customFormat="1" ht="17.100000000000001" customHeight="1">
      <c r="B167" s="147"/>
      <c r="C167" s="154" t="s">
        <v>69</v>
      </c>
      <c r="D167" s="47"/>
      <c r="E167" s="47"/>
      <c r="F167" s="47"/>
      <c r="G167" s="155"/>
      <c r="H167" s="156">
        <v>0</v>
      </c>
      <c r="I167" s="157">
        <v>0</v>
      </c>
      <c r="J167" s="169">
        <f t="shared" si="32"/>
        <v>0</v>
      </c>
      <c r="K167" s="355"/>
      <c r="L167" s="159">
        <v>42412618</v>
      </c>
      <c r="M167" s="159">
        <v>55630873</v>
      </c>
      <c r="N167" s="159">
        <v>55008654</v>
      </c>
      <c r="O167" s="159">
        <v>33473730</v>
      </c>
      <c r="P167" s="157">
        <v>14166468</v>
      </c>
      <c r="Q167" s="158">
        <f t="shared" si="33"/>
        <v>200692343</v>
      </c>
      <c r="R167" s="160">
        <f t="shared" si="34"/>
        <v>200692343</v>
      </c>
    </row>
    <row r="168" spans="2:18" s="135" customFormat="1" ht="17.100000000000001" customHeight="1">
      <c r="B168" s="147"/>
      <c r="C168" s="190" t="s">
        <v>70</v>
      </c>
      <c r="D168" s="191"/>
      <c r="E168" s="191"/>
      <c r="F168" s="191"/>
      <c r="G168" s="192"/>
      <c r="H168" s="156">
        <v>0</v>
      </c>
      <c r="I168" s="157">
        <v>0</v>
      </c>
      <c r="J168" s="169">
        <f t="shared" si="32"/>
        <v>0</v>
      </c>
      <c r="K168" s="355"/>
      <c r="L168" s="159">
        <v>3888674</v>
      </c>
      <c r="M168" s="159">
        <v>6944718</v>
      </c>
      <c r="N168" s="159">
        <v>6926997</v>
      </c>
      <c r="O168" s="159">
        <v>5676653</v>
      </c>
      <c r="P168" s="157">
        <v>2725072</v>
      </c>
      <c r="Q168" s="158">
        <f t="shared" si="33"/>
        <v>26162114</v>
      </c>
      <c r="R168" s="160">
        <f t="shared" si="34"/>
        <v>26162114</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1009712</v>
      </c>
      <c r="O169" s="159">
        <v>8372072</v>
      </c>
      <c r="P169" s="157">
        <v>3943171</v>
      </c>
      <c r="Q169" s="158">
        <f t="shared" si="33"/>
        <v>13324955</v>
      </c>
      <c r="R169" s="160">
        <f t="shared" si="34"/>
        <v>13324955</v>
      </c>
    </row>
    <row r="170" spans="2:18" s="135" customFormat="1" ht="17.100000000000001" customHeight="1">
      <c r="B170" s="195"/>
      <c r="C170" s="196" t="s">
        <v>72</v>
      </c>
      <c r="D170" s="197"/>
      <c r="E170" s="197"/>
      <c r="F170" s="197"/>
      <c r="G170" s="198"/>
      <c r="H170" s="199">
        <v>0</v>
      </c>
      <c r="I170" s="200">
        <v>0</v>
      </c>
      <c r="J170" s="201">
        <f t="shared" si="32"/>
        <v>0</v>
      </c>
      <c r="K170" s="356"/>
      <c r="L170" s="202">
        <v>2742863</v>
      </c>
      <c r="M170" s="202">
        <v>5681334</v>
      </c>
      <c r="N170" s="202">
        <v>5655848</v>
      </c>
      <c r="O170" s="202">
        <v>7516000</v>
      </c>
      <c r="P170" s="200">
        <v>7951589</v>
      </c>
      <c r="Q170" s="203">
        <f t="shared" si="33"/>
        <v>29547634</v>
      </c>
      <c r="R170" s="204">
        <f t="shared" si="34"/>
        <v>29547634</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14411416</v>
      </c>
      <c r="M171" s="143">
        <f t="shared" si="35"/>
        <v>24770564</v>
      </c>
      <c r="N171" s="143">
        <f t="shared" si="35"/>
        <v>85235894</v>
      </c>
      <c r="O171" s="143">
        <f t="shared" si="35"/>
        <v>271458640</v>
      </c>
      <c r="P171" s="144">
        <f t="shared" si="35"/>
        <v>323286928</v>
      </c>
      <c r="Q171" s="145">
        <f t="shared" si="35"/>
        <v>719163442</v>
      </c>
      <c r="R171" s="146">
        <f t="shared" si="35"/>
        <v>719163442</v>
      </c>
    </row>
    <row r="172" spans="2:18" s="135" customFormat="1" ht="17.100000000000001" customHeight="1">
      <c r="B172" s="147"/>
      <c r="C172" s="39" t="s">
        <v>74</v>
      </c>
      <c r="D172" s="68"/>
      <c r="E172" s="68"/>
      <c r="F172" s="68"/>
      <c r="G172" s="148"/>
      <c r="H172" s="149">
        <v>0</v>
      </c>
      <c r="I172" s="150">
        <v>0</v>
      </c>
      <c r="J172" s="167">
        <f>SUM(H172:I172)</f>
        <v>0</v>
      </c>
      <c r="K172" s="353"/>
      <c r="L172" s="152">
        <v>194670</v>
      </c>
      <c r="M172" s="152">
        <v>1090782</v>
      </c>
      <c r="N172" s="152">
        <v>38482904</v>
      </c>
      <c r="O172" s="152">
        <v>126300472</v>
      </c>
      <c r="P172" s="150">
        <v>122289097</v>
      </c>
      <c r="Q172" s="151">
        <f>SUM(K172:P172)</f>
        <v>288357925</v>
      </c>
      <c r="R172" s="153">
        <f>SUM(J172,Q172)</f>
        <v>288357925</v>
      </c>
    </row>
    <row r="173" spans="2:18" s="135" customFormat="1" ht="17.100000000000001" customHeight="1">
      <c r="B173" s="147"/>
      <c r="C173" s="154" t="s">
        <v>75</v>
      </c>
      <c r="D173" s="47"/>
      <c r="E173" s="47"/>
      <c r="F173" s="47"/>
      <c r="G173" s="155"/>
      <c r="H173" s="156">
        <v>0</v>
      </c>
      <c r="I173" s="157">
        <v>0</v>
      </c>
      <c r="J173" s="169">
        <f>SUM(H173:I173)</f>
        <v>0</v>
      </c>
      <c r="K173" s="355"/>
      <c r="L173" s="159">
        <v>14029825</v>
      </c>
      <c r="M173" s="159">
        <v>21369320</v>
      </c>
      <c r="N173" s="159">
        <v>34103111</v>
      </c>
      <c r="O173" s="159">
        <v>32780411</v>
      </c>
      <c r="P173" s="157">
        <v>22998711</v>
      </c>
      <c r="Q173" s="158">
        <f>SUM(K173:P173)</f>
        <v>125281378</v>
      </c>
      <c r="R173" s="160">
        <f>SUM(J173,Q173)</f>
        <v>125281378</v>
      </c>
    </row>
    <row r="174" spans="2:18" s="135" customFormat="1" ht="17.100000000000001" customHeight="1">
      <c r="B174" s="193"/>
      <c r="C174" s="154" t="s">
        <v>76</v>
      </c>
      <c r="D174" s="47"/>
      <c r="E174" s="47"/>
      <c r="F174" s="47"/>
      <c r="G174" s="155"/>
      <c r="H174" s="156">
        <v>0</v>
      </c>
      <c r="I174" s="157">
        <v>0</v>
      </c>
      <c r="J174" s="169">
        <f>SUM(H174:I174)</f>
        <v>0</v>
      </c>
      <c r="K174" s="355"/>
      <c r="L174" s="159">
        <v>186921</v>
      </c>
      <c r="M174" s="159">
        <v>1688292</v>
      </c>
      <c r="N174" s="159">
        <v>2643449</v>
      </c>
      <c r="O174" s="159">
        <v>17256352</v>
      </c>
      <c r="P174" s="157">
        <v>26000925</v>
      </c>
      <c r="Q174" s="158">
        <f>SUM(K174:P174)</f>
        <v>47775939</v>
      </c>
      <c r="R174" s="160">
        <f>SUM(J174,Q174)</f>
        <v>47775939</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622170</v>
      </c>
      <c r="N175" s="320">
        <v>10006430</v>
      </c>
      <c r="O175" s="320">
        <v>95121405</v>
      </c>
      <c r="P175" s="318">
        <v>151998195</v>
      </c>
      <c r="Q175" s="321">
        <f>SUM(K175:P175)</f>
        <v>257748200</v>
      </c>
      <c r="R175" s="322">
        <f>SUM(J175,Q175)</f>
        <v>257748200</v>
      </c>
    </row>
    <row r="176" spans="2:18" s="135" customFormat="1" ht="17.100000000000001" customHeight="1">
      <c r="B176" s="205" t="s">
        <v>77</v>
      </c>
      <c r="C176" s="31"/>
      <c r="D176" s="31"/>
      <c r="E176" s="31"/>
      <c r="F176" s="31"/>
      <c r="G176" s="32"/>
      <c r="H176" s="140">
        <f t="shared" ref="H176:R176" si="36">SUM(H140,H161,H171)</f>
        <v>16465197</v>
      </c>
      <c r="I176" s="141">
        <f t="shared" si="36"/>
        <v>31760681</v>
      </c>
      <c r="J176" s="142">
        <f t="shared" si="36"/>
        <v>48225878</v>
      </c>
      <c r="K176" s="352">
        <f t="shared" si="36"/>
        <v>0</v>
      </c>
      <c r="L176" s="143">
        <f t="shared" si="36"/>
        <v>413194950</v>
      </c>
      <c r="M176" s="143">
        <f t="shared" si="36"/>
        <v>398691179</v>
      </c>
      <c r="N176" s="143">
        <f t="shared" si="36"/>
        <v>409491950</v>
      </c>
      <c r="O176" s="143">
        <f t="shared" si="36"/>
        <v>514191271</v>
      </c>
      <c r="P176" s="144">
        <f t="shared" si="36"/>
        <v>460098954</v>
      </c>
      <c r="Q176" s="145">
        <f t="shared" si="36"/>
        <v>2195668304</v>
      </c>
      <c r="R176" s="146">
        <f t="shared" si="36"/>
        <v>2243894182</v>
      </c>
    </row>
  </sheetData>
  <mergeCells count="54">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 ref="B23:B32"/>
    <mergeCell ref="B33:B42"/>
    <mergeCell ref="B80:G81"/>
    <mergeCell ref="J87:Q87"/>
    <mergeCell ref="H64:J64"/>
    <mergeCell ref="H72:J72"/>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令和２年（２０２０年）１２月※</v>
      </c>
      <c r="B1" s="251"/>
      <c r="C1" s="251"/>
      <c r="D1" s="251"/>
      <c r="E1" s="251"/>
      <c r="F1" s="251"/>
      <c r="G1" s="251"/>
      <c r="H1" s="251"/>
      <c r="J1" s="627" t="s">
        <v>0</v>
      </c>
      <c r="K1" s="628"/>
      <c r="L1" s="628"/>
      <c r="M1" s="628"/>
      <c r="N1" s="628"/>
      <c r="O1" s="629"/>
      <c r="P1" s="630">
        <v>44267</v>
      </c>
      <c r="Q1" s="631"/>
      <c r="R1" s="3" t="s">
        <v>1</v>
      </c>
    </row>
    <row r="2" spans="1:18" ht="17.100000000000001" customHeight="1" thickTop="1">
      <c r="A2" s="4">
        <v>2</v>
      </c>
      <c r="B2" s="4">
        <v>2020</v>
      </c>
      <c r="C2" s="4">
        <v>12</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令和２年（２０２０年）１２月末日現在</v>
      </c>
      <c r="C5" s="635"/>
      <c r="D5" s="635"/>
      <c r="E5" s="635"/>
      <c r="F5" s="635"/>
      <c r="G5" s="636"/>
      <c r="H5" s="637" t="s">
        <v>4</v>
      </c>
      <c r="I5" s="638"/>
      <c r="L5" s="403" t="s">
        <v>3</v>
      </c>
      <c r="Q5" s="7" t="s">
        <v>5</v>
      </c>
    </row>
    <row r="6" spans="1:18" ht="17.100000000000001" customHeight="1">
      <c r="B6" s="8" t="s">
        <v>6</v>
      </c>
      <c r="C6" s="9"/>
      <c r="D6" s="9"/>
      <c r="E6" s="9"/>
      <c r="F6" s="9"/>
      <c r="G6" s="10"/>
      <c r="H6" s="11"/>
      <c r="I6" s="12">
        <v>47468</v>
      </c>
      <c r="K6" s="361" t="s">
        <v>158</v>
      </c>
      <c r="L6" s="360">
        <f>(I7+I8)-I6</f>
        <v>2079</v>
      </c>
      <c r="Q6" s="242">
        <f>R42</f>
        <v>20069</v>
      </c>
      <c r="R6" s="648">
        <f>Q6/Q7</f>
        <v>0.20686491779621707</v>
      </c>
    </row>
    <row r="7" spans="1:18" s="251" customFormat="1" ht="17.100000000000001" customHeight="1">
      <c r="B7" s="243" t="s">
        <v>151</v>
      </c>
      <c r="C7" s="244"/>
      <c r="D7" s="244"/>
      <c r="E7" s="244"/>
      <c r="F7" s="244"/>
      <c r="G7" s="245"/>
      <c r="H7" s="246"/>
      <c r="I7" s="247">
        <v>31518</v>
      </c>
      <c r="K7" s="251" t="s">
        <v>157</v>
      </c>
      <c r="Q7" s="333">
        <f>I9</f>
        <v>97015</v>
      </c>
      <c r="R7" s="648"/>
    </row>
    <row r="8" spans="1:18" s="251" customFormat="1" ht="17.100000000000001" customHeight="1">
      <c r="B8" s="13" t="s">
        <v>152</v>
      </c>
      <c r="C8" s="14"/>
      <c r="D8" s="14"/>
      <c r="E8" s="14"/>
      <c r="F8" s="14"/>
      <c r="G8" s="248"/>
      <c r="H8" s="249"/>
      <c r="I8" s="250">
        <v>18029</v>
      </c>
      <c r="K8" s="251" t="s">
        <v>156</v>
      </c>
      <c r="Q8" s="334"/>
      <c r="R8" s="335"/>
    </row>
    <row r="9" spans="1:18" ht="17.100000000000001" customHeight="1">
      <c r="B9" s="15" t="s">
        <v>7</v>
      </c>
      <c r="C9" s="16"/>
      <c r="D9" s="16"/>
      <c r="E9" s="16"/>
      <c r="F9" s="16"/>
      <c r="G9" s="17"/>
      <c r="H9" s="18"/>
      <c r="I9" s="19">
        <f>I6+I7+I8</f>
        <v>97015</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令和２年（２０２０年）１２月末日現在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823</v>
      </c>
      <c r="I14" s="34">
        <f>I15+I16+I17+I18+I19+I20</f>
        <v>673</v>
      </c>
      <c r="J14" s="35">
        <f t="shared" ref="J14:J22" si="0">SUM(H14:I14)</f>
        <v>1496</v>
      </c>
      <c r="K14" s="337" t="s">
        <v>192</v>
      </c>
      <c r="L14" s="36">
        <f>L15+L16+L17+L18+L19+L20</f>
        <v>1385</v>
      </c>
      <c r="M14" s="36">
        <f>M15+M16+M17+M18+M19+M20</f>
        <v>1037</v>
      </c>
      <c r="N14" s="36">
        <f>N15+N16+N17+N18+N19+N20</f>
        <v>720</v>
      </c>
      <c r="O14" s="36">
        <f>O15+O16+O17+O18+O19+O20</f>
        <v>685</v>
      </c>
      <c r="P14" s="36">
        <f>P15+P16+P17+P18+P19+P20</f>
        <v>524</v>
      </c>
      <c r="Q14" s="37">
        <f t="shared" ref="Q14:Q22" si="1">SUM(K14:P14)</f>
        <v>4351</v>
      </c>
      <c r="R14" s="38">
        <f t="shared" ref="R14:R22" si="2">SUM(J14,Q14)</f>
        <v>5847</v>
      </c>
    </row>
    <row r="15" spans="1:18" ht="17.100000000000001" customHeight="1">
      <c r="A15" s="4">
        <v>156</v>
      </c>
      <c r="B15" s="611"/>
      <c r="C15" s="39"/>
      <c r="D15" s="40" t="s">
        <v>22</v>
      </c>
      <c r="E15" s="40"/>
      <c r="F15" s="40"/>
      <c r="G15" s="40"/>
      <c r="H15" s="41">
        <v>67</v>
      </c>
      <c r="I15" s="42">
        <v>63</v>
      </c>
      <c r="J15" s="43">
        <f t="shared" si="0"/>
        <v>130</v>
      </c>
      <c r="K15" s="338" t="s">
        <v>192</v>
      </c>
      <c r="L15" s="44">
        <v>79</v>
      </c>
      <c r="M15" s="44">
        <v>61</v>
      </c>
      <c r="N15" s="44">
        <v>32</v>
      </c>
      <c r="O15" s="44">
        <v>31</v>
      </c>
      <c r="P15" s="42">
        <v>36</v>
      </c>
      <c r="Q15" s="43">
        <f t="shared" si="1"/>
        <v>239</v>
      </c>
      <c r="R15" s="45">
        <f t="shared" si="2"/>
        <v>369</v>
      </c>
    </row>
    <row r="16" spans="1:18" ht="17.100000000000001" customHeight="1">
      <c r="A16" s="4"/>
      <c r="B16" s="611"/>
      <c r="C16" s="46"/>
      <c r="D16" s="47" t="s">
        <v>23</v>
      </c>
      <c r="E16" s="47"/>
      <c r="F16" s="47"/>
      <c r="G16" s="47"/>
      <c r="H16" s="41">
        <v>125</v>
      </c>
      <c r="I16" s="42">
        <v>128</v>
      </c>
      <c r="J16" s="43">
        <f t="shared" si="0"/>
        <v>253</v>
      </c>
      <c r="K16" s="338" t="s">
        <v>192</v>
      </c>
      <c r="L16" s="44">
        <v>171</v>
      </c>
      <c r="M16" s="44">
        <v>168</v>
      </c>
      <c r="N16" s="44">
        <v>97</v>
      </c>
      <c r="O16" s="44">
        <v>95</v>
      </c>
      <c r="P16" s="42">
        <v>65</v>
      </c>
      <c r="Q16" s="43">
        <f t="shared" si="1"/>
        <v>596</v>
      </c>
      <c r="R16" s="48">
        <f t="shared" si="2"/>
        <v>849</v>
      </c>
    </row>
    <row r="17" spans="1:18" ht="17.100000000000001" customHeight="1">
      <c r="A17" s="4"/>
      <c r="B17" s="611"/>
      <c r="C17" s="46"/>
      <c r="D17" s="47" t="s">
        <v>24</v>
      </c>
      <c r="E17" s="47"/>
      <c r="F17" s="47"/>
      <c r="G17" s="47"/>
      <c r="H17" s="41">
        <v>128</v>
      </c>
      <c r="I17" s="42">
        <v>116</v>
      </c>
      <c r="J17" s="43">
        <f t="shared" si="0"/>
        <v>244</v>
      </c>
      <c r="K17" s="338" t="s">
        <v>192</v>
      </c>
      <c r="L17" s="44">
        <v>242</v>
      </c>
      <c r="M17" s="44">
        <v>180</v>
      </c>
      <c r="N17" s="44">
        <v>122</v>
      </c>
      <c r="O17" s="44">
        <v>111</v>
      </c>
      <c r="P17" s="42">
        <v>96</v>
      </c>
      <c r="Q17" s="43">
        <f t="shared" si="1"/>
        <v>751</v>
      </c>
      <c r="R17" s="48">
        <f t="shared" si="2"/>
        <v>995</v>
      </c>
    </row>
    <row r="18" spans="1:18" ht="17.100000000000001" customHeight="1">
      <c r="A18" s="4"/>
      <c r="B18" s="611"/>
      <c r="C18" s="46"/>
      <c r="D18" s="47" t="s">
        <v>25</v>
      </c>
      <c r="E18" s="47"/>
      <c r="F18" s="47"/>
      <c r="G18" s="47"/>
      <c r="H18" s="41">
        <v>171</v>
      </c>
      <c r="I18" s="42">
        <v>134</v>
      </c>
      <c r="J18" s="43">
        <f t="shared" si="0"/>
        <v>305</v>
      </c>
      <c r="K18" s="338" t="s">
        <v>193</v>
      </c>
      <c r="L18" s="44">
        <v>314</v>
      </c>
      <c r="M18" s="44">
        <v>195</v>
      </c>
      <c r="N18" s="44">
        <v>139</v>
      </c>
      <c r="O18" s="44">
        <v>157</v>
      </c>
      <c r="P18" s="42">
        <v>110</v>
      </c>
      <c r="Q18" s="43">
        <f t="shared" si="1"/>
        <v>915</v>
      </c>
      <c r="R18" s="48">
        <f t="shared" si="2"/>
        <v>1220</v>
      </c>
    </row>
    <row r="19" spans="1:18" ht="17.100000000000001" customHeight="1">
      <c r="A19" s="4"/>
      <c r="B19" s="611"/>
      <c r="C19" s="46"/>
      <c r="D19" s="47" t="s">
        <v>26</v>
      </c>
      <c r="E19" s="47"/>
      <c r="F19" s="47"/>
      <c r="G19" s="47"/>
      <c r="H19" s="41">
        <v>188</v>
      </c>
      <c r="I19" s="42">
        <v>129</v>
      </c>
      <c r="J19" s="43">
        <f t="shared" si="0"/>
        <v>317</v>
      </c>
      <c r="K19" s="338" t="s">
        <v>192</v>
      </c>
      <c r="L19" s="44">
        <v>340</v>
      </c>
      <c r="M19" s="44">
        <v>228</v>
      </c>
      <c r="N19" s="44">
        <v>188</v>
      </c>
      <c r="O19" s="44">
        <v>147</v>
      </c>
      <c r="P19" s="42">
        <v>91</v>
      </c>
      <c r="Q19" s="43">
        <f t="shared" si="1"/>
        <v>994</v>
      </c>
      <c r="R19" s="48">
        <f t="shared" si="2"/>
        <v>1311</v>
      </c>
    </row>
    <row r="20" spans="1:18" ht="17.100000000000001" customHeight="1">
      <c r="A20" s="4">
        <v>719</v>
      </c>
      <c r="B20" s="611"/>
      <c r="C20" s="49"/>
      <c r="D20" s="50" t="s">
        <v>27</v>
      </c>
      <c r="E20" s="50"/>
      <c r="F20" s="50"/>
      <c r="G20" s="50"/>
      <c r="H20" s="51">
        <v>144</v>
      </c>
      <c r="I20" s="52">
        <v>103</v>
      </c>
      <c r="J20" s="53">
        <f t="shared" si="0"/>
        <v>247</v>
      </c>
      <c r="K20" s="339" t="s">
        <v>192</v>
      </c>
      <c r="L20" s="54">
        <v>239</v>
      </c>
      <c r="M20" s="54">
        <v>205</v>
      </c>
      <c r="N20" s="54">
        <v>142</v>
      </c>
      <c r="O20" s="54">
        <v>144</v>
      </c>
      <c r="P20" s="52">
        <v>126</v>
      </c>
      <c r="Q20" s="43">
        <f t="shared" si="1"/>
        <v>856</v>
      </c>
      <c r="R20" s="55">
        <f t="shared" si="2"/>
        <v>1103</v>
      </c>
    </row>
    <row r="21" spans="1:18" ht="17.100000000000001" customHeight="1">
      <c r="A21" s="4">
        <v>25</v>
      </c>
      <c r="B21" s="611"/>
      <c r="C21" s="56" t="s">
        <v>28</v>
      </c>
      <c r="D21" s="56"/>
      <c r="E21" s="56"/>
      <c r="F21" s="56"/>
      <c r="G21" s="56"/>
      <c r="H21" s="33">
        <v>15</v>
      </c>
      <c r="I21" s="57">
        <v>24</v>
      </c>
      <c r="J21" s="35">
        <f t="shared" si="0"/>
        <v>39</v>
      </c>
      <c r="K21" s="337" t="s">
        <v>193</v>
      </c>
      <c r="L21" s="36">
        <v>39</v>
      </c>
      <c r="M21" s="36">
        <v>33</v>
      </c>
      <c r="N21" s="36">
        <v>21</v>
      </c>
      <c r="O21" s="36">
        <v>12</v>
      </c>
      <c r="P21" s="58">
        <v>21</v>
      </c>
      <c r="Q21" s="59">
        <f t="shared" si="1"/>
        <v>126</v>
      </c>
      <c r="R21" s="60">
        <f t="shared" si="2"/>
        <v>165</v>
      </c>
    </row>
    <row r="22" spans="1:18" ht="17.100000000000001" customHeight="1" thickBot="1">
      <c r="A22" s="4">
        <v>900</v>
      </c>
      <c r="B22" s="612"/>
      <c r="C22" s="607" t="s">
        <v>29</v>
      </c>
      <c r="D22" s="608"/>
      <c r="E22" s="608"/>
      <c r="F22" s="608"/>
      <c r="G22" s="609"/>
      <c r="H22" s="61">
        <f>H14+H21</f>
        <v>838</v>
      </c>
      <c r="I22" s="62">
        <f>I14+I21</f>
        <v>697</v>
      </c>
      <c r="J22" s="63">
        <f t="shared" si="0"/>
        <v>1535</v>
      </c>
      <c r="K22" s="340" t="s">
        <v>192</v>
      </c>
      <c r="L22" s="64">
        <f>L14+L21</f>
        <v>1424</v>
      </c>
      <c r="M22" s="64">
        <f>M14+M21</f>
        <v>1070</v>
      </c>
      <c r="N22" s="64">
        <f>N14+N21</f>
        <v>741</v>
      </c>
      <c r="O22" s="64">
        <f>O14+O21</f>
        <v>697</v>
      </c>
      <c r="P22" s="62">
        <f>P14+P21</f>
        <v>545</v>
      </c>
      <c r="Q22" s="63">
        <f t="shared" si="1"/>
        <v>4477</v>
      </c>
      <c r="R22" s="65">
        <f t="shared" si="2"/>
        <v>6012</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1967</v>
      </c>
      <c r="I24" s="34">
        <f>I25+I26+I27+I28+I29+I30</f>
        <v>1821</v>
      </c>
      <c r="J24" s="35">
        <f t="shared" ref="J24:J32" si="3">SUM(H24:I24)</f>
        <v>3788</v>
      </c>
      <c r="K24" s="337" t="s">
        <v>192</v>
      </c>
      <c r="L24" s="36">
        <f>L25+L26+L27+L28+L29+L30</f>
        <v>3298</v>
      </c>
      <c r="M24" s="36">
        <f>M25+M26+M27+M28+M29+M30</f>
        <v>1957</v>
      </c>
      <c r="N24" s="36">
        <f>N25+N26+N27+N28+N29+N30</f>
        <v>1572</v>
      </c>
      <c r="O24" s="36">
        <f>O25+O26+O27+O28+O29+O30</f>
        <v>1804</v>
      </c>
      <c r="P24" s="36">
        <f>P25+P26+P27+P28+P29+P30</f>
        <v>1490</v>
      </c>
      <c r="Q24" s="37">
        <f t="shared" ref="Q24:Q32" si="4">SUM(K24:P24)</f>
        <v>10121</v>
      </c>
      <c r="R24" s="38">
        <f t="shared" ref="R24:R32" si="5">SUM(J24,Q24)</f>
        <v>13909</v>
      </c>
    </row>
    <row r="25" spans="1:18" ht="17.100000000000001" customHeight="1">
      <c r="B25" s="614"/>
      <c r="C25" s="68"/>
      <c r="D25" s="40" t="s">
        <v>22</v>
      </c>
      <c r="E25" s="40"/>
      <c r="F25" s="40"/>
      <c r="G25" s="40"/>
      <c r="H25" s="41">
        <v>63</v>
      </c>
      <c r="I25" s="42">
        <v>53</v>
      </c>
      <c r="J25" s="43">
        <f t="shared" si="3"/>
        <v>116</v>
      </c>
      <c r="K25" s="338" t="s">
        <v>192</v>
      </c>
      <c r="L25" s="44">
        <v>66</v>
      </c>
      <c r="M25" s="44">
        <v>44</v>
      </c>
      <c r="N25" s="44">
        <v>34</v>
      </c>
      <c r="O25" s="44">
        <v>35</v>
      </c>
      <c r="P25" s="42">
        <v>25</v>
      </c>
      <c r="Q25" s="43">
        <f t="shared" si="4"/>
        <v>204</v>
      </c>
      <c r="R25" s="45">
        <f t="shared" si="5"/>
        <v>320</v>
      </c>
    </row>
    <row r="26" spans="1:18" ht="17.100000000000001" customHeight="1">
      <c r="B26" s="614"/>
      <c r="C26" s="40"/>
      <c r="D26" s="47" t="s">
        <v>23</v>
      </c>
      <c r="E26" s="47"/>
      <c r="F26" s="47"/>
      <c r="G26" s="47"/>
      <c r="H26" s="41">
        <v>146</v>
      </c>
      <c r="I26" s="42">
        <v>152</v>
      </c>
      <c r="J26" s="43">
        <f t="shared" si="3"/>
        <v>298</v>
      </c>
      <c r="K26" s="338" t="s">
        <v>192</v>
      </c>
      <c r="L26" s="44">
        <v>197</v>
      </c>
      <c r="M26" s="44">
        <v>98</v>
      </c>
      <c r="N26" s="44">
        <v>96</v>
      </c>
      <c r="O26" s="44">
        <v>86</v>
      </c>
      <c r="P26" s="42">
        <v>80</v>
      </c>
      <c r="Q26" s="43">
        <f t="shared" si="4"/>
        <v>557</v>
      </c>
      <c r="R26" s="48">
        <f t="shared" si="5"/>
        <v>855</v>
      </c>
    </row>
    <row r="27" spans="1:18" ht="17.100000000000001" customHeight="1">
      <c r="B27" s="614"/>
      <c r="C27" s="40"/>
      <c r="D27" s="47" t="s">
        <v>24</v>
      </c>
      <c r="E27" s="47"/>
      <c r="F27" s="47"/>
      <c r="G27" s="47"/>
      <c r="H27" s="41">
        <v>304</v>
      </c>
      <c r="I27" s="42">
        <v>261</v>
      </c>
      <c r="J27" s="43">
        <f t="shared" si="3"/>
        <v>565</v>
      </c>
      <c r="K27" s="338" t="s">
        <v>192</v>
      </c>
      <c r="L27" s="44">
        <v>377</v>
      </c>
      <c r="M27" s="44">
        <v>201</v>
      </c>
      <c r="N27" s="44">
        <v>153</v>
      </c>
      <c r="O27" s="44">
        <v>139</v>
      </c>
      <c r="P27" s="42">
        <v>121</v>
      </c>
      <c r="Q27" s="43">
        <f t="shared" si="4"/>
        <v>991</v>
      </c>
      <c r="R27" s="48">
        <f t="shared" si="5"/>
        <v>1556</v>
      </c>
    </row>
    <row r="28" spans="1:18" ht="17.100000000000001" customHeight="1">
      <c r="B28" s="614"/>
      <c r="C28" s="40"/>
      <c r="D28" s="47" t="s">
        <v>25</v>
      </c>
      <c r="E28" s="47"/>
      <c r="F28" s="47"/>
      <c r="G28" s="47"/>
      <c r="H28" s="41">
        <v>492</v>
      </c>
      <c r="I28" s="42">
        <v>395</v>
      </c>
      <c r="J28" s="43">
        <f t="shared" si="3"/>
        <v>887</v>
      </c>
      <c r="K28" s="338" t="s">
        <v>192</v>
      </c>
      <c r="L28" s="44">
        <v>667</v>
      </c>
      <c r="M28" s="44">
        <v>313</v>
      </c>
      <c r="N28" s="44">
        <v>222</v>
      </c>
      <c r="O28" s="44">
        <v>240</v>
      </c>
      <c r="P28" s="42">
        <v>193</v>
      </c>
      <c r="Q28" s="43">
        <f t="shared" si="4"/>
        <v>1635</v>
      </c>
      <c r="R28" s="48">
        <f t="shared" si="5"/>
        <v>2522</v>
      </c>
    </row>
    <row r="29" spans="1:18" ht="17.100000000000001" customHeight="1">
      <c r="B29" s="614"/>
      <c r="C29" s="40"/>
      <c r="D29" s="47" t="s">
        <v>26</v>
      </c>
      <c r="E29" s="47"/>
      <c r="F29" s="47"/>
      <c r="G29" s="47"/>
      <c r="H29" s="41">
        <v>577</v>
      </c>
      <c r="I29" s="42">
        <v>559</v>
      </c>
      <c r="J29" s="43">
        <f t="shared" si="3"/>
        <v>1136</v>
      </c>
      <c r="K29" s="338" t="s">
        <v>192</v>
      </c>
      <c r="L29" s="44">
        <v>1024</v>
      </c>
      <c r="M29" s="44">
        <v>532</v>
      </c>
      <c r="N29" s="44">
        <v>402</v>
      </c>
      <c r="O29" s="44">
        <v>470</v>
      </c>
      <c r="P29" s="42">
        <v>387</v>
      </c>
      <c r="Q29" s="43">
        <f t="shared" si="4"/>
        <v>2815</v>
      </c>
      <c r="R29" s="48">
        <f t="shared" si="5"/>
        <v>3951</v>
      </c>
    </row>
    <row r="30" spans="1:18" ht="17.100000000000001" customHeight="1">
      <c r="B30" s="614"/>
      <c r="C30" s="50"/>
      <c r="D30" s="50" t="s">
        <v>27</v>
      </c>
      <c r="E30" s="50"/>
      <c r="F30" s="50"/>
      <c r="G30" s="50"/>
      <c r="H30" s="51">
        <v>385</v>
      </c>
      <c r="I30" s="52">
        <v>401</v>
      </c>
      <c r="J30" s="53">
        <f t="shared" si="3"/>
        <v>786</v>
      </c>
      <c r="K30" s="339" t="s">
        <v>192</v>
      </c>
      <c r="L30" s="54">
        <v>967</v>
      </c>
      <c r="M30" s="54">
        <v>769</v>
      </c>
      <c r="N30" s="54">
        <v>665</v>
      </c>
      <c r="O30" s="54">
        <v>834</v>
      </c>
      <c r="P30" s="52">
        <v>684</v>
      </c>
      <c r="Q30" s="53">
        <f t="shared" si="4"/>
        <v>3919</v>
      </c>
      <c r="R30" s="55">
        <f t="shared" si="5"/>
        <v>4705</v>
      </c>
    </row>
    <row r="31" spans="1:18" ht="17.100000000000001" customHeight="1">
      <c r="B31" s="614"/>
      <c r="C31" s="56" t="s">
        <v>28</v>
      </c>
      <c r="D31" s="56"/>
      <c r="E31" s="56"/>
      <c r="F31" s="56"/>
      <c r="G31" s="56"/>
      <c r="H31" s="33">
        <v>21</v>
      </c>
      <c r="I31" s="57">
        <v>26</v>
      </c>
      <c r="J31" s="35">
        <f t="shared" si="3"/>
        <v>47</v>
      </c>
      <c r="K31" s="337" t="s">
        <v>192</v>
      </c>
      <c r="L31" s="36">
        <v>32</v>
      </c>
      <c r="M31" s="36">
        <v>20</v>
      </c>
      <c r="N31" s="36">
        <v>17</v>
      </c>
      <c r="O31" s="36">
        <v>15</v>
      </c>
      <c r="P31" s="58">
        <v>17</v>
      </c>
      <c r="Q31" s="59">
        <f t="shared" si="4"/>
        <v>101</v>
      </c>
      <c r="R31" s="60">
        <f t="shared" si="5"/>
        <v>148</v>
      </c>
    </row>
    <row r="32" spans="1:18" ht="17.100000000000001" customHeight="1" thickBot="1">
      <c r="B32" s="615"/>
      <c r="C32" s="607" t="s">
        <v>29</v>
      </c>
      <c r="D32" s="608"/>
      <c r="E32" s="608"/>
      <c r="F32" s="608"/>
      <c r="G32" s="609"/>
      <c r="H32" s="61">
        <f>H24+H31</f>
        <v>1988</v>
      </c>
      <c r="I32" s="62">
        <f>I24+I31</f>
        <v>1847</v>
      </c>
      <c r="J32" s="63">
        <f t="shared" si="3"/>
        <v>3835</v>
      </c>
      <c r="K32" s="340" t="s">
        <v>192</v>
      </c>
      <c r="L32" s="64">
        <f>L24+L31</f>
        <v>3330</v>
      </c>
      <c r="M32" s="64">
        <f>M24+M31</f>
        <v>1977</v>
      </c>
      <c r="N32" s="64">
        <f>N24+N31</f>
        <v>1589</v>
      </c>
      <c r="O32" s="64">
        <f>O24+O31</f>
        <v>1819</v>
      </c>
      <c r="P32" s="62">
        <f>P24+P31</f>
        <v>1507</v>
      </c>
      <c r="Q32" s="63">
        <f t="shared" si="4"/>
        <v>10222</v>
      </c>
      <c r="R32" s="65">
        <f t="shared" si="5"/>
        <v>14057</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2790</v>
      </c>
      <c r="I34" s="34">
        <f t="shared" si="6"/>
        <v>2494</v>
      </c>
      <c r="J34" s="35">
        <f t="shared" ref="J34:J42" si="7">SUM(H34:I34)</f>
        <v>5284</v>
      </c>
      <c r="K34" s="337" t="s">
        <v>192</v>
      </c>
      <c r="L34" s="69">
        <f t="shared" ref="L34:P41" si="8">L14+L24</f>
        <v>4683</v>
      </c>
      <c r="M34" s="69">
        <f t="shared" si="8"/>
        <v>2994</v>
      </c>
      <c r="N34" s="69">
        <f t="shared" si="8"/>
        <v>2292</v>
      </c>
      <c r="O34" s="69">
        <f t="shared" si="8"/>
        <v>2489</v>
      </c>
      <c r="P34" s="69">
        <f t="shared" si="8"/>
        <v>2014</v>
      </c>
      <c r="Q34" s="37">
        <f t="shared" ref="Q34:Q42" si="9">SUM(K34:P34)</f>
        <v>14472</v>
      </c>
      <c r="R34" s="38">
        <f t="shared" ref="R34:R42" si="10">SUM(J34,Q34)</f>
        <v>19756</v>
      </c>
    </row>
    <row r="35" spans="1:18" ht="17.100000000000001" customHeight="1">
      <c r="B35" s="617"/>
      <c r="C35" s="39"/>
      <c r="D35" s="40" t="s">
        <v>22</v>
      </c>
      <c r="E35" s="40"/>
      <c r="F35" s="40"/>
      <c r="G35" s="40"/>
      <c r="H35" s="70">
        <f t="shared" si="6"/>
        <v>130</v>
      </c>
      <c r="I35" s="71">
        <f t="shared" si="6"/>
        <v>116</v>
      </c>
      <c r="J35" s="43">
        <f t="shared" si="7"/>
        <v>246</v>
      </c>
      <c r="K35" s="341" t="s">
        <v>192</v>
      </c>
      <c r="L35" s="72">
        <f t="shared" si="8"/>
        <v>145</v>
      </c>
      <c r="M35" s="72">
        <f t="shared" si="8"/>
        <v>105</v>
      </c>
      <c r="N35" s="72">
        <f t="shared" si="8"/>
        <v>66</v>
      </c>
      <c r="O35" s="72">
        <f t="shared" si="8"/>
        <v>66</v>
      </c>
      <c r="P35" s="73">
        <f t="shared" si="8"/>
        <v>61</v>
      </c>
      <c r="Q35" s="43">
        <f t="shared" si="9"/>
        <v>443</v>
      </c>
      <c r="R35" s="45">
        <f t="shared" si="10"/>
        <v>689</v>
      </c>
    </row>
    <row r="36" spans="1:18" ht="17.100000000000001" customHeight="1">
      <c r="B36" s="617"/>
      <c r="C36" s="46"/>
      <c r="D36" s="47" t="s">
        <v>23</v>
      </c>
      <c r="E36" s="47"/>
      <c r="F36" s="47"/>
      <c r="G36" s="47"/>
      <c r="H36" s="74">
        <f t="shared" si="6"/>
        <v>271</v>
      </c>
      <c r="I36" s="75">
        <f t="shared" si="6"/>
        <v>280</v>
      </c>
      <c r="J36" s="43">
        <f t="shared" si="7"/>
        <v>551</v>
      </c>
      <c r="K36" s="342" t="s">
        <v>192</v>
      </c>
      <c r="L36" s="76">
        <f t="shared" si="8"/>
        <v>368</v>
      </c>
      <c r="M36" s="76">
        <f t="shared" si="8"/>
        <v>266</v>
      </c>
      <c r="N36" s="76">
        <f t="shared" si="8"/>
        <v>193</v>
      </c>
      <c r="O36" s="76">
        <f t="shared" si="8"/>
        <v>181</v>
      </c>
      <c r="P36" s="77">
        <f t="shared" si="8"/>
        <v>145</v>
      </c>
      <c r="Q36" s="43">
        <f t="shared" si="9"/>
        <v>1153</v>
      </c>
      <c r="R36" s="48">
        <f t="shared" si="10"/>
        <v>1704</v>
      </c>
    </row>
    <row r="37" spans="1:18" ht="17.100000000000001" customHeight="1">
      <c r="B37" s="617"/>
      <c r="C37" s="46"/>
      <c r="D37" s="47" t="s">
        <v>24</v>
      </c>
      <c r="E37" s="47"/>
      <c r="F37" s="47"/>
      <c r="G37" s="47"/>
      <c r="H37" s="74">
        <f t="shared" si="6"/>
        <v>432</v>
      </c>
      <c r="I37" s="75">
        <f t="shared" si="6"/>
        <v>377</v>
      </c>
      <c r="J37" s="43">
        <f t="shared" si="7"/>
        <v>809</v>
      </c>
      <c r="K37" s="342" t="s">
        <v>192</v>
      </c>
      <c r="L37" s="76">
        <f t="shared" si="8"/>
        <v>619</v>
      </c>
      <c r="M37" s="76">
        <f t="shared" si="8"/>
        <v>381</v>
      </c>
      <c r="N37" s="76">
        <f t="shared" si="8"/>
        <v>275</v>
      </c>
      <c r="O37" s="76">
        <f t="shared" si="8"/>
        <v>250</v>
      </c>
      <c r="P37" s="77">
        <f t="shared" si="8"/>
        <v>217</v>
      </c>
      <c r="Q37" s="43">
        <f t="shared" si="9"/>
        <v>1742</v>
      </c>
      <c r="R37" s="48">
        <f t="shared" si="10"/>
        <v>2551</v>
      </c>
    </row>
    <row r="38" spans="1:18" ht="17.100000000000001" customHeight="1">
      <c r="B38" s="617"/>
      <c r="C38" s="46"/>
      <c r="D38" s="47" t="s">
        <v>25</v>
      </c>
      <c r="E38" s="47"/>
      <c r="F38" s="47"/>
      <c r="G38" s="47"/>
      <c r="H38" s="74">
        <f t="shared" si="6"/>
        <v>663</v>
      </c>
      <c r="I38" s="75">
        <f t="shared" si="6"/>
        <v>529</v>
      </c>
      <c r="J38" s="43">
        <f t="shared" si="7"/>
        <v>1192</v>
      </c>
      <c r="K38" s="342" t="s">
        <v>192</v>
      </c>
      <c r="L38" s="76">
        <f t="shared" si="8"/>
        <v>981</v>
      </c>
      <c r="M38" s="76">
        <f t="shared" si="8"/>
        <v>508</v>
      </c>
      <c r="N38" s="76">
        <f t="shared" si="8"/>
        <v>361</v>
      </c>
      <c r="O38" s="76">
        <f t="shared" si="8"/>
        <v>397</v>
      </c>
      <c r="P38" s="77">
        <f t="shared" si="8"/>
        <v>303</v>
      </c>
      <c r="Q38" s="43">
        <f t="shared" si="9"/>
        <v>2550</v>
      </c>
      <c r="R38" s="48">
        <f t="shared" si="10"/>
        <v>3742</v>
      </c>
    </row>
    <row r="39" spans="1:18" ht="17.100000000000001" customHeight="1">
      <c r="B39" s="617"/>
      <c r="C39" s="46"/>
      <c r="D39" s="47" t="s">
        <v>26</v>
      </c>
      <c r="E39" s="47"/>
      <c r="F39" s="47"/>
      <c r="G39" s="47"/>
      <c r="H39" s="74">
        <f t="shared" si="6"/>
        <v>765</v>
      </c>
      <c r="I39" s="75">
        <f t="shared" si="6"/>
        <v>688</v>
      </c>
      <c r="J39" s="43">
        <f t="shared" si="7"/>
        <v>1453</v>
      </c>
      <c r="K39" s="342" t="s">
        <v>192</v>
      </c>
      <c r="L39" s="76">
        <f t="shared" si="8"/>
        <v>1364</v>
      </c>
      <c r="M39" s="76">
        <f t="shared" si="8"/>
        <v>760</v>
      </c>
      <c r="N39" s="76">
        <f t="shared" si="8"/>
        <v>590</v>
      </c>
      <c r="O39" s="76">
        <f t="shared" si="8"/>
        <v>617</v>
      </c>
      <c r="P39" s="77">
        <f t="shared" si="8"/>
        <v>478</v>
      </c>
      <c r="Q39" s="43">
        <f t="shared" si="9"/>
        <v>3809</v>
      </c>
      <c r="R39" s="48">
        <f t="shared" si="10"/>
        <v>5262</v>
      </c>
    </row>
    <row r="40" spans="1:18" ht="17.100000000000001" customHeight="1">
      <c r="B40" s="617"/>
      <c r="C40" s="49"/>
      <c r="D40" s="50" t="s">
        <v>27</v>
      </c>
      <c r="E40" s="50"/>
      <c r="F40" s="50"/>
      <c r="G40" s="50"/>
      <c r="H40" s="51">
        <f t="shared" si="6"/>
        <v>529</v>
      </c>
      <c r="I40" s="78">
        <f t="shared" si="6"/>
        <v>504</v>
      </c>
      <c r="J40" s="53">
        <f t="shared" si="7"/>
        <v>1033</v>
      </c>
      <c r="K40" s="343" t="s">
        <v>192</v>
      </c>
      <c r="L40" s="79">
        <f t="shared" si="8"/>
        <v>1206</v>
      </c>
      <c r="M40" s="79">
        <f t="shared" si="8"/>
        <v>974</v>
      </c>
      <c r="N40" s="79">
        <f t="shared" si="8"/>
        <v>807</v>
      </c>
      <c r="O40" s="79">
        <f t="shared" si="8"/>
        <v>978</v>
      </c>
      <c r="P40" s="80">
        <f t="shared" si="8"/>
        <v>810</v>
      </c>
      <c r="Q40" s="81">
        <f t="shared" si="9"/>
        <v>4775</v>
      </c>
      <c r="R40" s="55">
        <f t="shared" si="10"/>
        <v>5808</v>
      </c>
    </row>
    <row r="41" spans="1:18" ht="17.100000000000001" customHeight="1">
      <c r="B41" s="617"/>
      <c r="C41" s="56" t="s">
        <v>28</v>
      </c>
      <c r="D41" s="56"/>
      <c r="E41" s="56"/>
      <c r="F41" s="56"/>
      <c r="G41" s="56"/>
      <c r="H41" s="33">
        <f t="shared" si="6"/>
        <v>36</v>
      </c>
      <c r="I41" s="34">
        <f t="shared" si="6"/>
        <v>50</v>
      </c>
      <c r="J41" s="33">
        <f t="shared" si="7"/>
        <v>86</v>
      </c>
      <c r="K41" s="344" t="s">
        <v>192</v>
      </c>
      <c r="L41" s="82">
        <f t="shared" si="8"/>
        <v>71</v>
      </c>
      <c r="M41" s="82">
        <f t="shared" si="8"/>
        <v>53</v>
      </c>
      <c r="N41" s="82">
        <f t="shared" si="8"/>
        <v>38</v>
      </c>
      <c r="O41" s="82">
        <f t="shared" si="8"/>
        <v>27</v>
      </c>
      <c r="P41" s="83">
        <f t="shared" si="8"/>
        <v>38</v>
      </c>
      <c r="Q41" s="37">
        <f t="shared" si="9"/>
        <v>227</v>
      </c>
      <c r="R41" s="84">
        <f t="shared" si="10"/>
        <v>313</v>
      </c>
    </row>
    <row r="42" spans="1:18" ht="17.100000000000001" customHeight="1" thickBot="1">
      <c r="B42" s="618"/>
      <c r="C42" s="607" t="s">
        <v>29</v>
      </c>
      <c r="D42" s="608"/>
      <c r="E42" s="608"/>
      <c r="F42" s="608"/>
      <c r="G42" s="609"/>
      <c r="H42" s="61">
        <f>H34+H41</f>
        <v>2826</v>
      </c>
      <c r="I42" s="62">
        <f>I34+I41</f>
        <v>2544</v>
      </c>
      <c r="J42" s="63">
        <f t="shared" si="7"/>
        <v>5370</v>
      </c>
      <c r="K42" s="340" t="s">
        <v>192</v>
      </c>
      <c r="L42" s="64">
        <f>L34+L41</f>
        <v>4754</v>
      </c>
      <c r="M42" s="64">
        <f>M34+M41</f>
        <v>3047</v>
      </c>
      <c r="N42" s="64">
        <f>N34+N41</f>
        <v>2330</v>
      </c>
      <c r="O42" s="64">
        <f>O34+O41</f>
        <v>2516</v>
      </c>
      <c r="P42" s="62">
        <f>P34+P41</f>
        <v>2052</v>
      </c>
      <c r="Q42" s="63">
        <f t="shared" si="9"/>
        <v>14699</v>
      </c>
      <c r="R42" s="65">
        <f t="shared" si="10"/>
        <v>20069</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令和２年（２０２０年）１２月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405" t="s">
        <v>13</v>
      </c>
      <c r="R48" s="668"/>
    </row>
    <row r="49" spans="1:18" ht="17.100000000000001" customHeight="1">
      <c r="B49" s="8" t="s">
        <v>21</v>
      </c>
      <c r="C49" s="10"/>
      <c r="D49" s="10"/>
      <c r="E49" s="10"/>
      <c r="F49" s="10"/>
      <c r="G49" s="10"/>
      <c r="H49" s="90">
        <v>854</v>
      </c>
      <c r="I49" s="91">
        <v>1295</v>
      </c>
      <c r="J49" s="92">
        <f>SUM(H49:I49)</f>
        <v>2149</v>
      </c>
      <c r="K49" s="346">
        <v>0</v>
      </c>
      <c r="L49" s="94">
        <v>3602</v>
      </c>
      <c r="M49" s="94">
        <v>2393</v>
      </c>
      <c r="N49" s="94">
        <v>1501</v>
      </c>
      <c r="O49" s="94">
        <v>940</v>
      </c>
      <c r="P49" s="95">
        <v>456</v>
      </c>
      <c r="Q49" s="96">
        <f>SUM(K49:P49)</f>
        <v>8892</v>
      </c>
      <c r="R49" s="97">
        <f>SUM(J49,Q49)</f>
        <v>11041</v>
      </c>
    </row>
    <row r="50" spans="1:18" ht="17.100000000000001" customHeight="1">
      <c r="B50" s="98" t="s">
        <v>28</v>
      </c>
      <c r="C50" s="99"/>
      <c r="D50" s="99"/>
      <c r="E50" s="99"/>
      <c r="F50" s="99"/>
      <c r="G50" s="99"/>
      <c r="H50" s="100">
        <v>10</v>
      </c>
      <c r="I50" s="101">
        <v>28</v>
      </c>
      <c r="J50" s="102">
        <f>SUM(H50:I50)</f>
        <v>38</v>
      </c>
      <c r="K50" s="347">
        <v>0</v>
      </c>
      <c r="L50" s="104">
        <v>50</v>
      </c>
      <c r="M50" s="104">
        <v>43</v>
      </c>
      <c r="N50" s="104">
        <v>33</v>
      </c>
      <c r="O50" s="104">
        <v>13</v>
      </c>
      <c r="P50" s="105">
        <v>13</v>
      </c>
      <c r="Q50" s="106">
        <f>SUM(K50:P50)</f>
        <v>152</v>
      </c>
      <c r="R50" s="107">
        <f>SUM(J50,Q50)</f>
        <v>190</v>
      </c>
    </row>
    <row r="51" spans="1:18" ht="17.100000000000001" customHeight="1">
      <c r="B51" s="15" t="s">
        <v>35</v>
      </c>
      <c r="C51" s="16"/>
      <c r="D51" s="16"/>
      <c r="E51" s="16"/>
      <c r="F51" s="16"/>
      <c r="G51" s="16"/>
      <c r="H51" s="108">
        <f t="shared" ref="H51:P51" si="11">H49+H50</f>
        <v>864</v>
      </c>
      <c r="I51" s="109">
        <f t="shared" si="11"/>
        <v>1323</v>
      </c>
      <c r="J51" s="110">
        <f t="shared" si="11"/>
        <v>2187</v>
      </c>
      <c r="K51" s="348">
        <f t="shared" si="11"/>
        <v>0</v>
      </c>
      <c r="L51" s="112">
        <f t="shared" si="11"/>
        <v>3652</v>
      </c>
      <c r="M51" s="112">
        <f t="shared" si="11"/>
        <v>2436</v>
      </c>
      <c r="N51" s="112">
        <f t="shared" si="11"/>
        <v>1534</v>
      </c>
      <c r="O51" s="112">
        <f t="shared" si="11"/>
        <v>953</v>
      </c>
      <c r="P51" s="109">
        <f t="shared" si="11"/>
        <v>469</v>
      </c>
      <c r="Q51" s="110">
        <f>SUM(K51:P51)</f>
        <v>9044</v>
      </c>
      <c r="R51" s="113">
        <f>SUM(J51,Q51)</f>
        <v>11231</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令和２年（２０２０年）１２月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10</v>
      </c>
      <c r="I57" s="91">
        <v>17</v>
      </c>
      <c r="J57" s="92">
        <f>SUM(H57:I57)</f>
        <v>27</v>
      </c>
      <c r="K57" s="346">
        <v>0</v>
      </c>
      <c r="L57" s="94">
        <v>1409</v>
      </c>
      <c r="M57" s="94">
        <v>1039</v>
      </c>
      <c r="N57" s="94">
        <v>734</v>
      </c>
      <c r="O57" s="94">
        <v>488</v>
      </c>
      <c r="P57" s="95">
        <v>236</v>
      </c>
      <c r="Q57" s="115">
        <f>SUM(K57:P57)</f>
        <v>3906</v>
      </c>
      <c r="R57" s="116">
        <f>SUM(J57,Q57)</f>
        <v>3933</v>
      </c>
    </row>
    <row r="58" spans="1:18" ht="17.100000000000001" customHeight="1">
      <c r="B58" s="98" t="s">
        <v>28</v>
      </c>
      <c r="C58" s="99"/>
      <c r="D58" s="99"/>
      <c r="E58" s="99"/>
      <c r="F58" s="99"/>
      <c r="G58" s="99"/>
      <c r="H58" s="100">
        <v>0</v>
      </c>
      <c r="I58" s="101">
        <v>1</v>
      </c>
      <c r="J58" s="102">
        <f>SUM(H58:I58)</f>
        <v>1</v>
      </c>
      <c r="K58" s="347">
        <v>0</v>
      </c>
      <c r="L58" s="104">
        <v>7</v>
      </c>
      <c r="M58" s="104">
        <v>5</v>
      </c>
      <c r="N58" s="104">
        <v>10</v>
      </c>
      <c r="O58" s="104">
        <v>2</v>
      </c>
      <c r="P58" s="105">
        <v>4</v>
      </c>
      <c r="Q58" s="117">
        <f>SUM(K58:P58)</f>
        <v>28</v>
      </c>
      <c r="R58" s="118">
        <f>SUM(J58,Q58)</f>
        <v>29</v>
      </c>
    </row>
    <row r="59" spans="1:18" ht="17.100000000000001" customHeight="1">
      <c r="B59" s="15" t="s">
        <v>35</v>
      </c>
      <c r="C59" s="16"/>
      <c r="D59" s="16"/>
      <c r="E59" s="16"/>
      <c r="F59" s="16"/>
      <c r="G59" s="16"/>
      <c r="H59" s="108">
        <f>H57+H58</f>
        <v>10</v>
      </c>
      <c r="I59" s="109">
        <f>I57+I58</f>
        <v>18</v>
      </c>
      <c r="J59" s="110">
        <f>SUM(H59:I59)</f>
        <v>28</v>
      </c>
      <c r="K59" s="348">
        <f t="shared" ref="K59:P59" si="12">K57+K58</f>
        <v>0</v>
      </c>
      <c r="L59" s="112">
        <f t="shared" si="12"/>
        <v>1416</v>
      </c>
      <c r="M59" s="112">
        <f t="shared" si="12"/>
        <v>1044</v>
      </c>
      <c r="N59" s="112">
        <f t="shared" si="12"/>
        <v>744</v>
      </c>
      <c r="O59" s="112">
        <f t="shared" si="12"/>
        <v>490</v>
      </c>
      <c r="P59" s="109">
        <f t="shared" si="12"/>
        <v>240</v>
      </c>
      <c r="Q59" s="119">
        <f>SUM(K59:P59)</f>
        <v>3934</v>
      </c>
      <c r="R59" s="120">
        <f>SUM(J59,Q59)</f>
        <v>3962</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令和２年（２０２０年）１２月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5</v>
      </c>
      <c r="M66" s="94">
        <v>162</v>
      </c>
      <c r="N66" s="94">
        <v>499</v>
      </c>
      <c r="O66" s="95">
        <v>439</v>
      </c>
      <c r="P66" s="115">
        <f>SUM(K66:O66)</f>
        <v>1105</v>
      </c>
      <c r="Q66" s="116">
        <f>SUM(J66,P66)</f>
        <v>1105</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0</v>
      </c>
      <c r="L68" s="112">
        <f>L66+L67</f>
        <v>5</v>
      </c>
      <c r="M68" s="112">
        <f>M66+M67</f>
        <v>163</v>
      </c>
      <c r="N68" s="112">
        <f>N66+N67</f>
        <v>500</v>
      </c>
      <c r="O68" s="109">
        <f>O66+O67</f>
        <v>443</v>
      </c>
      <c r="P68" s="119">
        <f>SUM(K68:O68)</f>
        <v>1111</v>
      </c>
      <c r="Q68" s="120">
        <f>SUM(J68,P68)</f>
        <v>1111</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令和２年（２０２０年）１２月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52</v>
      </c>
      <c r="L74" s="94">
        <v>79</v>
      </c>
      <c r="M74" s="94">
        <v>130</v>
      </c>
      <c r="N74" s="94">
        <v>114</v>
      </c>
      <c r="O74" s="95">
        <v>81</v>
      </c>
      <c r="P74" s="115">
        <f>SUM(K74:O74)</f>
        <v>456</v>
      </c>
      <c r="Q74" s="116">
        <f>SUM(J74,P74)</f>
        <v>456</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53</v>
      </c>
      <c r="L76" s="112">
        <f>L74+L75</f>
        <v>79</v>
      </c>
      <c r="M76" s="112">
        <f>M74+M75</f>
        <v>130</v>
      </c>
      <c r="N76" s="112">
        <f>N74+N75</f>
        <v>114</v>
      </c>
      <c r="O76" s="109">
        <f>O74+O75</f>
        <v>82</v>
      </c>
      <c r="P76" s="119">
        <f>SUM(K76:O76)</f>
        <v>458</v>
      </c>
      <c r="Q76" s="120">
        <f>SUM(J76,P76)</f>
        <v>458</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令和２年（２０２０年）１２月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404"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6</v>
      </c>
      <c r="M82" s="94">
        <v>4</v>
      </c>
      <c r="N82" s="94">
        <v>48</v>
      </c>
      <c r="O82" s="95">
        <v>69</v>
      </c>
      <c r="P82" s="115">
        <f>SUM(K82:O82)</f>
        <v>128</v>
      </c>
      <c r="Q82" s="116">
        <f>SUM(J82,P82)</f>
        <v>128</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0</v>
      </c>
      <c r="P83" s="117">
        <f>SUM(K83:O83)</f>
        <v>1</v>
      </c>
      <c r="Q83" s="118">
        <f>SUM(J83,P83)</f>
        <v>1</v>
      </c>
    </row>
    <row r="84" spans="1:18" ht="17.100000000000001" customHeight="1">
      <c r="B84" s="15" t="s">
        <v>35</v>
      </c>
      <c r="C84" s="16"/>
      <c r="D84" s="16"/>
      <c r="E84" s="16"/>
      <c r="F84" s="16"/>
      <c r="G84" s="16"/>
      <c r="H84" s="108">
        <f>H82+H83</f>
        <v>0</v>
      </c>
      <c r="I84" s="109">
        <f>I82+I83</f>
        <v>0</v>
      </c>
      <c r="J84" s="110">
        <f>SUM(H84:I84)</f>
        <v>0</v>
      </c>
      <c r="K84" s="111">
        <f>K82+K83</f>
        <v>1</v>
      </c>
      <c r="L84" s="112">
        <f>L82+L83</f>
        <v>6</v>
      </c>
      <c r="M84" s="112">
        <f>M82+M83</f>
        <v>4</v>
      </c>
      <c r="N84" s="112">
        <f>N82+N83</f>
        <v>49</v>
      </c>
      <c r="O84" s="109">
        <f>O82+O83</f>
        <v>69</v>
      </c>
      <c r="P84" s="119">
        <f>SUM(K84:O84)</f>
        <v>129</v>
      </c>
      <c r="Q84" s="120">
        <f>SUM(J84,P84)</f>
        <v>129</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令和２年（２０２０年）１２月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407"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2</v>
      </c>
      <c r="M90" s="258">
        <v>31</v>
      </c>
      <c r="N90" s="258">
        <v>253</v>
      </c>
      <c r="O90" s="259">
        <v>383</v>
      </c>
      <c r="P90" s="260">
        <f>SUM(K90:O90)</f>
        <v>669</v>
      </c>
      <c r="Q90" s="261">
        <f>SUM(J90,P90)</f>
        <v>669</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3</v>
      </c>
      <c r="P91" s="270">
        <f>SUM(K91:O91)</f>
        <v>5</v>
      </c>
      <c r="Q91" s="271">
        <f>SUM(J91,P91)</f>
        <v>5</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2</v>
      </c>
      <c r="M92" s="278">
        <f>M90+M91</f>
        <v>31</v>
      </c>
      <c r="N92" s="278">
        <f>N90+N91</f>
        <v>255</v>
      </c>
      <c r="O92" s="275">
        <f>O90+O91</f>
        <v>386</v>
      </c>
      <c r="P92" s="279">
        <f>SUM(K92:O92)</f>
        <v>674</v>
      </c>
      <c r="Q92" s="280">
        <f>SUM(J92,P92)</f>
        <v>674</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令和２年（２０２０年）１２月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406" t="s">
        <v>13</v>
      </c>
      <c r="R97" s="623"/>
    </row>
    <row r="98" spans="2:18" s="189" customFormat="1" ht="17.100000000000001" customHeight="1">
      <c r="B98" s="294" t="s">
        <v>43</v>
      </c>
      <c r="C98" s="295"/>
      <c r="D98" s="295"/>
      <c r="E98" s="295"/>
      <c r="F98" s="295"/>
      <c r="G98" s="296"/>
      <c r="H98" s="297">
        <f t="shared" ref="H98:R98" si="13">SUM(H99,H105,H108,H113,H117:H118)</f>
        <v>1840</v>
      </c>
      <c r="I98" s="298">
        <f t="shared" si="13"/>
        <v>2973</v>
      </c>
      <c r="J98" s="299">
        <f t="shared" si="13"/>
        <v>4813</v>
      </c>
      <c r="K98" s="352">
        <f t="shared" si="13"/>
        <v>0</v>
      </c>
      <c r="L98" s="300">
        <f t="shared" si="13"/>
        <v>9853</v>
      </c>
      <c r="M98" s="300">
        <f t="shared" si="13"/>
        <v>7385</v>
      </c>
      <c r="N98" s="300">
        <f t="shared" si="13"/>
        <v>4845</v>
      </c>
      <c r="O98" s="300">
        <f t="shared" si="13"/>
        <v>3200</v>
      </c>
      <c r="P98" s="301">
        <f t="shared" si="13"/>
        <v>1767</v>
      </c>
      <c r="Q98" s="302">
        <f t="shared" si="13"/>
        <v>27050</v>
      </c>
      <c r="R98" s="303">
        <f t="shared" si="13"/>
        <v>31863</v>
      </c>
    </row>
    <row r="99" spans="2:18" s="189" customFormat="1" ht="17.100000000000001" customHeight="1">
      <c r="B99" s="179"/>
      <c r="C99" s="294" t="s">
        <v>44</v>
      </c>
      <c r="D99" s="295"/>
      <c r="E99" s="295"/>
      <c r="F99" s="295"/>
      <c r="G99" s="296"/>
      <c r="H99" s="297">
        <f t="shared" ref="H99:Q99" si="14">SUM(H100:H104)</f>
        <v>129</v>
      </c>
      <c r="I99" s="298">
        <f t="shared" si="14"/>
        <v>211</v>
      </c>
      <c r="J99" s="299">
        <f t="shared" si="14"/>
        <v>340</v>
      </c>
      <c r="K99" s="352">
        <f t="shared" si="14"/>
        <v>0</v>
      </c>
      <c r="L99" s="300">
        <f t="shared" si="14"/>
        <v>2621</v>
      </c>
      <c r="M99" s="300">
        <f t="shared" si="14"/>
        <v>2041</v>
      </c>
      <c r="N99" s="300">
        <f t="shared" si="14"/>
        <v>1380</v>
      </c>
      <c r="O99" s="300">
        <f t="shared" si="14"/>
        <v>1071</v>
      </c>
      <c r="P99" s="301">
        <f t="shared" si="14"/>
        <v>730</v>
      </c>
      <c r="Q99" s="302">
        <f t="shared" si="14"/>
        <v>7843</v>
      </c>
      <c r="R99" s="303">
        <f t="shared" ref="R99:R104" si="15">SUM(J99,Q99)</f>
        <v>8183</v>
      </c>
    </row>
    <row r="100" spans="2:18" s="189" customFormat="1" ht="17.100000000000001" customHeight="1">
      <c r="B100" s="179"/>
      <c r="C100" s="179"/>
      <c r="D100" s="304" t="s">
        <v>45</v>
      </c>
      <c r="E100" s="305"/>
      <c r="F100" s="305"/>
      <c r="G100" s="306"/>
      <c r="H100" s="307">
        <v>0</v>
      </c>
      <c r="I100" s="308">
        <v>0</v>
      </c>
      <c r="J100" s="309">
        <f>SUM(H100:I100)</f>
        <v>0</v>
      </c>
      <c r="K100" s="349">
        <v>0</v>
      </c>
      <c r="L100" s="310">
        <v>1434</v>
      </c>
      <c r="M100" s="310">
        <v>932</v>
      </c>
      <c r="N100" s="310">
        <v>533</v>
      </c>
      <c r="O100" s="310">
        <v>311</v>
      </c>
      <c r="P100" s="308">
        <v>177</v>
      </c>
      <c r="Q100" s="309">
        <f>SUM(K100:P100)</f>
        <v>3387</v>
      </c>
      <c r="R100" s="311">
        <f t="shared" si="15"/>
        <v>3387</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5</v>
      </c>
      <c r="N101" s="186">
        <v>1</v>
      </c>
      <c r="O101" s="186">
        <v>14</v>
      </c>
      <c r="P101" s="184">
        <v>14</v>
      </c>
      <c r="Q101" s="187">
        <f>SUM(K101:P101)</f>
        <v>34</v>
      </c>
      <c r="R101" s="188">
        <f t="shared" si="15"/>
        <v>34</v>
      </c>
    </row>
    <row r="102" spans="2:18" s="189" customFormat="1" ht="17.100000000000001" customHeight="1">
      <c r="B102" s="179"/>
      <c r="C102" s="179"/>
      <c r="D102" s="180" t="s">
        <v>47</v>
      </c>
      <c r="E102" s="181"/>
      <c r="F102" s="181"/>
      <c r="G102" s="182"/>
      <c r="H102" s="183">
        <v>51</v>
      </c>
      <c r="I102" s="184">
        <v>85</v>
      </c>
      <c r="J102" s="187">
        <f>SUM(H102:I102)</f>
        <v>136</v>
      </c>
      <c r="K102" s="350">
        <v>0</v>
      </c>
      <c r="L102" s="186">
        <v>329</v>
      </c>
      <c r="M102" s="186">
        <v>300</v>
      </c>
      <c r="N102" s="186">
        <v>164</v>
      </c>
      <c r="O102" s="186">
        <v>145</v>
      </c>
      <c r="P102" s="184">
        <v>118</v>
      </c>
      <c r="Q102" s="187">
        <f>SUM(K102:P102)</f>
        <v>1056</v>
      </c>
      <c r="R102" s="188">
        <f t="shared" si="15"/>
        <v>1192</v>
      </c>
    </row>
    <row r="103" spans="2:18" s="189" customFormat="1" ht="17.100000000000001" customHeight="1">
      <c r="B103" s="179"/>
      <c r="C103" s="179"/>
      <c r="D103" s="180" t="s">
        <v>48</v>
      </c>
      <c r="E103" s="181"/>
      <c r="F103" s="181"/>
      <c r="G103" s="182"/>
      <c r="H103" s="183">
        <v>15</v>
      </c>
      <c r="I103" s="184">
        <v>44</v>
      </c>
      <c r="J103" s="187">
        <f>SUM(H103:I103)</f>
        <v>59</v>
      </c>
      <c r="K103" s="350">
        <v>0</v>
      </c>
      <c r="L103" s="186">
        <v>111</v>
      </c>
      <c r="M103" s="186">
        <v>88</v>
      </c>
      <c r="N103" s="186">
        <v>75</v>
      </c>
      <c r="O103" s="186">
        <v>39</v>
      </c>
      <c r="P103" s="184">
        <v>21</v>
      </c>
      <c r="Q103" s="187">
        <f>SUM(K103:P103)</f>
        <v>334</v>
      </c>
      <c r="R103" s="188">
        <f t="shared" si="15"/>
        <v>393</v>
      </c>
    </row>
    <row r="104" spans="2:18" s="189" customFormat="1" ht="17.100000000000001" customHeight="1">
      <c r="B104" s="179"/>
      <c r="C104" s="179"/>
      <c r="D104" s="324" t="s">
        <v>49</v>
      </c>
      <c r="E104" s="325"/>
      <c r="F104" s="325"/>
      <c r="G104" s="326"/>
      <c r="H104" s="327">
        <v>63</v>
      </c>
      <c r="I104" s="328">
        <v>82</v>
      </c>
      <c r="J104" s="330">
        <f>SUM(H104:I104)</f>
        <v>145</v>
      </c>
      <c r="K104" s="351">
        <v>0</v>
      </c>
      <c r="L104" s="215">
        <v>747</v>
      </c>
      <c r="M104" s="215">
        <v>716</v>
      </c>
      <c r="N104" s="215">
        <v>607</v>
      </c>
      <c r="O104" s="215">
        <v>562</v>
      </c>
      <c r="P104" s="328">
        <v>400</v>
      </c>
      <c r="Q104" s="330">
        <f>SUM(K104:P104)</f>
        <v>3032</v>
      </c>
      <c r="R104" s="331">
        <f t="shared" si="15"/>
        <v>3177</v>
      </c>
    </row>
    <row r="105" spans="2:18" s="189" customFormat="1" ht="17.100000000000001" customHeight="1">
      <c r="B105" s="179"/>
      <c r="C105" s="294" t="s">
        <v>50</v>
      </c>
      <c r="D105" s="295"/>
      <c r="E105" s="295"/>
      <c r="F105" s="295"/>
      <c r="G105" s="296"/>
      <c r="H105" s="297">
        <f t="shared" ref="H105:R105" si="16">SUM(H106:H107)</f>
        <v>151</v>
      </c>
      <c r="I105" s="298">
        <f t="shared" si="16"/>
        <v>197</v>
      </c>
      <c r="J105" s="299">
        <f t="shared" si="16"/>
        <v>348</v>
      </c>
      <c r="K105" s="352">
        <f t="shared" si="16"/>
        <v>0</v>
      </c>
      <c r="L105" s="300">
        <f t="shared" si="16"/>
        <v>1811</v>
      </c>
      <c r="M105" s="300">
        <f t="shared" si="16"/>
        <v>1261</v>
      </c>
      <c r="N105" s="300">
        <f t="shared" si="16"/>
        <v>779</v>
      </c>
      <c r="O105" s="300">
        <f t="shared" si="16"/>
        <v>453</v>
      </c>
      <c r="P105" s="301">
        <f t="shared" si="16"/>
        <v>182</v>
      </c>
      <c r="Q105" s="302">
        <f t="shared" si="16"/>
        <v>4486</v>
      </c>
      <c r="R105" s="303">
        <f t="shared" si="16"/>
        <v>4834</v>
      </c>
    </row>
    <row r="106" spans="2:18" s="189" customFormat="1" ht="17.100000000000001" customHeight="1">
      <c r="B106" s="179"/>
      <c r="C106" s="179"/>
      <c r="D106" s="304" t="s">
        <v>51</v>
      </c>
      <c r="E106" s="305"/>
      <c r="F106" s="305"/>
      <c r="G106" s="306"/>
      <c r="H106" s="307">
        <v>0</v>
      </c>
      <c r="I106" s="308">
        <v>0</v>
      </c>
      <c r="J106" s="323">
        <f>SUM(H106:I106)</f>
        <v>0</v>
      </c>
      <c r="K106" s="349">
        <v>0</v>
      </c>
      <c r="L106" s="310">
        <v>1357</v>
      </c>
      <c r="M106" s="310">
        <v>883</v>
      </c>
      <c r="N106" s="310">
        <v>563</v>
      </c>
      <c r="O106" s="310">
        <v>332</v>
      </c>
      <c r="P106" s="308">
        <v>123</v>
      </c>
      <c r="Q106" s="309">
        <f>SUM(K106:P106)</f>
        <v>3258</v>
      </c>
      <c r="R106" s="311">
        <f>SUM(J106,Q106)</f>
        <v>3258</v>
      </c>
    </row>
    <row r="107" spans="2:18" s="189" customFormat="1" ht="17.100000000000001" customHeight="1">
      <c r="B107" s="179"/>
      <c r="C107" s="179"/>
      <c r="D107" s="324" t="s">
        <v>52</v>
      </c>
      <c r="E107" s="325"/>
      <c r="F107" s="325"/>
      <c r="G107" s="326"/>
      <c r="H107" s="327">
        <v>151</v>
      </c>
      <c r="I107" s="328">
        <v>197</v>
      </c>
      <c r="J107" s="329">
        <f>SUM(H107:I107)</f>
        <v>348</v>
      </c>
      <c r="K107" s="351">
        <v>0</v>
      </c>
      <c r="L107" s="215">
        <v>454</v>
      </c>
      <c r="M107" s="215">
        <v>378</v>
      </c>
      <c r="N107" s="215">
        <v>216</v>
      </c>
      <c r="O107" s="215">
        <v>121</v>
      </c>
      <c r="P107" s="328">
        <v>59</v>
      </c>
      <c r="Q107" s="330">
        <f>SUM(K107:P107)</f>
        <v>1228</v>
      </c>
      <c r="R107" s="331">
        <f>SUM(J107,Q107)</f>
        <v>1576</v>
      </c>
    </row>
    <row r="108" spans="2:18" s="189" customFormat="1" ht="17.100000000000001" customHeight="1">
      <c r="B108" s="179"/>
      <c r="C108" s="294" t="s">
        <v>53</v>
      </c>
      <c r="D108" s="295"/>
      <c r="E108" s="295"/>
      <c r="F108" s="295"/>
      <c r="G108" s="296"/>
      <c r="H108" s="297">
        <f t="shared" ref="H108:R108" si="17">SUM(H109:H112)</f>
        <v>2</v>
      </c>
      <c r="I108" s="298">
        <f t="shared" si="17"/>
        <v>4</v>
      </c>
      <c r="J108" s="299">
        <f t="shared" si="17"/>
        <v>6</v>
      </c>
      <c r="K108" s="352">
        <f t="shared" si="17"/>
        <v>0</v>
      </c>
      <c r="L108" s="300">
        <f t="shared" si="17"/>
        <v>169</v>
      </c>
      <c r="M108" s="300">
        <f t="shared" si="17"/>
        <v>202</v>
      </c>
      <c r="N108" s="300">
        <f t="shared" si="17"/>
        <v>220</v>
      </c>
      <c r="O108" s="300">
        <f t="shared" si="17"/>
        <v>138</v>
      </c>
      <c r="P108" s="301">
        <f t="shared" si="17"/>
        <v>88</v>
      </c>
      <c r="Q108" s="302">
        <f t="shared" si="17"/>
        <v>817</v>
      </c>
      <c r="R108" s="303">
        <f t="shared" si="17"/>
        <v>823</v>
      </c>
    </row>
    <row r="109" spans="2:18" s="189" customFormat="1" ht="17.100000000000001" customHeight="1">
      <c r="B109" s="179"/>
      <c r="C109" s="179"/>
      <c r="D109" s="304" t="s">
        <v>54</v>
      </c>
      <c r="E109" s="305"/>
      <c r="F109" s="305"/>
      <c r="G109" s="306"/>
      <c r="H109" s="307">
        <v>2</v>
      </c>
      <c r="I109" s="308">
        <v>3</v>
      </c>
      <c r="J109" s="323">
        <f>SUM(H109:I109)</f>
        <v>5</v>
      </c>
      <c r="K109" s="349">
        <v>0</v>
      </c>
      <c r="L109" s="310">
        <v>157</v>
      </c>
      <c r="M109" s="310">
        <v>169</v>
      </c>
      <c r="N109" s="310">
        <v>188</v>
      </c>
      <c r="O109" s="310">
        <v>107</v>
      </c>
      <c r="P109" s="308">
        <v>64</v>
      </c>
      <c r="Q109" s="309">
        <f>SUM(K109:P109)</f>
        <v>685</v>
      </c>
      <c r="R109" s="311">
        <f>SUM(J109,Q109)</f>
        <v>690</v>
      </c>
    </row>
    <row r="110" spans="2:18" s="189" customFormat="1" ht="17.100000000000001" customHeight="1">
      <c r="B110" s="179"/>
      <c r="C110" s="179"/>
      <c r="D110" s="180" t="s">
        <v>55</v>
      </c>
      <c r="E110" s="181"/>
      <c r="F110" s="181"/>
      <c r="G110" s="182"/>
      <c r="H110" s="183">
        <v>0</v>
      </c>
      <c r="I110" s="184">
        <v>1</v>
      </c>
      <c r="J110" s="185">
        <f>SUM(H110:I110)</f>
        <v>1</v>
      </c>
      <c r="K110" s="350">
        <v>0</v>
      </c>
      <c r="L110" s="186">
        <v>11</v>
      </c>
      <c r="M110" s="186">
        <v>33</v>
      </c>
      <c r="N110" s="186">
        <v>32</v>
      </c>
      <c r="O110" s="186">
        <v>31</v>
      </c>
      <c r="P110" s="184">
        <v>24</v>
      </c>
      <c r="Q110" s="187">
        <f>SUM(K110:P110)</f>
        <v>131</v>
      </c>
      <c r="R110" s="188">
        <f>SUM(J110,Q110)</f>
        <v>132</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713</v>
      </c>
      <c r="I113" s="298">
        <f t="shared" si="18"/>
        <v>1263</v>
      </c>
      <c r="J113" s="299">
        <f t="shared" si="18"/>
        <v>1976</v>
      </c>
      <c r="K113" s="352">
        <f t="shared" si="18"/>
        <v>0</v>
      </c>
      <c r="L113" s="300">
        <f t="shared" si="18"/>
        <v>1739</v>
      </c>
      <c r="M113" s="300">
        <f t="shared" si="18"/>
        <v>1622</v>
      </c>
      <c r="N113" s="300">
        <f t="shared" si="18"/>
        <v>1094</v>
      </c>
      <c r="O113" s="300">
        <f t="shared" si="18"/>
        <v>726</v>
      </c>
      <c r="P113" s="301">
        <f t="shared" si="18"/>
        <v>384</v>
      </c>
      <c r="Q113" s="302">
        <f t="shared" si="18"/>
        <v>5565</v>
      </c>
      <c r="R113" s="303">
        <f t="shared" si="18"/>
        <v>7541</v>
      </c>
    </row>
    <row r="114" spans="2:18" s="135" customFormat="1" ht="17.100000000000001" customHeight="1">
      <c r="B114" s="147"/>
      <c r="C114" s="147"/>
      <c r="D114" s="39" t="s">
        <v>58</v>
      </c>
      <c r="E114" s="68"/>
      <c r="F114" s="68"/>
      <c r="G114" s="148"/>
      <c r="H114" s="149">
        <v>676</v>
      </c>
      <c r="I114" s="150">
        <v>1204</v>
      </c>
      <c r="J114" s="167">
        <f>SUM(H114:I114)</f>
        <v>1880</v>
      </c>
      <c r="K114" s="349">
        <v>0</v>
      </c>
      <c r="L114" s="152">
        <v>1662</v>
      </c>
      <c r="M114" s="152">
        <v>1586</v>
      </c>
      <c r="N114" s="152">
        <v>1064</v>
      </c>
      <c r="O114" s="152">
        <v>702</v>
      </c>
      <c r="P114" s="150">
        <v>379</v>
      </c>
      <c r="Q114" s="151">
        <f>SUM(K114:P114)</f>
        <v>5393</v>
      </c>
      <c r="R114" s="153">
        <f>SUM(J114,Q114)</f>
        <v>7273</v>
      </c>
    </row>
    <row r="115" spans="2:18" s="135" customFormat="1" ht="17.100000000000001" customHeight="1">
      <c r="B115" s="147"/>
      <c r="C115" s="147"/>
      <c r="D115" s="154" t="s">
        <v>59</v>
      </c>
      <c r="E115" s="47"/>
      <c r="F115" s="47"/>
      <c r="G115" s="155"/>
      <c r="H115" s="156">
        <v>13</v>
      </c>
      <c r="I115" s="157">
        <v>33</v>
      </c>
      <c r="J115" s="169">
        <f>SUM(H115:I115)</f>
        <v>46</v>
      </c>
      <c r="K115" s="350">
        <v>0</v>
      </c>
      <c r="L115" s="159">
        <v>44</v>
      </c>
      <c r="M115" s="159">
        <v>22</v>
      </c>
      <c r="N115" s="159">
        <v>22</v>
      </c>
      <c r="O115" s="159">
        <v>15</v>
      </c>
      <c r="P115" s="157">
        <v>5</v>
      </c>
      <c r="Q115" s="158">
        <f>SUM(K115:P115)</f>
        <v>108</v>
      </c>
      <c r="R115" s="160">
        <f>SUM(J115,Q115)</f>
        <v>154</v>
      </c>
    </row>
    <row r="116" spans="2:18" s="135" customFormat="1" ht="17.100000000000001" customHeight="1">
      <c r="B116" s="147"/>
      <c r="C116" s="147"/>
      <c r="D116" s="49" t="s">
        <v>60</v>
      </c>
      <c r="E116" s="50"/>
      <c r="F116" s="50"/>
      <c r="G116" s="161"/>
      <c r="H116" s="162">
        <v>24</v>
      </c>
      <c r="I116" s="163">
        <v>26</v>
      </c>
      <c r="J116" s="168">
        <f>SUM(H116:I116)</f>
        <v>50</v>
      </c>
      <c r="K116" s="351">
        <v>0</v>
      </c>
      <c r="L116" s="165">
        <v>33</v>
      </c>
      <c r="M116" s="165">
        <v>14</v>
      </c>
      <c r="N116" s="165">
        <v>8</v>
      </c>
      <c r="O116" s="165">
        <v>9</v>
      </c>
      <c r="P116" s="163">
        <v>0</v>
      </c>
      <c r="Q116" s="164">
        <f>SUM(K116:P116)</f>
        <v>64</v>
      </c>
      <c r="R116" s="166">
        <f>SUM(J116,Q116)</f>
        <v>114</v>
      </c>
    </row>
    <row r="117" spans="2:18" s="135" customFormat="1" ht="17.100000000000001" customHeight="1">
      <c r="B117" s="147"/>
      <c r="C117" s="171" t="s">
        <v>61</v>
      </c>
      <c r="D117" s="172"/>
      <c r="E117" s="172"/>
      <c r="F117" s="172"/>
      <c r="G117" s="173"/>
      <c r="H117" s="140">
        <v>25</v>
      </c>
      <c r="I117" s="141">
        <v>20</v>
      </c>
      <c r="J117" s="142">
        <f>SUM(H117:I117)</f>
        <v>45</v>
      </c>
      <c r="K117" s="352">
        <v>0</v>
      </c>
      <c r="L117" s="143">
        <v>96</v>
      </c>
      <c r="M117" s="143">
        <v>100</v>
      </c>
      <c r="N117" s="143">
        <v>125</v>
      </c>
      <c r="O117" s="143">
        <v>92</v>
      </c>
      <c r="P117" s="144">
        <v>32</v>
      </c>
      <c r="Q117" s="145">
        <f>SUM(K117:P117)</f>
        <v>445</v>
      </c>
      <c r="R117" s="146">
        <f>SUM(J117,Q117)</f>
        <v>490</v>
      </c>
    </row>
    <row r="118" spans="2:18" s="135" customFormat="1" ht="17.100000000000001" customHeight="1">
      <c r="B118" s="170"/>
      <c r="C118" s="171" t="s">
        <v>62</v>
      </c>
      <c r="D118" s="172"/>
      <c r="E118" s="172"/>
      <c r="F118" s="172"/>
      <c r="G118" s="173"/>
      <c r="H118" s="140">
        <v>820</v>
      </c>
      <c r="I118" s="141">
        <v>1278</v>
      </c>
      <c r="J118" s="142">
        <f>SUM(H118:I118)</f>
        <v>2098</v>
      </c>
      <c r="K118" s="352">
        <v>0</v>
      </c>
      <c r="L118" s="143">
        <v>3417</v>
      </c>
      <c r="M118" s="143">
        <v>2159</v>
      </c>
      <c r="N118" s="143">
        <v>1247</v>
      </c>
      <c r="O118" s="143">
        <v>720</v>
      </c>
      <c r="P118" s="144">
        <v>351</v>
      </c>
      <c r="Q118" s="145">
        <f>SUM(K118:P118)</f>
        <v>7894</v>
      </c>
      <c r="R118" s="146">
        <f>SUM(J118,Q118)</f>
        <v>9992</v>
      </c>
    </row>
    <row r="119" spans="2:18" s="135" customFormat="1" ht="17.100000000000001" customHeight="1">
      <c r="B119" s="137" t="s">
        <v>63</v>
      </c>
      <c r="C119" s="138"/>
      <c r="D119" s="138"/>
      <c r="E119" s="138"/>
      <c r="F119" s="138"/>
      <c r="G119" s="139"/>
      <c r="H119" s="140">
        <f t="shared" ref="H119:R119" si="19">SUM(H120:H128)</f>
        <v>11</v>
      </c>
      <c r="I119" s="141">
        <f t="shared" si="19"/>
        <v>18</v>
      </c>
      <c r="J119" s="142">
        <f t="shared" si="19"/>
        <v>29</v>
      </c>
      <c r="K119" s="352">
        <f t="shared" si="19"/>
        <v>0</v>
      </c>
      <c r="L119" s="143">
        <f t="shared" si="19"/>
        <v>1489</v>
      </c>
      <c r="M119" s="143">
        <f t="shared" si="19"/>
        <v>1081</v>
      </c>
      <c r="N119" s="143">
        <f t="shared" si="19"/>
        <v>787</v>
      </c>
      <c r="O119" s="143">
        <f t="shared" si="19"/>
        <v>537</v>
      </c>
      <c r="P119" s="144">
        <f t="shared" si="19"/>
        <v>255</v>
      </c>
      <c r="Q119" s="145">
        <f t="shared" si="19"/>
        <v>4149</v>
      </c>
      <c r="R119" s="146">
        <f t="shared" si="19"/>
        <v>4178</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75</v>
      </c>
      <c r="M120" s="152">
        <v>44</v>
      </c>
      <c r="N120" s="152">
        <v>34</v>
      </c>
      <c r="O120" s="152">
        <v>34</v>
      </c>
      <c r="P120" s="150">
        <v>21</v>
      </c>
      <c r="Q120" s="151">
        <f t="shared" ref="Q120:Q128" si="21">SUM(K120:P120)</f>
        <v>208</v>
      </c>
      <c r="R120" s="153">
        <f t="shared" ref="R120:R128" si="22">SUM(J120,Q120)</f>
        <v>208</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990</v>
      </c>
      <c r="M122" s="186">
        <v>576</v>
      </c>
      <c r="N122" s="186">
        <v>334</v>
      </c>
      <c r="O122" s="186">
        <v>170</v>
      </c>
      <c r="P122" s="184">
        <v>76</v>
      </c>
      <c r="Q122" s="187">
        <f t="shared" si="21"/>
        <v>2146</v>
      </c>
      <c r="R122" s="188">
        <f t="shared" si="22"/>
        <v>2146</v>
      </c>
    </row>
    <row r="123" spans="2:18" s="135" customFormat="1" ht="17.100000000000001" customHeight="1">
      <c r="B123" s="147"/>
      <c r="C123" s="154" t="s">
        <v>67</v>
      </c>
      <c r="D123" s="47"/>
      <c r="E123" s="47"/>
      <c r="F123" s="47"/>
      <c r="G123" s="155"/>
      <c r="H123" s="156">
        <v>0</v>
      </c>
      <c r="I123" s="157">
        <v>2</v>
      </c>
      <c r="J123" s="169">
        <f t="shared" si="20"/>
        <v>2</v>
      </c>
      <c r="K123" s="350">
        <v>0</v>
      </c>
      <c r="L123" s="159">
        <v>105</v>
      </c>
      <c r="M123" s="159">
        <v>82</v>
      </c>
      <c r="N123" s="159">
        <v>72</v>
      </c>
      <c r="O123" s="159">
        <v>51</v>
      </c>
      <c r="P123" s="157">
        <v>16</v>
      </c>
      <c r="Q123" s="158">
        <f t="shared" si="21"/>
        <v>326</v>
      </c>
      <c r="R123" s="160">
        <f t="shared" si="22"/>
        <v>328</v>
      </c>
    </row>
    <row r="124" spans="2:18" s="135" customFormat="1" ht="17.100000000000001" customHeight="1">
      <c r="B124" s="147"/>
      <c r="C124" s="154" t="s">
        <v>68</v>
      </c>
      <c r="D124" s="47"/>
      <c r="E124" s="47"/>
      <c r="F124" s="47"/>
      <c r="G124" s="155"/>
      <c r="H124" s="156">
        <v>11</v>
      </c>
      <c r="I124" s="157">
        <v>16</v>
      </c>
      <c r="J124" s="169">
        <f t="shared" si="20"/>
        <v>27</v>
      </c>
      <c r="K124" s="350">
        <v>0</v>
      </c>
      <c r="L124" s="159">
        <v>87</v>
      </c>
      <c r="M124" s="159">
        <v>78</v>
      </c>
      <c r="N124" s="159">
        <v>84</v>
      </c>
      <c r="O124" s="159">
        <v>60</v>
      </c>
      <c r="P124" s="157">
        <v>32</v>
      </c>
      <c r="Q124" s="158">
        <f t="shared" si="21"/>
        <v>341</v>
      </c>
      <c r="R124" s="160">
        <f t="shared" si="22"/>
        <v>368</v>
      </c>
    </row>
    <row r="125" spans="2:18" s="135" customFormat="1" ht="17.100000000000001" customHeight="1">
      <c r="B125" s="147"/>
      <c r="C125" s="154" t="s">
        <v>69</v>
      </c>
      <c r="D125" s="47"/>
      <c r="E125" s="47"/>
      <c r="F125" s="47"/>
      <c r="G125" s="155"/>
      <c r="H125" s="156">
        <v>0</v>
      </c>
      <c r="I125" s="157">
        <v>0</v>
      </c>
      <c r="J125" s="169">
        <f t="shared" si="20"/>
        <v>0</v>
      </c>
      <c r="K125" s="355"/>
      <c r="L125" s="159">
        <v>188</v>
      </c>
      <c r="M125" s="159">
        <v>232</v>
      </c>
      <c r="N125" s="159">
        <v>204</v>
      </c>
      <c r="O125" s="159">
        <v>130</v>
      </c>
      <c r="P125" s="157">
        <v>58</v>
      </c>
      <c r="Q125" s="158">
        <f t="shared" si="21"/>
        <v>812</v>
      </c>
      <c r="R125" s="160">
        <f t="shared" si="22"/>
        <v>812</v>
      </c>
    </row>
    <row r="126" spans="2:18" s="135" customFormat="1" ht="17.100000000000001" customHeight="1">
      <c r="B126" s="147"/>
      <c r="C126" s="190" t="s">
        <v>70</v>
      </c>
      <c r="D126" s="191"/>
      <c r="E126" s="191"/>
      <c r="F126" s="191"/>
      <c r="G126" s="192"/>
      <c r="H126" s="156">
        <v>0</v>
      </c>
      <c r="I126" s="157">
        <v>0</v>
      </c>
      <c r="J126" s="169">
        <f t="shared" si="20"/>
        <v>0</v>
      </c>
      <c r="K126" s="355"/>
      <c r="L126" s="159">
        <v>24</v>
      </c>
      <c r="M126" s="159">
        <v>36</v>
      </c>
      <c r="N126" s="159">
        <v>36</v>
      </c>
      <c r="O126" s="159">
        <v>27</v>
      </c>
      <c r="P126" s="157">
        <v>13</v>
      </c>
      <c r="Q126" s="158">
        <f t="shared" si="21"/>
        <v>136</v>
      </c>
      <c r="R126" s="160">
        <f t="shared" si="22"/>
        <v>136</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3</v>
      </c>
      <c r="O127" s="159">
        <v>32</v>
      </c>
      <c r="P127" s="157">
        <v>14</v>
      </c>
      <c r="Q127" s="158">
        <f t="shared" si="21"/>
        <v>49</v>
      </c>
      <c r="R127" s="160">
        <f t="shared" si="22"/>
        <v>49</v>
      </c>
    </row>
    <row r="128" spans="2:18" s="135" customFormat="1" ht="17.100000000000001" customHeight="1">
      <c r="B128" s="195"/>
      <c r="C128" s="196" t="s">
        <v>72</v>
      </c>
      <c r="D128" s="197"/>
      <c r="E128" s="197"/>
      <c r="F128" s="197"/>
      <c r="G128" s="198"/>
      <c r="H128" s="199">
        <v>0</v>
      </c>
      <c r="I128" s="200">
        <v>0</v>
      </c>
      <c r="J128" s="201">
        <f t="shared" si="20"/>
        <v>0</v>
      </c>
      <c r="K128" s="356"/>
      <c r="L128" s="202">
        <v>20</v>
      </c>
      <c r="M128" s="202">
        <v>33</v>
      </c>
      <c r="N128" s="202">
        <v>20</v>
      </c>
      <c r="O128" s="202">
        <v>33</v>
      </c>
      <c r="P128" s="200">
        <v>24</v>
      </c>
      <c r="Q128" s="203">
        <f t="shared" si="21"/>
        <v>130</v>
      </c>
      <c r="R128" s="204">
        <f t="shared" si="22"/>
        <v>130</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54</v>
      </c>
      <c r="M129" s="143">
        <f t="shared" si="23"/>
        <v>93</v>
      </c>
      <c r="N129" s="143">
        <f t="shared" si="23"/>
        <v>340</v>
      </c>
      <c r="O129" s="143">
        <f t="shared" si="23"/>
        <v>946</v>
      </c>
      <c r="P129" s="144">
        <f t="shared" si="23"/>
        <v>1001</v>
      </c>
      <c r="Q129" s="145">
        <f t="shared" si="23"/>
        <v>2434</v>
      </c>
      <c r="R129" s="146">
        <f t="shared" si="23"/>
        <v>2434</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5</v>
      </c>
      <c r="N130" s="152">
        <v>168</v>
      </c>
      <c r="O130" s="152">
        <v>511</v>
      </c>
      <c r="P130" s="150">
        <v>449</v>
      </c>
      <c r="Q130" s="151">
        <f>SUM(K130:P130)</f>
        <v>1133</v>
      </c>
      <c r="R130" s="153">
        <f>SUM(J130,Q130)</f>
        <v>1133</v>
      </c>
    </row>
    <row r="131" spans="1:18" s="135" customFormat="1" ht="17.100000000000001" customHeight="1">
      <c r="B131" s="147"/>
      <c r="C131" s="154" t="s">
        <v>75</v>
      </c>
      <c r="D131" s="47"/>
      <c r="E131" s="47"/>
      <c r="F131" s="47"/>
      <c r="G131" s="155"/>
      <c r="H131" s="156">
        <v>0</v>
      </c>
      <c r="I131" s="157">
        <v>0</v>
      </c>
      <c r="J131" s="169">
        <f>SUM(H131:I131)</f>
        <v>0</v>
      </c>
      <c r="K131" s="355"/>
      <c r="L131" s="159">
        <v>53</v>
      </c>
      <c r="M131" s="159">
        <v>80</v>
      </c>
      <c r="N131" s="159">
        <v>137</v>
      </c>
      <c r="O131" s="159">
        <v>120</v>
      </c>
      <c r="P131" s="157">
        <v>87</v>
      </c>
      <c r="Q131" s="158">
        <f>SUM(K131:P131)</f>
        <v>477</v>
      </c>
      <c r="R131" s="160">
        <f>SUM(J131,Q131)</f>
        <v>477</v>
      </c>
    </row>
    <row r="132" spans="1:18" s="135" customFormat="1" ht="16.5" customHeight="1">
      <c r="B132" s="193"/>
      <c r="C132" s="154" t="s">
        <v>76</v>
      </c>
      <c r="D132" s="47"/>
      <c r="E132" s="47"/>
      <c r="F132" s="47"/>
      <c r="G132" s="155"/>
      <c r="H132" s="156">
        <v>0</v>
      </c>
      <c r="I132" s="157">
        <v>0</v>
      </c>
      <c r="J132" s="169">
        <f>SUM(H132:I132)</f>
        <v>0</v>
      </c>
      <c r="K132" s="355"/>
      <c r="L132" s="159">
        <v>1</v>
      </c>
      <c r="M132" s="159">
        <v>6</v>
      </c>
      <c r="N132" s="159">
        <v>4</v>
      </c>
      <c r="O132" s="159">
        <v>51</v>
      </c>
      <c r="P132" s="157">
        <v>69</v>
      </c>
      <c r="Q132" s="158">
        <f>SUM(K132:P132)</f>
        <v>131</v>
      </c>
      <c r="R132" s="160">
        <f>SUM(J132,Q132)</f>
        <v>131</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2</v>
      </c>
      <c r="N133" s="320">
        <v>31</v>
      </c>
      <c r="O133" s="320">
        <v>264</v>
      </c>
      <c r="P133" s="318">
        <v>396</v>
      </c>
      <c r="Q133" s="321">
        <f>SUM(K133:P133)</f>
        <v>693</v>
      </c>
      <c r="R133" s="322">
        <f>SUM(J133,Q133)</f>
        <v>693</v>
      </c>
    </row>
    <row r="134" spans="1:18" s="135" customFormat="1" ht="17.100000000000001" customHeight="1">
      <c r="B134" s="205" t="s">
        <v>77</v>
      </c>
      <c r="C134" s="31"/>
      <c r="D134" s="31"/>
      <c r="E134" s="31"/>
      <c r="F134" s="31"/>
      <c r="G134" s="32"/>
      <c r="H134" s="140">
        <f t="shared" ref="H134:R134" si="24">SUM(H98,H119,H129)</f>
        <v>1851</v>
      </c>
      <c r="I134" s="141">
        <f t="shared" si="24"/>
        <v>2991</v>
      </c>
      <c r="J134" s="142">
        <f t="shared" si="24"/>
        <v>4842</v>
      </c>
      <c r="K134" s="352">
        <f t="shared" si="24"/>
        <v>0</v>
      </c>
      <c r="L134" s="143">
        <f t="shared" si="24"/>
        <v>11396</v>
      </c>
      <c r="M134" s="143">
        <f t="shared" si="24"/>
        <v>8559</v>
      </c>
      <c r="N134" s="143">
        <f t="shared" si="24"/>
        <v>5972</v>
      </c>
      <c r="O134" s="143">
        <f t="shared" si="24"/>
        <v>4683</v>
      </c>
      <c r="P134" s="144">
        <f t="shared" si="24"/>
        <v>3023</v>
      </c>
      <c r="Q134" s="145">
        <f t="shared" si="24"/>
        <v>33633</v>
      </c>
      <c r="R134" s="146">
        <f t="shared" si="24"/>
        <v>38475</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令和２年（２０２０年）１２月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405" t="s">
        <v>13</v>
      </c>
      <c r="R139" s="668"/>
    </row>
    <row r="140" spans="1:18" s="135" customFormat="1" ht="17.100000000000001" customHeight="1">
      <c r="B140" s="137" t="s">
        <v>43</v>
      </c>
      <c r="C140" s="138"/>
      <c r="D140" s="138"/>
      <c r="E140" s="138"/>
      <c r="F140" s="138"/>
      <c r="G140" s="139"/>
      <c r="H140" s="140">
        <f t="shared" ref="H140:R140" si="25">SUM(H141,H147,H150,H155,H159:H160)</f>
        <v>16372512</v>
      </c>
      <c r="I140" s="141">
        <f t="shared" si="25"/>
        <v>31491966</v>
      </c>
      <c r="J140" s="142">
        <f t="shared" si="25"/>
        <v>47864478</v>
      </c>
      <c r="K140" s="352">
        <f t="shared" si="25"/>
        <v>0</v>
      </c>
      <c r="L140" s="143">
        <f t="shared" si="25"/>
        <v>261740900</v>
      </c>
      <c r="M140" s="143">
        <f t="shared" si="25"/>
        <v>231759497</v>
      </c>
      <c r="N140" s="143">
        <f t="shared" si="25"/>
        <v>196392292</v>
      </c>
      <c r="O140" s="143">
        <f t="shared" si="25"/>
        <v>146207940</v>
      </c>
      <c r="P140" s="144">
        <f t="shared" si="25"/>
        <v>78282503</v>
      </c>
      <c r="Q140" s="145">
        <f t="shared" si="25"/>
        <v>914383132</v>
      </c>
      <c r="R140" s="146">
        <f t="shared" si="25"/>
        <v>962247610</v>
      </c>
    </row>
    <row r="141" spans="1:18" s="135" customFormat="1" ht="17.100000000000001" customHeight="1">
      <c r="B141" s="147"/>
      <c r="C141" s="137" t="s">
        <v>44</v>
      </c>
      <c r="D141" s="138"/>
      <c r="E141" s="138"/>
      <c r="F141" s="138"/>
      <c r="G141" s="139"/>
      <c r="H141" s="140">
        <f t="shared" ref="H141:Q141" si="26">SUM(H142:H146)</f>
        <v>1988188</v>
      </c>
      <c r="I141" s="141">
        <f t="shared" si="26"/>
        <v>4924021</v>
      </c>
      <c r="J141" s="142">
        <f t="shared" si="26"/>
        <v>6912209</v>
      </c>
      <c r="K141" s="352">
        <f t="shared" si="26"/>
        <v>0</v>
      </c>
      <c r="L141" s="143">
        <f t="shared" si="26"/>
        <v>60163644</v>
      </c>
      <c r="M141" s="143">
        <f t="shared" si="26"/>
        <v>52037391</v>
      </c>
      <c r="N141" s="143">
        <f t="shared" si="26"/>
        <v>40278099</v>
      </c>
      <c r="O141" s="143">
        <f t="shared" si="26"/>
        <v>36390138</v>
      </c>
      <c r="P141" s="144">
        <f t="shared" si="26"/>
        <v>25898344</v>
      </c>
      <c r="Q141" s="145">
        <f t="shared" si="26"/>
        <v>214767616</v>
      </c>
      <c r="R141" s="146">
        <f t="shared" ref="R141:R146" si="27">SUM(J141,Q141)</f>
        <v>221679825</v>
      </c>
    </row>
    <row r="142" spans="1:18" s="135" customFormat="1" ht="17.100000000000001" customHeight="1">
      <c r="B142" s="147"/>
      <c r="C142" s="147"/>
      <c r="D142" s="39" t="s">
        <v>45</v>
      </c>
      <c r="E142" s="68"/>
      <c r="F142" s="68"/>
      <c r="G142" s="148"/>
      <c r="H142" s="149">
        <v>0</v>
      </c>
      <c r="I142" s="150">
        <v>0</v>
      </c>
      <c r="J142" s="151">
        <f>SUM(H142:I142)</f>
        <v>0</v>
      </c>
      <c r="K142" s="349">
        <v>0</v>
      </c>
      <c r="L142" s="152">
        <v>38105217</v>
      </c>
      <c r="M142" s="152">
        <v>32421238</v>
      </c>
      <c r="N142" s="152">
        <v>26583449</v>
      </c>
      <c r="O142" s="152">
        <v>24411185</v>
      </c>
      <c r="P142" s="150">
        <v>15508164</v>
      </c>
      <c r="Q142" s="151">
        <f>SUM(K142:P142)</f>
        <v>137029253</v>
      </c>
      <c r="R142" s="153">
        <f t="shared" si="27"/>
        <v>137029253</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218025</v>
      </c>
      <c r="N143" s="159">
        <v>112914</v>
      </c>
      <c r="O143" s="159">
        <v>648613</v>
      </c>
      <c r="P143" s="157">
        <v>820620</v>
      </c>
      <c r="Q143" s="158">
        <f>SUM(K143:P143)</f>
        <v>1800172</v>
      </c>
      <c r="R143" s="160">
        <f t="shared" si="27"/>
        <v>1800172</v>
      </c>
    </row>
    <row r="144" spans="1:18" s="135" customFormat="1" ht="17.100000000000001" customHeight="1">
      <c r="B144" s="147"/>
      <c r="C144" s="147"/>
      <c r="D144" s="154" t="s">
        <v>47</v>
      </c>
      <c r="E144" s="47"/>
      <c r="F144" s="47"/>
      <c r="G144" s="155"/>
      <c r="H144" s="156">
        <v>1154411</v>
      </c>
      <c r="I144" s="157">
        <v>2707614</v>
      </c>
      <c r="J144" s="158">
        <f>SUM(H144:I144)</f>
        <v>3862025</v>
      </c>
      <c r="K144" s="350">
        <v>0</v>
      </c>
      <c r="L144" s="159">
        <v>12091660</v>
      </c>
      <c r="M144" s="159">
        <v>11538069</v>
      </c>
      <c r="N144" s="159">
        <v>6553204</v>
      </c>
      <c r="O144" s="159">
        <v>6099449</v>
      </c>
      <c r="P144" s="157">
        <v>6310921</v>
      </c>
      <c r="Q144" s="158">
        <f>SUM(K144:P144)</f>
        <v>42593303</v>
      </c>
      <c r="R144" s="160">
        <f t="shared" si="27"/>
        <v>46455328</v>
      </c>
    </row>
    <row r="145" spans="2:18" s="135" customFormat="1" ht="17.100000000000001" customHeight="1">
      <c r="B145" s="147"/>
      <c r="C145" s="147"/>
      <c r="D145" s="154" t="s">
        <v>48</v>
      </c>
      <c r="E145" s="47"/>
      <c r="F145" s="47"/>
      <c r="G145" s="155"/>
      <c r="H145" s="156">
        <v>418608</v>
      </c>
      <c r="I145" s="157">
        <v>1686938</v>
      </c>
      <c r="J145" s="158">
        <f>SUM(H145:I145)</f>
        <v>2105546</v>
      </c>
      <c r="K145" s="350">
        <v>0</v>
      </c>
      <c r="L145" s="159">
        <v>4451620</v>
      </c>
      <c r="M145" s="159">
        <v>3135017</v>
      </c>
      <c r="N145" s="159">
        <v>3077672</v>
      </c>
      <c r="O145" s="159">
        <v>1633911</v>
      </c>
      <c r="P145" s="157">
        <v>705182</v>
      </c>
      <c r="Q145" s="158">
        <f>SUM(K145:P145)</f>
        <v>13003402</v>
      </c>
      <c r="R145" s="160">
        <f t="shared" si="27"/>
        <v>15108948</v>
      </c>
    </row>
    <row r="146" spans="2:18" s="135" customFormat="1" ht="17.100000000000001" customHeight="1">
      <c r="B146" s="147"/>
      <c r="C146" s="147"/>
      <c r="D146" s="49" t="s">
        <v>49</v>
      </c>
      <c r="E146" s="50"/>
      <c r="F146" s="50"/>
      <c r="G146" s="161"/>
      <c r="H146" s="162">
        <v>415169</v>
      </c>
      <c r="I146" s="163">
        <v>529469</v>
      </c>
      <c r="J146" s="164">
        <f>SUM(H146:I146)</f>
        <v>944638</v>
      </c>
      <c r="K146" s="351">
        <v>0</v>
      </c>
      <c r="L146" s="165">
        <v>5515147</v>
      </c>
      <c r="M146" s="165">
        <v>4725042</v>
      </c>
      <c r="N146" s="165">
        <v>3950860</v>
      </c>
      <c r="O146" s="165">
        <v>3596980</v>
      </c>
      <c r="P146" s="163">
        <v>2553457</v>
      </c>
      <c r="Q146" s="164">
        <f>SUM(K146:P146)</f>
        <v>20341486</v>
      </c>
      <c r="R146" s="166">
        <f t="shared" si="27"/>
        <v>21286124</v>
      </c>
    </row>
    <row r="147" spans="2:18" s="135" customFormat="1" ht="17.100000000000001" customHeight="1">
      <c r="B147" s="147"/>
      <c r="C147" s="137" t="s">
        <v>50</v>
      </c>
      <c r="D147" s="138"/>
      <c r="E147" s="138"/>
      <c r="F147" s="138"/>
      <c r="G147" s="139"/>
      <c r="H147" s="140">
        <f t="shared" ref="H147:R147" si="28">SUM(H148:H149)</f>
        <v>3261770</v>
      </c>
      <c r="I147" s="141">
        <f t="shared" si="28"/>
        <v>7758552</v>
      </c>
      <c r="J147" s="142">
        <f t="shared" si="28"/>
        <v>11020322</v>
      </c>
      <c r="K147" s="352">
        <f t="shared" si="28"/>
        <v>0</v>
      </c>
      <c r="L147" s="143">
        <f t="shared" si="28"/>
        <v>118732104</v>
      </c>
      <c r="M147" s="143">
        <f t="shared" si="28"/>
        <v>102771817</v>
      </c>
      <c r="N147" s="143">
        <f t="shared" si="28"/>
        <v>80008585</v>
      </c>
      <c r="O147" s="143">
        <f t="shared" si="28"/>
        <v>53693547</v>
      </c>
      <c r="P147" s="144">
        <f t="shared" si="28"/>
        <v>22678781</v>
      </c>
      <c r="Q147" s="145">
        <f t="shared" si="28"/>
        <v>377884834</v>
      </c>
      <c r="R147" s="146">
        <f t="shared" si="28"/>
        <v>388905156</v>
      </c>
    </row>
    <row r="148" spans="2:18" s="135" customFormat="1" ht="17.100000000000001" customHeight="1">
      <c r="B148" s="147"/>
      <c r="C148" s="147"/>
      <c r="D148" s="39" t="s">
        <v>51</v>
      </c>
      <c r="E148" s="68"/>
      <c r="F148" s="68"/>
      <c r="G148" s="148"/>
      <c r="H148" s="149">
        <v>0</v>
      </c>
      <c r="I148" s="150">
        <v>0</v>
      </c>
      <c r="J148" s="167">
        <f>SUM(H148:I148)</f>
        <v>0</v>
      </c>
      <c r="K148" s="349">
        <v>0</v>
      </c>
      <c r="L148" s="152">
        <v>90100713</v>
      </c>
      <c r="M148" s="152">
        <v>73434242</v>
      </c>
      <c r="N148" s="152">
        <v>60617179</v>
      </c>
      <c r="O148" s="152">
        <v>41253049</v>
      </c>
      <c r="P148" s="150">
        <v>15320815</v>
      </c>
      <c r="Q148" s="151">
        <f>SUM(K148:P148)</f>
        <v>280725998</v>
      </c>
      <c r="R148" s="153">
        <f>SUM(J148,Q148)</f>
        <v>280725998</v>
      </c>
    </row>
    <row r="149" spans="2:18" s="135" customFormat="1" ht="17.100000000000001" customHeight="1">
      <c r="B149" s="147"/>
      <c r="C149" s="147"/>
      <c r="D149" s="49" t="s">
        <v>52</v>
      </c>
      <c r="E149" s="50"/>
      <c r="F149" s="50"/>
      <c r="G149" s="161"/>
      <c r="H149" s="162">
        <v>3261770</v>
      </c>
      <c r="I149" s="163">
        <v>7758552</v>
      </c>
      <c r="J149" s="168">
        <f>SUM(H149:I149)</f>
        <v>11020322</v>
      </c>
      <c r="K149" s="351">
        <v>0</v>
      </c>
      <c r="L149" s="165">
        <v>28631391</v>
      </c>
      <c r="M149" s="165">
        <v>29337575</v>
      </c>
      <c r="N149" s="165">
        <v>19391406</v>
      </c>
      <c r="O149" s="165">
        <v>12440498</v>
      </c>
      <c r="P149" s="163">
        <v>7357966</v>
      </c>
      <c r="Q149" s="164">
        <f>SUM(K149:P149)</f>
        <v>97158836</v>
      </c>
      <c r="R149" s="166">
        <f>SUM(J149,Q149)</f>
        <v>108179158</v>
      </c>
    </row>
    <row r="150" spans="2:18" s="135" customFormat="1" ht="17.100000000000001" customHeight="1">
      <c r="B150" s="147"/>
      <c r="C150" s="137" t="s">
        <v>53</v>
      </c>
      <c r="D150" s="138"/>
      <c r="E150" s="138"/>
      <c r="F150" s="138"/>
      <c r="G150" s="139"/>
      <c r="H150" s="140">
        <f t="shared" ref="H150:R150" si="29">SUM(H151:H154)</f>
        <v>41733</v>
      </c>
      <c r="I150" s="141">
        <f t="shared" si="29"/>
        <v>132577</v>
      </c>
      <c r="J150" s="142">
        <f t="shared" si="29"/>
        <v>174310</v>
      </c>
      <c r="K150" s="352">
        <f t="shared" si="29"/>
        <v>0</v>
      </c>
      <c r="L150" s="143">
        <f t="shared" si="29"/>
        <v>7506276</v>
      </c>
      <c r="M150" s="143">
        <f t="shared" si="29"/>
        <v>12106477</v>
      </c>
      <c r="N150" s="143">
        <f t="shared" si="29"/>
        <v>18253566</v>
      </c>
      <c r="O150" s="143">
        <f t="shared" si="29"/>
        <v>12335033</v>
      </c>
      <c r="P150" s="144">
        <f t="shared" si="29"/>
        <v>8851241</v>
      </c>
      <c r="Q150" s="145">
        <f t="shared" si="29"/>
        <v>59052593</v>
      </c>
      <c r="R150" s="146">
        <f t="shared" si="29"/>
        <v>59226903</v>
      </c>
    </row>
    <row r="151" spans="2:18" s="135" customFormat="1" ht="17.100000000000001" customHeight="1">
      <c r="B151" s="147"/>
      <c r="C151" s="147"/>
      <c r="D151" s="39" t="s">
        <v>54</v>
      </c>
      <c r="E151" s="68"/>
      <c r="F151" s="68"/>
      <c r="G151" s="148"/>
      <c r="H151" s="149">
        <v>41733</v>
      </c>
      <c r="I151" s="150">
        <v>108115</v>
      </c>
      <c r="J151" s="167">
        <f>SUM(H151:I151)</f>
        <v>149848</v>
      </c>
      <c r="K151" s="349">
        <v>0</v>
      </c>
      <c r="L151" s="152">
        <v>6770560</v>
      </c>
      <c r="M151" s="152">
        <v>9551559</v>
      </c>
      <c r="N151" s="152">
        <v>15426453</v>
      </c>
      <c r="O151" s="152">
        <v>9075438</v>
      </c>
      <c r="P151" s="150">
        <v>6015769</v>
      </c>
      <c r="Q151" s="151">
        <f>SUM(K151:P151)</f>
        <v>46839779</v>
      </c>
      <c r="R151" s="153">
        <f>SUM(J151,Q151)</f>
        <v>46989627</v>
      </c>
    </row>
    <row r="152" spans="2:18" s="135" customFormat="1" ht="17.100000000000001" customHeight="1">
      <c r="B152" s="147"/>
      <c r="C152" s="147"/>
      <c r="D152" s="154" t="s">
        <v>55</v>
      </c>
      <c r="E152" s="47"/>
      <c r="F152" s="47"/>
      <c r="G152" s="155"/>
      <c r="H152" s="156">
        <v>0</v>
      </c>
      <c r="I152" s="157">
        <v>24462</v>
      </c>
      <c r="J152" s="169">
        <f>SUM(H152:I152)</f>
        <v>24462</v>
      </c>
      <c r="K152" s="350">
        <v>0</v>
      </c>
      <c r="L152" s="159">
        <v>602381</v>
      </c>
      <c r="M152" s="159">
        <v>2554918</v>
      </c>
      <c r="N152" s="159">
        <v>2827113</v>
      </c>
      <c r="O152" s="159">
        <v>3259595</v>
      </c>
      <c r="P152" s="157">
        <v>2835472</v>
      </c>
      <c r="Q152" s="158">
        <f>SUM(K152:P152)</f>
        <v>12079479</v>
      </c>
      <c r="R152" s="160">
        <f>SUM(J152,Q152)</f>
        <v>12103941</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133335</v>
      </c>
      <c r="M154" s="320">
        <v>0</v>
      </c>
      <c r="N154" s="320">
        <v>0</v>
      </c>
      <c r="O154" s="320">
        <v>0</v>
      </c>
      <c r="P154" s="318">
        <v>0</v>
      </c>
      <c r="Q154" s="321">
        <f>SUM(K154:P154)</f>
        <v>133335</v>
      </c>
      <c r="R154" s="322">
        <f>SUM(J154,Q154)</f>
        <v>133335</v>
      </c>
    </row>
    <row r="155" spans="2:18" s="135" customFormat="1" ht="17.100000000000001" customHeight="1">
      <c r="B155" s="147"/>
      <c r="C155" s="137" t="s">
        <v>57</v>
      </c>
      <c r="D155" s="138"/>
      <c r="E155" s="138"/>
      <c r="F155" s="138"/>
      <c r="G155" s="139"/>
      <c r="H155" s="140">
        <f t="shared" ref="H155:R155" si="30">SUM(H156:H158)</f>
        <v>6103314</v>
      </c>
      <c r="I155" s="141">
        <f t="shared" si="30"/>
        <v>11110807</v>
      </c>
      <c r="J155" s="142">
        <f t="shared" si="30"/>
        <v>17214121</v>
      </c>
      <c r="K155" s="352">
        <f t="shared" si="30"/>
        <v>0</v>
      </c>
      <c r="L155" s="143">
        <f t="shared" si="30"/>
        <v>15417167</v>
      </c>
      <c r="M155" s="143">
        <f t="shared" si="30"/>
        <v>19884193</v>
      </c>
      <c r="N155" s="143">
        <f t="shared" si="30"/>
        <v>14609852</v>
      </c>
      <c r="O155" s="143">
        <f t="shared" si="30"/>
        <v>12987148</v>
      </c>
      <c r="P155" s="144">
        <f t="shared" si="30"/>
        <v>7898296</v>
      </c>
      <c r="Q155" s="145">
        <f t="shared" si="30"/>
        <v>70796656</v>
      </c>
      <c r="R155" s="146">
        <f t="shared" si="30"/>
        <v>88010777</v>
      </c>
    </row>
    <row r="156" spans="2:18" s="135" customFormat="1" ht="17.100000000000001" customHeight="1">
      <c r="B156" s="147"/>
      <c r="C156" s="147"/>
      <c r="D156" s="39" t="s">
        <v>58</v>
      </c>
      <c r="E156" s="68"/>
      <c r="F156" s="68"/>
      <c r="G156" s="148"/>
      <c r="H156" s="149">
        <v>4010029</v>
      </c>
      <c r="I156" s="150">
        <v>8712643</v>
      </c>
      <c r="J156" s="167">
        <f>SUM(H156:I156)</f>
        <v>12722672</v>
      </c>
      <c r="K156" s="349">
        <v>0</v>
      </c>
      <c r="L156" s="152">
        <v>12120757</v>
      </c>
      <c r="M156" s="152">
        <v>18308932</v>
      </c>
      <c r="N156" s="152">
        <v>13727568</v>
      </c>
      <c r="O156" s="152">
        <v>11590692</v>
      </c>
      <c r="P156" s="150">
        <v>7758342</v>
      </c>
      <c r="Q156" s="151">
        <f>SUM(K156:P156)</f>
        <v>63506291</v>
      </c>
      <c r="R156" s="153">
        <f>SUM(J156,Q156)</f>
        <v>76228963</v>
      </c>
    </row>
    <row r="157" spans="2:18" s="135" customFormat="1" ht="17.100000000000001" customHeight="1">
      <c r="B157" s="147"/>
      <c r="C157" s="147"/>
      <c r="D157" s="154" t="s">
        <v>59</v>
      </c>
      <c r="E157" s="47"/>
      <c r="F157" s="47"/>
      <c r="G157" s="155"/>
      <c r="H157" s="156">
        <v>287400</v>
      </c>
      <c r="I157" s="157">
        <v>825398</v>
      </c>
      <c r="J157" s="169">
        <f>SUM(H157:I157)</f>
        <v>1112798</v>
      </c>
      <c r="K157" s="350">
        <v>0</v>
      </c>
      <c r="L157" s="159">
        <v>849373</v>
      </c>
      <c r="M157" s="159">
        <v>600048</v>
      </c>
      <c r="N157" s="159">
        <v>449011</v>
      </c>
      <c r="O157" s="159">
        <v>539865</v>
      </c>
      <c r="P157" s="157">
        <v>139954</v>
      </c>
      <c r="Q157" s="158">
        <f>SUM(K157:P157)</f>
        <v>2578251</v>
      </c>
      <c r="R157" s="160">
        <f>SUM(J157,Q157)</f>
        <v>3691049</v>
      </c>
    </row>
    <row r="158" spans="2:18" s="135" customFormat="1" ht="17.100000000000001" customHeight="1">
      <c r="B158" s="147"/>
      <c r="C158" s="147"/>
      <c r="D158" s="49" t="s">
        <v>60</v>
      </c>
      <c r="E158" s="50"/>
      <c r="F158" s="50"/>
      <c r="G158" s="161"/>
      <c r="H158" s="162">
        <v>1805885</v>
      </c>
      <c r="I158" s="163">
        <v>1572766</v>
      </c>
      <c r="J158" s="168">
        <f>SUM(H158:I158)</f>
        <v>3378651</v>
      </c>
      <c r="K158" s="351">
        <v>0</v>
      </c>
      <c r="L158" s="165">
        <v>2447037</v>
      </c>
      <c r="M158" s="165">
        <v>975213</v>
      </c>
      <c r="N158" s="165">
        <v>433273</v>
      </c>
      <c r="O158" s="165">
        <v>856591</v>
      </c>
      <c r="P158" s="163">
        <v>0</v>
      </c>
      <c r="Q158" s="164">
        <f>SUM(K158:P158)</f>
        <v>4712114</v>
      </c>
      <c r="R158" s="166">
        <f>SUM(J158,Q158)</f>
        <v>8090765</v>
      </c>
    </row>
    <row r="159" spans="2:18" s="135" customFormat="1" ht="17.100000000000001" customHeight="1">
      <c r="B159" s="147"/>
      <c r="C159" s="171" t="s">
        <v>61</v>
      </c>
      <c r="D159" s="172"/>
      <c r="E159" s="172"/>
      <c r="F159" s="172"/>
      <c r="G159" s="173"/>
      <c r="H159" s="140">
        <v>1386307</v>
      </c>
      <c r="I159" s="141">
        <v>1934829</v>
      </c>
      <c r="J159" s="142">
        <f>SUM(H159:I159)</f>
        <v>3321136</v>
      </c>
      <c r="K159" s="352">
        <v>0</v>
      </c>
      <c r="L159" s="143">
        <v>15318162</v>
      </c>
      <c r="M159" s="143">
        <v>17188796</v>
      </c>
      <c r="N159" s="143">
        <v>23161544</v>
      </c>
      <c r="O159" s="143">
        <v>19171754</v>
      </c>
      <c r="P159" s="144">
        <v>7287936</v>
      </c>
      <c r="Q159" s="145">
        <f>SUM(K159:P159)</f>
        <v>82128192</v>
      </c>
      <c r="R159" s="146">
        <f>SUM(J159,Q159)</f>
        <v>85449328</v>
      </c>
    </row>
    <row r="160" spans="2:18" s="135" customFormat="1" ht="17.100000000000001" customHeight="1">
      <c r="B160" s="170"/>
      <c r="C160" s="171" t="s">
        <v>62</v>
      </c>
      <c r="D160" s="172"/>
      <c r="E160" s="172"/>
      <c r="F160" s="172"/>
      <c r="G160" s="173"/>
      <c r="H160" s="140">
        <v>3591200</v>
      </c>
      <c r="I160" s="141">
        <v>5631180</v>
      </c>
      <c r="J160" s="142">
        <f>SUM(H160:I160)</f>
        <v>9222380</v>
      </c>
      <c r="K160" s="352">
        <v>0</v>
      </c>
      <c r="L160" s="143">
        <v>44603547</v>
      </c>
      <c r="M160" s="143">
        <v>27770823</v>
      </c>
      <c r="N160" s="143">
        <v>20080646</v>
      </c>
      <c r="O160" s="143">
        <v>11630320</v>
      </c>
      <c r="P160" s="144">
        <v>5667905</v>
      </c>
      <c r="Q160" s="145">
        <f>SUM(K160:P160)</f>
        <v>109753241</v>
      </c>
      <c r="R160" s="146">
        <f>SUM(J160,Q160)</f>
        <v>118975621</v>
      </c>
    </row>
    <row r="161" spans="2:18" s="135" customFormat="1" ht="17.100000000000001" customHeight="1">
      <c r="B161" s="137" t="s">
        <v>63</v>
      </c>
      <c r="C161" s="138"/>
      <c r="D161" s="138"/>
      <c r="E161" s="138"/>
      <c r="F161" s="138"/>
      <c r="G161" s="139"/>
      <c r="H161" s="140">
        <f t="shared" ref="H161:R161" si="31">SUM(H162:H170)</f>
        <v>488047</v>
      </c>
      <c r="I161" s="141">
        <f t="shared" si="31"/>
        <v>1435142</v>
      </c>
      <c r="J161" s="142">
        <f t="shared" si="31"/>
        <v>1923189</v>
      </c>
      <c r="K161" s="352">
        <f t="shared" si="31"/>
        <v>0</v>
      </c>
      <c r="L161" s="143">
        <f t="shared" si="31"/>
        <v>153723050</v>
      </c>
      <c r="M161" s="143">
        <f t="shared" si="31"/>
        <v>152439734</v>
      </c>
      <c r="N161" s="143">
        <f t="shared" si="31"/>
        <v>141179323</v>
      </c>
      <c r="O161" s="143">
        <f t="shared" si="31"/>
        <v>109175309</v>
      </c>
      <c r="P161" s="144">
        <f t="shared" si="31"/>
        <v>58027367</v>
      </c>
      <c r="Q161" s="145">
        <f t="shared" si="31"/>
        <v>614544783</v>
      </c>
      <c r="R161" s="146">
        <f t="shared" si="31"/>
        <v>616467972</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5192959</v>
      </c>
      <c r="M162" s="211">
        <v>4657785</v>
      </c>
      <c r="N162" s="211">
        <v>5501223</v>
      </c>
      <c r="O162" s="211">
        <v>6643223</v>
      </c>
      <c r="P162" s="212">
        <v>4978555</v>
      </c>
      <c r="Q162" s="213">
        <f t="shared" ref="Q162:Q170" si="33">SUM(K162:P162)</f>
        <v>26973745</v>
      </c>
      <c r="R162" s="214">
        <f t="shared" ref="R162:R170" si="34">SUM(J162,Q162)</f>
        <v>26973745</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294048</v>
      </c>
      <c r="Q163" s="158">
        <f t="shared" si="33"/>
        <v>294048</v>
      </c>
      <c r="R163" s="160">
        <f t="shared" si="34"/>
        <v>294048</v>
      </c>
    </row>
    <row r="164" spans="2:18" s="189" customFormat="1" ht="17.100000000000001" customHeight="1">
      <c r="B164" s="179"/>
      <c r="C164" s="180" t="s">
        <v>66</v>
      </c>
      <c r="D164" s="181"/>
      <c r="E164" s="181"/>
      <c r="F164" s="181"/>
      <c r="G164" s="182"/>
      <c r="H164" s="183">
        <v>0</v>
      </c>
      <c r="I164" s="184">
        <v>0</v>
      </c>
      <c r="J164" s="185">
        <f t="shared" si="32"/>
        <v>0</v>
      </c>
      <c r="K164" s="355"/>
      <c r="L164" s="186">
        <v>74021034</v>
      </c>
      <c r="M164" s="186">
        <v>51523852</v>
      </c>
      <c r="N164" s="186">
        <v>39784404</v>
      </c>
      <c r="O164" s="186">
        <v>21338007</v>
      </c>
      <c r="P164" s="184">
        <v>10836957</v>
      </c>
      <c r="Q164" s="187">
        <f t="shared" si="33"/>
        <v>197504254</v>
      </c>
      <c r="R164" s="188">
        <f t="shared" si="34"/>
        <v>197504254</v>
      </c>
    </row>
    <row r="165" spans="2:18" s="135" customFormat="1" ht="17.100000000000001" customHeight="1">
      <c r="B165" s="147"/>
      <c r="C165" s="154" t="s">
        <v>67</v>
      </c>
      <c r="D165" s="47"/>
      <c r="E165" s="47"/>
      <c r="F165" s="47"/>
      <c r="G165" s="155"/>
      <c r="H165" s="156">
        <v>0</v>
      </c>
      <c r="I165" s="157">
        <v>127935</v>
      </c>
      <c r="J165" s="169">
        <f t="shared" si="32"/>
        <v>127935</v>
      </c>
      <c r="K165" s="350">
        <v>0</v>
      </c>
      <c r="L165" s="159">
        <v>11604343</v>
      </c>
      <c r="M165" s="159">
        <v>11733631</v>
      </c>
      <c r="N165" s="159">
        <v>11405325</v>
      </c>
      <c r="O165" s="159">
        <v>8794982</v>
      </c>
      <c r="P165" s="157">
        <v>3136706</v>
      </c>
      <c r="Q165" s="158">
        <f t="shared" si="33"/>
        <v>46674987</v>
      </c>
      <c r="R165" s="160">
        <f t="shared" si="34"/>
        <v>46802922</v>
      </c>
    </row>
    <row r="166" spans="2:18" s="135" customFormat="1" ht="17.100000000000001" customHeight="1">
      <c r="B166" s="147"/>
      <c r="C166" s="154" t="s">
        <v>68</v>
      </c>
      <c r="D166" s="47"/>
      <c r="E166" s="47"/>
      <c r="F166" s="47"/>
      <c r="G166" s="155"/>
      <c r="H166" s="156">
        <v>488047</v>
      </c>
      <c r="I166" s="157">
        <v>1307207</v>
      </c>
      <c r="J166" s="169">
        <f t="shared" si="32"/>
        <v>1795254</v>
      </c>
      <c r="K166" s="350">
        <v>0</v>
      </c>
      <c r="L166" s="159">
        <v>10957574</v>
      </c>
      <c r="M166" s="159">
        <v>13478897</v>
      </c>
      <c r="N166" s="159">
        <v>18951553</v>
      </c>
      <c r="O166" s="159">
        <v>14663106</v>
      </c>
      <c r="P166" s="157">
        <v>8907073</v>
      </c>
      <c r="Q166" s="158">
        <f t="shared" si="33"/>
        <v>66958203</v>
      </c>
      <c r="R166" s="160">
        <f t="shared" si="34"/>
        <v>68753457</v>
      </c>
    </row>
    <row r="167" spans="2:18" s="135" customFormat="1" ht="17.100000000000001" customHeight="1">
      <c r="B167" s="147"/>
      <c r="C167" s="154" t="s">
        <v>69</v>
      </c>
      <c r="D167" s="47"/>
      <c r="E167" s="47"/>
      <c r="F167" s="47"/>
      <c r="G167" s="155"/>
      <c r="H167" s="156">
        <v>0</v>
      </c>
      <c r="I167" s="157">
        <v>0</v>
      </c>
      <c r="J167" s="169">
        <f t="shared" si="32"/>
        <v>0</v>
      </c>
      <c r="K167" s="355"/>
      <c r="L167" s="159">
        <v>45778956</v>
      </c>
      <c r="M167" s="159">
        <v>58541412</v>
      </c>
      <c r="N167" s="159">
        <v>52588031</v>
      </c>
      <c r="O167" s="159">
        <v>33913953</v>
      </c>
      <c r="P167" s="157">
        <v>14866001</v>
      </c>
      <c r="Q167" s="158">
        <f t="shared" si="33"/>
        <v>205688353</v>
      </c>
      <c r="R167" s="160">
        <f t="shared" si="34"/>
        <v>205688353</v>
      </c>
    </row>
    <row r="168" spans="2:18" s="135" customFormat="1" ht="17.100000000000001" customHeight="1">
      <c r="B168" s="147"/>
      <c r="C168" s="190" t="s">
        <v>70</v>
      </c>
      <c r="D168" s="191"/>
      <c r="E168" s="191"/>
      <c r="F168" s="191"/>
      <c r="G168" s="192"/>
      <c r="H168" s="156">
        <v>0</v>
      </c>
      <c r="I168" s="157">
        <v>0</v>
      </c>
      <c r="J168" s="169">
        <f t="shared" si="32"/>
        <v>0</v>
      </c>
      <c r="K168" s="355"/>
      <c r="L168" s="159">
        <v>3767523</v>
      </c>
      <c r="M168" s="159">
        <v>6591566</v>
      </c>
      <c r="N168" s="159">
        <v>7474629</v>
      </c>
      <c r="O168" s="159">
        <v>5986084</v>
      </c>
      <c r="P168" s="157">
        <v>3001887</v>
      </c>
      <c r="Q168" s="158">
        <f t="shared" si="33"/>
        <v>26821689</v>
      </c>
      <c r="R168" s="160">
        <f t="shared" si="34"/>
        <v>26821689</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746565</v>
      </c>
      <c r="O169" s="159">
        <v>8818485</v>
      </c>
      <c r="P169" s="157">
        <v>4262721</v>
      </c>
      <c r="Q169" s="158">
        <f t="shared" si="33"/>
        <v>13827771</v>
      </c>
      <c r="R169" s="160">
        <f t="shared" si="34"/>
        <v>13827771</v>
      </c>
    </row>
    <row r="170" spans="2:18" s="135" customFormat="1" ht="17.100000000000001" customHeight="1">
      <c r="B170" s="195"/>
      <c r="C170" s="196" t="s">
        <v>72</v>
      </c>
      <c r="D170" s="197"/>
      <c r="E170" s="197"/>
      <c r="F170" s="197"/>
      <c r="G170" s="198"/>
      <c r="H170" s="199">
        <v>0</v>
      </c>
      <c r="I170" s="200">
        <v>0</v>
      </c>
      <c r="J170" s="201">
        <f t="shared" si="32"/>
        <v>0</v>
      </c>
      <c r="K170" s="356"/>
      <c r="L170" s="202">
        <v>2400661</v>
      </c>
      <c r="M170" s="202">
        <v>5912591</v>
      </c>
      <c r="N170" s="202">
        <v>4727593</v>
      </c>
      <c r="O170" s="202">
        <v>9017469</v>
      </c>
      <c r="P170" s="200">
        <v>7743419</v>
      </c>
      <c r="Q170" s="203">
        <f t="shared" si="33"/>
        <v>29801733</v>
      </c>
      <c r="R170" s="204">
        <f t="shared" si="34"/>
        <v>29801733</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12053620</v>
      </c>
      <c r="M171" s="143">
        <f t="shared" si="35"/>
        <v>21361945</v>
      </c>
      <c r="N171" s="143">
        <f t="shared" si="35"/>
        <v>89569289</v>
      </c>
      <c r="O171" s="143">
        <f t="shared" si="35"/>
        <v>287492459</v>
      </c>
      <c r="P171" s="144">
        <f t="shared" si="35"/>
        <v>342736823</v>
      </c>
      <c r="Q171" s="145">
        <f t="shared" si="35"/>
        <v>753214136</v>
      </c>
      <c r="R171" s="146">
        <f t="shared" si="35"/>
        <v>753214136</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996813</v>
      </c>
      <c r="N172" s="152">
        <v>40890412</v>
      </c>
      <c r="O172" s="152">
        <v>132392279</v>
      </c>
      <c r="P172" s="150">
        <v>126319226</v>
      </c>
      <c r="Q172" s="151">
        <f>SUM(K172:P172)</f>
        <v>300598730</v>
      </c>
      <c r="R172" s="153">
        <f>SUM(J172,Q172)</f>
        <v>300598730</v>
      </c>
    </row>
    <row r="173" spans="2:18" s="135" customFormat="1" ht="17.100000000000001" customHeight="1">
      <c r="B173" s="147"/>
      <c r="C173" s="154" t="s">
        <v>75</v>
      </c>
      <c r="D173" s="47"/>
      <c r="E173" s="47"/>
      <c r="F173" s="47"/>
      <c r="G173" s="155"/>
      <c r="H173" s="156">
        <v>0</v>
      </c>
      <c r="I173" s="157">
        <v>0</v>
      </c>
      <c r="J173" s="169">
        <f>SUM(H173:I173)</f>
        <v>0</v>
      </c>
      <c r="K173" s="355"/>
      <c r="L173" s="159">
        <v>12045934</v>
      </c>
      <c r="M173" s="159">
        <v>19146820</v>
      </c>
      <c r="N173" s="159">
        <v>37180795</v>
      </c>
      <c r="O173" s="159">
        <v>34773014</v>
      </c>
      <c r="P173" s="157">
        <v>25870317</v>
      </c>
      <c r="Q173" s="158">
        <f>SUM(K173:P173)</f>
        <v>129016880</v>
      </c>
      <c r="R173" s="160">
        <f>SUM(J173,Q173)</f>
        <v>129016880</v>
      </c>
    </row>
    <row r="174" spans="2:18" s="135" customFormat="1" ht="17.100000000000001" customHeight="1">
      <c r="B174" s="193"/>
      <c r="C174" s="154" t="s">
        <v>76</v>
      </c>
      <c r="D174" s="47"/>
      <c r="E174" s="47"/>
      <c r="F174" s="47"/>
      <c r="G174" s="155"/>
      <c r="H174" s="156">
        <v>0</v>
      </c>
      <c r="I174" s="157">
        <v>0</v>
      </c>
      <c r="J174" s="169">
        <f>SUM(H174:I174)</f>
        <v>0</v>
      </c>
      <c r="K174" s="355"/>
      <c r="L174" s="159">
        <v>7686</v>
      </c>
      <c r="M174" s="159">
        <v>581994</v>
      </c>
      <c r="N174" s="159">
        <v>1068723</v>
      </c>
      <c r="O174" s="159">
        <v>16949581</v>
      </c>
      <c r="P174" s="157">
        <v>27197002</v>
      </c>
      <c r="Q174" s="158">
        <f>SUM(K174:P174)</f>
        <v>45804986</v>
      </c>
      <c r="R174" s="160">
        <f>SUM(J174,Q174)</f>
        <v>45804986</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636318</v>
      </c>
      <c r="N175" s="320">
        <v>10429359</v>
      </c>
      <c r="O175" s="320">
        <v>103377585</v>
      </c>
      <c r="P175" s="318">
        <v>163350278</v>
      </c>
      <c r="Q175" s="321">
        <f>SUM(K175:P175)</f>
        <v>277793540</v>
      </c>
      <c r="R175" s="322">
        <f>SUM(J175,Q175)</f>
        <v>277793540</v>
      </c>
    </row>
    <row r="176" spans="2:18" s="135" customFormat="1" ht="17.100000000000001" customHeight="1">
      <c r="B176" s="205" t="s">
        <v>77</v>
      </c>
      <c r="C176" s="31"/>
      <c r="D176" s="31"/>
      <c r="E176" s="31"/>
      <c r="F176" s="31"/>
      <c r="G176" s="32"/>
      <c r="H176" s="140">
        <f t="shared" ref="H176:R176" si="36">SUM(H140,H161,H171)</f>
        <v>16860559</v>
      </c>
      <c r="I176" s="141">
        <f t="shared" si="36"/>
        <v>32927108</v>
      </c>
      <c r="J176" s="142">
        <f t="shared" si="36"/>
        <v>49787667</v>
      </c>
      <c r="K176" s="352">
        <f t="shared" si="36"/>
        <v>0</v>
      </c>
      <c r="L176" s="143">
        <f t="shared" si="36"/>
        <v>427517570</v>
      </c>
      <c r="M176" s="143">
        <f t="shared" si="36"/>
        <v>405561176</v>
      </c>
      <c r="N176" s="143">
        <f t="shared" si="36"/>
        <v>427140904</v>
      </c>
      <c r="O176" s="143">
        <f t="shared" si="36"/>
        <v>542875708</v>
      </c>
      <c r="P176" s="144">
        <f t="shared" si="36"/>
        <v>479046693</v>
      </c>
      <c r="Q176" s="145">
        <f t="shared" si="36"/>
        <v>2282142051</v>
      </c>
      <c r="R176" s="146">
        <f t="shared" si="36"/>
        <v>2331929718</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topLeftCell="A5"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4.13281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令和３年（２０２１年）１月※</v>
      </c>
      <c r="B1" s="251"/>
      <c r="C1" s="251"/>
      <c r="D1" s="251"/>
      <c r="E1" s="251"/>
      <c r="F1" s="251"/>
      <c r="G1" s="251"/>
      <c r="H1" s="251"/>
      <c r="J1" s="627" t="s">
        <v>0</v>
      </c>
      <c r="K1" s="628"/>
      <c r="L1" s="628"/>
      <c r="M1" s="628"/>
      <c r="N1" s="628"/>
      <c r="O1" s="629"/>
      <c r="P1" s="630">
        <v>44298</v>
      </c>
      <c r="Q1" s="631"/>
      <c r="R1" s="3" t="s">
        <v>1</v>
      </c>
    </row>
    <row r="2" spans="1:18" ht="17.100000000000001" customHeight="1" thickTop="1">
      <c r="A2" s="4">
        <v>3</v>
      </c>
      <c r="B2" s="4">
        <v>2021</v>
      </c>
      <c r="C2" s="4">
        <v>1</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令和３年（２０２１年）１月末日現在</v>
      </c>
      <c r="C5" s="635"/>
      <c r="D5" s="635"/>
      <c r="E5" s="635"/>
      <c r="F5" s="635"/>
      <c r="G5" s="636"/>
      <c r="H5" s="637" t="s">
        <v>4</v>
      </c>
      <c r="I5" s="638"/>
      <c r="L5" s="409" t="s">
        <v>3</v>
      </c>
      <c r="Q5" s="7" t="s">
        <v>5</v>
      </c>
    </row>
    <row r="6" spans="1:18" ht="17.100000000000001" customHeight="1">
      <c r="B6" s="8" t="s">
        <v>6</v>
      </c>
      <c r="C6" s="9"/>
      <c r="D6" s="9"/>
      <c r="E6" s="9"/>
      <c r="F6" s="9"/>
      <c r="G6" s="10"/>
      <c r="H6" s="11"/>
      <c r="I6" s="12">
        <v>47504</v>
      </c>
      <c r="K6" s="361" t="s">
        <v>158</v>
      </c>
      <c r="L6" s="360">
        <f>(I7+I8)-I6</f>
        <v>2066</v>
      </c>
      <c r="Q6" s="242">
        <f>R42</f>
        <v>20030</v>
      </c>
      <c r="R6" s="648">
        <f>Q6/Q7</f>
        <v>0.2063374332983085</v>
      </c>
    </row>
    <row r="7" spans="1:18" s="251" customFormat="1" ht="17.100000000000001" customHeight="1">
      <c r="B7" s="243" t="s">
        <v>151</v>
      </c>
      <c r="C7" s="244"/>
      <c r="D7" s="244"/>
      <c r="E7" s="244"/>
      <c r="F7" s="244"/>
      <c r="G7" s="245"/>
      <c r="H7" s="246"/>
      <c r="I7" s="247">
        <v>31426</v>
      </c>
      <c r="K7" s="251" t="s">
        <v>157</v>
      </c>
      <c r="Q7" s="333">
        <f>I9</f>
        <v>97074</v>
      </c>
      <c r="R7" s="648"/>
    </row>
    <row r="8" spans="1:18" s="251" customFormat="1" ht="17.100000000000001" customHeight="1">
      <c r="B8" s="13" t="s">
        <v>152</v>
      </c>
      <c r="C8" s="14"/>
      <c r="D8" s="14"/>
      <c r="E8" s="14"/>
      <c r="F8" s="14"/>
      <c r="G8" s="248"/>
      <c r="H8" s="249"/>
      <c r="I8" s="250">
        <v>18144</v>
      </c>
      <c r="K8" s="251" t="s">
        <v>156</v>
      </c>
      <c r="Q8" s="334"/>
      <c r="R8" s="335"/>
    </row>
    <row r="9" spans="1:18" ht="17.100000000000001" customHeight="1">
      <c r="B9" s="15" t="s">
        <v>7</v>
      </c>
      <c r="C9" s="16"/>
      <c r="D9" s="16"/>
      <c r="E9" s="16"/>
      <c r="F9" s="16"/>
      <c r="G9" s="17"/>
      <c r="H9" s="18"/>
      <c r="I9" s="19">
        <f>I6+I7+I8</f>
        <v>97074</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令和３年（２０２１年）１月末日現在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820</v>
      </c>
      <c r="I14" s="34">
        <f>I15+I16+I17+I18+I19+I20</f>
        <v>674</v>
      </c>
      <c r="J14" s="35">
        <f t="shared" ref="J14:J22" si="0">SUM(H14:I14)</f>
        <v>1494</v>
      </c>
      <c r="K14" s="337" t="s">
        <v>194</v>
      </c>
      <c r="L14" s="36">
        <f>L15+L16+L17+L18+L19+L20</f>
        <v>1409</v>
      </c>
      <c r="M14" s="36">
        <f>M15+M16+M17+M18+M19+M20</f>
        <v>1026</v>
      </c>
      <c r="N14" s="36">
        <f>N15+N16+N17+N18+N19+N20</f>
        <v>723</v>
      </c>
      <c r="O14" s="36">
        <f>O15+O16+O17+O18+O19+O20</f>
        <v>670</v>
      </c>
      <c r="P14" s="36">
        <f>P15+P16+P17+P18+P19+P20</f>
        <v>512</v>
      </c>
      <c r="Q14" s="37">
        <f t="shared" ref="Q14:Q22" si="1">SUM(K14:P14)</f>
        <v>4340</v>
      </c>
      <c r="R14" s="38">
        <f t="shared" ref="R14:R22" si="2">SUM(J14,Q14)</f>
        <v>5834</v>
      </c>
    </row>
    <row r="15" spans="1:18" ht="17.100000000000001" customHeight="1">
      <c r="A15" s="4">
        <v>156</v>
      </c>
      <c r="B15" s="611"/>
      <c r="C15" s="39"/>
      <c r="D15" s="40" t="s">
        <v>22</v>
      </c>
      <c r="E15" s="40"/>
      <c r="F15" s="40"/>
      <c r="G15" s="40"/>
      <c r="H15" s="41">
        <v>68</v>
      </c>
      <c r="I15" s="42">
        <v>59</v>
      </c>
      <c r="J15" s="43">
        <f t="shared" si="0"/>
        <v>127</v>
      </c>
      <c r="K15" s="338" t="s">
        <v>194</v>
      </c>
      <c r="L15" s="44">
        <v>84</v>
      </c>
      <c r="M15" s="44">
        <v>63</v>
      </c>
      <c r="N15" s="44">
        <v>33</v>
      </c>
      <c r="O15" s="44">
        <v>31</v>
      </c>
      <c r="P15" s="42">
        <v>37</v>
      </c>
      <c r="Q15" s="43">
        <f t="shared" si="1"/>
        <v>248</v>
      </c>
      <c r="R15" s="45">
        <f t="shared" si="2"/>
        <v>375</v>
      </c>
    </row>
    <row r="16" spans="1:18" ht="17.100000000000001" customHeight="1">
      <c r="A16" s="4"/>
      <c r="B16" s="611"/>
      <c r="C16" s="46"/>
      <c r="D16" s="47" t="s">
        <v>23</v>
      </c>
      <c r="E16" s="47"/>
      <c r="F16" s="47"/>
      <c r="G16" s="47"/>
      <c r="H16" s="41">
        <v>124</v>
      </c>
      <c r="I16" s="42">
        <v>126</v>
      </c>
      <c r="J16" s="43">
        <f t="shared" si="0"/>
        <v>250</v>
      </c>
      <c r="K16" s="338" t="s">
        <v>194</v>
      </c>
      <c r="L16" s="44">
        <v>178</v>
      </c>
      <c r="M16" s="44">
        <v>168</v>
      </c>
      <c r="N16" s="44">
        <v>99</v>
      </c>
      <c r="O16" s="44">
        <v>88</v>
      </c>
      <c r="P16" s="42">
        <v>65</v>
      </c>
      <c r="Q16" s="43">
        <f t="shared" si="1"/>
        <v>598</v>
      </c>
      <c r="R16" s="48">
        <f t="shared" si="2"/>
        <v>848</v>
      </c>
    </row>
    <row r="17" spans="1:18" ht="17.100000000000001" customHeight="1">
      <c r="A17" s="4"/>
      <c r="B17" s="611"/>
      <c r="C17" s="46"/>
      <c r="D17" s="47" t="s">
        <v>24</v>
      </c>
      <c r="E17" s="47"/>
      <c r="F17" s="47"/>
      <c r="G17" s="47"/>
      <c r="H17" s="41">
        <v>126</v>
      </c>
      <c r="I17" s="42">
        <v>115</v>
      </c>
      <c r="J17" s="43">
        <f t="shared" si="0"/>
        <v>241</v>
      </c>
      <c r="K17" s="338" t="s">
        <v>194</v>
      </c>
      <c r="L17" s="44">
        <v>251</v>
      </c>
      <c r="M17" s="44">
        <v>174</v>
      </c>
      <c r="N17" s="44">
        <v>122</v>
      </c>
      <c r="O17" s="44">
        <v>107</v>
      </c>
      <c r="P17" s="42">
        <v>91</v>
      </c>
      <c r="Q17" s="43">
        <f t="shared" si="1"/>
        <v>745</v>
      </c>
      <c r="R17" s="48">
        <f t="shared" si="2"/>
        <v>986</v>
      </c>
    </row>
    <row r="18" spans="1:18" ht="17.100000000000001" customHeight="1">
      <c r="A18" s="4"/>
      <c r="B18" s="611"/>
      <c r="C18" s="46"/>
      <c r="D18" s="47" t="s">
        <v>25</v>
      </c>
      <c r="E18" s="47"/>
      <c r="F18" s="47"/>
      <c r="G18" s="47"/>
      <c r="H18" s="41">
        <v>171</v>
      </c>
      <c r="I18" s="42">
        <v>133</v>
      </c>
      <c r="J18" s="43">
        <f t="shared" si="0"/>
        <v>304</v>
      </c>
      <c r="K18" s="338" t="s">
        <v>195</v>
      </c>
      <c r="L18" s="44">
        <v>311</v>
      </c>
      <c r="M18" s="44">
        <v>195</v>
      </c>
      <c r="N18" s="44">
        <v>133</v>
      </c>
      <c r="O18" s="44">
        <v>159</v>
      </c>
      <c r="P18" s="42">
        <v>110</v>
      </c>
      <c r="Q18" s="43">
        <f t="shared" si="1"/>
        <v>908</v>
      </c>
      <c r="R18" s="48">
        <f t="shared" si="2"/>
        <v>1212</v>
      </c>
    </row>
    <row r="19" spans="1:18" ht="17.100000000000001" customHeight="1">
      <c r="A19" s="4"/>
      <c r="B19" s="611"/>
      <c r="C19" s="46"/>
      <c r="D19" s="47" t="s">
        <v>26</v>
      </c>
      <c r="E19" s="47"/>
      <c r="F19" s="47"/>
      <c r="G19" s="47"/>
      <c r="H19" s="41">
        <v>189</v>
      </c>
      <c r="I19" s="42">
        <v>131</v>
      </c>
      <c r="J19" s="43">
        <f t="shared" si="0"/>
        <v>320</v>
      </c>
      <c r="K19" s="338" t="s">
        <v>194</v>
      </c>
      <c r="L19" s="44">
        <v>339</v>
      </c>
      <c r="M19" s="44">
        <v>223</v>
      </c>
      <c r="N19" s="44">
        <v>195</v>
      </c>
      <c r="O19" s="44">
        <v>148</v>
      </c>
      <c r="P19" s="42">
        <v>91</v>
      </c>
      <c r="Q19" s="43">
        <f t="shared" si="1"/>
        <v>996</v>
      </c>
      <c r="R19" s="48">
        <f t="shared" si="2"/>
        <v>1316</v>
      </c>
    </row>
    <row r="20" spans="1:18" ht="17.100000000000001" customHeight="1">
      <c r="A20" s="4">
        <v>719</v>
      </c>
      <c r="B20" s="611"/>
      <c r="C20" s="49"/>
      <c r="D20" s="50" t="s">
        <v>27</v>
      </c>
      <c r="E20" s="50"/>
      <c r="F20" s="50"/>
      <c r="G20" s="50"/>
      <c r="H20" s="51">
        <v>142</v>
      </c>
      <c r="I20" s="52">
        <v>110</v>
      </c>
      <c r="J20" s="53">
        <f t="shared" si="0"/>
        <v>252</v>
      </c>
      <c r="K20" s="339" t="s">
        <v>194</v>
      </c>
      <c r="L20" s="54">
        <v>246</v>
      </c>
      <c r="M20" s="54">
        <v>203</v>
      </c>
      <c r="N20" s="54">
        <v>141</v>
      </c>
      <c r="O20" s="54">
        <v>137</v>
      </c>
      <c r="P20" s="52">
        <v>118</v>
      </c>
      <c r="Q20" s="43">
        <f t="shared" si="1"/>
        <v>845</v>
      </c>
      <c r="R20" s="55">
        <f t="shared" si="2"/>
        <v>1097</v>
      </c>
    </row>
    <row r="21" spans="1:18" ht="17.100000000000001" customHeight="1">
      <c r="A21" s="4">
        <v>25</v>
      </c>
      <c r="B21" s="611"/>
      <c r="C21" s="56" t="s">
        <v>28</v>
      </c>
      <c r="D21" s="56"/>
      <c r="E21" s="56"/>
      <c r="F21" s="56"/>
      <c r="G21" s="56"/>
      <c r="H21" s="33">
        <v>16</v>
      </c>
      <c r="I21" s="57">
        <v>25</v>
      </c>
      <c r="J21" s="35">
        <f t="shared" si="0"/>
        <v>41</v>
      </c>
      <c r="K21" s="337" t="s">
        <v>195</v>
      </c>
      <c r="L21" s="36">
        <v>41</v>
      </c>
      <c r="M21" s="36">
        <v>32</v>
      </c>
      <c r="N21" s="36">
        <v>20</v>
      </c>
      <c r="O21" s="36">
        <v>12</v>
      </c>
      <c r="P21" s="58">
        <v>22</v>
      </c>
      <c r="Q21" s="59">
        <f t="shared" si="1"/>
        <v>127</v>
      </c>
      <c r="R21" s="60">
        <f t="shared" si="2"/>
        <v>168</v>
      </c>
    </row>
    <row r="22" spans="1:18" ht="17.100000000000001" customHeight="1" thickBot="1">
      <c r="A22" s="4">
        <v>900</v>
      </c>
      <c r="B22" s="612"/>
      <c r="C22" s="607" t="s">
        <v>29</v>
      </c>
      <c r="D22" s="608"/>
      <c r="E22" s="608"/>
      <c r="F22" s="608"/>
      <c r="G22" s="609"/>
      <c r="H22" s="61">
        <f>H14+H21</f>
        <v>836</v>
      </c>
      <c r="I22" s="62">
        <f>I14+I21</f>
        <v>699</v>
      </c>
      <c r="J22" s="63">
        <f t="shared" si="0"/>
        <v>1535</v>
      </c>
      <c r="K22" s="340" t="s">
        <v>194</v>
      </c>
      <c r="L22" s="64">
        <f>L14+L21</f>
        <v>1450</v>
      </c>
      <c r="M22" s="64">
        <f>M14+M21</f>
        <v>1058</v>
      </c>
      <c r="N22" s="64">
        <f>N14+N21</f>
        <v>743</v>
      </c>
      <c r="O22" s="64">
        <f>O14+O21</f>
        <v>682</v>
      </c>
      <c r="P22" s="62">
        <f>P14+P21</f>
        <v>534</v>
      </c>
      <c r="Q22" s="63">
        <f t="shared" si="1"/>
        <v>4467</v>
      </c>
      <c r="R22" s="65">
        <f t="shared" si="2"/>
        <v>6002</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1971</v>
      </c>
      <c r="I24" s="34">
        <f>I25+I26+I27+I28+I29+I30</f>
        <v>1813</v>
      </c>
      <c r="J24" s="35">
        <f t="shared" ref="J24:J32" si="3">SUM(H24:I24)</f>
        <v>3784</v>
      </c>
      <c r="K24" s="337" t="s">
        <v>194</v>
      </c>
      <c r="L24" s="36">
        <f>L25+L26+L27+L28+L29+L30</f>
        <v>3308</v>
      </c>
      <c r="M24" s="36">
        <f>M25+M26+M27+M28+M29+M30</f>
        <v>1950</v>
      </c>
      <c r="N24" s="36">
        <f>N25+N26+N27+N28+N29+N30</f>
        <v>1584</v>
      </c>
      <c r="O24" s="36">
        <f>O25+O26+O27+O28+O29+O30</f>
        <v>1783</v>
      </c>
      <c r="P24" s="36">
        <f>P25+P26+P27+P28+P29+P30</f>
        <v>1467</v>
      </c>
      <c r="Q24" s="37">
        <f t="shared" ref="Q24:Q32" si="4">SUM(K24:P24)</f>
        <v>10092</v>
      </c>
      <c r="R24" s="38">
        <f t="shared" ref="R24:R32" si="5">SUM(J24,Q24)</f>
        <v>13876</v>
      </c>
    </row>
    <row r="25" spans="1:18" ht="17.100000000000001" customHeight="1">
      <c r="B25" s="614"/>
      <c r="C25" s="68"/>
      <c r="D25" s="40" t="s">
        <v>22</v>
      </c>
      <c r="E25" s="40"/>
      <c r="F25" s="40"/>
      <c r="G25" s="40"/>
      <c r="H25" s="41">
        <v>67</v>
      </c>
      <c r="I25" s="42">
        <v>54</v>
      </c>
      <c r="J25" s="43">
        <f t="shared" si="3"/>
        <v>121</v>
      </c>
      <c r="K25" s="338" t="s">
        <v>194</v>
      </c>
      <c r="L25" s="44">
        <v>62</v>
      </c>
      <c r="M25" s="44">
        <v>47</v>
      </c>
      <c r="N25" s="44">
        <v>32</v>
      </c>
      <c r="O25" s="44">
        <v>35</v>
      </c>
      <c r="P25" s="42">
        <v>24</v>
      </c>
      <c r="Q25" s="43">
        <f t="shared" si="4"/>
        <v>200</v>
      </c>
      <c r="R25" s="45">
        <f t="shared" si="5"/>
        <v>321</v>
      </c>
    </row>
    <row r="26" spans="1:18" ht="17.100000000000001" customHeight="1">
      <c r="B26" s="614"/>
      <c r="C26" s="40"/>
      <c r="D26" s="47" t="s">
        <v>23</v>
      </c>
      <c r="E26" s="47"/>
      <c r="F26" s="47"/>
      <c r="G26" s="47"/>
      <c r="H26" s="41">
        <v>150</v>
      </c>
      <c r="I26" s="42">
        <v>157</v>
      </c>
      <c r="J26" s="43">
        <f t="shared" si="3"/>
        <v>307</v>
      </c>
      <c r="K26" s="338" t="s">
        <v>194</v>
      </c>
      <c r="L26" s="44">
        <v>196</v>
      </c>
      <c r="M26" s="44">
        <v>92</v>
      </c>
      <c r="N26" s="44">
        <v>94</v>
      </c>
      <c r="O26" s="44">
        <v>83</v>
      </c>
      <c r="P26" s="42">
        <v>76</v>
      </c>
      <c r="Q26" s="43">
        <f t="shared" si="4"/>
        <v>541</v>
      </c>
      <c r="R26" s="48">
        <f t="shared" si="5"/>
        <v>848</v>
      </c>
    </row>
    <row r="27" spans="1:18" ht="17.100000000000001" customHeight="1">
      <c r="B27" s="614"/>
      <c r="C27" s="40"/>
      <c r="D27" s="47" t="s">
        <v>24</v>
      </c>
      <c r="E27" s="47"/>
      <c r="F27" s="47"/>
      <c r="G27" s="47"/>
      <c r="H27" s="41">
        <v>300</v>
      </c>
      <c r="I27" s="42">
        <v>257</v>
      </c>
      <c r="J27" s="43">
        <f t="shared" si="3"/>
        <v>557</v>
      </c>
      <c r="K27" s="338" t="s">
        <v>194</v>
      </c>
      <c r="L27" s="44">
        <v>377</v>
      </c>
      <c r="M27" s="44">
        <v>200</v>
      </c>
      <c r="N27" s="44">
        <v>152</v>
      </c>
      <c r="O27" s="44">
        <v>136</v>
      </c>
      <c r="P27" s="42">
        <v>122</v>
      </c>
      <c r="Q27" s="43">
        <f t="shared" si="4"/>
        <v>987</v>
      </c>
      <c r="R27" s="48">
        <f t="shared" si="5"/>
        <v>1544</v>
      </c>
    </row>
    <row r="28" spans="1:18" ht="17.100000000000001" customHeight="1">
      <c r="B28" s="614"/>
      <c r="C28" s="40"/>
      <c r="D28" s="47" t="s">
        <v>25</v>
      </c>
      <c r="E28" s="47"/>
      <c r="F28" s="47"/>
      <c r="G28" s="47"/>
      <c r="H28" s="41">
        <v>491</v>
      </c>
      <c r="I28" s="42">
        <v>393</v>
      </c>
      <c r="J28" s="43">
        <f t="shared" si="3"/>
        <v>884</v>
      </c>
      <c r="K28" s="338" t="s">
        <v>194</v>
      </c>
      <c r="L28" s="44">
        <v>660</v>
      </c>
      <c r="M28" s="44">
        <v>310</v>
      </c>
      <c r="N28" s="44">
        <v>214</v>
      </c>
      <c r="O28" s="44">
        <v>232</v>
      </c>
      <c r="P28" s="42">
        <v>185</v>
      </c>
      <c r="Q28" s="43">
        <f t="shared" si="4"/>
        <v>1601</v>
      </c>
      <c r="R28" s="48">
        <f t="shared" si="5"/>
        <v>2485</v>
      </c>
    </row>
    <row r="29" spans="1:18" ht="17.100000000000001" customHeight="1">
      <c r="B29" s="614"/>
      <c r="C29" s="40"/>
      <c r="D29" s="47" t="s">
        <v>26</v>
      </c>
      <c r="E29" s="47"/>
      <c r="F29" s="47"/>
      <c r="G29" s="47"/>
      <c r="H29" s="41">
        <v>567</v>
      </c>
      <c r="I29" s="42">
        <v>546</v>
      </c>
      <c r="J29" s="43">
        <f t="shared" si="3"/>
        <v>1113</v>
      </c>
      <c r="K29" s="338" t="s">
        <v>194</v>
      </c>
      <c r="L29" s="44">
        <v>1023</v>
      </c>
      <c r="M29" s="44">
        <v>533</v>
      </c>
      <c r="N29" s="44">
        <v>416</v>
      </c>
      <c r="O29" s="44">
        <v>456</v>
      </c>
      <c r="P29" s="42">
        <v>392</v>
      </c>
      <c r="Q29" s="43">
        <f t="shared" si="4"/>
        <v>2820</v>
      </c>
      <c r="R29" s="48">
        <f t="shared" si="5"/>
        <v>3933</v>
      </c>
    </row>
    <row r="30" spans="1:18" ht="17.100000000000001" customHeight="1">
      <c r="B30" s="614"/>
      <c r="C30" s="50"/>
      <c r="D30" s="50" t="s">
        <v>27</v>
      </c>
      <c r="E30" s="50"/>
      <c r="F30" s="50"/>
      <c r="G30" s="50"/>
      <c r="H30" s="51">
        <v>396</v>
      </c>
      <c r="I30" s="52">
        <v>406</v>
      </c>
      <c r="J30" s="53">
        <f t="shared" si="3"/>
        <v>802</v>
      </c>
      <c r="K30" s="339" t="s">
        <v>194</v>
      </c>
      <c r="L30" s="54">
        <v>990</v>
      </c>
      <c r="M30" s="54">
        <v>768</v>
      </c>
      <c r="N30" s="54">
        <v>676</v>
      </c>
      <c r="O30" s="54">
        <v>841</v>
      </c>
      <c r="P30" s="52">
        <v>668</v>
      </c>
      <c r="Q30" s="53">
        <f t="shared" si="4"/>
        <v>3943</v>
      </c>
      <c r="R30" s="55">
        <f t="shared" si="5"/>
        <v>4745</v>
      </c>
    </row>
    <row r="31" spans="1:18" ht="17.100000000000001" customHeight="1">
      <c r="B31" s="614"/>
      <c r="C31" s="56" t="s">
        <v>28</v>
      </c>
      <c r="D31" s="56"/>
      <c r="E31" s="56"/>
      <c r="F31" s="56"/>
      <c r="G31" s="56"/>
      <c r="H31" s="33">
        <v>19</v>
      </c>
      <c r="I31" s="57">
        <v>29</v>
      </c>
      <c r="J31" s="35">
        <f t="shared" si="3"/>
        <v>48</v>
      </c>
      <c r="K31" s="337" t="s">
        <v>194</v>
      </c>
      <c r="L31" s="36">
        <v>34</v>
      </c>
      <c r="M31" s="36">
        <v>18</v>
      </c>
      <c r="N31" s="36">
        <v>17</v>
      </c>
      <c r="O31" s="36">
        <v>17</v>
      </c>
      <c r="P31" s="58">
        <v>18</v>
      </c>
      <c r="Q31" s="59">
        <f t="shared" si="4"/>
        <v>104</v>
      </c>
      <c r="R31" s="60">
        <f t="shared" si="5"/>
        <v>152</v>
      </c>
    </row>
    <row r="32" spans="1:18" ht="17.100000000000001" customHeight="1" thickBot="1">
      <c r="B32" s="615"/>
      <c r="C32" s="607" t="s">
        <v>29</v>
      </c>
      <c r="D32" s="608"/>
      <c r="E32" s="608"/>
      <c r="F32" s="608"/>
      <c r="G32" s="609"/>
      <c r="H32" s="61">
        <f>H24+H31</f>
        <v>1990</v>
      </c>
      <c r="I32" s="62">
        <f>I24+I31</f>
        <v>1842</v>
      </c>
      <c r="J32" s="63">
        <f t="shared" si="3"/>
        <v>3832</v>
      </c>
      <c r="K32" s="340" t="s">
        <v>194</v>
      </c>
      <c r="L32" s="64">
        <f>L24+L31</f>
        <v>3342</v>
      </c>
      <c r="M32" s="64">
        <f>M24+M31</f>
        <v>1968</v>
      </c>
      <c r="N32" s="64">
        <f>N24+N31</f>
        <v>1601</v>
      </c>
      <c r="O32" s="64">
        <f>O24+O31</f>
        <v>1800</v>
      </c>
      <c r="P32" s="62">
        <f>P24+P31</f>
        <v>1485</v>
      </c>
      <c r="Q32" s="63">
        <f t="shared" si="4"/>
        <v>10196</v>
      </c>
      <c r="R32" s="65">
        <f t="shared" si="5"/>
        <v>14028</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2791</v>
      </c>
      <c r="I34" s="34">
        <f t="shared" si="6"/>
        <v>2487</v>
      </c>
      <c r="J34" s="35">
        <f t="shared" ref="J34:J42" si="7">SUM(H34:I34)</f>
        <v>5278</v>
      </c>
      <c r="K34" s="337" t="s">
        <v>194</v>
      </c>
      <c r="L34" s="69">
        <f t="shared" ref="L34:P41" si="8">L14+L24</f>
        <v>4717</v>
      </c>
      <c r="M34" s="69">
        <f t="shared" si="8"/>
        <v>2976</v>
      </c>
      <c r="N34" s="69">
        <f t="shared" si="8"/>
        <v>2307</v>
      </c>
      <c r="O34" s="69">
        <f t="shared" si="8"/>
        <v>2453</v>
      </c>
      <c r="P34" s="69">
        <f t="shared" si="8"/>
        <v>1979</v>
      </c>
      <c r="Q34" s="37">
        <f t="shared" ref="Q34:Q42" si="9">SUM(K34:P34)</f>
        <v>14432</v>
      </c>
      <c r="R34" s="38">
        <f t="shared" ref="R34:R42" si="10">SUM(J34,Q34)</f>
        <v>19710</v>
      </c>
    </row>
    <row r="35" spans="1:18" ht="17.100000000000001" customHeight="1">
      <c r="B35" s="617"/>
      <c r="C35" s="39"/>
      <c r="D35" s="40" t="s">
        <v>22</v>
      </c>
      <c r="E35" s="40"/>
      <c r="F35" s="40"/>
      <c r="G35" s="40"/>
      <c r="H35" s="70">
        <f t="shared" si="6"/>
        <v>135</v>
      </c>
      <c r="I35" s="71">
        <f t="shared" si="6"/>
        <v>113</v>
      </c>
      <c r="J35" s="43">
        <f t="shared" si="7"/>
        <v>248</v>
      </c>
      <c r="K35" s="341" t="s">
        <v>194</v>
      </c>
      <c r="L35" s="72">
        <f t="shared" si="8"/>
        <v>146</v>
      </c>
      <c r="M35" s="72">
        <f t="shared" si="8"/>
        <v>110</v>
      </c>
      <c r="N35" s="72">
        <f t="shared" si="8"/>
        <v>65</v>
      </c>
      <c r="O35" s="72">
        <f t="shared" si="8"/>
        <v>66</v>
      </c>
      <c r="P35" s="73">
        <f t="shared" si="8"/>
        <v>61</v>
      </c>
      <c r="Q35" s="43">
        <f t="shared" si="9"/>
        <v>448</v>
      </c>
      <c r="R35" s="45">
        <f t="shared" si="10"/>
        <v>696</v>
      </c>
    </row>
    <row r="36" spans="1:18" ht="17.100000000000001" customHeight="1">
      <c r="B36" s="617"/>
      <c r="C36" s="46"/>
      <c r="D36" s="47" t="s">
        <v>23</v>
      </c>
      <c r="E36" s="47"/>
      <c r="F36" s="47"/>
      <c r="G36" s="47"/>
      <c r="H36" s="74">
        <f t="shared" si="6"/>
        <v>274</v>
      </c>
      <c r="I36" s="75">
        <f t="shared" si="6"/>
        <v>283</v>
      </c>
      <c r="J36" s="43">
        <f t="shared" si="7"/>
        <v>557</v>
      </c>
      <c r="K36" s="342" t="s">
        <v>194</v>
      </c>
      <c r="L36" s="76">
        <f t="shared" si="8"/>
        <v>374</v>
      </c>
      <c r="M36" s="76">
        <f t="shared" si="8"/>
        <v>260</v>
      </c>
      <c r="N36" s="76">
        <f t="shared" si="8"/>
        <v>193</v>
      </c>
      <c r="O36" s="76">
        <f t="shared" si="8"/>
        <v>171</v>
      </c>
      <c r="P36" s="77">
        <f t="shared" si="8"/>
        <v>141</v>
      </c>
      <c r="Q36" s="43">
        <f t="shared" si="9"/>
        <v>1139</v>
      </c>
      <c r="R36" s="48">
        <f t="shared" si="10"/>
        <v>1696</v>
      </c>
    </row>
    <row r="37" spans="1:18" ht="17.100000000000001" customHeight="1">
      <c r="B37" s="617"/>
      <c r="C37" s="46"/>
      <c r="D37" s="47" t="s">
        <v>24</v>
      </c>
      <c r="E37" s="47"/>
      <c r="F37" s="47"/>
      <c r="G37" s="47"/>
      <c r="H37" s="74">
        <f t="shared" si="6"/>
        <v>426</v>
      </c>
      <c r="I37" s="75">
        <f t="shared" si="6"/>
        <v>372</v>
      </c>
      <c r="J37" s="43">
        <f t="shared" si="7"/>
        <v>798</v>
      </c>
      <c r="K37" s="342" t="s">
        <v>194</v>
      </c>
      <c r="L37" s="76">
        <f t="shared" si="8"/>
        <v>628</v>
      </c>
      <c r="M37" s="76">
        <f t="shared" si="8"/>
        <v>374</v>
      </c>
      <c r="N37" s="76">
        <f t="shared" si="8"/>
        <v>274</v>
      </c>
      <c r="O37" s="76">
        <f t="shared" si="8"/>
        <v>243</v>
      </c>
      <c r="P37" s="77">
        <f t="shared" si="8"/>
        <v>213</v>
      </c>
      <c r="Q37" s="43">
        <f t="shared" si="9"/>
        <v>1732</v>
      </c>
      <c r="R37" s="48">
        <f t="shared" si="10"/>
        <v>2530</v>
      </c>
    </row>
    <row r="38" spans="1:18" ht="17.100000000000001" customHeight="1">
      <c r="B38" s="617"/>
      <c r="C38" s="46"/>
      <c r="D38" s="47" t="s">
        <v>25</v>
      </c>
      <c r="E38" s="47"/>
      <c r="F38" s="47"/>
      <c r="G38" s="47"/>
      <c r="H38" s="74">
        <f t="shared" si="6"/>
        <v>662</v>
      </c>
      <c r="I38" s="75">
        <f t="shared" si="6"/>
        <v>526</v>
      </c>
      <c r="J38" s="43">
        <f t="shared" si="7"/>
        <v>1188</v>
      </c>
      <c r="K38" s="342" t="s">
        <v>194</v>
      </c>
      <c r="L38" s="76">
        <f t="shared" si="8"/>
        <v>971</v>
      </c>
      <c r="M38" s="76">
        <f t="shared" si="8"/>
        <v>505</v>
      </c>
      <c r="N38" s="76">
        <f t="shared" si="8"/>
        <v>347</v>
      </c>
      <c r="O38" s="76">
        <f t="shared" si="8"/>
        <v>391</v>
      </c>
      <c r="P38" s="77">
        <f t="shared" si="8"/>
        <v>295</v>
      </c>
      <c r="Q38" s="43">
        <f t="shared" si="9"/>
        <v>2509</v>
      </c>
      <c r="R38" s="48">
        <f t="shared" si="10"/>
        <v>3697</v>
      </c>
    </row>
    <row r="39" spans="1:18" ht="17.100000000000001" customHeight="1">
      <c r="B39" s="617"/>
      <c r="C39" s="46"/>
      <c r="D39" s="47" t="s">
        <v>26</v>
      </c>
      <c r="E39" s="47"/>
      <c r="F39" s="47"/>
      <c r="G39" s="47"/>
      <c r="H39" s="74">
        <f t="shared" si="6"/>
        <v>756</v>
      </c>
      <c r="I39" s="75">
        <f t="shared" si="6"/>
        <v>677</v>
      </c>
      <c r="J39" s="43">
        <f t="shared" si="7"/>
        <v>1433</v>
      </c>
      <c r="K39" s="342" t="s">
        <v>194</v>
      </c>
      <c r="L39" s="76">
        <f t="shared" si="8"/>
        <v>1362</v>
      </c>
      <c r="M39" s="76">
        <f t="shared" si="8"/>
        <v>756</v>
      </c>
      <c r="N39" s="76">
        <f t="shared" si="8"/>
        <v>611</v>
      </c>
      <c r="O39" s="76">
        <f t="shared" si="8"/>
        <v>604</v>
      </c>
      <c r="P39" s="77">
        <f t="shared" si="8"/>
        <v>483</v>
      </c>
      <c r="Q39" s="43">
        <f t="shared" si="9"/>
        <v>3816</v>
      </c>
      <c r="R39" s="48">
        <f t="shared" si="10"/>
        <v>5249</v>
      </c>
    </row>
    <row r="40" spans="1:18" ht="17.100000000000001" customHeight="1">
      <c r="B40" s="617"/>
      <c r="C40" s="49"/>
      <c r="D40" s="50" t="s">
        <v>27</v>
      </c>
      <c r="E40" s="50"/>
      <c r="F40" s="50"/>
      <c r="G40" s="50"/>
      <c r="H40" s="51">
        <f t="shared" si="6"/>
        <v>538</v>
      </c>
      <c r="I40" s="78">
        <f t="shared" si="6"/>
        <v>516</v>
      </c>
      <c r="J40" s="53">
        <f t="shared" si="7"/>
        <v>1054</v>
      </c>
      <c r="K40" s="343" t="s">
        <v>194</v>
      </c>
      <c r="L40" s="79">
        <f t="shared" si="8"/>
        <v>1236</v>
      </c>
      <c r="M40" s="79">
        <f t="shared" si="8"/>
        <v>971</v>
      </c>
      <c r="N40" s="79">
        <f t="shared" si="8"/>
        <v>817</v>
      </c>
      <c r="O40" s="79">
        <f t="shared" si="8"/>
        <v>978</v>
      </c>
      <c r="P40" s="80">
        <f t="shared" si="8"/>
        <v>786</v>
      </c>
      <c r="Q40" s="81">
        <f t="shared" si="9"/>
        <v>4788</v>
      </c>
      <c r="R40" s="55">
        <f t="shared" si="10"/>
        <v>5842</v>
      </c>
    </row>
    <row r="41" spans="1:18" ht="17.100000000000001" customHeight="1">
      <c r="B41" s="617"/>
      <c r="C41" s="56" t="s">
        <v>28</v>
      </c>
      <c r="D41" s="56"/>
      <c r="E41" s="56"/>
      <c r="F41" s="56"/>
      <c r="G41" s="56"/>
      <c r="H41" s="33">
        <f t="shared" si="6"/>
        <v>35</v>
      </c>
      <c r="I41" s="34">
        <f t="shared" si="6"/>
        <v>54</v>
      </c>
      <c r="J41" s="33">
        <f t="shared" si="7"/>
        <v>89</v>
      </c>
      <c r="K41" s="344" t="s">
        <v>194</v>
      </c>
      <c r="L41" s="82">
        <f t="shared" si="8"/>
        <v>75</v>
      </c>
      <c r="M41" s="82">
        <f t="shared" si="8"/>
        <v>50</v>
      </c>
      <c r="N41" s="82">
        <f t="shared" si="8"/>
        <v>37</v>
      </c>
      <c r="O41" s="82">
        <f t="shared" si="8"/>
        <v>29</v>
      </c>
      <c r="P41" s="83">
        <f t="shared" si="8"/>
        <v>40</v>
      </c>
      <c r="Q41" s="37">
        <f t="shared" si="9"/>
        <v>231</v>
      </c>
      <c r="R41" s="84">
        <f t="shared" si="10"/>
        <v>320</v>
      </c>
    </row>
    <row r="42" spans="1:18" ht="17.100000000000001" customHeight="1" thickBot="1">
      <c r="B42" s="618"/>
      <c r="C42" s="607" t="s">
        <v>29</v>
      </c>
      <c r="D42" s="608"/>
      <c r="E42" s="608"/>
      <c r="F42" s="608"/>
      <c r="G42" s="609"/>
      <c r="H42" s="61">
        <f>H34+H41</f>
        <v>2826</v>
      </c>
      <c r="I42" s="62">
        <f>I34+I41</f>
        <v>2541</v>
      </c>
      <c r="J42" s="63">
        <f t="shared" si="7"/>
        <v>5367</v>
      </c>
      <c r="K42" s="340" t="s">
        <v>194</v>
      </c>
      <c r="L42" s="64">
        <f>L34+L41</f>
        <v>4792</v>
      </c>
      <c r="M42" s="64">
        <f>M34+M41</f>
        <v>3026</v>
      </c>
      <c r="N42" s="64">
        <f>N34+N41</f>
        <v>2344</v>
      </c>
      <c r="O42" s="64">
        <f>O34+O41</f>
        <v>2482</v>
      </c>
      <c r="P42" s="62">
        <f>P34+P41</f>
        <v>2019</v>
      </c>
      <c r="Q42" s="63">
        <f t="shared" si="9"/>
        <v>14663</v>
      </c>
      <c r="R42" s="65">
        <f t="shared" si="10"/>
        <v>20030</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令和３年（２０２１年）１月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408" t="s">
        <v>13</v>
      </c>
      <c r="R48" s="668"/>
    </row>
    <row r="49" spans="1:18" ht="17.100000000000001" customHeight="1">
      <c r="B49" s="8" t="s">
        <v>21</v>
      </c>
      <c r="C49" s="10"/>
      <c r="D49" s="10"/>
      <c r="E49" s="10"/>
      <c r="F49" s="10"/>
      <c r="G49" s="10"/>
      <c r="H49" s="90">
        <v>863</v>
      </c>
      <c r="I49" s="91">
        <v>1306</v>
      </c>
      <c r="J49" s="92">
        <f>SUM(H49:I49)</f>
        <v>2169</v>
      </c>
      <c r="K49" s="346">
        <v>0</v>
      </c>
      <c r="L49" s="94">
        <v>3643</v>
      </c>
      <c r="M49" s="94">
        <v>2373</v>
      </c>
      <c r="N49" s="94">
        <v>1503</v>
      </c>
      <c r="O49" s="94">
        <v>940</v>
      </c>
      <c r="P49" s="95">
        <v>450</v>
      </c>
      <c r="Q49" s="96">
        <f>SUM(K49:P49)</f>
        <v>8909</v>
      </c>
      <c r="R49" s="97">
        <f>SUM(J49,Q49)</f>
        <v>11078</v>
      </c>
    </row>
    <row r="50" spans="1:18" ht="17.100000000000001" customHeight="1">
      <c r="B50" s="98" t="s">
        <v>28</v>
      </c>
      <c r="C50" s="99"/>
      <c r="D50" s="99"/>
      <c r="E50" s="99"/>
      <c r="F50" s="99"/>
      <c r="G50" s="99"/>
      <c r="H50" s="100">
        <v>11</v>
      </c>
      <c r="I50" s="101">
        <v>28</v>
      </c>
      <c r="J50" s="102">
        <f>SUM(H50:I50)</f>
        <v>39</v>
      </c>
      <c r="K50" s="347">
        <v>0</v>
      </c>
      <c r="L50" s="104">
        <v>50</v>
      </c>
      <c r="M50" s="104">
        <v>44</v>
      </c>
      <c r="N50" s="104">
        <v>33</v>
      </c>
      <c r="O50" s="104">
        <v>13</v>
      </c>
      <c r="P50" s="105">
        <v>14</v>
      </c>
      <c r="Q50" s="106">
        <f>SUM(K50:P50)</f>
        <v>154</v>
      </c>
      <c r="R50" s="107">
        <f>SUM(J50,Q50)</f>
        <v>193</v>
      </c>
    </row>
    <row r="51" spans="1:18" ht="17.100000000000001" customHeight="1">
      <c r="B51" s="15" t="s">
        <v>35</v>
      </c>
      <c r="C51" s="16"/>
      <c r="D51" s="16"/>
      <c r="E51" s="16"/>
      <c r="F51" s="16"/>
      <c r="G51" s="16"/>
      <c r="H51" s="108">
        <f t="shared" ref="H51:P51" si="11">H49+H50</f>
        <v>874</v>
      </c>
      <c r="I51" s="109">
        <f t="shared" si="11"/>
        <v>1334</v>
      </c>
      <c r="J51" s="110">
        <f t="shared" si="11"/>
        <v>2208</v>
      </c>
      <c r="K51" s="348">
        <f t="shared" si="11"/>
        <v>0</v>
      </c>
      <c r="L51" s="112">
        <f t="shared" si="11"/>
        <v>3693</v>
      </c>
      <c r="M51" s="112">
        <f t="shared" si="11"/>
        <v>2417</v>
      </c>
      <c r="N51" s="112">
        <f t="shared" si="11"/>
        <v>1536</v>
      </c>
      <c r="O51" s="112">
        <f t="shared" si="11"/>
        <v>953</v>
      </c>
      <c r="P51" s="109">
        <f t="shared" si="11"/>
        <v>464</v>
      </c>
      <c r="Q51" s="110">
        <f>SUM(K51:P51)</f>
        <v>9063</v>
      </c>
      <c r="R51" s="113">
        <f>SUM(J51,Q51)</f>
        <v>11271</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令和３年（２０２１年）１月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8</v>
      </c>
      <c r="I57" s="91">
        <v>16</v>
      </c>
      <c r="J57" s="92">
        <f>SUM(H57:I57)</f>
        <v>24</v>
      </c>
      <c r="K57" s="346">
        <v>0</v>
      </c>
      <c r="L57" s="94">
        <v>1430</v>
      </c>
      <c r="M57" s="94">
        <v>1032</v>
      </c>
      <c r="N57" s="94">
        <v>742</v>
      </c>
      <c r="O57" s="94">
        <v>492</v>
      </c>
      <c r="P57" s="95">
        <v>232</v>
      </c>
      <c r="Q57" s="115">
        <f>SUM(K57:P57)</f>
        <v>3928</v>
      </c>
      <c r="R57" s="116">
        <f>SUM(J57,Q57)</f>
        <v>3952</v>
      </c>
    </row>
    <row r="58" spans="1:18" ht="17.100000000000001" customHeight="1">
      <c r="B58" s="98" t="s">
        <v>28</v>
      </c>
      <c r="C58" s="99"/>
      <c r="D58" s="99"/>
      <c r="E58" s="99"/>
      <c r="F58" s="99"/>
      <c r="G58" s="99"/>
      <c r="H58" s="100">
        <v>0</v>
      </c>
      <c r="I58" s="101">
        <v>1</v>
      </c>
      <c r="J58" s="102">
        <f>SUM(H58:I58)</f>
        <v>1</v>
      </c>
      <c r="K58" s="347">
        <v>0</v>
      </c>
      <c r="L58" s="104">
        <v>6</v>
      </c>
      <c r="M58" s="104">
        <v>5</v>
      </c>
      <c r="N58" s="104">
        <v>12</v>
      </c>
      <c r="O58" s="104">
        <v>1</v>
      </c>
      <c r="P58" s="105">
        <v>4</v>
      </c>
      <c r="Q58" s="117">
        <f>SUM(K58:P58)</f>
        <v>28</v>
      </c>
      <c r="R58" s="118">
        <f>SUM(J58,Q58)</f>
        <v>29</v>
      </c>
    </row>
    <row r="59" spans="1:18" ht="17.100000000000001" customHeight="1">
      <c r="B59" s="15" t="s">
        <v>35</v>
      </c>
      <c r="C59" s="16"/>
      <c r="D59" s="16"/>
      <c r="E59" s="16"/>
      <c r="F59" s="16"/>
      <c r="G59" s="16"/>
      <c r="H59" s="108">
        <f>H57+H58</f>
        <v>8</v>
      </c>
      <c r="I59" s="109">
        <f>I57+I58</f>
        <v>17</v>
      </c>
      <c r="J59" s="110">
        <f>SUM(H59:I59)</f>
        <v>25</v>
      </c>
      <c r="K59" s="348">
        <f t="shared" ref="K59:P59" si="12">K57+K58</f>
        <v>0</v>
      </c>
      <c r="L59" s="112">
        <f t="shared" si="12"/>
        <v>1436</v>
      </c>
      <c r="M59" s="112">
        <f t="shared" si="12"/>
        <v>1037</v>
      </c>
      <c r="N59" s="112">
        <f t="shared" si="12"/>
        <v>754</v>
      </c>
      <c r="O59" s="112">
        <f t="shared" si="12"/>
        <v>493</v>
      </c>
      <c r="P59" s="109">
        <f t="shared" si="12"/>
        <v>236</v>
      </c>
      <c r="Q59" s="119">
        <f>SUM(K59:P59)</f>
        <v>3956</v>
      </c>
      <c r="R59" s="120">
        <f>SUM(J59,Q59)</f>
        <v>3981</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令和３年（２０２１年）１月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4</v>
      </c>
      <c r="M66" s="94">
        <v>161</v>
      </c>
      <c r="N66" s="94">
        <v>506</v>
      </c>
      <c r="O66" s="95">
        <v>433</v>
      </c>
      <c r="P66" s="115">
        <f>SUM(K66:O66)</f>
        <v>1104</v>
      </c>
      <c r="Q66" s="116">
        <f>SUM(J66,P66)</f>
        <v>1104</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0</v>
      </c>
      <c r="L68" s="112">
        <f>L66+L67</f>
        <v>4</v>
      </c>
      <c r="M68" s="112">
        <f>M66+M67</f>
        <v>162</v>
      </c>
      <c r="N68" s="112">
        <f>N66+N67</f>
        <v>507</v>
      </c>
      <c r="O68" s="109">
        <f>O66+O67</f>
        <v>437</v>
      </c>
      <c r="P68" s="119">
        <f>SUM(K68:O68)</f>
        <v>1110</v>
      </c>
      <c r="Q68" s="120">
        <f>SUM(J68,P68)</f>
        <v>1110</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令和３年（２０２１年）１月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54</v>
      </c>
      <c r="L74" s="94">
        <v>72</v>
      </c>
      <c r="M74" s="94">
        <v>127</v>
      </c>
      <c r="N74" s="94">
        <v>118</v>
      </c>
      <c r="O74" s="95">
        <v>71</v>
      </c>
      <c r="P74" s="115">
        <f>SUM(K74:O74)</f>
        <v>442</v>
      </c>
      <c r="Q74" s="116">
        <f>SUM(J74,P74)</f>
        <v>442</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55</v>
      </c>
      <c r="L76" s="112">
        <f>L74+L75</f>
        <v>72</v>
      </c>
      <c r="M76" s="112">
        <f>M74+M75</f>
        <v>127</v>
      </c>
      <c r="N76" s="112">
        <f>N74+N75</f>
        <v>118</v>
      </c>
      <c r="O76" s="109">
        <f>O74+O75</f>
        <v>72</v>
      </c>
      <c r="P76" s="119">
        <f>SUM(K76:O76)</f>
        <v>444</v>
      </c>
      <c r="Q76" s="120">
        <f>SUM(J76,P76)</f>
        <v>444</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令和３年（２０２１年）１月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412"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0</v>
      </c>
      <c r="L82" s="94">
        <v>1</v>
      </c>
      <c r="M82" s="94">
        <v>5</v>
      </c>
      <c r="N82" s="94">
        <v>44</v>
      </c>
      <c r="O82" s="95">
        <v>67</v>
      </c>
      <c r="P82" s="115">
        <f>SUM(K82:O82)</f>
        <v>117</v>
      </c>
      <c r="Q82" s="116">
        <f>SUM(J82,P82)</f>
        <v>117</v>
      </c>
    </row>
    <row r="83" spans="1:18" ht="17.100000000000001" customHeight="1">
      <c r="B83" s="98" t="s">
        <v>28</v>
      </c>
      <c r="C83" s="99"/>
      <c r="D83" s="99"/>
      <c r="E83" s="99"/>
      <c r="F83" s="99"/>
      <c r="G83" s="99"/>
      <c r="H83" s="100">
        <v>0</v>
      </c>
      <c r="I83" s="101">
        <v>0</v>
      </c>
      <c r="J83" s="102">
        <f>SUM(H83:I83)</f>
        <v>0</v>
      </c>
      <c r="K83" s="103">
        <v>0</v>
      </c>
      <c r="L83" s="104">
        <v>0</v>
      </c>
      <c r="M83" s="104">
        <v>0</v>
      </c>
      <c r="N83" s="104">
        <v>0</v>
      </c>
      <c r="O83" s="105">
        <v>0</v>
      </c>
      <c r="P83" s="117">
        <f>SUM(K83:O83)</f>
        <v>0</v>
      </c>
      <c r="Q83" s="118">
        <f>SUM(J83,P83)</f>
        <v>0</v>
      </c>
    </row>
    <row r="84" spans="1:18" ht="17.100000000000001" customHeight="1">
      <c r="B84" s="15" t="s">
        <v>35</v>
      </c>
      <c r="C84" s="16"/>
      <c r="D84" s="16"/>
      <c r="E84" s="16"/>
      <c r="F84" s="16"/>
      <c r="G84" s="16"/>
      <c r="H84" s="108">
        <f>H82+H83</f>
        <v>0</v>
      </c>
      <c r="I84" s="109">
        <f>I82+I83</f>
        <v>0</v>
      </c>
      <c r="J84" s="110">
        <f>SUM(H84:I84)</f>
        <v>0</v>
      </c>
      <c r="K84" s="111">
        <f>K82+K83</f>
        <v>0</v>
      </c>
      <c r="L84" s="112">
        <f>L82+L83</f>
        <v>1</v>
      </c>
      <c r="M84" s="112">
        <f>M82+M83</f>
        <v>5</v>
      </c>
      <c r="N84" s="112">
        <f>N82+N83</f>
        <v>44</v>
      </c>
      <c r="O84" s="109">
        <f>O82+O83</f>
        <v>67</v>
      </c>
      <c r="P84" s="119">
        <f>SUM(K84:O84)</f>
        <v>117</v>
      </c>
      <c r="Q84" s="120">
        <f>SUM(J84,P84)</f>
        <v>117</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令和３年（２０２１年）１月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411"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1</v>
      </c>
      <c r="L90" s="258">
        <v>2</v>
      </c>
      <c r="M90" s="258">
        <v>30</v>
      </c>
      <c r="N90" s="258">
        <v>252</v>
      </c>
      <c r="O90" s="259">
        <v>372</v>
      </c>
      <c r="P90" s="260">
        <f>SUM(K90:O90)</f>
        <v>657</v>
      </c>
      <c r="Q90" s="261">
        <f>SUM(J90,P90)</f>
        <v>657</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3</v>
      </c>
      <c r="P91" s="270">
        <f>SUM(K91:O91)</f>
        <v>5</v>
      </c>
      <c r="Q91" s="271">
        <f>SUM(J91,P91)</f>
        <v>5</v>
      </c>
    </row>
    <row r="92" spans="1:18" s="251" customFormat="1" ht="17.100000000000001" customHeight="1">
      <c r="B92" s="272" t="s">
        <v>35</v>
      </c>
      <c r="C92" s="273"/>
      <c r="D92" s="273"/>
      <c r="E92" s="273"/>
      <c r="F92" s="273"/>
      <c r="G92" s="273"/>
      <c r="H92" s="274">
        <f>H90+H91</f>
        <v>0</v>
      </c>
      <c r="I92" s="275">
        <f>I90+I91</f>
        <v>0</v>
      </c>
      <c r="J92" s="276">
        <f>SUM(H92:I92)</f>
        <v>0</v>
      </c>
      <c r="K92" s="277">
        <f>K90+K91</f>
        <v>1</v>
      </c>
      <c r="L92" s="278">
        <f>L90+L91</f>
        <v>2</v>
      </c>
      <c r="M92" s="278">
        <f>M90+M91</f>
        <v>30</v>
      </c>
      <c r="N92" s="278">
        <f>N90+N91</f>
        <v>254</v>
      </c>
      <c r="O92" s="275">
        <f>O90+O91</f>
        <v>375</v>
      </c>
      <c r="P92" s="279">
        <f>SUM(K92:O92)</f>
        <v>662</v>
      </c>
      <c r="Q92" s="280">
        <f>SUM(J92,P92)</f>
        <v>662</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令和３年（２０２１年）１月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410" t="s">
        <v>13</v>
      </c>
      <c r="R97" s="623"/>
    </row>
    <row r="98" spans="2:18" s="189" customFormat="1" ht="17.100000000000001" customHeight="1">
      <c r="B98" s="294" t="s">
        <v>43</v>
      </c>
      <c r="C98" s="295"/>
      <c r="D98" s="295"/>
      <c r="E98" s="295"/>
      <c r="F98" s="295"/>
      <c r="G98" s="296"/>
      <c r="H98" s="297">
        <f t="shared" ref="H98:R98" si="13">SUM(H99,H105,H108,H113,H117:H118)</f>
        <v>1868</v>
      </c>
      <c r="I98" s="298">
        <f t="shared" si="13"/>
        <v>2976</v>
      </c>
      <c r="J98" s="299">
        <f t="shared" si="13"/>
        <v>4844</v>
      </c>
      <c r="K98" s="352">
        <f t="shared" si="13"/>
        <v>0</v>
      </c>
      <c r="L98" s="300">
        <f t="shared" si="13"/>
        <v>9861</v>
      </c>
      <c r="M98" s="300">
        <f t="shared" si="13"/>
        <v>7299</v>
      </c>
      <c r="N98" s="300">
        <f t="shared" si="13"/>
        <v>4802</v>
      </c>
      <c r="O98" s="300">
        <f t="shared" si="13"/>
        <v>3192</v>
      </c>
      <c r="P98" s="301">
        <f t="shared" si="13"/>
        <v>1753</v>
      </c>
      <c r="Q98" s="302">
        <f t="shared" si="13"/>
        <v>26907</v>
      </c>
      <c r="R98" s="303">
        <f t="shared" si="13"/>
        <v>31751</v>
      </c>
    </row>
    <row r="99" spans="2:18" s="189" customFormat="1" ht="17.100000000000001" customHeight="1">
      <c r="B99" s="179"/>
      <c r="C99" s="294" t="s">
        <v>44</v>
      </c>
      <c r="D99" s="295"/>
      <c r="E99" s="295"/>
      <c r="F99" s="295"/>
      <c r="G99" s="296"/>
      <c r="H99" s="297">
        <f t="shared" ref="H99:Q99" si="14">SUM(H100:H104)</f>
        <v>133</v>
      </c>
      <c r="I99" s="298">
        <f t="shared" si="14"/>
        <v>221</v>
      </c>
      <c r="J99" s="299">
        <f t="shared" si="14"/>
        <v>354</v>
      </c>
      <c r="K99" s="352">
        <f t="shared" si="14"/>
        <v>0</v>
      </c>
      <c r="L99" s="300">
        <f t="shared" si="14"/>
        <v>2582</v>
      </c>
      <c r="M99" s="300">
        <f t="shared" si="14"/>
        <v>1980</v>
      </c>
      <c r="N99" s="300">
        <f t="shared" si="14"/>
        <v>1390</v>
      </c>
      <c r="O99" s="300">
        <f t="shared" si="14"/>
        <v>1075</v>
      </c>
      <c r="P99" s="301">
        <f t="shared" si="14"/>
        <v>698</v>
      </c>
      <c r="Q99" s="302">
        <f t="shared" si="14"/>
        <v>7725</v>
      </c>
      <c r="R99" s="303">
        <f t="shared" ref="R99:R104" si="15">SUM(J99,Q99)</f>
        <v>8079</v>
      </c>
    </row>
    <row r="100" spans="2:18" s="189" customFormat="1" ht="17.100000000000001" customHeight="1">
      <c r="B100" s="179"/>
      <c r="C100" s="179"/>
      <c r="D100" s="304" t="s">
        <v>45</v>
      </c>
      <c r="E100" s="305"/>
      <c r="F100" s="305"/>
      <c r="G100" s="306"/>
      <c r="H100" s="307">
        <v>0</v>
      </c>
      <c r="I100" s="308">
        <v>0</v>
      </c>
      <c r="J100" s="309">
        <f>SUM(H100:I100)</f>
        <v>0</v>
      </c>
      <c r="K100" s="349">
        <v>0</v>
      </c>
      <c r="L100" s="310">
        <v>1445</v>
      </c>
      <c r="M100" s="310">
        <v>941</v>
      </c>
      <c r="N100" s="310">
        <v>531</v>
      </c>
      <c r="O100" s="310">
        <v>322</v>
      </c>
      <c r="P100" s="308">
        <v>181</v>
      </c>
      <c r="Q100" s="309">
        <f>SUM(K100:P100)</f>
        <v>3420</v>
      </c>
      <c r="R100" s="311">
        <f t="shared" si="15"/>
        <v>3420</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5</v>
      </c>
      <c r="N101" s="186">
        <v>1</v>
      </c>
      <c r="O101" s="186">
        <v>14</v>
      </c>
      <c r="P101" s="184">
        <v>14</v>
      </c>
      <c r="Q101" s="187">
        <f>SUM(K101:P101)</f>
        <v>34</v>
      </c>
      <c r="R101" s="188">
        <f t="shared" si="15"/>
        <v>34</v>
      </c>
    </row>
    <row r="102" spans="2:18" s="189" customFormat="1" ht="17.100000000000001" customHeight="1">
      <c r="B102" s="179"/>
      <c r="C102" s="179"/>
      <c r="D102" s="180" t="s">
        <v>47</v>
      </c>
      <c r="E102" s="181"/>
      <c r="F102" s="181"/>
      <c r="G102" s="182"/>
      <c r="H102" s="183">
        <v>51</v>
      </c>
      <c r="I102" s="184">
        <v>88</v>
      </c>
      <c r="J102" s="187">
        <f>SUM(H102:I102)</f>
        <v>139</v>
      </c>
      <c r="K102" s="350">
        <v>0</v>
      </c>
      <c r="L102" s="186">
        <v>331</v>
      </c>
      <c r="M102" s="186">
        <v>281</v>
      </c>
      <c r="N102" s="186">
        <v>174</v>
      </c>
      <c r="O102" s="186">
        <v>156</v>
      </c>
      <c r="P102" s="184">
        <v>113</v>
      </c>
      <c r="Q102" s="187">
        <f>SUM(K102:P102)</f>
        <v>1055</v>
      </c>
      <c r="R102" s="188">
        <f t="shared" si="15"/>
        <v>1194</v>
      </c>
    </row>
    <row r="103" spans="2:18" s="189" customFormat="1" ht="17.100000000000001" customHeight="1">
      <c r="B103" s="179"/>
      <c r="C103" s="179"/>
      <c r="D103" s="180" t="s">
        <v>48</v>
      </c>
      <c r="E103" s="181"/>
      <c r="F103" s="181"/>
      <c r="G103" s="182"/>
      <c r="H103" s="183">
        <v>16</v>
      </c>
      <c r="I103" s="184">
        <v>43</v>
      </c>
      <c r="J103" s="187">
        <f>SUM(H103:I103)</f>
        <v>59</v>
      </c>
      <c r="K103" s="350">
        <v>0</v>
      </c>
      <c r="L103" s="186">
        <v>109</v>
      </c>
      <c r="M103" s="186">
        <v>85</v>
      </c>
      <c r="N103" s="186">
        <v>77</v>
      </c>
      <c r="O103" s="186">
        <v>42</v>
      </c>
      <c r="P103" s="184">
        <v>18</v>
      </c>
      <c r="Q103" s="187">
        <f>SUM(K103:P103)</f>
        <v>331</v>
      </c>
      <c r="R103" s="188">
        <f t="shared" si="15"/>
        <v>390</v>
      </c>
    </row>
    <row r="104" spans="2:18" s="189" customFormat="1" ht="17.100000000000001" customHeight="1">
      <c r="B104" s="179"/>
      <c r="C104" s="179"/>
      <c r="D104" s="324" t="s">
        <v>49</v>
      </c>
      <c r="E104" s="325"/>
      <c r="F104" s="325"/>
      <c r="G104" s="326"/>
      <c r="H104" s="327">
        <v>66</v>
      </c>
      <c r="I104" s="328">
        <v>90</v>
      </c>
      <c r="J104" s="330">
        <f>SUM(H104:I104)</f>
        <v>156</v>
      </c>
      <c r="K104" s="351">
        <v>0</v>
      </c>
      <c r="L104" s="215">
        <v>697</v>
      </c>
      <c r="M104" s="215">
        <v>668</v>
      </c>
      <c r="N104" s="215">
        <v>607</v>
      </c>
      <c r="O104" s="215">
        <v>541</v>
      </c>
      <c r="P104" s="328">
        <v>372</v>
      </c>
      <c r="Q104" s="330">
        <f>SUM(K104:P104)</f>
        <v>2885</v>
      </c>
      <c r="R104" s="331">
        <f t="shared" si="15"/>
        <v>3041</v>
      </c>
    </row>
    <row r="105" spans="2:18" s="189" customFormat="1" ht="17.100000000000001" customHeight="1">
      <c r="B105" s="179"/>
      <c r="C105" s="294" t="s">
        <v>50</v>
      </c>
      <c r="D105" s="295"/>
      <c r="E105" s="295"/>
      <c r="F105" s="295"/>
      <c r="G105" s="296"/>
      <c r="H105" s="297">
        <f t="shared" ref="H105:R105" si="16">SUM(H106:H107)</f>
        <v>143</v>
      </c>
      <c r="I105" s="298">
        <f t="shared" si="16"/>
        <v>193</v>
      </c>
      <c r="J105" s="299">
        <f t="shared" si="16"/>
        <v>336</v>
      </c>
      <c r="K105" s="352">
        <f t="shared" si="16"/>
        <v>0</v>
      </c>
      <c r="L105" s="300">
        <f t="shared" si="16"/>
        <v>1822</v>
      </c>
      <c r="M105" s="300">
        <f t="shared" si="16"/>
        <v>1263</v>
      </c>
      <c r="N105" s="300">
        <f t="shared" si="16"/>
        <v>773</v>
      </c>
      <c r="O105" s="300">
        <f t="shared" si="16"/>
        <v>447</v>
      </c>
      <c r="P105" s="301">
        <f t="shared" si="16"/>
        <v>187</v>
      </c>
      <c r="Q105" s="302">
        <f t="shared" si="16"/>
        <v>4492</v>
      </c>
      <c r="R105" s="303">
        <f t="shared" si="16"/>
        <v>4828</v>
      </c>
    </row>
    <row r="106" spans="2:18" s="189" customFormat="1" ht="17.100000000000001" customHeight="1">
      <c r="B106" s="179"/>
      <c r="C106" s="179"/>
      <c r="D106" s="304" t="s">
        <v>51</v>
      </c>
      <c r="E106" s="305"/>
      <c r="F106" s="305"/>
      <c r="G106" s="306"/>
      <c r="H106" s="307">
        <v>0</v>
      </c>
      <c r="I106" s="308">
        <v>0</v>
      </c>
      <c r="J106" s="323">
        <f>SUM(H106:I106)</f>
        <v>0</v>
      </c>
      <c r="K106" s="349">
        <v>0</v>
      </c>
      <c r="L106" s="310">
        <v>1347</v>
      </c>
      <c r="M106" s="310">
        <v>885</v>
      </c>
      <c r="N106" s="310">
        <v>560</v>
      </c>
      <c r="O106" s="310">
        <v>327</v>
      </c>
      <c r="P106" s="308">
        <v>122</v>
      </c>
      <c r="Q106" s="309">
        <f>SUM(K106:P106)</f>
        <v>3241</v>
      </c>
      <c r="R106" s="311">
        <f>SUM(J106,Q106)</f>
        <v>3241</v>
      </c>
    </row>
    <row r="107" spans="2:18" s="189" customFormat="1" ht="17.100000000000001" customHeight="1">
      <c r="B107" s="179"/>
      <c r="C107" s="179"/>
      <c r="D107" s="324" t="s">
        <v>52</v>
      </c>
      <c r="E107" s="325"/>
      <c r="F107" s="325"/>
      <c r="G107" s="326"/>
      <c r="H107" s="327">
        <v>143</v>
      </c>
      <c r="I107" s="328">
        <v>193</v>
      </c>
      <c r="J107" s="329">
        <f>SUM(H107:I107)</f>
        <v>336</v>
      </c>
      <c r="K107" s="351">
        <v>0</v>
      </c>
      <c r="L107" s="215">
        <v>475</v>
      </c>
      <c r="M107" s="215">
        <v>378</v>
      </c>
      <c r="N107" s="215">
        <v>213</v>
      </c>
      <c r="O107" s="215">
        <v>120</v>
      </c>
      <c r="P107" s="328">
        <v>65</v>
      </c>
      <c r="Q107" s="330">
        <f>SUM(K107:P107)</f>
        <v>1251</v>
      </c>
      <c r="R107" s="331">
        <f>SUM(J107,Q107)</f>
        <v>1587</v>
      </c>
    </row>
    <row r="108" spans="2:18" s="189" customFormat="1" ht="17.100000000000001" customHeight="1">
      <c r="B108" s="179"/>
      <c r="C108" s="294" t="s">
        <v>53</v>
      </c>
      <c r="D108" s="295"/>
      <c r="E108" s="295"/>
      <c r="F108" s="295"/>
      <c r="G108" s="296"/>
      <c r="H108" s="297">
        <f t="shared" ref="H108:R108" si="17">SUM(H109:H112)</f>
        <v>1</v>
      </c>
      <c r="I108" s="298">
        <f t="shared" si="17"/>
        <v>4</v>
      </c>
      <c r="J108" s="299">
        <f t="shared" si="17"/>
        <v>5</v>
      </c>
      <c r="K108" s="352">
        <f t="shared" si="17"/>
        <v>0</v>
      </c>
      <c r="L108" s="300">
        <f t="shared" si="17"/>
        <v>168</v>
      </c>
      <c r="M108" s="300">
        <f t="shared" si="17"/>
        <v>198</v>
      </c>
      <c r="N108" s="300">
        <f t="shared" si="17"/>
        <v>205</v>
      </c>
      <c r="O108" s="300">
        <f t="shared" si="17"/>
        <v>137</v>
      </c>
      <c r="P108" s="301">
        <f t="shared" si="17"/>
        <v>87</v>
      </c>
      <c r="Q108" s="302">
        <f t="shared" si="17"/>
        <v>795</v>
      </c>
      <c r="R108" s="303">
        <f t="shared" si="17"/>
        <v>800</v>
      </c>
    </row>
    <row r="109" spans="2:18" s="189" customFormat="1" ht="17.100000000000001" customHeight="1">
      <c r="B109" s="179"/>
      <c r="C109" s="179"/>
      <c r="D109" s="304" t="s">
        <v>54</v>
      </c>
      <c r="E109" s="305"/>
      <c r="F109" s="305"/>
      <c r="G109" s="306"/>
      <c r="H109" s="307">
        <v>1</v>
      </c>
      <c r="I109" s="308">
        <v>3</v>
      </c>
      <c r="J109" s="323">
        <f>SUM(H109:I109)</f>
        <v>4</v>
      </c>
      <c r="K109" s="349">
        <v>0</v>
      </c>
      <c r="L109" s="310">
        <v>150</v>
      </c>
      <c r="M109" s="310">
        <v>167</v>
      </c>
      <c r="N109" s="310">
        <v>173</v>
      </c>
      <c r="O109" s="310">
        <v>105</v>
      </c>
      <c r="P109" s="308">
        <v>62</v>
      </c>
      <c r="Q109" s="309">
        <f>SUM(K109:P109)</f>
        <v>657</v>
      </c>
      <c r="R109" s="311">
        <f>SUM(J109,Q109)</f>
        <v>661</v>
      </c>
    </row>
    <row r="110" spans="2:18" s="189" customFormat="1" ht="17.100000000000001" customHeight="1">
      <c r="B110" s="179"/>
      <c r="C110" s="179"/>
      <c r="D110" s="180" t="s">
        <v>55</v>
      </c>
      <c r="E110" s="181"/>
      <c r="F110" s="181"/>
      <c r="G110" s="182"/>
      <c r="H110" s="183">
        <v>0</v>
      </c>
      <c r="I110" s="184">
        <v>1</v>
      </c>
      <c r="J110" s="185">
        <f>SUM(H110:I110)</f>
        <v>1</v>
      </c>
      <c r="K110" s="350">
        <v>0</v>
      </c>
      <c r="L110" s="186">
        <v>17</v>
      </c>
      <c r="M110" s="186">
        <v>31</v>
      </c>
      <c r="N110" s="186">
        <v>32</v>
      </c>
      <c r="O110" s="186">
        <v>32</v>
      </c>
      <c r="P110" s="184">
        <v>25</v>
      </c>
      <c r="Q110" s="187">
        <f>SUM(K110:P110)</f>
        <v>137</v>
      </c>
      <c r="R110" s="188">
        <f>SUM(J110,Q110)</f>
        <v>138</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743</v>
      </c>
      <c r="I113" s="298">
        <f t="shared" si="18"/>
        <v>1247</v>
      </c>
      <c r="J113" s="299">
        <f t="shared" si="18"/>
        <v>1990</v>
      </c>
      <c r="K113" s="352">
        <f t="shared" si="18"/>
        <v>0</v>
      </c>
      <c r="L113" s="300">
        <f t="shared" si="18"/>
        <v>1729</v>
      </c>
      <c r="M113" s="300">
        <f t="shared" si="18"/>
        <v>1631</v>
      </c>
      <c r="N113" s="300">
        <f t="shared" si="18"/>
        <v>1093</v>
      </c>
      <c r="O113" s="300">
        <f t="shared" si="18"/>
        <v>716</v>
      </c>
      <c r="P113" s="301">
        <f t="shared" si="18"/>
        <v>391</v>
      </c>
      <c r="Q113" s="302">
        <f t="shared" si="18"/>
        <v>5560</v>
      </c>
      <c r="R113" s="303">
        <f t="shared" si="18"/>
        <v>7550</v>
      </c>
    </row>
    <row r="114" spans="2:18" s="135" customFormat="1" ht="17.100000000000001" customHeight="1">
      <c r="B114" s="147"/>
      <c r="C114" s="147"/>
      <c r="D114" s="39" t="s">
        <v>58</v>
      </c>
      <c r="E114" s="68"/>
      <c r="F114" s="68"/>
      <c r="G114" s="148"/>
      <c r="H114" s="149">
        <v>692</v>
      </c>
      <c r="I114" s="150">
        <v>1198</v>
      </c>
      <c r="J114" s="167">
        <f>SUM(H114:I114)</f>
        <v>1890</v>
      </c>
      <c r="K114" s="349">
        <v>0</v>
      </c>
      <c r="L114" s="152">
        <v>1672</v>
      </c>
      <c r="M114" s="152">
        <v>1584</v>
      </c>
      <c r="N114" s="152">
        <v>1054</v>
      </c>
      <c r="O114" s="152">
        <v>689</v>
      </c>
      <c r="P114" s="150">
        <v>383</v>
      </c>
      <c r="Q114" s="151">
        <f>SUM(K114:P114)</f>
        <v>5382</v>
      </c>
      <c r="R114" s="153">
        <f>SUM(J114,Q114)</f>
        <v>7272</v>
      </c>
    </row>
    <row r="115" spans="2:18" s="135" customFormat="1" ht="17.100000000000001" customHeight="1">
      <c r="B115" s="147"/>
      <c r="C115" s="147"/>
      <c r="D115" s="154" t="s">
        <v>59</v>
      </c>
      <c r="E115" s="47"/>
      <c r="F115" s="47"/>
      <c r="G115" s="155"/>
      <c r="H115" s="156">
        <v>24</v>
      </c>
      <c r="I115" s="157">
        <v>24</v>
      </c>
      <c r="J115" s="169">
        <f>SUM(H115:I115)</f>
        <v>48</v>
      </c>
      <c r="K115" s="350">
        <v>0</v>
      </c>
      <c r="L115" s="159">
        <v>27</v>
      </c>
      <c r="M115" s="159">
        <v>30</v>
      </c>
      <c r="N115" s="159">
        <v>21</v>
      </c>
      <c r="O115" s="159">
        <v>13</v>
      </c>
      <c r="P115" s="157">
        <v>4</v>
      </c>
      <c r="Q115" s="158">
        <f>SUM(K115:P115)</f>
        <v>95</v>
      </c>
      <c r="R115" s="160">
        <f>SUM(J115,Q115)</f>
        <v>143</v>
      </c>
    </row>
    <row r="116" spans="2:18" s="135" customFormat="1" ht="17.100000000000001" customHeight="1">
      <c r="B116" s="147"/>
      <c r="C116" s="147"/>
      <c r="D116" s="49" t="s">
        <v>60</v>
      </c>
      <c r="E116" s="50"/>
      <c r="F116" s="50"/>
      <c r="G116" s="161"/>
      <c r="H116" s="162">
        <v>27</v>
      </c>
      <c r="I116" s="163">
        <v>25</v>
      </c>
      <c r="J116" s="168">
        <f>SUM(H116:I116)</f>
        <v>52</v>
      </c>
      <c r="K116" s="351">
        <v>0</v>
      </c>
      <c r="L116" s="165">
        <v>30</v>
      </c>
      <c r="M116" s="165">
        <v>17</v>
      </c>
      <c r="N116" s="165">
        <v>18</v>
      </c>
      <c r="O116" s="165">
        <v>14</v>
      </c>
      <c r="P116" s="163">
        <v>4</v>
      </c>
      <c r="Q116" s="164">
        <f>SUM(K116:P116)</f>
        <v>83</v>
      </c>
      <c r="R116" s="166">
        <f>SUM(J116,Q116)</f>
        <v>135</v>
      </c>
    </row>
    <row r="117" spans="2:18" s="135" customFormat="1" ht="17.100000000000001" customHeight="1">
      <c r="B117" s="147"/>
      <c r="C117" s="171" t="s">
        <v>61</v>
      </c>
      <c r="D117" s="172"/>
      <c r="E117" s="172"/>
      <c r="F117" s="172"/>
      <c r="G117" s="173"/>
      <c r="H117" s="140">
        <v>26</v>
      </c>
      <c r="I117" s="141">
        <v>21</v>
      </c>
      <c r="J117" s="142">
        <f>SUM(H117:I117)</f>
        <v>47</v>
      </c>
      <c r="K117" s="352">
        <v>0</v>
      </c>
      <c r="L117" s="143">
        <v>101</v>
      </c>
      <c r="M117" s="143">
        <v>96</v>
      </c>
      <c r="N117" s="143">
        <v>123</v>
      </c>
      <c r="O117" s="143">
        <v>98</v>
      </c>
      <c r="P117" s="144">
        <v>29</v>
      </c>
      <c r="Q117" s="145">
        <f>SUM(K117:P117)</f>
        <v>447</v>
      </c>
      <c r="R117" s="146">
        <f>SUM(J117,Q117)</f>
        <v>494</v>
      </c>
    </row>
    <row r="118" spans="2:18" s="135" customFormat="1" ht="17.100000000000001" customHeight="1">
      <c r="B118" s="170"/>
      <c r="C118" s="171" t="s">
        <v>62</v>
      </c>
      <c r="D118" s="172"/>
      <c r="E118" s="172"/>
      <c r="F118" s="172"/>
      <c r="G118" s="173"/>
      <c r="H118" s="140">
        <v>822</v>
      </c>
      <c r="I118" s="141">
        <v>1290</v>
      </c>
      <c r="J118" s="142">
        <f>SUM(H118:I118)</f>
        <v>2112</v>
      </c>
      <c r="K118" s="352">
        <v>0</v>
      </c>
      <c r="L118" s="143">
        <v>3459</v>
      </c>
      <c r="M118" s="143">
        <v>2131</v>
      </c>
      <c r="N118" s="143">
        <v>1218</v>
      </c>
      <c r="O118" s="143">
        <v>719</v>
      </c>
      <c r="P118" s="144">
        <v>361</v>
      </c>
      <c r="Q118" s="145">
        <f>SUM(K118:P118)</f>
        <v>7888</v>
      </c>
      <c r="R118" s="146">
        <f>SUM(J118,Q118)</f>
        <v>10000</v>
      </c>
    </row>
    <row r="119" spans="2:18" s="135" customFormat="1" ht="17.100000000000001" customHeight="1">
      <c r="B119" s="137" t="s">
        <v>63</v>
      </c>
      <c r="C119" s="138"/>
      <c r="D119" s="138"/>
      <c r="E119" s="138"/>
      <c r="F119" s="138"/>
      <c r="G119" s="139"/>
      <c r="H119" s="140">
        <f t="shared" ref="H119:R119" si="19">SUM(H120:H128)</f>
        <v>8</v>
      </c>
      <c r="I119" s="141">
        <f t="shared" si="19"/>
        <v>17</v>
      </c>
      <c r="J119" s="142">
        <f t="shared" si="19"/>
        <v>25</v>
      </c>
      <c r="K119" s="352">
        <f t="shared" si="19"/>
        <v>0</v>
      </c>
      <c r="L119" s="143">
        <f t="shared" si="19"/>
        <v>1510</v>
      </c>
      <c r="M119" s="143">
        <f t="shared" si="19"/>
        <v>1092</v>
      </c>
      <c r="N119" s="143">
        <f t="shared" si="19"/>
        <v>799</v>
      </c>
      <c r="O119" s="143">
        <f t="shared" si="19"/>
        <v>544</v>
      </c>
      <c r="P119" s="144">
        <f t="shared" si="19"/>
        <v>254</v>
      </c>
      <c r="Q119" s="145">
        <f t="shared" si="19"/>
        <v>4199</v>
      </c>
      <c r="R119" s="146">
        <f t="shared" si="19"/>
        <v>4224</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71</v>
      </c>
      <c r="M120" s="152">
        <v>43</v>
      </c>
      <c r="N120" s="152">
        <v>39</v>
      </c>
      <c r="O120" s="152">
        <v>32</v>
      </c>
      <c r="P120" s="150">
        <v>17</v>
      </c>
      <c r="Q120" s="151">
        <f t="shared" ref="Q120:Q128" si="21">SUM(K120:P120)</f>
        <v>202</v>
      </c>
      <c r="R120" s="153">
        <f t="shared" ref="R120:R128" si="22">SUM(J120,Q120)</f>
        <v>202</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1004</v>
      </c>
      <c r="M122" s="186">
        <v>587</v>
      </c>
      <c r="N122" s="186">
        <v>324</v>
      </c>
      <c r="O122" s="186">
        <v>187</v>
      </c>
      <c r="P122" s="184">
        <v>83</v>
      </c>
      <c r="Q122" s="187">
        <f t="shared" si="21"/>
        <v>2185</v>
      </c>
      <c r="R122" s="188">
        <f t="shared" si="22"/>
        <v>2185</v>
      </c>
    </row>
    <row r="123" spans="2:18" s="135" customFormat="1" ht="17.100000000000001" customHeight="1">
      <c r="B123" s="147"/>
      <c r="C123" s="154" t="s">
        <v>67</v>
      </c>
      <c r="D123" s="47"/>
      <c r="E123" s="47"/>
      <c r="F123" s="47"/>
      <c r="G123" s="155"/>
      <c r="H123" s="156">
        <v>0</v>
      </c>
      <c r="I123" s="157">
        <v>2</v>
      </c>
      <c r="J123" s="169">
        <f t="shared" si="20"/>
        <v>2</v>
      </c>
      <c r="K123" s="350">
        <v>0</v>
      </c>
      <c r="L123" s="159">
        <v>105</v>
      </c>
      <c r="M123" s="159">
        <v>85</v>
      </c>
      <c r="N123" s="159">
        <v>73</v>
      </c>
      <c r="O123" s="159">
        <v>48</v>
      </c>
      <c r="P123" s="157">
        <v>18</v>
      </c>
      <c r="Q123" s="158">
        <f t="shared" si="21"/>
        <v>329</v>
      </c>
      <c r="R123" s="160">
        <f t="shared" si="22"/>
        <v>331</v>
      </c>
    </row>
    <row r="124" spans="2:18" s="135" customFormat="1" ht="17.100000000000001" customHeight="1">
      <c r="B124" s="147"/>
      <c r="C124" s="154" t="s">
        <v>68</v>
      </c>
      <c r="D124" s="47"/>
      <c r="E124" s="47"/>
      <c r="F124" s="47"/>
      <c r="G124" s="155"/>
      <c r="H124" s="156">
        <v>8</v>
      </c>
      <c r="I124" s="157">
        <v>15</v>
      </c>
      <c r="J124" s="169">
        <f t="shared" si="20"/>
        <v>23</v>
      </c>
      <c r="K124" s="350">
        <v>0</v>
      </c>
      <c r="L124" s="159">
        <v>88</v>
      </c>
      <c r="M124" s="159">
        <v>84</v>
      </c>
      <c r="N124" s="159">
        <v>88</v>
      </c>
      <c r="O124" s="159">
        <v>58</v>
      </c>
      <c r="P124" s="157">
        <v>29</v>
      </c>
      <c r="Q124" s="158">
        <f t="shared" si="21"/>
        <v>347</v>
      </c>
      <c r="R124" s="160">
        <f t="shared" si="22"/>
        <v>370</v>
      </c>
    </row>
    <row r="125" spans="2:18" s="135" customFormat="1" ht="17.100000000000001" customHeight="1">
      <c r="B125" s="147"/>
      <c r="C125" s="154" t="s">
        <v>69</v>
      </c>
      <c r="D125" s="47"/>
      <c r="E125" s="47"/>
      <c r="F125" s="47"/>
      <c r="G125" s="155"/>
      <c r="H125" s="156">
        <v>0</v>
      </c>
      <c r="I125" s="157">
        <v>0</v>
      </c>
      <c r="J125" s="169">
        <f t="shared" si="20"/>
        <v>0</v>
      </c>
      <c r="K125" s="355"/>
      <c r="L125" s="159">
        <v>195</v>
      </c>
      <c r="M125" s="159">
        <v>224</v>
      </c>
      <c r="N125" s="159">
        <v>210</v>
      </c>
      <c r="O125" s="159">
        <v>130</v>
      </c>
      <c r="P125" s="157">
        <v>56</v>
      </c>
      <c r="Q125" s="158">
        <f t="shared" si="21"/>
        <v>815</v>
      </c>
      <c r="R125" s="160">
        <f t="shared" si="22"/>
        <v>815</v>
      </c>
    </row>
    <row r="126" spans="2:18" s="135" customFormat="1" ht="17.100000000000001" customHeight="1">
      <c r="B126" s="147"/>
      <c r="C126" s="190" t="s">
        <v>70</v>
      </c>
      <c r="D126" s="191"/>
      <c r="E126" s="191"/>
      <c r="F126" s="191"/>
      <c r="G126" s="192"/>
      <c r="H126" s="156">
        <v>0</v>
      </c>
      <c r="I126" s="157">
        <v>0</v>
      </c>
      <c r="J126" s="169">
        <f t="shared" si="20"/>
        <v>0</v>
      </c>
      <c r="K126" s="355"/>
      <c r="L126" s="159">
        <v>25</v>
      </c>
      <c r="M126" s="159">
        <v>34</v>
      </c>
      <c r="N126" s="159">
        <v>38</v>
      </c>
      <c r="O126" s="159">
        <v>28</v>
      </c>
      <c r="P126" s="157">
        <v>12</v>
      </c>
      <c r="Q126" s="158">
        <f t="shared" si="21"/>
        <v>137</v>
      </c>
      <c r="R126" s="160">
        <f t="shared" si="22"/>
        <v>137</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4</v>
      </c>
      <c r="O127" s="159">
        <v>32</v>
      </c>
      <c r="P127" s="157">
        <v>13</v>
      </c>
      <c r="Q127" s="158">
        <f t="shared" si="21"/>
        <v>49</v>
      </c>
      <c r="R127" s="160">
        <f t="shared" si="22"/>
        <v>49</v>
      </c>
    </row>
    <row r="128" spans="2:18" s="135" customFormat="1" ht="17.100000000000001" customHeight="1">
      <c r="B128" s="195"/>
      <c r="C128" s="196" t="s">
        <v>72</v>
      </c>
      <c r="D128" s="197"/>
      <c r="E128" s="197"/>
      <c r="F128" s="197"/>
      <c r="G128" s="198"/>
      <c r="H128" s="199">
        <v>0</v>
      </c>
      <c r="I128" s="200">
        <v>0</v>
      </c>
      <c r="J128" s="201">
        <f t="shared" si="20"/>
        <v>0</v>
      </c>
      <c r="K128" s="356"/>
      <c r="L128" s="202">
        <v>22</v>
      </c>
      <c r="M128" s="202">
        <v>35</v>
      </c>
      <c r="N128" s="202">
        <v>23</v>
      </c>
      <c r="O128" s="202">
        <v>29</v>
      </c>
      <c r="P128" s="200">
        <v>25</v>
      </c>
      <c r="Q128" s="203">
        <f t="shared" si="21"/>
        <v>134</v>
      </c>
      <c r="R128" s="204">
        <f t="shared" si="22"/>
        <v>134</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58</v>
      </c>
      <c r="M129" s="143">
        <f t="shared" si="23"/>
        <v>80</v>
      </c>
      <c r="N129" s="143">
        <f t="shared" si="23"/>
        <v>333</v>
      </c>
      <c r="O129" s="143">
        <f t="shared" si="23"/>
        <v>937</v>
      </c>
      <c r="P129" s="144">
        <f t="shared" si="23"/>
        <v>959</v>
      </c>
      <c r="Q129" s="145">
        <f t="shared" si="23"/>
        <v>2367</v>
      </c>
      <c r="R129" s="146">
        <f t="shared" si="23"/>
        <v>2367</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4</v>
      </c>
      <c r="N130" s="152">
        <v>169</v>
      </c>
      <c r="O130" s="152">
        <v>515</v>
      </c>
      <c r="P130" s="150">
        <v>441</v>
      </c>
      <c r="Q130" s="151">
        <f>SUM(K130:P130)</f>
        <v>1129</v>
      </c>
      <c r="R130" s="153">
        <f>SUM(J130,Q130)</f>
        <v>1129</v>
      </c>
    </row>
    <row r="131" spans="1:18" s="135" customFormat="1" ht="17.100000000000001" customHeight="1">
      <c r="B131" s="147"/>
      <c r="C131" s="154" t="s">
        <v>75</v>
      </c>
      <c r="D131" s="47"/>
      <c r="E131" s="47"/>
      <c r="F131" s="47"/>
      <c r="G131" s="155"/>
      <c r="H131" s="156">
        <v>0</v>
      </c>
      <c r="I131" s="157">
        <v>0</v>
      </c>
      <c r="J131" s="169">
        <f>SUM(H131:I131)</f>
        <v>0</v>
      </c>
      <c r="K131" s="355"/>
      <c r="L131" s="159">
        <v>57</v>
      </c>
      <c r="M131" s="159">
        <v>73</v>
      </c>
      <c r="N131" s="159">
        <v>129</v>
      </c>
      <c r="O131" s="159">
        <v>123</v>
      </c>
      <c r="P131" s="157">
        <v>74</v>
      </c>
      <c r="Q131" s="158">
        <f>SUM(K131:P131)</f>
        <v>456</v>
      </c>
      <c r="R131" s="160">
        <f>SUM(J131,Q131)</f>
        <v>456</v>
      </c>
    </row>
    <row r="132" spans="1:18" s="135" customFormat="1" ht="16.5" customHeight="1">
      <c r="B132" s="193"/>
      <c r="C132" s="154" t="s">
        <v>76</v>
      </c>
      <c r="D132" s="47"/>
      <c r="E132" s="47"/>
      <c r="F132" s="47"/>
      <c r="G132" s="155"/>
      <c r="H132" s="156">
        <v>0</v>
      </c>
      <c r="I132" s="157">
        <v>0</v>
      </c>
      <c r="J132" s="169">
        <f>SUM(H132:I132)</f>
        <v>0</v>
      </c>
      <c r="K132" s="355"/>
      <c r="L132" s="159">
        <v>0</v>
      </c>
      <c r="M132" s="159">
        <v>1</v>
      </c>
      <c r="N132" s="159">
        <v>5</v>
      </c>
      <c r="O132" s="159">
        <v>45</v>
      </c>
      <c r="P132" s="157">
        <v>67</v>
      </c>
      <c r="Q132" s="158">
        <f>SUM(K132:P132)</f>
        <v>118</v>
      </c>
      <c r="R132" s="160">
        <f>SUM(J132,Q132)</f>
        <v>118</v>
      </c>
    </row>
    <row r="133" spans="1:18" s="189" customFormat="1" ht="17.100000000000001" customHeight="1">
      <c r="B133" s="332"/>
      <c r="C133" s="314" t="s">
        <v>155</v>
      </c>
      <c r="D133" s="315"/>
      <c r="E133" s="315"/>
      <c r="F133" s="315"/>
      <c r="G133" s="316"/>
      <c r="H133" s="317">
        <v>0</v>
      </c>
      <c r="I133" s="318">
        <v>0</v>
      </c>
      <c r="J133" s="319">
        <f>SUM(H133:I133)</f>
        <v>0</v>
      </c>
      <c r="K133" s="356"/>
      <c r="L133" s="320">
        <v>1</v>
      </c>
      <c r="M133" s="320">
        <v>2</v>
      </c>
      <c r="N133" s="320">
        <v>30</v>
      </c>
      <c r="O133" s="320">
        <v>254</v>
      </c>
      <c r="P133" s="318">
        <v>377</v>
      </c>
      <c r="Q133" s="321">
        <f>SUM(K133:P133)</f>
        <v>664</v>
      </c>
      <c r="R133" s="322">
        <f>SUM(J133,Q133)</f>
        <v>664</v>
      </c>
    </row>
    <row r="134" spans="1:18" s="135" customFormat="1" ht="17.100000000000001" customHeight="1">
      <c r="B134" s="205" t="s">
        <v>77</v>
      </c>
      <c r="C134" s="31"/>
      <c r="D134" s="31"/>
      <c r="E134" s="31"/>
      <c r="F134" s="31"/>
      <c r="G134" s="32"/>
      <c r="H134" s="140">
        <f t="shared" ref="H134:R134" si="24">SUM(H98,H119,H129)</f>
        <v>1876</v>
      </c>
      <c r="I134" s="141">
        <f t="shared" si="24"/>
        <v>2993</v>
      </c>
      <c r="J134" s="142">
        <f t="shared" si="24"/>
        <v>4869</v>
      </c>
      <c r="K134" s="352">
        <f t="shared" si="24"/>
        <v>0</v>
      </c>
      <c r="L134" s="143">
        <f t="shared" si="24"/>
        <v>11429</v>
      </c>
      <c r="M134" s="143">
        <f t="shared" si="24"/>
        <v>8471</v>
      </c>
      <c r="N134" s="143">
        <f t="shared" si="24"/>
        <v>5934</v>
      </c>
      <c r="O134" s="143">
        <f t="shared" si="24"/>
        <v>4673</v>
      </c>
      <c r="P134" s="144">
        <f t="shared" si="24"/>
        <v>2966</v>
      </c>
      <c r="Q134" s="145">
        <f t="shared" si="24"/>
        <v>33473</v>
      </c>
      <c r="R134" s="146">
        <f t="shared" si="24"/>
        <v>38342</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令和３年（２０２１年）１月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408" t="s">
        <v>13</v>
      </c>
      <c r="R139" s="668"/>
    </row>
    <row r="140" spans="1:18" s="135" customFormat="1" ht="17.100000000000001" customHeight="1">
      <c r="B140" s="137" t="s">
        <v>43</v>
      </c>
      <c r="C140" s="138"/>
      <c r="D140" s="138"/>
      <c r="E140" s="138"/>
      <c r="F140" s="138"/>
      <c r="G140" s="139"/>
      <c r="H140" s="140">
        <f t="shared" ref="H140:R140" si="25">SUM(H141,H147,H150,H155,H159:H160)</f>
        <v>16979763</v>
      </c>
      <c r="I140" s="141">
        <f t="shared" si="25"/>
        <v>30431570</v>
      </c>
      <c r="J140" s="142">
        <f t="shared" si="25"/>
        <v>47411333</v>
      </c>
      <c r="K140" s="352">
        <f t="shared" si="25"/>
        <v>0</v>
      </c>
      <c r="L140" s="143">
        <f t="shared" si="25"/>
        <v>252866349</v>
      </c>
      <c r="M140" s="143">
        <f t="shared" si="25"/>
        <v>221140260</v>
      </c>
      <c r="N140" s="143">
        <f t="shared" si="25"/>
        <v>186446168</v>
      </c>
      <c r="O140" s="143">
        <f t="shared" si="25"/>
        <v>141211760</v>
      </c>
      <c r="P140" s="144">
        <f t="shared" si="25"/>
        <v>76207357</v>
      </c>
      <c r="Q140" s="145">
        <f t="shared" si="25"/>
        <v>877871894</v>
      </c>
      <c r="R140" s="146">
        <f t="shared" si="25"/>
        <v>925283227</v>
      </c>
    </row>
    <row r="141" spans="1:18" s="135" customFormat="1" ht="17.100000000000001" customHeight="1">
      <c r="B141" s="147"/>
      <c r="C141" s="137" t="s">
        <v>44</v>
      </c>
      <c r="D141" s="138"/>
      <c r="E141" s="138"/>
      <c r="F141" s="138"/>
      <c r="G141" s="139"/>
      <c r="H141" s="140">
        <f t="shared" ref="H141:Q141" si="26">SUM(H142:H146)</f>
        <v>1910255</v>
      </c>
      <c r="I141" s="141">
        <f t="shared" si="26"/>
        <v>4724223</v>
      </c>
      <c r="J141" s="142">
        <f t="shared" si="26"/>
        <v>6634478</v>
      </c>
      <c r="K141" s="352">
        <f t="shared" si="26"/>
        <v>0</v>
      </c>
      <c r="L141" s="143">
        <f t="shared" si="26"/>
        <v>57673108</v>
      </c>
      <c r="M141" s="143">
        <f t="shared" si="26"/>
        <v>48245646</v>
      </c>
      <c r="N141" s="143">
        <f t="shared" si="26"/>
        <v>38566190</v>
      </c>
      <c r="O141" s="143">
        <f t="shared" si="26"/>
        <v>34313310</v>
      </c>
      <c r="P141" s="144">
        <f t="shared" si="26"/>
        <v>25888559</v>
      </c>
      <c r="Q141" s="145">
        <f t="shared" si="26"/>
        <v>204686813</v>
      </c>
      <c r="R141" s="146">
        <f t="shared" ref="R141:R146" si="27">SUM(J141,Q141)</f>
        <v>211321291</v>
      </c>
    </row>
    <row r="142" spans="1:18" s="135" customFormat="1" ht="17.100000000000001" customHeight="1">
      <c r="B142" s="147"/>
      <c r="C142" s="147"/>
      <c r="D142" s="39" t="s">
        <v>45</v>
      </c>
      <c r="E142" s="68"/>
      <c r="F142" s="68"/>
      <c r="G142" s="148"/>
      <c r="H142" s="149">
        <v>0</v>
      </c>
      <c r="I142" s="150">
        <v>0</v>
      </c>
      <c r="J142" s="151">
        <f>SUM(H142:I142)</f>
        <v>0</v>
      </c>
      <c r="K142" s="349">
        <v>0</v>
      </c>
      <c r="L142" s="152">
        <v>37444991</v>
      </c>
      <c r="M142" s="152">
        <v>30658701</v>
      </c>
      <c r="N142" s="152">
        <v>25433045</v>
      </c>
      <c r="O142" s="152">
        <v>22281655</v>
      </c>
      <c r="P142" s="150">
        <v>16507405</v>
      </c>
      <c r="Q142" s="151">
        <f>SUM(K142:P142)</f>
        <v>132325797</v>
      </c>
      <c r="R142" s="153">
        <f t="shared" si="27"/>
        <v>132325797</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209529</v>
      </c>
      <c r="N143" s="159">
        <v>75285</v>
      </c>
      <c r="O143" s="159">
        <v>635714</v>
      </c>
      <c r="P143" s="157">
        <v>757171</v>
      </c>
      <c r="Q143" s="158">
        <f>SUM(K143:P143)</f>
        <v>1677699</v>
      </c>
      <c r="R143" s="160">
        <f t="shared" si="27"/>
        <v>1677699</v>
      </c>
    </row>
    <row r="144" spans="1:18" s="135" customFormat="1" ht="17.100000000000001" customHeight="1">
      <c r="B144" s="147"/>
      <c r="C144" s="147"/>
      <c r="D144" s="154" t="s">
        <v>47</v>
      </c>
      <c r="E144" s="47"/>
      <c r="F144" s="47"/>
      <c r="G144" s="155"/>
      <c r="H144" s="156">
        <v>1052125</v>
      </c>
      <c r="I144" s="157">
        <v>2630632</v>
      </c>
      <c r="J144" s="158">
        <f>SUM(H144:I144)</f>
        <v>3682757</v>
      </c>
      <c r="K144" s="350">
        <v>0</v>
      </c>
      <c r="L144" s="159">
        <v>11392930</v>
      </c>
      <c r="M144" s="159">
        <v>10158217</v>
      </c>
      <c r="N144" s="159">
        <v>6508463</v>
      </c>
      <c r="O144" s="159">
        <v>6291850</v>
      </c>
      <c r="P144" s="157">
        <v>5769240</v>
      </c>
      <c r="Q144" s="158">
        <f>SUM(K144:P144)</f>
        <v>40120700</v>
      </c>
      <c r="R144" s="160">
        <f t="shared" si="27"/>
        <v>43803457</v>
      </c>
    </row>
    <row r="145" spans="2:18" s="135" customFormat="1" ht="17.100000000000001" customHeight="1">
      <c r="B145" s="147"/>
      <c r="C145" s="147"/>
      <c r="D145" s="154" t="s">
        <v>48</v>
      </c>
      <c r="E145" s="47"/>
      <c r="F145" s="47"/>
      <c r="G145" s="155"/>
      <c r="H145" s="156">
        <v>404874</v>
      </c>
      <c r="I145" s="157">
        <v>1505488</v>
      </c>
      <c r="J145" s="158">
        <f>SUM(H145:I145)</f>
        <v>1910362</v>
      </c>
      <c r="K145" s="350">
        <v>0</v>
      </c>
      <c r="L145" s="159">
        <v>3918632</v>
      </c>
      <c r="M145" s="159">
        <v>2852831</v>
      </c>
      <c r="N145" s="159">
        <v>2725650</v>
      </c>
      <c r="O145" s="159">
        <v>1647519</v>
      </c>
      <c r="P145" s="157">
        <v>553105</v>
      </c>
      <c r="Q145" s="158">
        <f>SUM(K145:P145)</f>
        <v>11697737</v>
      </c>
      <c r="R145" s="160">
        <f t="shared" si="27"/>
        <v>13608099</v>
      </c>
    </row>
    <row r="146" spans="2:18" s="135" customFormat="1" ht="17.100000000000001" customHeight="1">
      <c r="B146" s="147"/>
      <c r="C146" s="147"/>
      <c r="D146" s="49" t="s">
        <v>49</v>
      </c>
      <c r="E146" s="50"/>
      <c r="F146" s="50"/>
      <c r="G146" s="161"/>
      <c r="H146" s="162">
        <v>453256</v>
      </c>
      <c r="I146" s="163">
        <v>588103</v>
      </c>
      <c r="J146" s="164">
        <f>SUM(H146:I146)</f>
        <v>1041359</v>
      </c>
      <c r="K146" s="351">
        <v>0</v>
      </c>
      <c r="L146" s="165">
        <v>4916555</v>
      </c>
      <c r="M146" s="165">
        <v>4366368</v>
      </c>
      <c r="N146" s="165">
        <v>3823747</v>
      </c>
      <c r="O146" s="165">
        <v>3456572</v>
      </c>
      <c r="P146" s="163">
        <v>2301638</v>
      </c>
      <c r="Q146" s="164">
        <f>SUM(K146:P146)</f>
        <v>18864880</v>
      </c>
      <c r="R146" s="166">
        <f t="shared" si="27"/>
        <v>19906239</v>
      </c>
    </row>
    <row r="147" spans="2:18" s="135" customFormat="1" ht="17.100000000000001" customHeight="1">
      <c r="B147" s="147"/>
      <c r="C147" s="137" t="s">
        <v>50</v>
      </c>
      <c r="D147" s="138"/>
      <c r="E147" s="138"/>
      <c r="F147" s="138"/>
      <c r="G147" s="139"/>
      <c r="H147" s="140">
        <f t="shared" ref="H147:R147" si="28">SUM(H148:H149)</f>
        <v>3083399</v>
      </c>
      <c r="I147" s="141">
        <f t="shared" si="28"/>
        <v>7582913</v>
      </c>
      <c r="J147" s="142">
        <f t="shared" si="28"/>
        <v>10666312</v>
      </c>
      <c r="K147" s="352">
        <f t="shared" si="28"/>
        <v>0</v>
      </c>
      <c r="L147" s="143">
        <f t="shared" si="28"/>
        <v>112252697</v>
      </c>
      <c r="M147" s="143">
        <f t="shared" si="28"/>
        <v>97557777</v>
      </c>
      <c r="N147" s="143">
        <f t="shared" si="28"/>
        <v>73410179</v>
      </c>
      <c r="O147" s="143">
        <f t="shared" si="28"/>
        <v>50966235</v>
      </c>
      <c r="P147" s="144">
        <f t="shared" si="28"/>
        <v>21921224</v>
      </c>
      <c r="Q147" s="145">
        <f t="shared" si="28"/>
        <v>356108112</v>
      </c>
      <c r="R147" s="146">
        <f t="shared" si="28"/>
        <v>366774424</v>
      </c>
    </row>
    <row r="148" spans="2:18" s="135" customFormat="1" ht="17.100000000000001" customHeight="1">
      <c r="B148" s="147"/>
      <c r="C148" s="147"/>
      <c r="D148" s="39" t="s">
        <v>51</v>
      </c>
      <c r="E148" s="68"/>
      <c r="F148" s="68"/>
      <c r="G148" s="148"/>
      <c r="H148" s="149">
        <v>0</v>
      </c>
      <c r="I148" s="150">
        <v>0</v>
      </c>
      <c r="J148" s="167">
        <f>SUM(H148:I148)</f>
        <v>0</v>
      </c>
      <c r="K148" s="349">
        <v>0</v>
      </c>
      <c r="L148" s="152">
        <v>84894755</v>
      </c>
      <c r="M148" s="152">
        <v>70358731</v>
      </c>
      <c r="N148" s="152">
        <v>55776105</v>
      </c>
      <c r="O148" s="152">
        <v>38951256</v>
      </c>
      <c r="P148" s="150">
        <v>15135771</v>
      </c>
      <c r="Q148" s="151">
        <f>SUM(K148:P148)</f>
        <v>265116618</v>
      </c>
      <c r="R148" s="153">
        <f>SUM(J148,Q148)</f>
        <v>265116618</v>
      </c>
    </row>
    <row r="149" spans="2:18" s="135" customFormat="1" ht="17.100000000000001" customHeight="1">
      <c r="B149" s="147"/>
      <c r="C149" s="147"/>
      <c r="D149" s="49" t="s">
        <v>52</v>
      </c>
      <c r="E149" s="50"/>
      <c r="F149" s="50"/>
      <c r="G149" s="161"/>
      <c r="H149" s="162">
        <v>3083399</v>
      </c>
      <c r="I149" s="163">
        <v>7582913</v>
      </c>
      <c r="J149" s="168">
        <f>SUM(H149:I149)</f>
        <v>10666312</v>
      </c>
      <c r="K149" s="351">
        <v>0</v>
      </c>
      <c r="L149" s="165">
        <v>27357942</v>
      </c>
      <c r="M149" s="165">
        <v>27199046</v>
      </c>
      <c r="N149" s="165">
        <v>17634074</v>
      </c>
      <c r="O149" s="165">
        <v>12014979</v>
      </c>
      <c r="P149" s="163">
        <v>6785453</v>
      </c>
      <c r="Q149" s="164">
        <f>SUM(K149:P149)</f>
        <v>90991494</v>
      </c>
      <c r="R149" s="166">
        <f>SUM(J149,Q149)</f>
        <v>101657806</v>
      </c>
    </row>
    <row r="150" spans="2:18" s="135" customFormat="1" ht="17.100000000000001" customHeight="1">
      <c r="B150" s="147"/>
      <c r="C150" s="137" t="s">
        <v>53</v>
      </c>
      <c r="D150" s="138"/>
      <c r="E150" s="138"/>
      <c r="F150" s="138"/>
      <c r="G150" s="139"/>
      <c r="H150" s="140">
        <f t="shared" ref="H150:R150" si="29">SUM(H151:H154)</f>
        <v>21753</v>
      </c>
      <c r="I150" s="141">
        <f t="shared" si="29"/>
        <v>82762</v>
      </c>
      <c r="J150" s="142">
        <f t="shared" si="29"/>
        <v>104515</v>
      </c>
      <c r="K150" s="352">
        <f t="shared" si="29"/>
        <v>0</v>
      </c>
      <c r="L150" s="143">
        <f t="shared" si="29"/>
        <v>7964447</v>
      </c>
      <c r="M150" s="143">
        <f t="shared" si="29"/>
        <v>11396370</v>
      </c>
      <c r="N150" s="143">
        <f t="shared" si="29"/>
        <v>16428682</v>
      </c>
      <c r="O150" s="143">
        <f t="shared" si="29"/>
        <v>11884062</v>
      </c>
      <c r="P150" s="144">
        <f t="shared" si="29"/>
        <v>7956532</v>
      </c>
      <c r="Q150" s="145">
        <f t="shared" si="29"/>
        <v>55630093</v>
      </c>
      <c r="R150" s="146">
        <f t="shared" si="29"/>
        <v>55734608</v>
      </c>
    </row>
    <row r="151" spans="2:18" s="135" customFormat="1" ht="17.100000000000001" customHeight="1">
      <c r="B151" s="147"/>
      <c r="C151" s="147"/>
      <c r="D151" s="39" t="s">
        <v>54</v>
      </c>
      <c r="E151" s="68"/>
      <c r="F151" s="68"/>
      <c r="G151" s="148"/>
      <c r="H151" s="149">
        <v>21753</v>
      </c>
      <c r="I151" s="150">
        <v>58300</v>
      </c>
      <c r="J151" s="167">
        <f>SUM(H151:I151)</f>
        <v>80053</v>
      </c>
      <c r="K151" s="349">
        <v>0</v>
      </c>
      <c r="L151" s="152">
        <v>6883273</v>
      </c>
      <c r="M151" s="152">
        <v>9442859</v>
      </c>
      <c r="N151" s="152">
        <v>13594186</v>
      </c>
      <c r="O151" s="152">
        <v>9093068</v>
      </c>
      <c r="P151" s="150">
        <v>5273298</v>
      </c>
      <c r="Q151" s="151">
        <f>SUM(K151:P151)</f>
        <v>44286684</v>
      </c>
      <c r="R151" s="153">
        <f>SUM(J151,Q151)</f>
        <v>44366737</v>
      </c>
    </row>
    <row r="152" spans="2:18" s="135" customFormat="1" ht="17.100000000000001" customHeight="1">
      <c r="B152" s="147"/>
      <c r="C152" s="147"/>
      <c r="D152" s="154" t="s">
        <v>55</v>
      </c>
      <c r="E152" s="47"/>
      <c r="F152" s="47"/>
      <c r="G152" s="155"/>
      <c r="H152" s="156">
        <v>0</v>
      </c>
      <c r="I152" s="157">
        <v>24462</v>
      </c>
      <c r="J152" s="169">
        <f>SUM(H152:I152)</f>
        <v>24462</v>
      </c>
      <c r="K152" s="350">
        <v>0</v>
      </c>
      <c r="L152" s="159">
        <v>950071</v>
      </c>
      <c r="M152" s="159">
        <v>1953511</v>
      </c>
      <c r="N152" s="159">
        <v>2834496</v>
      </c>
      <c r="O152" s="159">
        <v>2790994</v>
      </c>
      <c r="P152" s="157">
        <v>2683234</v>
      </c>
      <c r="Q152" s="158">
        <f>SUM(K152:P152)</f>
        <v>11212306</v>
      </c>
      <c r="R152" s="160">
        <f>SUM(J152,Q152)</f>
        <v>11236768</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131103</v>
      </c>
      <c r="M154" s="320">
        <v>0</v>
      </c>
      <c r="N154" s="320">
        <v>0</v>
      </c>
      <c r="O154" s="320">
        <v>0</v>
      </c>
      <c r="P154" s="318">
        <v>0</v>
      </c>
      <c r="Q154" s="321">
        <f>SUM(K154:P154)</f>
        <v>131103</v>
      </c>
      <c r="R154" s="322">
        <f>SUM(J154,Q154)</f>
        <v>131103</v>
      </c>
    </row>
    <row r="155" spans="2:18" s="135" customFormat="1" ht="17.100000000000001" customHeight="1">
      <c r="B155" s="147"/>
      <c r="C155" s="137" t="s">
        <v>57</v>
      </c>
      <c r="D155" s="138"/>
      <c r="E155" s="138"/>
      <c r="F155" s="138"/>
      <c r="G155" s="139"/>
      <c r="H155" s="140">
        <f t="shared" ref="H155:R155" si="30">SUM(H156:H158)</f>
        <v>6850300</v>
      </c>
      <c r="I155" s="141">
        <f t="shared" si="30"/>
        <v>10377389</v>
      </c>
      <c r="J155" s="142">
        <f t="shared" si="30"/>
        <v>17227689</v>
      </c>
      <c r="K155" s="352">
        <f t="shared" si="30"/>
        <v>0</v>
      </c>
      <c r="L155" s="143">
        <f t="shared" si="30"/>
        <v>14608716</v>
      </c>
      <c r="M155" s="143">
        <f t="shared" si="30"/>
        <v>20023624</v>
      </c>
      <c r="N155" s="143">
        <f t="shared" si="30"/>
        <v>15026149</v>
      </c>
      <c r="O155" s="143">
        <f t="shared" si="30"/>
        <v>12696204</v>
      </c>
      <c r="P155" s="144">
        <f t="shared" si="30"/>
        <v>8164628</v>
      </c>
      <c r="Q155" s="145">
        <f t="shared" si="30"/>
        <v>70519321</v>
      </c>
      <c r="R155" s="146">
        <f t="shared" si="30"/>
        <v>87747010</v>
      </c>
    </row>
    <row r="156" spans="2:18" s="135" customFormat="1" ht="17.100000000000001" customHeight="1">
      <c r="B156" s="147"/>
      <c r="C156" s="147"/>
      <c r="D156" s="39" t="s">
        <v>58</v>
      </c>
      <c r="E156" s="68"/>
      <c r="F156" s="68"/>
      <c r="G156" s="148"/>
      <c r="H156" s="149">
        <v>4185176</v>
      </c>
      <c r="I156" s="150">
        <v>8949435</v>
      </c>
      <c r="J156" s="167">
        <f>SUM(H156:I156)</f>
        <v>13134611</v>
      </c>
      <c r="K156" s="349">
        <v>0</v>
      </c>
      <c r="L156" s="152">
        <v>12142037</v>
      </c>
      <c r="M156" s="152">
        <v>18408887</v>
      </c>
      <c r="N156" s="152">
        <v>13611458</v>
      </c>
      <c r="O156" s="152">
        <v>11535179</v>
      </c>
      <c r="P156" s="150">
        <v>7616564</v>
      </c>
      <c r="Q156" s="151">
        <f>SUM(K156:P156)</f>
        <v>63314125</v>
      </c>
      <c r="R156" s="153">
        <f>SUM(J156,Q156)</f>
        <v>76448736</v>
      </c>
    </row>
    <row r="157" spans="2:18" s="135" customFormat="1" ht="17.100000000000001" customHeight="1">
      <c r="B157" s="147"/>
      <c r="C157" s="147"/>
      <c r="D157" s="154" t="s">
        <v>59</v>
      </c>
      <c r="E157" s="47"/>
      <c r="F157" s="47"/>
      <c r="G157" s="155"/>
      <c r="H157" s="156">
        <v>481878</v>
      </c>
      <c r="I157" s="157">
        <v>499516</v>
      </c>
      <c r="J157" s="169">
        <f>SUM(H157:I157)</f>
        <v>981394</v>
      </c>
      <c r="K157" s="350">
        <v>0</v>
      </c>
      <c r="L157" s="159">
        <v>532386</v>
      </c>
      <c r="M157" s="159">
        <v>789387</v>
      </c>
      <c r="N157" s="159">
        <v>444011</v>
      </c>
      <c r="O157" s="159">
        <v>428564</v>
      </c>
      <c r="P157" s="157">
        <v>114894</v>
      </c>
      <c r="Q157" s="158">
        <f>SUM(K157:P157)</f>
        <v>2309242</v>
      </c>
      <c r="R157" s="160">
        <f>SUM(J157,Q157)</f>
        <v>3290636</v>
      </c>
    </row>
    <row r="158" spans="2:18" s="135" customFormat="1" ht="17.100000000000001" customHeight="1">
      <c r="B158" s="147"/>
      <c r="C158" s="147"/>
      <c r="D158" s="49" t="s">
        <v>60</v>
      </c>
      <c r="E158" s="50"/>
      <c r="F158" s="50"/>
      <c r="G158" s="161"/>
      <c r="H158" s="162">
        <v>2183246</v>
      </c>
      <c r="I158" s="163">
        <v>928438</v>
      </c>
      <c r="J158" s="168">
        <f>SUM(H158:I158)</f>
        <v>3111684</v>
      </c>
      <c r="K158" s="351">
        <v>0</v>
      </c>
      <c r="L158" s="165">
        <v>1934293</v>
      </c>
      <c r="M158" s="165">
        <v>825350</v>
      </c>
      <c r="N158" s="165">
        <v>970680</v>
      </c>
      <c r="O158" s="165">
        <v>732461</v>
      </c>
      <c r="P158" s="163">
        <v>433170</v>
      </c>
      <c r="Q158" s="164">
        <f>SUM(K158:P158)</f>
        <v>4895954</v>
      </c>
      <c r="R158" s="166">
        <f>SUM(J158,Q158)</f>
        <v>8007638</v>
      </c>
    </row>
    <row r="159" spans="2:18" s="135" customFormat="1" ht="17.100000000000001" customHeight="1">
      <c r="B159" s="147"/>
      <c r="C159" s="171" t="s">
        <v>61</v>
      </c>
      <c r="D159" s="172"/>
      <c r="E159" s="172"/>
      <c r="F159" s="172"/>
      <c r="G159" s="173"/>
      <c r="H159" s="140">
        <v>1481236</v>
      </c>
      <c r="I159" s="141">
        <v>1972383</v>
      </c>
      <c r="J159" s="142">
        <f>SUM(H159:I159)</f>
        <v>3453619</v>
      </c>
      <c r="K159" s="352">
        <v>0</v>
      </c>
      <c r="L159" s="143">
        <v>15045629</v>
      </c>
      <c r="M159" s="143">
        <v>16418393</v>
      </c>
      <c r="N159" s="143">
        <v>23374666</v>
      </c>
      <c r="O159" s="143">
        <v>19776098</v>
      </c>
      <c r="P159" s="144">
        <v>6536999</v>
      </c>
      <c r="Q159" s="145">
        <f>SUM(K159:P159)</f>
        <v>81151785</v>
      </c>
      <c r="R159" s="146">
        <f>SUM(J159,Q159)</f>
        <v>84605404</v>
      </c>
    </row>
    <row r="160" spans="2:18" s="135" customFormat="1" ht="17.100000000000001" customHeight="1">
      <c r="B160" s="170"/>
      <c r="C160" s="171" t="s">
        <v>62</v>
      </c>
      <c r="D160" s="172"/>
      <c r="E160" s="172"/>
      <c r="F160" s="172"/>
      <c r="G160" s="173"/>
      <c r="H160" s="140">
        <v>3632820</v>
      </c>
      <c r="I160" s="141">
        <v>5691900</v>
      </c>
      <c r="J160" s="142">
        <f>SUM(H160:I160)</f>
        <v>9324720</v>
      </c>
      <c r="K160" s="352">
        <v>0</v>
      </c>
      <c r="L160" s="143">
        <v>45321752</v>
      </c>
      <c r="M160" s="143">
        <v>27498450</v>
      </c>
      <c r="N160" s="143">
        <v>19640302</v>
      </c>
      <c r="O160" s="143">
        <v>11575851</v>
      </c>
      <c r="P160" s="144">
        <v>5739415</v>
      </c>
      <c r="Q160" s="145">
        <f>SUM(K160:P160)</f>
        <v>109775770</v>
      </c>
      <c r="R160" s="146">
        <f>SUM(J160,Q160)</f>
        <v>119100490</v>
      </c>
    </row>
    <row r="161" spans="2:18" s="135" customFormat="1" ht="17.100000000000001" customHeight="1">
      <c r="B161" s="137" t="s">
        <v>63</v>
      </c>
      <c r="C161" s="138"/>
      <c r="D161" s="138"/>
      <c r="E161" s="138"/>
      <c r="F161" s="138"/>
      <c r="G161" s="139"/>
      <c r="H161" s="140">
        <f t="shared" ref="H161:R161" si="31">SUM(H162:H170)</f>
        <v>354289</v>
      </c>
      <c r="I161" s="141">
        <f t="shared" si="31"/>
        <v>1350038</v>
      </c>
      <c r="J161" s="142">
        <f t="shared" si="31"/>
        <v>1704327</v>
      </c>
      <c r="K161" s="352">
        <f t="shared" si="31"/>
        <v>0</v>
      </c>
      <c r="L161" s="143">
        <f t="shared" si="31"/>
        <v>150787692</v>
      </c>
      <c r="M161" s="143">
        <f t="shared" si="31"/>
        <v>147194046</v>
      </c>
      <c r="N161" s="143">
        <f t="shared" si="31"/>
        <v>142215143</v>
      </c>
      <c r="O161" s="143">
        <f t="shared" si="31"/>
        <v>107617275</v>
      </c>
      <c r="P161" s="144">
        <f t="shared" si="31"/>
        <v>56438338</v>
      </c>
      <c r="Q161" s="145">
        <f t="shared" si="31"/>
        <v>604252494</v>
      </c>
      <c r="R161" s="146">
        <f t="shared" si="31"/>
        <v>605956821</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4936297</v>
      </c>
      <c r="M162" s="211">
        <v>4536003</v>
      </c>
      <c r="N162" s="211">
        <v>6018009</v>
      </c>
      <c r="O162" s="211">
        <v>5873560</v>
      </c>
      <c r="P162" s="212">
        <v>4220824</v>
      </c>
      <c r="Q162" s="213">
        <f t="shared" ref="Q162:Q170" si="33">SUM(K162:P162)</f>
        <v>25584693</v>
      </c>
      <c r="R162" s="214">
        <f t="shared" ref="R162:R170" si="34">SUM(J162,Q162)</f>
        <v>25584693</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294048</v>
      </c>
      <c r="Q163" s="158">
        <f t="shared" si="33"/>
        <v>294048</v>
      </c>
      <c r="R163" s="160">
        <f t="shared" si="34"/>
        <v>294048</v>
      </c>
    </row>
    <row r="164" spans="2:18" s="189" customFormat="1" ht="17.100000000000001" customHeight="1">
      <c r="B164" s="179"/>
      <c r="C164" s="180" t="s">
        <v>66</v>
      </c>
      <c r="D164" s="181"/>
      <c r="E164" s="181"/>
      <c r="F164" s="181"/>
      <c r="G164" s="182"/>
      <c r="H164" s="183">
        <v>0</v>
      </c>
      <c r="I164" s="184">
        <v>0</v>
      </c>
      <c r="J164" s="185">
        <f t="shared" si="32"/>
        <v>0</v>
      </c>
      <c r="K164" s="355"/>
      <c r="L164" s="186">
        <v>71712902</v>
      </c>
      <c r="M164" s="186">
        <v>50062229</v>
      </c>
      <c r="N164" s="186">
        <v>38508775</v>
      </c>
      <c r="O164" s="186">
        <v>23516463</v>
      </c>
      <c r="P164" s="184">
        <v>12224622</v>
      </c>
      <c r="Q164" s="187">
        <f t="shared" si="33"/>
        <v>196024991</v>
      </c>
      <c r="R164" s="188">
        <f t="shared" si="34"/>
        <v>196024991</v>
      </c>
    </row>
    <row r="165" spans="2:18" s="135" customFormat="1" ht="17.100000000000001" customHeight="1">
      <c r="B165" s="147"/>
      <c r="C165" s="154" t="s">
        <v>67</v>
      </c>
      <c r="D165" s="47"/>
      <c r="E165" s="47"/>
      <c r="F165" s="47"/>
      <c r="G165" s="155"/>
      <c r="H165" s="156">
        <v>0</v>
      </c>
      <c r="I165" s="157">
        <v>127485</v>
      </c>
      <c r="J165" s="169">
        <f t="shared" si="32"/>
        <v>127485</v>
      </c>
      <c r="K165" s="350">
        <v>0</v>
      </c>
      <c r="L165" s="159">
        <v>11496957</v>
      </c>
      <c r="M165" s="159">
        <v>11875656</v>
      </c>
      <c r="N165" s="159">
        <v>10911413</v>
      </c>
      <c r="O165" s="159">
        <v>8516207</v>
      </c>
      <c r="P165" s="157">
        <v>3441244</v>
      </c>
      <c r="Q165" s="158">
        <f t="shared" si="33"/>
        <v>46241477</v>
      </c>
      <c r="R165" s="160">
        <f t="shared" si="34"/>
        <v>46368962</v>
      </c>
    </row>
    <row r="166" spans="2:18" s="135" customFormat="1" ht="17.100000000000001" customHeight="1">
      <c r="B166" s="147"/>
      <c r="C166" s="154" t="s">
        <v>68</v>
      </c>
      <c r="D166" s="47"/>
      <c r="E166" s="47"/>
      <c r="F166" s="47"/>
      <c r="G166" s="155"/>
      <c r="H166" s="156">
        <v>354289</v>
      </c>
      <c r="I166" s="157">
        <v>1222553</v>
      </c>
      <c r="J166" s="169">
        <f t="shared" si="32"/>
        <v>1576842</v>
      </c>
      <c r="K166" s="350">
        <v>0</v>
      </c>
      <c r="L166" s="159">
        <v>11021895</v>
      </c>
      <c r="M166" s="159">
        <v>14316273</v>
      </c>
      <c r="N166" s="159">
        <v>20146026</v>
      </c>
      <c r="O166" s="159">
        <v>13953045</v>
      </c>
      <c r="P166" s="157">
        <v>7713817</v>
      </c>
      <c r="Q166" s="158">
        <f t="shared" si="33"/>
        <v>67151056</v>
      </c>
      <c r="R166" s="160">
        <f t="shared" si="34"/>
        <v>68727898</v>
      </c>
    </row>
    <row r="167" spans="2:18" s="135" customFormat="1" ht="17.100000000000001" customHeight="1">
      <c r="B167" s="147"/>
      <c r="C167" s="154" t="s">
        <v>69</v>
      </c>
      <c r="D167" s="47"/>
      <c r="E167" s="47"/>
      <c r="F167" s="47"/>
      <c r="G167" s="155"/>
      <c r="H167" s="156">
        <v>0</v>
      </c>
      <c r="I167" s="157">
        <v>0</v>
      </c>
      <c r="J167" s="169">
        <f t="shared" si="32"/>
        <v>0</v>
      </c>
      <c r="K167" s="355"/>
      <c r="L167" s="159">
        <v>45223947</v>
      </c>
      <c r="M167" s="159">
        <v>54158599</v>
      </c>
      <c r="N167" s="159">
        <v>52842825</v>
      </c>
      <c r="O167" s="159">
        <v>33061464</v>
      </c>
      <c r="P167" s="157">
        <v>14168594</v>
      </c>
      <c r="Q167" s="158">
        <f t="shared" si="33"/>
        <v>199455429</v>
      </c>
      <c r="R167" s="160">
        <f t="shared" si="34"/>
        <v>199455429</v>
      </c>
    </row>
    <row r="168" spans="2:18" s="135" customFormat="1" ht="17.100000000000001" customHeight="1">
      <c r="B168" s="147"/>
      <c r="C168" s="190" t="s">
        <v>70</v>
      </c>
      <c r="D168" s="191"/>
      <c r="E168" s="191"/>
      <c r="F168" s="191"/>
      <c r="G168" s="192"/>
      <c r="H168" s="156">
        <v>0</v>
      </c>
      <c r="I168" s="157">
        <v>0</v>
      </c>
      <c r="J168" s="169">
        <f t="shared" si="32"/>
        <v>0</v>
      </c>
      <c r="K168" s="355"/>
      <c r="L168" s="159">
        <v>3607352</v>
      </c>
      <c r="M168" s="159">
        <v>6130439</v>
      </c>
      <c r="N168" s="159">
        <v>7595384</v>
      </c>
      <c r="O168" s="159">
        <v>5645149</v>
      </c>
      <c r="P168" s="157">
        <v>2780710</v>
      </c>
      <c r="Q168" s="158">
        <f t="shared" si="33"/>
        <v>25759034</v>
      </c>
      <c r="R168" s="160">
        <f t="shared" si="34"/>
        <v>25759034</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934049</v>
      </c>
      <c r="O169" s="159">
        <v>8996108</v>
      </c>
      <c r="P169" s="157">
        <v>4045451</v>
      </c>
      <c r="Q169" s="158">
        <f t="shared" si="33"/>
        <v>13975608</v>
      </c>
      <c r="R169" s="160">
        <f t="shared" si="34"/>
        <v>13975608</v>
      </c>
    </row>
    <row r="170" spans="2:18" s="135" customFormat="1" ht="17.100000000000001" customHeight="1">
      <c r="B170" s="195"/>
      <c r="C170" s="196" t="s">
        <v>72</v>
      </c>
      <c r="D170" s="197"/>
      <c r="E170" s="197"/>
      <c r="F170" s="197"/>
      <c r="G170" s="198"/>
      <c r="H170" s="199">
        <v>0</v>
      </c>
      <c r="I170" s="200">
        <v>0</v>
      </c>
      <c r="J170" s="201">
        <f t="shared" si="32"/>
        <v>0</v>
      </c>
      <c r="K170" s="356"/>
      <c r="L170" s="202">
        <v>2788342</v>
      </c>
      <c r="M170" s="202">
        <v>6114847</v>
      </c>
      <c r="N170" s="202">
        <v>5258662</v>
      </c>
      <c r="O170" s="202">
        <v>8055279</v>
      </c>
      <c r="P170" s="200">
        <v>7549028</v>
      </c>
      <c r="Q170" s="203">
        <f t="shared" si="33"/>
        <v>29766158</v>
      </c>
      <c r="R170" s="204">
        <f t="shared" si="34"/>
        <v>29766158</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13140878</v>
      </c>
      <c r="M171" s="143">
        <f t="shared" si="35"/>
        <v>19979855</v>
      </c>
      <c r="N171" s="143">
        <f t="shared" si="35"/>
        <v>85981649</v>
      </c>
      <c r="O171" s="143">
        <f t="shared" si="35"/>
        <v>276837580</v>
      </c>
      <c r="P171" s="144">
        <f t="shared" si="35"/>
        <v>318926778</v>
      </c>
      <c r="Q171" s="145">
        <f t="shared" si="35"/>
        <v>714866740</v>
      </c>
      <c r="R171" s="146">
        <f t="shared" si="35"/>
        <v>714866740</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846423</v>
      </c>
      <c r="N172" s="152">
        <v>40579750</v>
      </c>
      <c r="O172" s="152">
        <v>129484368</v>
      </c>
      <c r="P172" s="150">
        <v>119888496</v>
      </c>
      <c r="Q172" s="151">
        <f>SUM(K172:P172)</f>
        <v>290799037</v>
      </c>
      <c r="R172" s="153">
        <f>SUM(J172,Q172)</f>
        <v>290799037</v>
      </c>
    </row>
    <row r="173" spans="2:18" s="135" customFormat="1" ht="17.100000000000001" customHeight="1">
      <c r="B173" s="147"/>
      <c r="C173" s="154" t="s">
        <v>75</v>
      </c>
      <c r="D173" s="47"/>
      <c r="E173" s="47"/>
      <c r="F173" s="47"/>
      <c r="G173" s="155"/>
      <c r="H173" s="156">
        <v>0</v>
      </c>
      <c r="I173" s="157">
        <v>0</v>
      </c>
      <c r="J173" s="169">
        <f>SUM(H173:I173)</f>
        <v>0</v>
      </c>
      <c r="K173" s="355"/>
      <c r="L173" s="159">
        <v>12931403</v>
      </c>
      <c r="M173" s="159">
        <v>18309995</v>
      </c>
      <c r="N173" s="159">
        <v>34177520</v>
      </c>
      <c r="O173" s="159">
        <v>34874065</v>
      </c>
      <c r="P173" s="157">
        <v>22408181</v>
      </c>
      <c r="Q173" s="158">
        <f>SUM(K173:P173)</f>
        <v>122701164</v>
      </c>
      <c r="R173" s="160">
        <f>SUM(J173,Q173)</f>
        <v>122701164</v>
      </c>
    </row>
    <row r="174" spans="2:18" s="135" customFormat="1" ht="17.100000000000001" customHeight="1">
      <c r="B174" s="193"/>
      <c r="C174" s="154" t="s">
        <v>76</v>
      </c>
      <c r="D174" s="47"/>
      <c r="E174" s="47"/>
      <c r="F174" s="47"/>
      <c r="G174" s="155"/>
      <c r="H174" s="156">
        <v>0</v>
      </c>
      <c r="I174" s="157">
        <v>0</v>
      </c>
      <c r="J174" s="169">
        <f>SUM(H174:I174)</f>
        <v>0</v>
      </c>
      <c r="K174" s="355"/>
      <c r="L174" s="159">
        <v>0</v>
      </c>
      <c r="M174" s="159">
        <v>262557</v>
      </c>
      <c r="N174" s="159">
        <v>1699362</v>
      </c>
      <c r="O174" s="159">
        <v>16618643</v>
      </c>
      <c r="P174" s="157">
        <v>26469783</v>
      </c>
      <c r="Q174" s="158">
        <f>SUM(K174:P174)</f>
        <v>45050345</v>
      </c>
      <c r="R174" s="160">
        <f>SUM(J174,Q174)</f>
        <v>45050345</v>
      </c>
    </row>
    <row r="175" spans="2:18" s="189" customFormat="1" ht="17.100000000000001" customHeight="1">
      <c r="B175" s="332"/>
      <c r="C175" s="314" t="s">
        <v>155</v>
      </c>
      <c r="D175" s="315"/>
      <c r="E175" s="315"/>
      <c r="F175" s="315"/>
      <c r="G175" s="316"/>
      <c r="H175" s="317">
        <v>0</v>
      </c>
      <c r="I175" s="318">
        <v>0</v>
      </c>
      <c r="J175" s="319">
        <f>SUM(H175:I175)</f>
        <v>0</v>
      </c>
      <c r="K175" s="356"/>
      <c r="L175" s="320">
        <v>209475</v>
      </c>
      <c r="M175" s="320">
        <v>560880</v>
      </c>
      <c r="N175" s="320">
        <v>9525017</v>
      </c>
      <c r="O175" s="320">
        <v>95860504</v>
      </c>
      <c r="P175" s="318">
        <v>150160318</v>
      </c>
      <c r="Q175" s="321">
        <f>SUM(K175:P175)</f>
        <v>256316194</v>
      </c>
      <c r="R175" s="322">
        <f>SUM(J175,Q175)</f>
        <v>256316194</v>
      </c>
    </row>
    <row r="176" spans="2:18" s="135" customFormat="1" ht="17.100000000000001" customHeight="1">
      <c r="B176" s="205" t="s">
        <v>77</v>
      </c>
      <c r="C176" s="31"/>
      <c r="D176" s="31"/>
      <c r="E176" s="31"/>
      <c r="F176" s="31"/>
      <c r="G176" s="32"/>
      <c r="H176" s="140">
        <f t="shared" ref="H176:R176" si="36">SUM(H140,H161,H171)</f>
        <v>17334052</v>
      </c>
      <c r="I176" s="141">
        <f t="shared" si="36"/>
        <v>31781608</v>
      </c>
      <c r="J176" s="142">
        <f t="shared" si="36"/>
        <v>49115660</v>
      </c>
      <c r="K176" s="352">
        <f t="shared" si="36"/>
        <v>0</v>
      </c>
      <c r="L176" s="143">
        <f t="shared" si="36"/>
        <v>416794919</v>
      </c>
      <c r="M176" s="143">
        <f t="shared" si="36"/>
        <v>388314161</v>
      </c>
      <c r="N176" s="143">
        <f t="shared" si="36"/>
        <v>414642960</v>
      </c>
      <c r="O176" s="143">
        <f t="shared" si="36"/>
        <v>525666615</v>
      </c>
      <c r="P176" s="144">
        <f t="shared" si="36"/>
        <v>451572473</v>
      </c>
      <c r="Q176" s="145">
        <f t="shared" si="36"/>
        <v>2196991128</v>
      </c>
      <c r="R176" s="146">
        <f t="shared" si="36"/>
        <v>2246106788</v>
      </c>
    </row>
  </sheetData>
  <mergeCells count="54">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K55:Q55"/>
    <mergeCell ref="H64:J64"/>
    <mergeCell ref="R96:R97"/>
    <mergeCell ref="J79:Q79"/>
    <mergeCell ref="H72:J72"/>
    <mergeCell ref="J71:Q71"/>
    <mergeCell ref="Q72:Q73"/>
    <mergeCell ref="K72:P72"/>
  </mergeCells>
  <phoneticPr fontId="7"/>
  <pageMargins left="0.35433070866141736" right="0.78740157480314965" top="0.59055118110236227" bottom="0.39370078740157483" header="0.39370078740157483" footer="0.39370078740157483"/>
  <pageSetup paperSize="9" scale="66"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topLeftCell="A86"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4.13281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令和３年（２０２１年）２月※</v>
      </c>
      <c r="J1" s="627" t="s">
        <v>0</v>
      </c>
      <c r="K1" s="628"/>
      <c r="L1" s="628"/>
      <c r="M1" s="628"/>
      <c r="N1" s="628"/>
      <c r="O1" s="629"/>
      <c r="P1" s="630">
        <v>44316</v>
      </c>
      <c r="Q1" s="631"/>
      <c r="R1" s="3" t="s">
        <v>1</v>
      </c>
    </row>
    <row r="2" spans="1:18" ht="17.100000000000001" customHeight="1" thickTop="1">
      <c r="A2" s="4">
        <v>3</v>
      </c>
      <c r="B2" s="4">
        <v>2021</v>
      </c>
      <c r="C2" s="4">
        <v>2</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令和３年（２０２１年）２月末日現在</v>
      </c>
      <c r="C5" s="635"/>
      <c r="D5" s="635"/>
      <c r="E5" s="635"/>
      <c r="F5" s="635"/>
      <c r="G5" s="636"/>
      <c r="H5" s="637" t="s">
        <v>4</v>
      </c>
      <c r="I5" s="638"/>
      <c r="L5" s="413" t="s">
        <v>3</v>
      </c>
      <c r="Q5" s="7" t="s">
        <v>5</v>
      </c>
    </row>
    <row r="6" spans="1:18" ht="17.100000000000001" customHeight="1">
      <c r="B6" s="8" t="s">
        <v>6</v>
      </c>
      <c r="C6" s="9"/>
      <c r="D6" s="9"/>
      <c r="E6" s="9"/>
      <c r="F6" s="9"/>
      <c r="G6" s="10"/>
      <c r="H6" s="11"/>
      <c r="I6" s="12">
        <v>47565</v>
      </c>
      <c r="K6" s="361" t="s">
        <v>158</v>
      </c>
      <c r="L6" s="360">
        <f>(I7+I8)-I6</f>
        <v>1999</v>
      </c>
      <c r="Q6" s="242">
        <f>R42</f>
        <v>20019</v>
      </c>
      <c r="R6" s="648">
        <f>Q6/Q7</f>
        <v>0.20610734178257781</v>
      </c>
    </row>
    <row r="7" spans="1:18" s="251" customFormat="1" ht="17.100000000000001" customHeight="1">
      <c r="B7" s="243" t="s">
        <v>151</v>
      </c>
      <c r="C7" s="244"/>
      <c r="D7" s="244"/>
      <c r="E7" s="244"/>
      <c r="F7" s="244"/>
      <c r="G7" s="245"/>
      <c r="H7" s="246"/>
      <c r="I7" s="247">
        <v>31350</v>
      </c>
      <c r="K7" s="251" t="s">
        <v>157</v>
      </c>
      <c r="Q7" s="333">
        <f>I9</f>
        <v>97129</v>
      </c>
      <c r="R7" s="648"/>
    </row>
    <row r="8" spans="1:18" s="251" customFormat="1" ht="17.100000000000001" customHeight="1">
      <c r="B8" s="13" t="s">
        <v>152</v>
      </c>
      <c r="C8" s="14"/>
      <c r="D8" s="14"/>
      <c r="E8" s="14"/>
      <c r="F8" s="14"/>
      <c r="G8" s="248"/>
      <c r="H8" s="249"/>
      <c r="I8" s="250">
        <v>18214</v>
      </c>
      <c r="K8" s="251" t="s">
        <v>156</v>
      </c>
      <c r="Q8" s="334"/>
      <c r="R8" s="335"/>
    </row>
    <row r="9" spans="1:18" ht="17.100000000000001" customHeight="1">
      <c r="B9" s="15" t="s">
        <v>7</v>
      </c>
      <c r="C9" s="16"/>
      <c r="D9" s="16"/>
      <c r="E9" s="16"/>
      <c r="F9" s="16"/>
      <c r="G9" s="17"/>
      <c r="H9" s="18"/>
      <c r="I9" s="19">
        <f>I6+I7+I8</f>
        <v>97129</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令和３年（２０２１年）２月末日現在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810</v>
      </c>
      <c r="I14" s="34">
        <f>I15+I16+I17+I18+I19+I20</f>
        <v>671</v>
      </c>
      <c r="J14" s="35">
        <f t="shared" ref="J14:J22" si="0">SUM(H14:I14)</f>
        <v>1481</v>
      </c>
      <c r="K14" s="337" t="s">
        <v>196</v>
      </c>
      <c r="L14" s="36">
        <f>L15+L16+L17+L18+L19+L20</f>
        <v>1413</v>
      </c>
      <c r="M14" s="36">
        <f>M15+M16+M17+M18+M19+M20</f>
        <v>1032</v>
      </c>
      <c r="N14" s="36">
        <f>N15+N16+N17+N18+N19+N20</f>
        <v>716</v>
      </c>
      <c r="O14" s="36">
        <f>O15+O16+O17+O18+O19+O20</f>
        <v>678</v>
      </c>
      <c r="P14" s="36">
        <f>P15+P16+P17+P18+P19+P20</f>
        <v>510</v>
      </c>
      <c r="Q14" s="37">
        <f t="shared" ref="Q14:Q22" si="1">SUM(K14:P14)</f>
        <v>4349</v>
      </c>
      <c r="R14" s="38">
        <f t="shared" ref="R14:R22" si="2">SUM(J14,Q14)</f>
        <v>5830</v>
      </c>
    </row>
    <row r="15" spans="1:18" ht="17.100000000000001" customHeight="1">
      <c r="A15" s="4">
        <v>156</v>
      </c>
      <c r="B15" s="611"/>
      <c r="C15" s="39"/>
      <c r="D15" s="40" t="s">
        <v>22</v>
      </c>
      <c r="E15" s="40"/>
      <c r="F15" s="40"/>
      <c r="G15" s="40"/>
      <c r="H15" s="41">
        <v>67</v>
      </c>
      <c r="I15" s="42">
        <v>56</v>
      </c>
      <c r="J15" s="43">
        <f t="shared" si="0"/>
        <v>123</v>
      </c>
      <c r="K15" s="338" t="s">
        <v>196</v>
      </c>
      <c r="L15" s="44">
        <v>89</v>
      </c>
      <c r="M15" s="44">
        <v>66</v>
      </c>
      <c r="N15" s="44">
        <v>32</v>
      </c>
      <c r="O15" s="44">
        <v>36</v>
      </c>
      <c r="P15" s="42">
        <v>36</v>
      </c>
      <c r="Q15" s="43">
        <f t="shared" si="1"/>
        <v>259</v>
      </c>
      <c r="R15" s="45">
        <f t="shared" si="2"/>
        <v>382</v>
      </c>
    </row>
    <row r="16" spans="1:18" ht="17.100000000000001" customHeight="1">
      <c r="A16" s="4"/>
      <c r="B16" s="611"/>
      <c r="C16" s="46"/>
      <c r="D16" s="47" t="s">
        <v>23</v>
      </c>
      <c r="E16" s="47"/>
      <c r="F16" s="47"/>
      <c r="G16" s="47"/>
      <c r="H16" s="41">
        <v>128</v>
      </c>
      <c r="I16" s="42">
        <v>130</v>
      </c>
      <c r="J16" s="43">
        <f t="shared" si="0"/>
        <v>258</v>
      </c>
      <c r="K16" s="338" t="s">
        <v>197</v>
      </c>
      <c r="L16" s="44">
        <v>171</v>
      </c>
      <c r="M16" s="44">
        <v>167</v>
      </c>
      <c r="N16" s="44">
        <v>99</v>
      </c>
      <c r="O16" s="44">
        <v>89</v>
      </c>
      <c r="P16" s="42">
        <v>66</v>
      </c>
      <c r="Q16" s="43">
        <f t="shared" si="1"/>
        <v>592</v>
      </c>
      <c r="R16" s="48">
        <f t="shared" si="2"/>
        <v>850</v>
      </c>
    </row>
    <row r="17" spans="1:18" ht="17.100000000000001" customHeight="1">
      <c r="A17" s="4"/>
      <c r="B17" s="611"/>
      <c r="C17" s="46"/>
      <c r="D17" s="47" t="s">
        <v>24</v>
      </c>
      <c r="E17" s="47"/>
      <c r="F17" s="47"/>
      <c r="G17" s="47"/>
      <c r="H17" s="41">
        <v>123</v>
      </c>
      <c r="I17" s="42">
        <v>115</v>
      </c>
      <c r="J17" s="43">
        <f t="shared" si="0"/>
        <v>238</v>
      </c>
      <c r="K17" s="338" t="s">
        <v>196</v>
      </c>
      <c r="L17" s="44">
        <v>259</v>
      </c>
      <c r="M17" s="44">
        <v>171</v>
      </c>
      <c r="N17" s="44">
        <v>119</v>
      </c>
      <c r="O17" s="44">
        <v>108</v>
      </c>
      <c r="P17" s="42">
        <v>91</v>
      </c>
      <c r="Q17" s="43">
        <f t="shared" si="1"/>
        <v>748</v>
      </c>
      <c r="R17" s="48">
        <f t="shared" si="2"/>
        <v>986</v>
      </c>
    </row>
    <row r="18" spans="1:18" ht="17.100000000000001" customHeight="1">
      <c r="A18" s="4"/>
      <c r="B18" s="611"/>
      <c r="C18" s="46"/>
      <c r="D18" s="47" t="s">
        <v>25</v>
      </c>
      <c r="E18" s="47"/>
      <c r="F18" s="47"/>
      <c r="G18" s="47"/>
      <c r="H18" s="41">
        <v>168</v>
      </c>
      <c r="I18" s="42">
        <v>138</v>
      </c>
      <c r="J18" s="43">
        <f t="shared" si="0"/>
        <v>306</v>
      </c>
      <c r="K18" s="338" t="s">
        <v>197</v>
      </c>
      <c r="L18" s="44">
        <v>309</v>
      </c>
      <c r="M18" s="44">
        <v>194</v>
      </c>
      <c r="N18" s="44">
        <v>134</v>
      </c>
      <c r="O18" s="44">
        <v>160</v>
      </c>
      <c r="P18" s="42">
        <v>107</v>
      </c>
      <c r="Q18" s="43">
        <f t="shared" si="1"/>
        <v>904</v>
      </c>
      <c r="R18" s="48">
        <f t="shared" si="2"/>
        <v>1210</v>
      </c>
    </row>
    <row r="19" spans="1:18" ht="17.100000000000001" customHeight="1">
      <c r="A19" s="4"/>
      <c r="B19" s="611"/>
      <c r="C19" s="46"/>
      <c r="D19" s="47" t="s">
        <v>26</v>
      </c>
      <c r="E19" s="47"/>
      <c r="F19" s="47"/>
      <c r="G19" s="47"/>
      <c r="H19" s="41">
        <v>182</v>
      </c>
      <c r="I19" s="42">
        <v>129</v>
      </c>
      <c r="J19" s="43">
        <f t="shared" si="0"/>
        <v>311</v>
      </c>
      <c r="K19" s="338" t="s">
        <v>197</v>
      </c>
      <c r="L19" s="44">
        <v>339</v>
      </c>
      <c r="M19" s="44">
        <v>230</v>
      </c>
      <c r="N19" s="44">
        <v>186</v>
      </c>
      <c r="O19" s="44">
        <v>148</v>
      </c>
      <c r="P19" s="42">
        <v>90</v>
      </c>
      <c r="Q19" s="43">
        <f t="shared" si="1"/>
        <v>993</v>
      </c>
      <c r="R19" s="48">
        <f t="shared" si="2"/>
        <v>1304</v>
      </c>
    </row>
    <row r="20" spans="1:18" ht="17.100000000000001" customHeight="1">
      <c r="A20" s="4">
        <v>719</v>
      </c>
      <c r="B20" s="611"/>
      <c r="C20" s="49"/>
      <c r="D20" s="50" t="s">
        <v>27</v>
      </c>
      <c r="E20" s="50"/>
      <c r="F20" s="50"/>
      <c r="G20" s="50"/>
      <c r="H20" s="51">
        <v>142</v>
      </c>
      <c r="I20" s="52">
        <v>103</v>
      </c>
      <c r="J20" s="53">
        <f t="shared" si="0"/>
        <v>245</v>
      </c>
      <c r="K20" s="339" t="s">
        <v>197</v>
      </c>
      <c r="L20" s="54">
        <v>246</v>
      </c>
      <c r="M20" s="54">
        <v>204</v>
      </c>
      <c r="N20" s="54">
        <v>146</v>
      </c>
      <c r="O20" s="54">
        <v>137</v>
      </c>
      <c r="P20" s="52">
        <v>120</v>
      </c>
      <c r="Q20" s="43">
        <f t="shared" si="1"/>
        <v>853</v>
      </c>
      <c r="R20" s="55">
        <f t="shared" si="2"/>
        <v>1098</v>
      </c>
    </row>
    <row r="21" spans="1:18" ht="17.100000000000001" customHeight="1">
      <c r="A21" s="4">
        <v>25</v>
      </c>
      <c r="B21" s="611"/>
      <c r="C21" s="56" t="s">
        <v>28</v>
      </c>
      <c r="D21" s="56"/>
      <c r="E21" s="56"/>
      <c r="F21" s="56"/>
      <c r="G21" s="56"/>
      <c r="H21" s="33">
        <v>18</v>
      </c>
      <c r="I21" s="57">
        <v>27</v>
      </c>
      <c r="J21" s="35">
        <f t="shared" si="0"/>
        <v>45</v>
      </c>
      <c r="K21" s="337" t="s">
        <v>196</v>
      </c>
      <c r="L21" s="36">
        <v>40</v>
      </c>
      <c r="M21" s="36">
        <v>28</v>
      </c>
      <c r="N21" s="36">
        <v>20</v>
      </c>
      <c r="O21" s="36">
        <v>11</v>
      </c>
      <c r="P21" s="58">
        <v>21</v>
      </c>
      <c r="Q21" s="59">
        <f t="shared" si="1"/>
        <v>120</v>
      </c>
      <c r="R21" s="60">
        <f t="shared" si="2"/>
        <v>165</v>
      </c>
    </row>
    <row r="22" spans="1:18" ht="17.100000000000001" customHeight="1" thickBot="1">
      <c r="A22" s="4">
        <v>900</v>
      </c>
      <c r="B22" s="612"/>
      <c r="C22" s="607" t="s">
        <v>29</v>
      </c>
      <c r="D22" s="608"/>
      <c r="E22" s="608"/>
      <c r="F22" s="608"/>
      <c r="G22" s="609"/>
      <c r="H22" s="61">
        <f>H14+H21</f>
        <v>828</v>
      </c>
      <c r="I22" s="62">
        <f>I14+I21</f>
        <v>698</v>
      </c>
      <c r="J22" s="63">
        <f t="shared" si="0"/>
        <v>1526</v>
      </c>
      <c r="K22" s="340" t="s">
        <v>196</v>
      </c>
      <c r="L22" s="64">
        <f>L14+L21</f>
        <v>1453</v>
      </c>
      <c r="M22" s="64">
        <f>M14+M21</f>
        <v>1060</v>
      </c>
      <c r="N22" s="64">
        <f>N14+N21</f>
        <v>736</v>
      </c>
      <c r="O22" s="64">
        <f>O14+O21</f>
        <v>689</v>
      </c>
      <c r="P22" s="62">
        <f>P14+P21</f>
        <v>531</v>
      </c>
      <c r="Q22" s="63">
        <f t="shared" si="1"/>
        <v>4469</v>
      </c>
      <c r="R22" s="65">
        <f t="shared" si="2"/>
        <v>5995</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1964</v>
      </c>
      <c r="I24" s="34">
        <f>I25+I26+I27+I28+I29+I30</f>
        <v>1808</v>
      </c>
      <c r="J24" s="35">
        <f t="shared" ref="J24:J32" si="3">SUM(H24:I24)</f>
        <v>3772</v>
      </c>
      <c r="K24" s="337" t="s">
        <v>196</v>
      </c>
      <c r="L24" s="36">
        <f>L25+L26+L27+L28+L29+L30</f>
        <v>3286</v>
      </c>
      <c r="M24" s="36">
        <f>M25+M26+M27+M28+M29+M30</f>
        <v>1946</v>
      </c>
      <c r="N24" s="36">
        <f>N25+N26+N27+N28+N29+N30</f>
        <v>1583</v>
      </c>
      <c r="O24" s="36">
        <f>O25+O26+O27+O28+O29+O30</f>
        <v>1812</v>
      </c>
      <c r="P24" s="36">
        <f>P25+P26+P27+P28+P29+P30</f>
        <v>1470</v>
      </c>
      <c r="Q24" s="37">
        <f t="shared" ref="Q24:Q32" si="4">SUM(K24:P24)</f>
        <v>10097</v>
      </c>
      <c r="R24" s="38">
        <f t="shared" ref="R24:R32" si="5">SUM(J24,Q24)</f>
        <v>13869</v>
      </c>
    </row>
    <row r="25" spans="1:18" ht="17.100000000000001" customHeight="1">
      <c r="B25" s="614"/>
      <c r="C25" s="68"/>
      <c r="D25" s="40" t="s">
        <v>22</v>
      </c>
      <c r="E25" s="40"/>
      <c r="F25" s="40"/>
      <c r="G25" s="40"/>
      <c r="H25" s="41">
        <v>71</v>
      </c>
      <c r="I25" s="42">
        <v>54</v>
      </c>
      <c r="J25" s="43">
        <f t="shared" si="3"/>
        <v>125</v>
      </c>
      <c r="K25" s="338" t="s">
        <v>196</v>
      </c>
      <c r="L25" s="44">
        <v>61</v>
      </c>
      <c r="M25" s="44">
        <v>44</v>
      </c>
      <c r="N25" s="44">
        <v>31</v>
      </c>
      <c r="O25" s="44">
        <v>34</v>
      </c>
      <c r="P25" s="42">
        <v>25</v>
      </c>
      <c r="Q25" s="43">
        <f t="shared" si="4"/>
        <v>195</v>
      </c>
      <c r="R25" s="45">
        <f t="shared" si="5"/>
        <v>320</v>
      </c>
    </row>
    <row r="26" spans="1:18" ht="17.100000000000001" customHeight="1">
      <c r="B26" s="614"/>
      <c r="C26" s="40"/>
      <c r="D26" s="47" t="s">
        <v>23</v>
      </c>
      <c r="E26" s="47"/>
      <c r="F26" s="47"/>
      <c r="G26" s="47"/>
      <c r="H26" s="41">
        <v>150</v>
      </c>
      <c r="I26" s="42">
        <v>153</v>
      </c>
      <c r="J26" s="43">
        <f t="shared" si="3"/>
        <v>303</v>
      </c>
      <c r="K26" s="338" t="s">
        <v>196</v>
      </c>
      <c r="L26" s="44">
        <v>197</v>
      </c>
      <c r="M26" s="44">
        <v>94</v>
      </c>
      <c r="N26" s="44">
        <v>87</v>
      </c>
      <c r="O26" s="44">
        <v>85</v>
      </c>
      <c r="P26" s="42">
        <v>77</v>
      </c>
      <c r="Q26" s="43">
        <f t="shared" si="4"/>
        <v>540</v>
      </c>
      <c r="R26" s="48">
        <f t="shared" si="5"/>
        <v>843</v>
      </c>
    </row>
    <row r="27" spans="1:18" ht="17.100000000000001" customHeight="1">
      <c r="B27" s="614"/>
      <c r="C27" s="40"/>
      <c r="D27" s="47" t="s">
        <v>24</v>
      </c>
      <c r="E27" s="47"/>
      <c r="F27" s="47"/>
      <c r="G27" s="47"/>
      <c r="H27" s="41">
        <v>284</v>
      </c>
      <c r="I27" s="42">
        <v>260</v>
      </c>
      <c r="J27" s="43">
        <f t="shared" si="3"/>
        <v>544</v>
      </c>
      <c r="K27" s="338" t="s">
        <v>196</v>
      </c>
      <c r="L27" s="44">
        <v>367</v>
      </c>
      <c r="M27" s="44">
        <v>200</v>
      </c>
      <c r="N27" s="44">
        <v>151</v>
      </c>
      <c r="O27" s="44">
        <v>135</v>
      </c>
      <c r="P27" s="42">
        <v>122</v>
      </c>
      <c r="Q27" s="43">
        <f t="shared" si="4"/>
        <v>975</v>
      </c>
      <c r="R27" s="48">
        <f t="shared" si="5"/>
        <v>1519</v>
      </c>
    </row>
    <row r="28" spans="1:18" ht="17.100000000000001" customHeight="1">
      <c r="B28" s="614"/>
      <c r="C28" s="40"/>
      <c r="D28" s="47" t="s">
        <v>25</v>
      </c>
      <c r="E28" s="47"/>
      <c r="F28" s="47"/>
      <c r="G28" s="47"/>
      <c r="H28" s="41">
        <v>493</v>
      </c>
      <c r="I28" s="42">
        <v>383</v>
      </c>
      <c r="J28" s="43">
        <f t="shared" si="3"/>
        <v>876</v>
      </c>
      <c r="K28" s="338" t="s">
        <v>196</v>
      </c>
      <c r="L28" s="44">
        <v>656</v>
      </c>
      <c r="M28" s="44">
        <v>319</v>
      </c>
      <c r="N28" s="44">
        <v>216</v>
      </c>
      <c r="O28" s="44">
        <v>233</v>
      </c>
      <c r="P28" s="42">
        <v>185</v>
      </c>
      <c r="Q28" s="43">
        <f t="shared" si="4"/>
        <v>1609</v>
      </c>
      <c r="R28" s="48">
        <f t="shared" si="5"/>
        <v>2485</v>
      </c>
    </row>
    <row r="29" spans="1:18" ht="17.100000000000001" customHeight="1">
      <c r="B29" s="614"/>
      <c r="C29" s="40"/>
      <c r="D29" s="47" t="s">
        <v>26</v>
      </c>
      <c r="E29" s="47"/>
      <c r="F29" s="47"/>
      <c r="G29" s="47"/>
      <c r="H29" s="41">
        <v>566</v>
      </c>
      <c r="I29" s="42">
        <v>550</v>
      </c>
      <c r="J29" s="43">
        <f t="shared" si="3"/>
        <v>1116</v>
      </c>
      <c r="K29" s="338" t="s">
        <v>196</v>
      </c>
      <c r="L29" s="44">
        <v>1011</v>
      </c>
      <c r="M29" s="44">
        <v>538</v>
      </c>
      <c r="N29" s="44">
        <v>415</v>
      </c>
      <c r="O29" s="44">
        <v>457</v>
      </c>
      <c r="P29" s="42">
        <v>393</v>
      </c>
      <c r="Q29" s="43">
        <f t="shared" si="4"/>
        <v>2814</v>
      </c>
      <c r="R29" s="48">
        <f t="shared" si="5"/>
        <v>3930</v>
      </c>
    </row>
    <row r="30" spans="1:18" ht="17.100000000000001" customHeight="1">
      <c r="B30" s="614"/>
      <c r="C30" s="50"/>
      <c r="D30" s="50" t="s">
        <v>27</v>
      </c>
      <c r="E30" s="50"/>
      <c r="F30" s="50"/>
      <c r="G30" s="50"/>
      <c r="H30" s="51">
        <v>400</v>
      </c>
      <c r="I30" s="52">
        <v>408</v>
      </c>
      <c r="J30" s="53">
        <f t="shared" si="3"/>
        <v>808</v>
      </c>
      <c r="K30" s="339" t="s">
        <v>196</v>
      </c>
      <c r="L30" s="54">
        <v>994</v>
      </c>
      <c r="M30" s="54">
        <v>751</v>
      </c>
      <c r="N30" s="54">
        <v>683</v>
      </c>
      <c r="O30" s="54">
        <v>868</v>
      </c>
      <c r="P30" s="52">
        <v>668</v>
      </c>
      <c r="Q30" s="53">
        <f t="shared" si="4"/>
        <v>3964</v>
      </c>
      <c r="R30" s="55">
        <f t="shared" si="5"/>
        <v>4772</v>
      </c>
    </row>
    <row r="31" spans="1:18" ht="17.100000000000001" customHeight="1">
      <c r="B31" s="614"/>
      <c r="C31" s="56" t="s">
        <v>28</v>
      </c>
      <c r="D31" s="56"/>
      <c r="E31" s="56"/>
      <c r="F31" s="56"/>
      <c r="G31" s="56"/>
      <c r="H31" s="33">
        <v>19</v>
      </c>
      <c r="I31" s="57">
        <v>29</v>
      </c>
      <c r="J31" s="35">
        <f t="shared" si="3"/>
        <v>48</v>
      </c>
      <c r="K31" s="337" t="s">
        <v>196</v>
      </c>
      <c r="L31" s="36">
        <v>35</v>
      </c>
      <c r="M31" s="36">
        <v>20</v>
      </c>
      <c r="N31" s="36">
        <v>16</v>
      </c>
      <c r="O31" s="36">
        <v>18</v>
      </c>
      <c r="P31" s="58">
        <v>18</v>
      </c>
      <c r="Q31" s="59">
        <f t="shared" si="4"/>
        <v>107</v>
      </c>
      <c r="R31" s="60">
        <f t="shared" si="5"/>
        <v>155</v>
      </c>
    </row>
    <row r="32" spans="1:18" ht="17.100000000000001" customHeight="1" thickBot="1">
      <c r="B32" s="615"/>
      <c r="C32" s="607" t="s">
        <v>29</v>
      </c>
      <c r="D32" s="608"/>
      <c r="E32" s="608"/>
      <c r="F32" s="608"/>
      <c r="G32" s="609"/>
      <c r="H32" s="61">
        <f>H24+H31</f>
        <v>1983</v>
      </c>
      <c r="I32" s="62">
        <f>I24+I31</f>
        <v>1837</v>
      </c>
      <c r="J32" s="63">
        <f t="shared" si="3"/>
        <v>3820</v>
      </c>
      <c r="K32" s="340" t="s">
        <v>196</v>
      </c>
      <c r="L32" s="64">
        <f>L24+L31</f>
        <v>3321</v>
      </c>
      <c r="M32" s="64">
        <f>M24+M31</f>
        <v>1966</v>
      </c>
      <c r="N32" s="64">
        <f>N24+N31</f>
        <v>1599</v>
      </c>
      <c r="O32" s="64">
        <f>O24+O31</f>
        <v>1830</v>
      </c>
      <c r="P32" s="62">
        <f>P24+P31</f>
        <v>1488</v>
      </c>
      <c r="Q32" s="63">
        <f t="shared" si="4"/>
        <v>10204</v>
      </c>
      <c r="R32" s="65">
        <f t="shared" si="5"/>
        <v>14024</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2774</v>
      </c>
      <c r="I34" s="34">
        <f t="shared" si="6"/>
        <v>2479</v>
      </c>
      <c r="J34" s="35">
        <f t="shared" ref="J34:J42" si="7">SUM(H34:I34)</f>
        <v>5253</v>
      </c>
      <c r="K34" s="337" t="s">
        <v>196</v>
      </c>
      <c r="L34" s="69">
        <f t="shared" ref="L34:P41" si="8">L14+L24</f>
        <v>4699</v>
      </c>
      <c r="M34" s="69">
        <f t="shared" si="8"/>
        <v>2978</v>
      </c>
      <c r="N34" s="69">
        <f t="shared" si="8"/>
        <v>2299</v>
      </c>
      <c r="O34" s="69">
        <f t="shared" si="8"/>
        <v>2490</v>
      </c>
      <c r="P34" s="69">
        <f t="shared" si="8"/>
        <v>1980</v>
      </c>
      <c r="Q34" s="37">
        <f t="shared" ref="Q34:Q42" si="9">SUM(K34:P34)</f>
        <v>14446</v>
      </c>
      <c r="R34" s="38">
        <f t="shared" ref="R34:R42" si="10">SUM(J34,Q34)</f>
        <v>19699</v>
      </c>
    </row>
    <row r="35" spans="1:18" ht="17.100000000000001" customHeight="1">
      <c r="B35" s="617"/>
      <c r="C35" s="39"/>
      <c r="D35" s="40" t="s">
        <v>22</v>
      </c>
      <c r="E35" s="40"/>
      <c r="F35" s="40"/>
      <c r="G35" s="40"/>
      <c r="H35" s="70">
        <f t="shared" si="6"/>
        <v>138</v>
      </c>
      <c r="I35" s="71">
        <f t="shared" si="6"/>
        <v>110</v>
      </c>
      <c r="J35" s="43">
        <f t="shared" si="7"/>
        <v>248</v>
      </c>
      <c r="K35" s="341" t="s">
        <v>176</v>
      </c>
      <c r="L35" s="72">
        <f t="shared" si="8"/>
        <v>150</v>
      </c>
      <c r="M35" s="72">
        <f t="shared" si="8"/>
        <v>110</v>
      </c>
      <c r="N35" s="72">
        <f t="shared" si="8"/>
        <v>63</v>
      </c>
      <c r="O35" s="72">
        <f t="shared" si="8"/>
        <v>70</v>
      </c>
      <c r="P35" s="73">
        <f t="shared" si="8"/>
        <v>61</v>
      </c>
      <c r="Q35" s="43">
        <f t="shared" si="9"/>
        <v>454</v>
      </c>
      <c r="R35" s="45">
        <f t="shared" si="10"/>
        <v>702</v>
      </c>
    </row>
    <row r="36" spans="1:18" ht="17.100000000000001" customHeight="1">
      <c r="B36" s="617"/>
      <c r="C36" s="46"/>
      <c r="D36" s="47" t="s">
        <v>23</v>
      </c>
      <c r="E36" s="47"/>
      <c r="F36" s="47"/>
      <c r="G36" s="47"/>
      <c r="H36" s="74">
        <f t="shared" si="6"/>
        <v>278</v>
      </c>
      <c r="I36" s="75">
        <f t="shared" si="6"/>
        <v>283</v>
      </c>
      <c r="J36" s="43">
        <f t="shared" si="7"/>
        <v>561</v>
      </c>
      <c r="K36" s="342" t="s">
        <v>196</v>
      </c>
      <c r="L36" s="76">
        <f t="shared" si="8"/>
        <v>368</v>
      </c>
      <c r="M36" s="76">
        <f t="shared" si="8"/>
        <v>261</v>
      </c>
      <c r="N36" s="76">
        <f t="shared" si="8"/>
        <v>186</v>
      </c>
      <c r="O36" s="76">
        <f t="shared" si="8"/>
        <v>174</v>
      </c>
      <c r="P36" s="77">
        <f t="shared" si="8"/>
        <v>143</v>
      </c>
      <c r="Q36" s="43">
        <f t="shared" si="9"/>
        <v>1132</v>
      </c>
      <c r="R36" s="48">
        <f t="shared" si="10"/>
        <v>1693</v>
      </c>
    </row>
    <row r="37" spans="1:18" ht="17.100000000000001" customHeight="1">
      <c r="B37" s="617"/>
      <c r="C37" s="46"/>
      <c r="D37" s="47" t="s">
        <v>24</v>
      </c>
      <c r="E37" s="47"/>
      <c r="F37" s="47"/>
      <c r="G37" s="47"/>
      <c r="H37" s="74">
        <f t="shared" si="6"/>
        <v>407</v>
      </c>
      <c r="I37" s="75">
        <f t="shared" si="6"/>
        <v>375</v>
      </c>
      <c r="J37" s="43">
        <f t="shared" si="7"/>
        <v>782</v>
      </c>
      <c r="K37" s="342" t="s">
        <v>196</v>
      </c>
      <c r="L37" s="76">
        <f t="shared" si="8"/>
        <v>626</v>
      </c>
      <c r="M37" s="76">
        <f t="shared" si="8"/>
        <v>371</v>
      </c>
      <c r="N37" s="76">
        <f t="shared" si="8"/>
        <v>270</v>
      </c>
      <c r="O37" s="76">
        <f t="shared" si="8"/>
        <v>243</v>
      </c>
      <c r="P37" s="77">
        <f t="shared" si="8"/>
        <v>213</v>
      </c>
      <c r="Q37" s="43">
        <f t="shared" si="9"/>
        <v>1723</v>
      </c>
      <c r="R37" s="48">
        <f t="shared" si="10"/>
        <v>2505</v>
      </c>
    </row>
    <row r="38" spans="1:18" ht="17.100000000000001" customHeight="1">
      <c r="B38" s="617"/>
      <c r="C38" s="46"/>
      <c r="D38" s="47" t="s">
        <v>25</v>
      </c>
      <c r="E38" s="47"/>
      <c r="F38" s="47"/>
      <c r="G38" s="47"/>
      <c r="H38" s="74">
        <f t="shared" si="6"/>
        <v>661</v>
      </c>
      <c r="I38" s="75">
        <f t="shared" si="6"/>
        <v>521</v>
      </c>
      <c r="J38" s="43">
        <f t="shared" si="7"/>
        <v>1182</v>
      </c>
      <c r="K38" s="342" t="s">
        <v>196</v>
      </c>
      <c r="L38" s="76">
        <f t="shared" si="8"/>
        <v>965</v>
      </c>
      <c r="M38" s="76">
        <f t="shared" si="8"/>
        <v>513</v>
      </c>
      <c r="N38" s="76">
        <f t="shared" si="8"/>
        <v>350</v>
      </c>
      <c r="O38" s="76">
        <f t="shared" si="8"/>
        <v>393</v>
      </c>
      <c r="P38" s="77">
        <f t="shared" si="8"/>
        <v>292</v>
      </c>
      <c r="Q38" s="43">
        <f t="shared" si="9"/>
        <v>2513</v>
      </c>
      <c r="R38" s="48">
        <f t="shared" si="10"/>
        <v>3695</v>
      </c>
    </row>
    <row r="39" spans="1:18" ht="17.100000000000001" customHeight="1">
      <c r="B39" s="617"/>
      <c r="C39" s="46"/>
      <c r="D39" s="47" t="s">
        <v>26</v>
      </c>
      <c r="E39" s="47"/>
      <c r="F39" s="47"/>
      <c r="G39" s="47"/>
      <c r="H39" s="74">
        <f t="shared" si="6"/>
        <v>748</v>
      </c>
      <c r="I39" s="75">
        <f t="shared" si="6"/>
        <v>679</v>
      </c>
      <c r="J39" s="43">
        <f t="shared" si="7"/>
        <v>1427</v>
      </c>
      <c r="K39" s="342" t="s">
        <v>196</v>
      </c>
      <c r="L39" s="76">
        <f t="shared" si="8"/>
        <v>1350</v>
      </c>
      <c r="M39" s="76">
        <f t="shared" si="8"/>
        <v>768</v>
      </c>
      <c r="N39" s="76">
        <f t="shared" si="8"/>
        <v>601</v>
      </c>
      <c r="O39" s="76">
        <f t="shared" si="8"/>
        <v>605</v>
      </c>
      <c r="P39" s="77">
        <f t="shared" si="8"/>
        <v>483</v>
      </c>
      <c r="Q39" s="43">
        <f t="shared" si="9"/>
        <v>3807</v>
      </c>
      <c r="R39" s="48">
        <f t="shared" si="10"/>
        <v>5234</v>
      </c>
    </row>
    <row r="40" spans="1:18" ht="17.100000000000001" customHeight="1">
      <c r="B40" s="617"/>
      <c r="C40" s="49"/>
      <c r="D40" s="50" t="s">
        <v>27</v>
      </c>
      <c r="E40" s="50"/>
      <c r="F40" s="50"/>
      <c r="G40" s="50"/>
      <c r="H40" s="51">
        <f t="shared" si="6"/>
        <v>542</v>
      </c>
      <c r="I40" s="78">
        <f t="shared" si="6"/>
        <v>511</v>
      </c>
      <c r="J40" s="53">
        <f t="shared" si="7"/>
        <v>1053</v>
      </c>
      <c r="K40" s="343" t="s">
        <v>196</v>
      </c>
      <c r="L40" s="79">
        <f t="shared" si="8"/>
        <v>1240</v>
      </c>
      <c r="M40" s="79">
        <f t="shared" si="8"/>
        <v>955</v>
      </c>
      <c r="N40" s="79">
        <f t="shared" si="8"/>
        <v>829</v>
      </c>
      <c r="O40" s="79">
        <f t="shared" si="8"/>
        <v>1005</v>
      </c>
      <c r="P40" s="80">
        <f t="shared" si="8"/>
        <v>788</v>
      </c>
      <c r="Q40" s="81">
        <f t="shared" si="9"/>
        <v>4817</v>
      </c>
      <c r="R40" s="55">
        <f t="shared" si="10"/>
        <v>5870</v>
      </c>
    </row>
    <row r="41" spans="1:18" ht="17.100000000000001" customHeight="1">
      <c r="B41" s="617"/>
      <c r="C41" s="56" t="s">
        <v>28</v>
      </c>
      <c r="D41" s="56"/>
      <c r="E41" s="56"/>
      <c r="F41" s="56"/>
      <c r="G41" s="56"/>
      <c r="H41" s="33">
        <f t="shared" si="6"/>
        <v>37</v>
      </c>
      <c r="I41" s="34">
        <f t="shared" si="6"/>
        <v>56</v>
      </c>
      <c r="J41" s="33">
        <f t="shared" si="7"/>
        <v>93</v>
      </c>
      <c r="K41" s="344" t="s">
        <v>196</v>
      </c>
      <c r="L41" s="82">
        <f t="shared" si="8"/>
        <v>75</v>
      </c>
      <c r="M41" s="82">
        <f t="shared" si="8"/>
        <v>48</v>
      </c>
      <c r="N41" s="82">
        <f t="shared" si="8"/>
        <v>36</v>
      </c>
      <c r="O41" s="82">
        <f t="shared" si="8"/>
        <v>29</v>
      </c>
      <c r="P41" s="83">
        <f t="shared" si="8"/>
        <v>39</v>
      </c>
      <c r="Q41" s="37">
        <f t="shared" si="9"/>
        <v>227</v>
      </c>
      <c r="R41" s="84">
        <f t="shared" si="10"/>
        <v>320</v>
      </c>
    </row>
    <row r="42" spans="1:18" ht="17.100000000000001" customHeight="1" thickBot="1">
      <c r="B42" s="618"/>
      <c r="C42" s="607" t="s">
        <v>29</v>
      </c>
      <c r="D42" s="608"/>
      <c r="E42" s="608"/>
      <c r="F42" s="608"/>
      <c r="G42" s="609"/>
      <c r="H42" s="61">
        <f>H34+H41</f>
        <v>2811</v>
      </c>
      <c r="I42" s="62">
        <f>I34+I41</f>
        <v>2535</v>
      </c>
      <c r="J42" s="63">
        <f t="shared" si="7"/>
        <v>5346</v>
      </c>
      <c r="K42" s="340" t="s">
        <v>196</v>
      </c>
      <c r="L42" s="64">
        <f>L34+L41</f>
        <v>4774</v>
      </c>
      <c r="M42" s="64">
        <f>M34+M41</f>
        <v>3026</v>
      </c>
      <c r="N42" s="64">
        <f>N34+N41</f>
        <v>2335</v>
      </c>
      <c r="O42" s="64">
        <f>O34+O41</f>
        <v>2519</v>
      </c>
      <c r="P42" s="62">
        <f>P34+P41</f>
        <v>2019</v>
      </c>
      <c r="Q42" s="63">
        <f t="shared" si="9"/>
        <v>14673</v>
      </c>
      <c r="R42" s="65">
        <f t="shared" si="10"/>
        <v>20019</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令和３年（２０２１年）２月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415" t="s">
        <v>13</v>
      </c>
      <c r="R48" s="668"/>
    </row>
    <row r="49" spans="1:18" ht="17.100000000000001" customHeight="1">
      <c r="B49" s="8" t="s">
        <v>21</v>
      </c>
      <c r="C49" s="10"/>
      <c r="D49" s="10"/>
      <c r="E49" s="10"/>
      <c r="F49" s="10"/>
      <c r="G49" s="10"/>
      <c r="H49" s="90">
        <v>863</v>
      </c>
      <c r="I49" s="91">
        <v>1314</v>
      </c>
      <c r="J49" s="92">
        <f>SUM(H49:I49)</f>
        <v>2177</v>
      </c>
      <c r="K49" s="346">
        <v>0</v>
      </c>
      <c r="L49" s="94">
        <v>3650</v>
      </c>
      <c r="M49" s="94">
        <v>2348</v>
      </c>
      <c r="N49" s="94">
        <v>1495</v>
      </c>
      <c r="O49" s="94">
        <v>935</v>
      </c>
      <c r="P49" s="95">
        <v>444</v>
      </c>
      <c r="Q49" s="96">
        <f>SUM(K49:P49)</f>
        <v>8872</v>
      </c>
      <c r="R49" s="97">
        <f>SUM(J49,Q49)</f>
        <v>11049</v>
      </c>
    </row>
    <row r="50" spans="1:18" ht="17.100000000000001" customHeight="1">
      <c r="B50" s="98" t="s">
        <v>28</v>
      </c>
      <c r="C50" s="99"/>
      <c r="D50" s="99"/>
      <c r="E50" s="99"/>
      <c r="F50" s="99"/>
      <c r="G50" s="99"/>
      <c r="H50" s="100">
        <v>11</v>
      </c>
      <c r="I50" s="101">
        <v>29</v>
      </c>
      <c r="J50" s="102">
        <f>SUM(H50:I50)</f>
        <v>40</v>
      </c>
      <c r="K50" s="347">
        <v>0</v>
      </c>
      <c r="L50" s="104">
        <v>52</v>
      </c>
      <c r="M50" s="104">
        <v>49</v>
      </c>
      <c r="N50" s="104">
        <v>28</v>
      </c>
      <c r="O50" s="104">
        <v>13</v>
      </c>
      <c r="P50" s="105">
        <v>13</v>
      </c>
      <c r="Q50" s="106">
        <f>SUM(K50:P50)</f>
        <v>155</v>
      </c>
      <c r="R50" s="107">
        <f>SUM(J50,Q50)</f>
        <v>195</v>
      </c>
    </row>
    <row r="51" spans="1:18" ht="17.100000000000001" customHeight="1">
      <c r="B51" s="15" t="s">
        <v>35</v>
      </c>
      <c r="C51" s="16"/>
      <c r="D51" s="16"/>
      <c r="E51" s="16"/>
      <c r="F51" s="16"/>
      <c r="G51" s="16"/>
      <c r="H51" s="108">
        <f t="shared" ref="H51:P51" si="11">H49+H50</f>
        <v>874</v>
      </c>
      <c r="I51" s="109">
        <f t="shared" si="11"/>
        <v>1343</v>
      </c>
      <c r="J51" s="110">
        <f t="shared" si="11"/>
        <v>2217</v>
      </c>
      <c r="K51" s="348">
        <f t="shared" si="11"/>
        <v>0</v>
      </c>
      <c r="L51" s="112">
        <f t="shared" si="11"/>
        <v>3702</v>
      </c>
      <c r="M51" s="112">
        <f t="shared" si="11"/>
        <v>2397</v>
      </c>
      <c r="N51" s="112">
        <f t="shared" si="11"/>
        <v>1523</v>
      </c>
      <c r="O51" s="112">
        <f t="shared" si="11"/>
        <v>948</v>
      </c>
      <c r="P51" s="109">
        <f t="shared" si="11"/>
        <v>457</v>
      </c>
      <c r="Q51" s="110">
        <f>SUM(K51:P51)</f>
        <v>9027</v>
      </c>
      <c r="R51" s="113">
        <f>SUM(J51,Q51)</f>
        <v>11244</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令和３年（２０２１年）２月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9</v>
      </c>
      <c r="I57" s="91">
        <v>18</v>
      </c>
      <c r="J57" s="92">
        <f>SUM(H57:I57)</f>
        <v>27</v>
      </c>
      <c r="K57" s="346">
        <v>0</v>
      </c>
      <c r="L57" s="94">
        <v>1434</v>
      </c>
      <c r="M57" s="94">
        <v>1033</v>
      </c>
      <c r="N57" s="94">
        <v>753</v>
      </c>
      <c r="O57" s="94">
        <v>494</v>
      </c>
      <c r="P57" s="95">
        <v>225</v>
      </c>
      <c r="Q57" s="115">
        <f>SUM(K57:P57)</f>
        <v>3939</v>
      </c>
      <c r="R57" s="116">
        <f>SUM(J57,Q57)</f>
        <v>3966</v>
      </c>
    </row>
    <row r="58" spans="1:18" ht="17.100000000000001" customHeight="1">
      <c r="B58" s="98" t="s">
        <v>28</v>
      </c>
      <c r="C58" s="99"/>
      <c r="D58" s="99"/>
      <c r="E58" s="99"/>
      <c r="F58" s="99"/>
      <c r="G58" s="99"/>
      <c r="H58" s="100">
        <v>0</v>
      </c>
      <c r="I58" s="101">
        <v>1</v>
      </c>
      <c r="J58" s="102">
        <f>SUM(H58:I58)</f>
        <v>1</v>
      </c>
      <c r="K58" s="347">
        <v>0</v>
      </c>
      <c r="L58" s="104">
        <v>6</v>
      </c>
      <c r="M58" s="104">
        <v>7</v>
      </c>
      <c r="N58" s="104">
        <v>10</v>
      </c>
      <c r="O58" s="104">
        <v>2</v>
      </c>
      <c r="P58" s="105">
        <v>4</v>
      </c>
      <c r="Q58" s="117">
        <f>SUM(K58:P58)</f>
        <v>29</v>
      </c>
      <c r="R58" s="118">
        <f>SUM(J58,Q58)</f>
        <v>30</v>
      </c>
    </row>
    <row r="59" spans="1:18" ht="17.100000000000001" customHeight="1">
      <c r="B59" s="15" t="s">
        <v>35</v>
      </c>
      <c r="C59" s="16"/>
      <c r="D59" s="16"/>
      <c r="E59" s="16"/>
      <c r="F59" s="16"/>
      <c r="G59" s="16"/>
      <c r="H59" s="108">
        <f>H57+H58</f>
        <v>9</v>
      </c>
      <c r="I59" s="109">
        <f>I57+I58</f>
        <v>19</v>
      </c>
      <c r="J59" s="110">
        <f>SUM(H59:I59)</f>
        <v>28</v>
      </c>
      <c r="K59" s="348">
        <f t="shared" ref="K59:P59" si="12">K57+K58</f>
        <v>0</v>
      </c>
      <c r="L59" s="112">
        <f t="shared" si="12"/>
        <v>1440</v>
      </c>
      <c r="M59" s="112">
        <f t="shared" si="12"/>
        <v>1040</v>
      </c>
      <c r="N59" s="112">
        <f t="shared" si="12"/>
        <v>763</v>
      </c>
      <c r="O59" s="112">
        <f t="shared" si="12"/>
        <v>496</v>
      </c>
      <c r="P59" s="109">
        <f t="shared" si="12"/>
        <v>229</v>
      </c>
      <c r="Q59" s="119">
        <f>SUM(K59:P59)</f>
        <v>3968</v>
      </c>
      <c r="R59" s="120">
        <f>SUM(J59,Q59)</f>
        <v>3996</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令和３年（２０２１年）２月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4</v>
      </c>
      <c r="M66" s="94">
        <v>165</v>
      </c>
      <c r="N66" s="94">
        <v>518</v>
      </c>
      <c r="O66" s="95">
        <v>438</v>
      </c>
      <c r="P66" s="115">
        <f>SUM(K66:O66)</f>
        <v>1125</v>
      </c>
      <c r="Q66" s="116">
        <f>SUM(J66,P66)</f>
        <v>1125</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0</v>
      </c>
      <c r="L68" s="112">
        <f>L66+L67</f>
        <v>4</v>
      </c>
      <c r="M68" s="112">
        <f>M66+M67</f>
        <v>166</v>
      </c>
      <c r="N68" s="112">
        <f>N66+N67</f>
        <v>519</v>
      </c>
      <c r="O68" s="109">
        <f>O66+O67</f>
        <v>442</v>
      </c>
      <c r="P68" s="119">
        <f>SUM(K68:O68)</f>
        <v>1131</v>
      </c>
      <c r="Q68" s="120">
        <f>SUM(J68,P68)</f>
        <v>1131</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令和３年（２０２１年）２月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49</v>
      </c>
      <c r="L74" s="94">
        <v>74</v>
      </c>
      <c r="M74" s="94">
        <v>126</v>
      </c>
      <c r="N74" s="94">
        <v>123</v>
      </c>
      <c r="O74" s="95">
        <v>81</v>
      </c>
      <c r="P74" s="115">
        <f>SUM(K74:O74)</f>
        <v>453</v>
      </c>
      <c r="Q74" s="116">
        <f>SUM(J74,P74)</f>
        <v>453</v>
      </c>
    </row>
    <row r="75" spans="1:17" ht="17.100000000000001" customHeight="1">
      <c r="B75" s="98" t="s">
        <v>28</v>
      </c>
      <c r="C75" s="99"/>
      <c r="D75" s="99"/>
      <c r="E75" s="99"/>
      <c r="F75" s="99"/>
      <c r="G75" s="99"/>
      <c r="H75" s="100">
        <v>0</v>
      </c>
      <c r="I75" s="101">
        <v>0</v>
      </c>
      <c r="J75" s="102">
        <f>SUM(H75:I75)</f>
        <v>0</v>
      </c>
      <c r="K75" s="103">
        <v>0</v>
      </c>
      <c r="L75" s="104">
        <v>0</v>
      </c>
      <c r="M75" s="104">
        <v>0</v>
      </c>
      <c r="N75" s="104">
        <v>0</v>
      </c>
      <c r="O75" s="105">
        <v>1</v>
      </c>
      <c r="P75" s="117">
        <f>SUM(K75:O75)</f>
        <v>1</v>
      </c>
      <c r="Q75" s="118">
        <f>SUM(J75,P75)</f>
        <v>1</v>
      </c>
    </row>
    <row r="76" spans="1:17" ht="17.100000000000001" customHeight="1">
      <c r="B76" s="15" t="s">
        <v>35</v>
      </c>
      <c r="C76" s="16"/>
      <c r="D76" s="16"/>
      <c r="E76" s="16"/>
      <c r="F76" s="16"/>
      <c r="G76" s="16"/>
      <c r="H76" s="108">
        <f>H74+H75</f>
        <v>0</v>
      </c>
      <c r="I76" s="109">
        <f>I74+I75</f>
        <v>0</v>
      </c>
      <c r="J76" s="110">
        <f>SUM(H76:I76)</f>
        <v>0</v>
      </c>
      <c r="K76" s="111">
        <f>K74+K75</f>
        <v>49</v>
      </c>
      <c r="L76" s="112">
        <f>L74+L75</f>
        <v>74</v>
      </c>
      <c r="M76" s="112">
        <f>M74+M75</f>
        <v>126</v>
      </c>
      <c r="N76" s="112">
        <f>N74+N75</f>
        <v>123</v>
      </c>
      <c r="O76" s="109">
        <f>O74+O75</f>
        <v>82</v>
      </c>
      <c r="P76" s="119">
        <f>SUM(K76:O76)</f>
        <v>454</v>
      </c>
      <c r="Q76" s="120">
        <f>SUM(J76,P76)</f>
        <v>454</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令和３年（２０２１年）２月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414"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0</v>
      </c>
      <c r="L82" s="94">
        <v>0</v>
      </c>
      <c r="M82" s="94">
        <v>5</v>
      </c>
      <c r="N82" s="94">
        <v>46</v>
      </c>
      <c r="O82" s="95">
        <v>68</v>
      </c>
      <c r="P82" s="115">
        <f>SUM(K82:O82)</f>
        <v>119</v>
      </c>
      <c r="Q82" s="116">
        <f>SUM(J82,P82)</f>
        <v>119</v>
      </c>
    </row>
    <row r="83" spans="1:18" ht="17.100000000000001" customHeight="1">
      <c r="B83" s="98" t="s">
        <v>28</v>
      </c>
      <c r="C83" s="99"/>
      <c r="D83" s="99"/>
      <c r="E83" s="99"/>
      <c r="F83" s="99"/>
      <c r="G83" s="99"/>
      <c r="H83" s="100">
        <v>0</v>
      </c>
      <c r="I83" s="101">
        <v>0</v>
      </c>
      <c r="J83" s="102">
        <f>SUM(H83:I83)</f>
        <v>0</v>
      </c>
      <c r="K83" s="103">
        <v>0</v>
      </c>
      <c r="L83" s="104">
        <v>0</v>
      </c>
      <c r="M83" s="104">
        <v>0</v>
      </c>
      <c r="N83" s="104">
        <v>0</v>
      </c>
      <c r="O83" s="105">
        <v>0</v>
      </c>
      <c r="P83" s="117">
        <f>SUM(K83:O83)</f>
        <v>0</v>
      </c>
      <c r="Q83" s="118">
        <f>SUM(J83,P83)</f>
        <v>0</v>
      </c>
    </row>
    <row r="84" spans="1:18" ht="17.100000000000001" customHeight="1">
      <c r="B84" s="15" t="s">
        <v>35</v>
      </c>
      <c r="C84" s="16"/>
      <c r="D84" s="16"/>
      <c r="E84" s="16"/>
      <c r="F84" s="16"/>
      <c r="G84" s="16"/>
      <c r="H84" s="108">
        <f>H82+H83</f>
        <v>0</v>
      </c>
      <c r="I84" s="109">
        <f>I82+I83</f>
        <v>0</v>
      </c>
      <c r="J84" s="110">
        <f>SUM(H84:I84)</f>
        <v>0</v>
      </c>
      <c r="K84" s="111">
        <f>K82+K83</f>
        <v>0</v>
      </c>
      <c r="L84" s="112">
        <f>L82+L83</f>
        <v>0</v>
      </c>
      <c r="M84" s="112">
        <f>M82+M83</f>
        <v>5</v>
      </c>
      <c r="N84" s="112">
        <f>N82+N83</f>
        <v>46</v>
      </c>
      <c r="O84" s="109">
        <f>O82+O83</f>
        <v>68</v>
      </c>
      <c r="P84" s="119">
        <f>SUM(K84:O84)</f>
        <v>119</v>
      </c>
      <c r="Q84" s="120">
        <f>SUM(J84,P84)</f>
        <v>119</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令和３年（２０２１年）２月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417"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2</v>
      </c>
      <c r="M90" s="258">
        <v>25</v>
      </c>
      <c r="N90" s="258">
        <v>256</v>
      </c>
      <c r="O90" s="259">
        <v>367</v>
      </c>
      <c r="P90" s="260">
        <f>SUM(K90:O90)</f>
        <v>650</v>
      </c>
      <c r="Q90" s="261">
        <f>SUM(J90,P90)</f>
        <v>650</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4</v>
      </c>
      <c r="P91" s="270">
        <f>SUM(K91:O91)</f>
        <v>6</v>
      </c>
      <c r="Q91" s="271">
        <f>SUM(J91,P91)</f>
        <v>6</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2</v>
      </c>
      <c r="M92" s="278">
        <f>M90+M91</f>
        <v>25</v>
      </c>
      <c r="N92" s="278">
        <f>N90+N91</f>
        <v>258</v>
      </c>
      <c r="O92" s="275">
        <f>O90+O91</f>
        <v>371</v>
      </c>
      <c r="P92" s="279">
        <f>SUM(K92:O92)</f>
        <v>656</v>
      </c>
      <c r="Q92" s="280">
        <f>SUM(J92,P92)</f>
        <v>656</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令和３年（２０２１年）２月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416" t="s">
        <v>13</v>
      </c>
      <c r="R97" s="623"/>
    </row>
    <row r="98" spans="2:18" s="189" customFormat="1" ht="17.100000000000001" customHeight="1">
      <c r="B98" s="294" t="s">
        <v>43</v>
      </c>
      <c r="C98" s="295"/>
      <c r="D98" s="295"/>
      <c r="E98" s="295"/>
      <c r="F98" s="295"/>
      <c r="G98" s="296"/>
      <c r="H98" s="297">
        <f t="shared" ref="H98:R98" si="13">SUM(H99,H105,H108,H113,H117:H118)</f>
        <v>1855</v>
      </c>
      <c r="I98" s="298">
        <f t="shared" si="13"/>
        <v>2995</v>
      </c>
      <c r="J98" s="299">
        <f t="shared" si="13"/>
        <v>4850</v>
      </c>
      <c r="K98" s="352">
        <f t="shared" si="13"/>
        <v>0</v>
      </c>
      <c r="L98" s="300">
        <f t="shared" si="13"/>
        <v>9895</v>
      </c>
      <c r="M98" s="300">
        <f t="shared" si="13"/>
        <v>7226</v>
      </c>
      <c r="N98" s="300">
        <f t="shared" si="13"/>
        <v>4761</v>
      </c>
      <c r="O98" s="300">
        <f t="shared" si="13"/>
        <v>3193</v>
      </c>
      <c r="P98" s="301">
        <f t="shared" si="13"/>
        <v>1716</v>
      </c>
      <c r="Q98" s="302">
        <f t="shared" si="13"/>
        <v>26791</v>
      </c>
      <c r="R98" s="303">
        <f t="shared" si="13"/>
        <v>31641</v>
      </c>
    </row>
    <row r="99" spans="2:18" s="189" customFormat="1" ht="17.100000000000001" customHeight="1">
      <c r="B99" s="179"/>
      <c r="C99" s="294" t="s">
        <v>44</v>
      </c>
      <c r="D99" s="295"/>
      <c r="E99" s="295"/>
      <c r="F99" s="295"/>
      <c r="G99" s="296"/>
      <c r="H99" s="297">
        <f t="shared" ref="H99:Q99" si="14">SUM(H100:H104)</f>
        <v>120</v>
      </c>
      <c r="I99" s="298">
        <f t="shared" si="14"/>
        <v>225</v>
      </c>
      <c r="J99" s="299">
        <f t="shared" si="14"/>
        <v>345</v>
      </c>
      <c r="K99" s="352">
        <f t="shared" si="14"/>
        <v>0</v>
      </c>
      <c r="L99" s="300">
        <f t="shared" si="14"/>
        <v>2591</v>
      </c>
      <c r="M99" s="300">
        <f t="shared" si="14"/>
        <v>1961</v>
      </c>
      <c r="N99" s="300">
        <f t="shared" si="14"/>
        <v>1375</v>
      </c>
      <c r="O99" s="300">
        <f t="shared" si="14"/>
        <v>1083</v>
      </c>
      <c r="P99" s="301">
        <f t="shared" si="14"/>
        <v>688</v>
      </c>
      <c r="Q99" s="302">
        <f t="shared" si="14"/>
        <v>7698</v>
      </c>
      <c r="R99" s="303">
        <f t="shared" ref="R99:R104" si="15">SUM(J99,Q99)</f>
        <v>8043</v>
      </c>
    </row>
    <row r="100" spans="2:18" s="189" customFormat="1" ht="17.100000000000001" customHeight="1">
      <c r="B100" s="179"/>
      <c r="C100" s="179"/>
      <c r="D100" s="304" t="s">
        <v>45</v>
      </c>
      <c r="E100" s="305"/>
      <c r="F100" s="305"/>
      <c r="G100" s="306"/>
      <c r="H100" s="307">
        <v>0</v>
      </c>
      <c r="I100" s="308">
        <v>0</v>
      </c>
      <c r="J100" s="309">
        <f>SUM(H100:I100)</f>
        <v>0</v>
      </c>
      <c r="K100" s="349">
        <v>0</v>
      </c>
      <c r="L100" s="310">
        <v>1449</v>
      </c>
      <c r="M100" s="310">
        <v>946</v>
      </c>
      <c r="N100" s="310">
        <v>528</v>
      </c>
      <c r="O100" s="310">
        <v>326</v>
      </c>
      <c r="P100" s="308">
        <v>177</v>
      </c>
      <c r="Q100" s="309">
        <f>SUM(K100:P100)</f>
        <v>3426</v>
      </c>
      <c r="R100" s="311">
        <f t="shared" si="15"/>
        <v>3426</v>
      </c>
    </row>
    <row r="101" spans="2:18" s="189" customFormat="1" ht="17.100000000000001" customHeight="1">
      <c r="B101" s="179"/>
      <c r="C101" s="179"/>
      <c r="D101" s="180" t="s">
        <v>46</v>
      </c>
      <c r="E101" s="181"/>
      <c r="F101" s="181"/>
      <c r="G101" s="182"/>
      <c r="H101" s="183">
        <v>0</v>
      </c>
      <c r="I101" s="184">
        <v>0</v>
      </c>
      <c r="J101" s="187">
        <f>SUM(H101:I101)</f>
        <v>0</v>
      </c>
      <c r="K101" s="350">
        <v>0</v>
      </c>
      <c r="L101" s="186">
        <v>1</v>
      </c>
      <c r="M101" s="186">
        <v>3</v>
      </c>
      <c r="N101" s="186">
        <v>2</v>
      </c>
      <c r="O101" s="186">
        <v>13</v>
      </c>
      <c r="P101" s="184">
        <v>13</v>
      </c>
      <c r="Q101" s="187">
        <f>SUM(K101:P101)</f>
        <v>32</v>
      </c>
      <c r="R101" s="188">
        <f t="shared" si="15"/>
        <v>32</v>
      </c>
    </row>
    <row r="102" spans="2:18" s="189" customFormat="1" ht="17.100000000000001" customHeight="1">
      <c r="B102" s="179"/>
      <c r="C102" s="179"/>
      <c r="D102" s="180" t="s">
        <v>47</v>
      </c>
      <c r="E102" s="181"/>
      <c r="F102" s="181"/>
      <c r="G102" s="182"/>
      <c r="H102" s="183">
        <v>45</v>
      </c>
      <c r="I102" s="184">
        <v>87</v>
      </c>
      <c r="J102" s="187">
        <f>SUM(H102:I102)</f>
        <v>132</v>
      </c>
      <c r="K102" s="350">
        <v>0</v>
      </c>
      <c r="L102" s="186">
        <v>330</v>
      </c>
      <c r="M102" s="186">
        <v>273</v>
      </c>
      <c r="N102" s="186">
        <v>163</v>
      </c>
      <c r="O102" s="186">
        <v>159</v>
      </c>
      <c r="P102" s="184">
        <v>109</v>
      </c>
      <c r="Q102" s="187">
        <f>SUM(K102:P102)</f>
        <v>1034</v>
      </c>
      <c r="R102" s="188">
        <f t="shared" si="15"/>
        <v>1166</v>
      </c>
    </row>
    <row r="103" spans="2:18" s="189" customFormat="1" ht="17.100000000000001" customHeight="1">
      <c r="B103" s="179"/>
      <c r="C103" s="179"/>
      <c r="D103" s="180" t="s">
        <v>48</v>
      </c>
      <c r="E103" s="181"/>
      <c r="F103" s="181"/>
      <c r="G103" s="182"/>
      <c r="H103" s="183">
        <v>14</v>
      </c>
      <c r="I103" s="184">
        <v>51</v>
      </c>
      <c r="J103" s="187">
        <f>SUM(H103:I103)</f>
        <v>65</v>
      </c>
      <c r="K103" s="350">
        <v>0</v>
      </c>
      <c r="L103" s="186">
        <v>114</v>
      </c>
      <c r="M103" s="186">
        <v>87</v>
      </c>
      <c r="N103" s="186">
        <v>80</v>
      </c>
      <c r="O103" s="186">
        <v>47</v>
      </c>
      <c r="P103" s="184">
        <v>16</v>
      </c>
      <c r="Q103" s="187">
        <f>SUM(K103:P103)</f>
        <v>344</v>
      </c>
      <c r="R103" s="188">
        <f t="shared" si="15"/>
        <v>409</v>
      </c>
    </row>
    <row r="104" spans="2:18" s="189" customFormat="1" ht="17.100000000000001" customHeight="1">
      <c r="B104" s="179"/>
      <c r="C104" s="179"/>
      <c r="D104" s="324" t="s">
        <v>49</v>
      </c>
      <c r="E104" s="325"/>
      <c r="F104" s="325"/>
      <c r="G104" s="326"/>
      <c r="H104" s="327">
        <v>61</v>
      </c>
      <c r="I104" s="328">
        <v>87</v>
      </c>
      <c r="J104" s="330">
        <f>SUM(H104:I104)</f>
        <v>148</v>
      </c>
      <c r="K104" s="351">
        <v>0</v>
      </c>
      <c r="L104" s="215">
        <v>697</v>
      </c>
      <c r="M104" s="215">
        <v>652</v>
      </c>
      <c r="N104" s="215">
        <v>602</v>
      </c>
      <c r="O104" s="215">
        <v>538</v>
      </c>
      <c r="P104" s="328">
        <v>373</v>
      </c>
      <c r="Q104" s="330">
        <f>SUM(K104:P104)</f>
        <v>2862</v>
      </c>
      <c r="R104" s="331">
        <f t="shared" si="15"/>
        <v>3010</v>
      </c>
    </row>
    <row r="105" spans="2:18" s="189" customFormat="1" ht="17.100000000000001" customHeight="1">
      <c r="B105" s="179"/>
      <c r="C105" s="294" t="s">
        <v>50</v>
      </c>
      <c r="D105" s="295"/>
      <c r="E105" s="295"/>
      <c r="F105" s="295"/>
      <c r="G105" s="296"/>
      <c r="H105" s="297">
        <f t="shared" ref="H105:R105" si="16">SUM(H106:H107)</f>
        <v>132</v>
      </c>
      <c r="I105" s="298">
        <f t="shared" si="16"/>
        <v>189</v>
      </c>
      <c r="J105" s="299">
        <f t="shared" si="16"/>
        <v>321</v>
      </c>
      <c r="K105" s="352">
        <f t="shared" si="16"/>
        <v>0</v>
      </c>
      <c r="L105" s="300">
        <f t="shared" si="16"/>
        <v>1814</v>
      </c>
      <c r="M105" s="300">
        <f t="shared" si="16"/>
        <v>1240</v>
      </c>
      <c r="N105" s="300">
        <f t="shared" si="16"/>
        <v>756</v>
      </c>
      <c r="O105" s="300">
        <f t="shared" si="16"/>
        <v>447</v>
      </c>
      <c r="P105" s="301">
        <f t="shared" si="16"/>
        <v>181</v>
      </c>
      <c r="Q105" s="302">
        <f t="shared" si="16"/>
        <v>4438</v>
      </c>
      <c r="R105" s="303">
        <f t="shared" si="16"/>
        <v>4759</v>
      </c>
    </row>
    <row r="106" spans="2:18" s="189" customFormat="1" ht="17.100000000000001" customHeight="1">
      <c r="B106" s="179"/>
      <c r="C106" s="179"/>
      <c r="D106" s="304" t="s">
        <v>51</v>
      </c>
      <c r="E106" s="305"/>
      <c r="F106" s="305"/>
      <c r="G106" s="306"/>
      <c r="H106" s="307">
        <v>0</v>
      </c>
      <c r="I106" s="308">
        <v>0</v>
      </c>
      <c r="J106" s="323">
        <f>SUM(H106:I106)</f>
        <v>0</v>
      </c>
      <c r="K106" s="349">
        <v>0</v>
      </c>
      <c r="L106" s="310">
        <v>1354</v>
      </c>
      <c r="M106" s="310">
        <v>860</v>
      </c>
      <c r="N106" s="310">
        <v>543</v>
      </c>
      <c r="O106" s="310">
        <v>329</v>
      </c>
      <c r="P106" s="308">
        <v>122</v>
      </c>
      <c r="Q106" s="309">
        <f>SUM(K106:P106)</f>
        <v>3208</v>
      </c>
      <c r="R106" s="311">
        <f>SUM(J106,Q106)</f>
        <v>3208</v>
      </c>
    </row>
    <row r="107" spans="2:18" s="189" customFormat="1" ht="17.100000000000001" customHeight="1">
      <c r="B107" s="179"/>
      <c r="C107" s="179"/>
      <c r="D107" s="324" t="s">
        <v>52</v>
      </c>
      <c r="E107" s="325"/>
      <c r="F107" s="325"/>
      <c r="G107" s="326"/>
      <c r="H107" s="327">
        <v>132</v>
      </c>
      <c r="I107" s="328">
        <v>189</v>
      </c>
      <c r="J107" s="329">
        <f>SUM(H107:I107)</f>
        <v>321</v>
      </c>
      <c r="K107" s="351">
        <v>0</v>
      </c>
      <c r="L107" s="215">
        <v>460</v>
      </c>
      <c r="M107" s="215">
        <v>380</v>
      </c>
      <c r="N107" s="215">
        <v>213</v>
      </c>
      <c r="O107" s="215">
        <v>118</v>
      </c>
      <c r="P107" s="328">
        <v>59</v>
      </c>
      <c r="Q107" s="330">
        <f>SUM(K107:P107)</f>
        <v>1230</v>
      </c>
      <c r="R107" s="331">
        <f>SUM(J107,Q107)</f>
        <v>1551</v>
      </c>
    </row>
    <row r="108" spans="2:18" s="189" customFormat="1" ht="17.100000000000001" customHeight="1">
      <c r="B108" s="179"/>
      <c r="C108" s="294" t="s">
        <v>53</v>
      </c>
      <c r="D108" s="295"/>
      <c r="E108" s="295"/>
      <c r="F108" s="295"/>
      <c r="G108" s="296"/>
      <c r="H108" s="297">
        <f t="shared" ref="H108:R108" si="17">SUM(H109:H112)</f>
        <v>3</v>
      </c>
      <c r="I108" s="298">
        <f t="shared" si="17"/>
        <v>6</v>
      </c>
      <c r="J108" s="299">
        <f t="shared" si="17"/>
        <v>9</v>
      </c>
      <c r="K108" s="352">
        <f t="shared" si="17"/>
        <v>0</v>
      </c>
      <c r="L108" s="300">
        <f t="shared" si="17"/>
        <v>165</v>
      </c>
      <c r="M108" s="300">
        <f t="shared" si="17"/>
        <v>191</v>
      </c>
      <c r="N108" s="300">
        <f t="shared" si="17"/>
        <v>214</v>
      </c>
      <c r="O108" s="300">
        <f t="shared" si="17"/>
        <v>141</v>
      </c>
      <c r="P108" s="301">
        <f t="shared" si="17"/>
        <v>83</v>
      </c>
      <c r="Q108" s="302">
        <f t="shared" si="17"/>
        <v>794</v>
      </c>
      <c r="R108" s="303">
        <f t="shared" si="17"/>
        <v>803</v>
      </c>
    </row>
    <row r="109" spans="2:18" s="189" customFormat="1" ht="17.100000000000001" customHeight="1">
      <c r="B109" s="179"/>
      <c r="C109" s="179"/>
      <c r="D109" s="304" t="s">
        <v>54</v>
      </c>
      <c r="E109" s="305"/>
      <c r="F109" s="305"/>
      <c r="G109" s="306"/>
      <c r="H109" s="307">
        <v>3</v>
      </c>
      <c r="I109" s="308">
        <v>5</v>
      </c>
      <c r="J109" s="323">
        <f>SUM(H109:I109)</f>
        <v>8</v>
      </c>
      <c r="K109" s="349">
        <v>0</v>
      </c>
      <c r="L109" s="310">
        <v>143</v>
      </c>
      <c r="M109" s="310">
        <v>167</v>
      </c>
      <c r="N109" s="310">
        <v>184</v>
      </c>
      <c r="O109" s="310">
        <v>108</v>
      </c>
      <c r="P109" s="308">
        <v>61</v>
      </c>
      <c r="Q109" s="309">
        <f>SUM(K109:P109)</f>
        <v>663</v>
      </c>
      <c r="R109" s="311">
        <f>SUM(J109,Q109)</f>
        <v>671</v>
      </c>
    </row>
    <row r="110" spans="2:18" s="189" customFormat="1" ht="17.100000000000001" customHeight="1">
      <c r="B110" s="179"/>
      <c r="C110" s="179"/>
      <c r="D110" s="180" t="s">
        <v>55</v>
      </c>
      <c r="E110" s="181"/>
      <c r="F110" s="181"/>
      <c r="G110" s="182"/>
      <c r="H110" s="183">
        <v>0</v>
      </c>
      <c r="I110" s="184">
        <v>1</v>
      </c>
      <c r="J110" s="185">
        <f>SUM(H110:I110)</f>
        <v>1</v>
      </c>
      <c r="K110" s="350">
        <v>0</v>
      </c>
      <c r="L110" s="186">
        <v>21</v>
      </c>
      <c r="M110" s="186">
        <v>24</v>
      </c>
      <c r="N110" s="186">
        <v>30</v>
      </c>
      <c r="O110" s="186">
        <v>33</v>
      </c>
      <c r="P110" s="184">
        <v>22</v>
      </c>
      <c r="Q110" s="187">
        <f>SUM(K110:P110)</f>
        <v>130</v>
      </c>
      <c r="R110" s="188">
        <f>SUM(J110,Q110)</f>
        <v>131</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742</v>
      </c>
      <c r="I113" s="298">
        <f t="shared" si="18"/>
        <v>1258</v>
      </c>
      <c r="J113" s="299">
        <f t="shared" si="18"/>
        <v>2000</v>
      </c>
      <c r="K113" s="352">
        <f t="shared" si="18"/>
        <v>0</v>
      </c>
      <c r="L113" s="300">
        <f t="shared" si="18"/>
        <v>1745</v>
      </c>
      <c r="M113" s="300">
        <f t="shared" si="18"/>
        <v>1613</v>
      </c>
      <c r="N113" s="300">
        <f t="shared" si="18"/>
        <v>1091</v>
      </c>
      <c r="O113" s="300">
        <f t="shared" si="18"/>
        <v>714</v>
      </c>
      <c r="P113" s="301">
        <f t="shared" si="18"/>
        <v>382</v>
      </c>
      <c r="Q113" s="302">
        <f t="shared" si="18"/>
        <v>5545</v>
      </c>
      <c r="R113" s="303">
        <f t="shared" si="18"/>
        <v>7545</v>
      </c>
    </row>
    <row r="114" spans="2:18" s="135" customFormat="1" ht="17.100000000000001" customHeight="1">
      <c r="B114" s="147"/>
      <c r="C114" s="147"/>
      <c r="D114" s="39" t="s">
        <v>58</v>
      </c>
      <c r="E114" s="68"/>
      <c r="F114" s="68"/>
      <c r="G114" s="148"/>
      <c r="H114" s="149">
        <v>696</v>
      </c>
      <c r="I114" s="150">
        <v>1200</v>
      </c>
      <c r="J114" s="167">
        <f>SUM(H114:I114)</f>
        <v>1896</v>
      </c>
      <c r="K114" s="349">
        <v>0</v>
      </c>
      <c r="L114" s="152">
        <v>1695</v>
      </c>
      <c r="M114" s="152">
        <v>1568</v>
      </c>
      <c r="N114" s="152">
        <v>1053</v>
      </c>
      <c r="O114" s="152">
        <v>698</v>
      </c>
      <c r="P114" s="150">
        <v>377</v>
      </c>
      <c r="Q114" s="151">
        <f>SUM(K114:P114)</f>
        <v>5391</v>
      </c>
      <c r="R114" s="153">
        <f>SUM(J114,Q114)</f>
        <v>7287</v>
      </c>
    </row>
    <row r="115" spans="2:18" s="135" customFormat="1" ht="17.100000000000001" customHeight="1">
      <c r="B115" s="147"/>
      <c r="C115" s="147"/>
      <c r="D115" s="154" t="s">
        <v>59</v>
      </c>
      <c r="E115" s="47"/>
      <c r="F115" s="47"/>
      <c r="G115" s="155"/>
      <c r="H115" s="156">
        <v>22</v>
      </c>
      <c r="I115" s="157">
        <v>28</v>
      </c>
      <c r="J115" s="169">
        <f>SUM(H115:I115)</f>
        <v>50</v>
      </c>
      <c r="K115" s="350">
        <v>0</v>
      </c>
      <c r="L115" s="159">
        <v>25</v>
      </c>
      <c r="M115" s="159">
        <v>25</v>
      </c>
      <c r="N115" s="159">
        <v>21</v>
      </c>
      <c r="O115" s="159">
        <v>10</v>
      </c>
      <c r="P115" s="157">
        <v>2</v>
      </c>
      <c r="Q115" s="158">
        <f>SUM(K115:P115)</f>
        <v>83</v>
      </c>
      <c r="R115" s="160">
        <f>SUM(J115,Q115)</f>
        <v>133</v>
      </c>
    </row>
    <row r="116" spans="2:18" s="135" customFormat="1" ht="17.100000000000001" customHeight="1">
      <c r="B116" s="147"/>
      <c r="C116" s="147"/>
      <c r="D116" s="49" t="s">
        <v>60</v>
      </c>
      <c r="E116" s="50"/>
      <c r="F116" s="50"/>
      <c r="G116" s="161"/>
      <c r="H116" s="162">
        <v>24</v>
      </c>
      <c r="I116" s="163">
        <v>30</v>
      </c>
      <c r="J116" s="168">
        <f>SUM(H116:I116)</f>
        <v>54</v>
      </c>
      <c r="K116" s="351">
        <v>0</v>
      </c>
      <c r="L116" s="165">
        <v>25</v>
      </c>
      <c r="M116" s="165">
        <v>20</v>
      </c>
      <c r="N116" s="165">
        <v>17</v>
      </c>
      <c r="O116" s="165">
        <v>6</v>
      </c>
      <c r="P116" s="163">
        <v>3</v>
      </c>
      <c r="Q116" s="164">
        <f>SUM(K116:P116)</f>
        <v>71</v>
      </c>
      <c r="R116" s="166">
        <f>SUM(J116,Q116)</f>
        <v>125</v>
      </c>
    </row>
    <row r="117" spans="2:18" s="135" customFormat="1" ht="17.100000000000001" customHeight="1">
      <c r="B117" s="147"/>
      <c r="C117" s="171" t="s">
        <v>61</v>
      </c>
      <c r="D117" s="172"/>
      <c r="E117" s="172"/>
      <c r="F117" s="172"/>
      <c r="G117" s="173"/>
      <c r="H117" s="140">
        <v>34</v>
      </c>
      <c r="I117" s="141">
        <v>20</v>
      </c>
      <c r="J117" s="142">
        <f>SUM(H117:I117)</f>
        <v>54</v>
      </c>
      <c r="K117" s="352">
        <v>0</v>
      </c>
      <c r="L117" s="143">
        <v>103</v>
      </c>
      <c r="M117" s="143">
        <v>98</v>
      </c>
      <c r="N117" s="143">
        <v>128</v>
      </c>
      <c r="O117" s="143">
        <v>87</v>
      </c>
      <c r="P117" s="144">
        <v>40</v>
      </c>
      <c r="Q117" s="145">
        <f>SUM(K117:P117)</f>
        <v>456</v>
      </c>
      <c r="R117" s="146">
        <f>SUM(J117,Q117)</f>
        <v>510</v>
      </c>
    </row>
    <row r="118" spans="2:18" s="135" customFormat="1" ht="17.100000000000001" customHeight="1">
      <c r="B118" s="170"/>
      <c r="C118" s="171" t="s">
        <v>62</v>
      </c>
      <c r="D118" s="172"/>
      <c r="E118" s="172"/>
      <c r="F118" s="172"/>
      <c r="G118" s="173"/>
      <c r="H118" s="140">
        <v>824</v>
      </c>
      <c r="I118" s="141">
        <v>1297</v>
      </c>
      <c r="J118" s="142">
        <f>SUM(H118:I118)</f>
        <v>2121</v>
      </c>
      <c r="K118" s="352">
        <v>0</v>
      </c>
      <c r="L118" s="143">
        <v>3477</v>
      </c>
      <c r="M118" s="143">
        <v>2123</v>
      </c>
      <c r="N118" s="143">
        <v>1197</v>
      </c>
      <c r="O118" s="143">
        <v>721</v>
      </c>
      <c r="P118" s="144">
        <v>342</v>
      </c>
      <c r="Q118" s="145">
        <f>SUM(K118:P118)</f>
        <v>7860</v>
      </c>
      <c r="R118" s="146">
        <f>SUM(J118,Q118)</f>
        <v>9981</v>
      </c>
    </row>
    <row r="119" spans="2:18" s="135" customFormat="1" ht="17.100000000000001" customHeight="1">
      <c r="B119" s="137" t="s">
        <v>63</v>
      </c>
      <c r="C119" s="138"/>
      <c r="D119" s="138"/>
      <c r="E119" s="138"/>
      <c r="F119" s="138"/>
      <c r="G119" s="139"/>
      <c r="H119" s="140">
        <f t="shared" ref="H119:R119" si="19">SUM(H120:H128)</f>
        <v>9</v>
      </c>
      <c r="I119" s="141">
        <f t="shared" si="19"/>
        <v>21</v>
      </c>
      <c r="J119" s="142">
        <f t="shared" si="19"/>
        <v>30</v>
      </c>
      <c r="K119" s="352">
        <f t="shared" si="19"/>
        <v>0</v>
      </c>
      <c r="L119" s="143">
        <f t="shared" si="19"/>
        <v>1525</v>
      </c>
      <c r="M119" s="143">
        <f t="shared" si="19"/>
        <v>1109</v>
      </c>
      <c r="N119" s="143">
        <f t="shared" si="19"/>
        <v>811</v>
      </c>
      <c r="O119" s="143">
        <f t="shared" si="19"/>
        <v>543</v>
      </c>
      <c r="P119" s="144">
        <f t="shared" si="19"/>
        <v>242</v>
      </c>
      <c r="Q119" s="145">
        <f t="shared" si="19"/>
        <v>4230</v>
      </c>
      <c r="R119" s="146">
        <f t="shared" si="19"/>
        <v>4260</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65</v>
      </c>
      <c r="M120" s="152">
        <v>42</v>
      </c>
      <c r="N120" s="152">
        <v>36</v>
      </c>
      <c r="O120" s="152">
        <v>32</v>
      </c>
      <c r="P120" s="150">
        <v>16</v>
      </c>
      <c r="Q120" s="151">
        <f t="shared" ref="Q120:Q128" si="21">SUM(K120:P120)</f>
        <v>191</v>
      </c>
      <c r="R120" s="153">
        <f t="shared" ref="R120:R128" si="22">SUM(J120,Q120)</f>
        <v>191</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1030</v>
      </c>
      <c r="M122" s="186">
        <v>603</v>
      </c>
      <c r="N122" s="186">
        <v>340</v>
      </c>
      <c r="O122" s="186">
        <v>184</v>
      </c>
      <c r="P122" s="184">
        <v>73</v>
      </c>
      <c r="Q122" s="187">
        <f t="shared" si="21"/>
        <v>2230</v>
      </c>
      <c r="R122" s="188">
        <f t="shared" si="22"/>
        <v>2230</v>
      </c>
    </row>
    <row r="123" spans="2:18" s="135" customFormat="1" ht="17.100000000000001" customHeight="1">
      <c r="B123" s="147"/>
      <c r="C123" s="154" t="s">
        <v>67</v>
      </c>
      <c r="D123" s="47"/>
      <c r="E123" s="47"/>
      <c r="F123" s="47"/>
      <c r="G123" s="155"/>
      <c r="H123" s="156">
        <v>1</v>
      </c>
      <c r="I123" s="157">
        <v>2</v>
      </c>
      <c r="J123" s="169">
        <f t="shared" si="20"/>
        <v>3</v>
      </c>
      <c r="K123" s="350">
        <v>0</v>
      </c>
      <c r="L123" s="159">
        <v>95</v>
      </c>
      <c r="M123" s="159">
        <v>91</v>
      </c>
      <c r="N123" s="159">
        <v>65</v>
      </c>
      <c r="O123" s="159">
        <v>49</v>
      </c>
      <c r="P123" s="157">
        <v>16</v>
      </c>
      <c r="Q123" s="158">
        <f t="shared" si="21"/>
        <v>316</v>
      </c>
      <c r="R123" s="160">
        <f t="shared" si="22"/>
        <v>319</v>
      </c>
    </row>
    <row r="124" spans="2:18" s="135" customFormat="1" ht="17.100000000000001" customHeight="1">
      <c r="B124" s="147"/>
      <c r="C124" s="154" t="s">
        <v>68</v>
      </c>
      <c r="D124" s="47"/>
      <c r="E124" s="47"/>
      <c r="F124" s="47"/>
      <c r="G124" s="155"/>
      <c r="H124" s="156">
        <v>8</v>
      </c>
      <c r="I124" s="157">
        <v>19</v>
      </c>
      <c r="J124" s="169">
        <f t="shared" si="20"/>
        <v>27</v>
      </c>
      <c r="K124" s="350">
        <v>0</v>
      </c>
      <c r="L124" s="159">
        <v>89</v>
      </c>
      <c r="M124" s="159">
        <v>82</v>
      </c>
      <c r="N124" s="159">
        <v>89</v>
      </c>
      <c r="O124" s="159">
        <v>57</v>
      </c>
      <c r="P124" s="157">
        <v>33</v>
      </c>
      <c r="Q124" s="158">
        <f t="shared" si="21"/>
        <v>350</v>
      </c>
      <c r="R124" s="160">
        <f t="shared" si="22"/>
        <v>377</v>
      </c>
    </row>
    <row r="125" spans="2:18" s="135" customFormat="1" ht="17.100000000000001" customHeight="1">
      <c r="B125" s="147"/>
      <c r="C125" s="154" t="s">
        <v>69</v>
      </c>
      <c r="D125" s="47"/>
      <c r="E125" s="47"/>
      <c r="F125" s="47"/>
      <c r="G125" s="155"/>
      <c r="H125" s="156">
        <v>0</v>
      </c>
      <c r="I125" s="157">
        <v>0</v>
      </c>
      <c r="J125" s="169">
        <f t="shared" si="20"/>
        <v>0</v>
      </c>
      <c r="K125" s="355"/>
      <c r="L125" s="159">
        <v>193</v>
      </c>
      <c r="M125" s="159">
        <v>219</v>
      </c>
      <c r="N125" s="159">
        <v>216</v>
      </c>
      <c r="O125" s="159">
        <v>130</v>
      </c>
      <c r="P125" s="157">
        <v>54</v>
      </c>
      <c r="Q125" s="158">
        <f t="shared" si="21"/>
        <v>812</v>
      </c>
      <c r="R125" s="160">
        <f t="shared" si="22"/>
        <v>812</v>
      </c>
    </row>
    <row r="126" spans="2:18" s="135" customFormat="1" ht="17.100000000000001" customHeight="1">
      <c r="B126" s="147"/>
      <c r="C126" s="190" t="s">
        <v>70</v>
      </c>
      <c r="D126" s="191"/>
      <c r="E126" s="191"/>
      <c r="F126" s="191"/>
      <c r="G126" s="192"/>
      <c r="H126" s="156">
        <v>0</v>
      </c>
      <c r="I126" s="157">
        <v>0</v>
      </c>
      <c r="J126" s="169">
        <f t="shared" si="20"/>
        <v>0</v>
      </c>
      <c r="K126" s="355"/>
      <c r="L126" s="159">
        <v>29</v>
      </c>
      <c r="M126" s="159">
        <v>34</v>
      </c>
      <c r="N126" s="159">
        <v>41</v>
      </c>
      <c r="O126" s="159">
        <v>26</v>
      </c>
      <c r="P126" s="157">
        <v>12</v>
      </c>
      <c r="Q126" s="158">
        <f t="shared" si="21"/>
        <v>142</v>
      </c>
      <c r="R126" s="160">
        <f t="shared" si="22"/>
        <v>142</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4</v>
      </c>
      <c r="O127" s="159">
        <v>31</v>
      </c>
      <c r="P127" s="157">
        <v>13</v>
      </c>
      <c r="Q127" s="158">
        <f t="shared" si="21"/>
        <v>48</v>
      </c>
      <c r="R127" s="160">
        <f t="shared" si="22"/>
        <v>48</v>
      </c>
    </row>
    <row r="128" spans="2:18" s="135" customFormat="1" ht="17.100000000000001" customHeight="1">
      <c r="B128" s="195"/>
      <c r="C128" s="196" t="s">
        <v>72</v>
      </c>
      <c r="D128" s="197"/>
      <c r="E128" s="197"/>
      <c r="F128" s="197"/>
      <c r="G128" s="198"/>
      <c r="H128" s="199">
        <v>0</v>
      </c>
      <c r="I128" s="200">
        <v>0</v>
      </c>
      <c r="J128" s="201">
        <f t="shared" si="20"/>
        <v>0</v>
      </c>
      <c r="K128" s="356"/>
      <c r="L128" s="202">
        <v>24</v>
      </c>
      <c r="M128" s="202">
        <v>38</v>
      </c>
      <c r="N128" s="202">
        <v>20</v>
      </c>
      <c r="O128" s="202">
        <v>34</v>
      </c>
      <c r="P128" s="200">
        <v>24</v>
      </c>
      <c r="Q128" s="203">
        <f t="shared" si="21"/>
        <v>140</v>
      </c>
      <c r="R128" s="204">
        <f t="shared" si="22"/>
        <v>140</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50</v>
      </c>
      <c r="M129" s="143">
        <f t="shared" si="23"/>
        <v>80</v>
      </c>
      <c r="N129" s="143">
        <f t="shared" si="23"/>
        <v>330</v>
      </c>
      <c r="O129" s="143">
        <f t="shared" si="23"/>
        <v>957</v>
      </c>
      <c r="P129" s="144">
        <f t="shared" si="23"/>
        <v>980</v>
      </c>
      <c r="Q129" s="145">
        <f t="shared" si="23"/>
        <v>2397</v>
      </c>
      <c r="R129" s="146">
        <f t="shared" si="23"/>
        <v>2397</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4</v>
      </c>
      <c r="N130" s="152">
        <v>169</v>
      </c>
      <c r="O130" s="152">
        <v>524</v>
      </c>
      <c r="P130" s="150">
        <v>450</v>
      </c>
      <c r="Q130" s="151">
        <f>SUM(K130:P130)</f>
        <v>1147</v>
      </c>
      <c r="R130" s="153">
        <f>SUM(J130,Q130)</f>
        <v>1147</v>
      </c>
    </row>
    <row r="131" spans="1:18" s="135" customFormat="1" ht="17.100000000000001" customHeight="1">
      <c r="B131" s="147"/>
      <c r="C131" s="154" t="s">
        <v>75</v>
      </c>
      <c r="D131" s="47"/>
      <c r="E131" s="47"/>
      <c r="F131" s="47"/>
      <c r="G131" s="155"/>
      <c r="H131" s="156">
        <v>0</v>
      </c>
      <c r="I131" s="157">
        <v>0</v>
      </c>
      <c r="J131" s="169">
        <f>SUM(H131:I131)</f>
        <v>0</v>
      </c>
      <c r="K131" s="355"/>
      <c r="L131" s="159">
        <v>50</v>
      </c>
      <c r="M131" s="159">
        <v>74</v>
      </c>
      <c r="N131" s="159">
        <v>130</v>
      </c>
      <c r="O131" s="159">
        <v>129</v>
      </c>
      <c r="P131" s="157">
        <v>87</v>
      </c>
      <c r="Q131" s="158">
        <f>SUM(K131:P131)</f>
        <v>470</v>
      </c>
      <c r="R131" s="160">
        <f>SUM(J131,Q131)</f>
        <v>470</v>
      </c>
    </row>
    <row r="132" spans="1:18" s="135" customFormat="1" ht="16.5" customHeight="1">
      <c r="B132" s="193"/>
      <c r="C132" s="154" t="s">
        <v>76</v>
      </c>
      <c r="D132" s="47"/>
      <c r="E132" s="47"/>
      <c r="F132" s="47"/>
      <c r="G132" s="155"/>
      <c r="H132" s="156">
        <v>0</v>
      </c>
      <c r="I132" s="157">
        <v>0</v>
      </c>
      <c r="J132" s="169">
        <f>SUM(H132:I132)</f>
        <v>0</v>
      </c>
      <c r="K132" s="355"/>
      <c r="L132" s="159">
        <v>0</v>
      </c>
      <c r="M132" s="159">
        <v>0</v>
      </c>
      <c r="N132" s="159">
        <v>6</v>
      </c>
      <c r="O132" s="159">
        <v>46</v>
      </c>
      <c r="P132" s="157">
        <v>70</v>
      </c>
      <c r="Q132" s="158">
        <f>SUM(K132:P132)</f>
        <v>122</v>
      </c>
      <c r="R132" s="160">
        <f>SUM(J132,Q132)</f>
        <v>122</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2</v>
      </c>
      <c r="N133" s="320">
        <v>25</v>
      </c>
      <c r="O133" s="320">
        <v>258</v>
      </c>
      <c r="P133" s="318">
        <v>373</v>
      </c>
      <c r="Q133" s="321">
        <f>SUM(K133:P133)</f>
        <v>658</v>
      </c>
      <c r="R133" s="322">
        <f>SUM(J133,Q133)</f>
        <v>658</v>
      </c>
    </row>
    <row r="134" spans="1:18" s="135" customFormat="1" ht="17.100000000000001" customHeight="1">
      <c r="B134" s="205" t="s">
        <v>77</v>
      </c>
      <c r="C134" s="31"/>
      <c r="D134" s="31"/>
      <c r="E134" s="31"/>
      <c r="F134" s="31"/>
      <c r="G134" s="32"/>
      <c r="H134" s="140">
        <f t="shared" ref="H134:R134" si="24">SUM(H98,H119,H129)</f>
        <v>1864</v>
      </c>
      <c r="I134" s="141">
        <f t="shared" si="24"/>
        <v>3016</v>
      </c>
      <c r="J134" s="142">
        <f t="shared" si="24"/>
        <v>4880</v>
      </c>
      <c r="K134" s="352">
        <f t="shared" si="24"/>
        <v>0</v>
      </c>
      <c r="L134" s="143">
        <f t="shared" si="24"/>
        <v>11470</v>
      </c>
      <c r="M134" s="143">
        <f t="shared" si="24"/>
        <v>8415</v>
      </c>
      <c r="N134" s="143">
        <f t="shared" si="24"/>
        <v>5902</v>
      </c>
      <c r="O134" s="143">
        <f t="shared" si="24"/>
        <v>4693</v>
      </c>
      <c r="P134" s="144">
        <f t="shared" si="24"/>
        <v>2938</v>
      </c>
      <c r="Q134" s="145">
        <f t="shared" si="24"/>
        <v>33418</v>
      </c>
      <c r="R134" s="146">
        <f t="shared" si="24"/>
        <v>38298</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令和３年（２０２１年）２月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415" t="s">
        <v>13</v>
      </c>
      <c r="R139" s="668"/>
    </row>
    <row r="140" spans="1:18" s="135" customFormat="1" ht="17.100000000000001" customHeight="1">
      <c r="B140" s="137" t="s">
        <v>43</v>
      </c>
      <c r="C140" s="138"/>
      <c r="D140" s="138"/>
      <c r="E140" s="138"/>
      <c r="F140" s="138"/>
      <c r="G140" s="139"/>
      <c r="H140" s="140">
        <f t="shared" ref="H140:R140" si="25">SUM(H141,H147,H150,H155,H159:H160)</f>
        <v>16288985</v>
      </c>
      <c r="I140" s="141">
        <f t="shared" si="25"/>
        <v>31657142</v>
      </c>
      <c r="J140" s="142">
        <f t="shared" si="25"/>
        <v>47946127</v>
      </c>
      <c r="K140" s="352">
        <f t="shared" si="25"/>
        <v>0</v>
      </c>
      <c r="L140" s="143">
        <f t="shared" si="25"/>
        <v>255148530</v>
      </c>
      <c r="M140" s="143">
        <f t="shared" si="25"/>
        <v>221988447</v>
      </c>
      <c r="N140" s="143">
        <f t="shared" si="25"/>
        <v>189366882</v>
      </c>
      <c r="O140" s="143">
        <f t="shared" si="25"/>
        <v>140852055</v>
      </c>
      <c r="P140" s="144">
        <f t="shared" si="25"/>
        <v>76508111</v>
      </c>
      <c r="Q140" s="145">
        <f t="shared" si="25"/>
        <v>883864025</v>
      </c>
      <c r="R140" s="146">
        <f t="shared" si="25"/>
        <v>931810152</v>
      </c>
    </row>
    <row r="141" spans="1:18" s="135" customFormat="1" ht="17.100000000000001" customHeight="1">
      <c r="B141" s="147"/>
      <c r="C141" s="137" t="s">
        <v>44</v>
      </c>
      <c r="D141" s="138"/>
      <c r="E141" s="138"/>
      <c r="F141" s="138"/>
      <c r="G141" s="139"/>
      <c r="H141" s="140">
        <f t="shared" ref="H141:Q141" si="26">SUM(H142:H146)</f>
        <v>1908265</v>
      </c>
      <c r="I141" s="141">
        <f t="shared" si="26"/>
        <v>5028425</v>
      </c>
      <c r="J141" s="142">
        <f t="shared" si="26"/>
        <v>6936690</v>
      </c>
      <c r="K141" s="352">
        <f t="shared" si="26"/>
        <v>0</v>
      </c>
      <c r="L141" s="143">
        <f t="shared" si="26"/>
        <v>59425279</v>
      </c>
      <c r="M141" s="143">
        <f t="shared" si="26"/>
        <v>50385534</v>
      </c>
      <c r="N141" s="143">
        <f t="shared" si="26"/>
        <v>39285983</v>
      </c>
      <c r="O141" s="143">
        <f t="shared" si="26"/>
        <v>36016039</v>
      </c>
      <c r="P141" s="144">
        <f t="shared" si="26"/>
        <v>25118546</v>
      </c>
      <c r="Q141" s="145">
        <f t="shared" si="26"/>
        <v>210231381</v>
      </c>
      <c r="R141" s="146">
        <f t="shared" ref="R141:R146" si="27">SUM(J141,Q141)</f>
        <v>217168071</v>
      </c>
    </row>
    <row r="142" spans="1:18" s="135" customFormat="1" ht="17.100000000000001" customHeight="1">
      <c r="B142" s="147"/>
      <c r="C142" s="147"/>
      <c r="D142" s="39" t="s">
        <v>45</v>
      </c>
      <c r="E142" s="68"/>
      <c r="F142" s="68"/>
      <c r="G142" s="148"/>
      <c r="H142" s="149">
        <v>0</v>
      </c>
      <c r="I142" s="150">
        <v>0</v>
      </c>
      <c r="J142" s="151">
        <f>SUM(H142:I142)</f>
        <v>0</v>
      </c>
      <c r="K142" s="349">
        <v>0</v>
      </c>
      <c r="L142" s="152">
        <v>38271360</v>
      </c>
      <c r="M142" s="152">
        <v>32523194</v>
      </c>
      <c r="N142" s="152">
        <v>26061884</v>
      </c>
      <c r="O142" s="152">
        <v>23691987</v>
      </c>
      <c r="P142" s="150">
        <v>15886893</v>
      </c>
      <c r="Q142" s="151">
        <f>SUM(K142:P142)</f>
        <v>136435318</v>
      </c>
      <c r="R142" s="153">
        <f t="shared" si="27"/>
        <v>136435318</v>
      </c>
    </row>
    <row r="143" spans="1:18" s="135" customFormat="1" ht="17.100000000000001" customHeight="1">
      <c r="B143" s="147"/>
      <c r="C143" s="147"/>
      <c r="D143" s="154" t="s">
        <v>46</v>
      </c>
      <c r="E143" s="47"/>
      <c r="F143" s="47"/>
      <c r="G143" s="155"/>
      <c r="H143" s="156">
        <v>0</v>
      </c>
      <c r="I143" s="157">
        <v>0</v>
      </c>
      <c r="J143" s="158">
        <f>SUM(H143:I143)</f>
        <v>0</v>
      </c>
      <c r="K143" s="350">
        <v>0</v>
      </c>
      <c r="L143" s="159">
        <v>19516</v>
      </c>
      <c r="M143" s="159">
        <v>161028</v>
      </c>
      <c r="N143" s="159">
        <v>161424</v>
      </c>
      <c r="O143" s="159">
        <v>591977</v>
      </c>
      <c r="P143" s="157">
        <v>801224</v>
      </c>
      <c r="Q143" s="158">
        <f>SUM(K143:P143)</f>
        <v>1735169</v>
      </c>
      <c r="R143" s="160">
        <f t="shared" si="27"/>
        <v>1735169</v>
      </c>
    </row>
    <row r="144" spans="1:18" s="135" customFormat="1" ht="17.100000000000001" customHeight="1">
      <c r="B144" s="147"/>
      <c r="C144" s="147"/>
      <c r="D144" s="154" t="s">
        <v>47</v>
      </c>
      <c r="E144" s="47"/>
      <c r="F144" s="47"/>
      <c r="G144" s="155"/>
      <c r="H144" s="156">
        <v>1044237</v>
      </c>
      <c r="I144" s="157">
        <v>2648500</v>
      </c>
      <c r="J144" s="158">
        <f>SUM(H144:I144)</f>
        <v>3692737</v>
      </c>
      <c r="K144" s="350">
        <v>0</v>
      </c>
      <c r="L144" s="159">
        <v>12152969</v>
      </c>
      <c r="M144" s="159">
        <v>10392599</v>
      </c>
      <c r="N144" s="159">
        <v>6395703</v>
      </c>
      <c r="O144" s="159">
        <v>6447718</v>
      </c>
      <c r="P144" s="157">
        <v>5550003</v>
      </c>
      <c r="Q144" s="158">
        <f>SUM(K144:P144)</f>
        <v>40938992</v>
      </c>
      <c r="R144" s="160">
        <f t="shared" si="27"/>
        <v>44631729</v>
      </c>
    </row>
    <row r="145" spans="2:18" s="135" customFormat="1" ht="17.100000000000001" customHeight="1">
      <c r="B145" s="147"/>
      <c r="C145" s="147"/>
      <c r="D145" s="154" t="s">
        <v>48</v>
      </c>
      <c r="E145" s="47"/>
      <c r="F145" s="47"/>
      <c r="G145" s="155"/>
      <c r="H145" s="156">
        <v>419582</v>
      </c>
      <c r="I145" s="157">
        <v>1780300</v>
      </c>
      <c r="J145" s="158">
        <f>SUM(H145:I145)</f>
        <v>2199882</v>
      </c>
      <c r="K145" s="350">
        <v>0</v>
      </c>
      <c r="L145" s="159">
        <v>4038379</v>
      </c>
      <c r="M145" s="159">
        <v>2983287</v>
      </c>
      <c r="N145" s="159">
        <v>2870266</v>
      </c>
      <c r="O145" s="159">
        <v>1834938</v>
      </c>
      <c r="P145" s="157">
        <v>519157</v>
      </c>
      <c r="Q145" s="158">
        <f>SUM(K145:P145)</f>
        <v>12246027</v>
      </c>
      <c r="R145" s="160">
        <f t="shared" si="27"/>
        <v>14445909</v>
      </c>
    </row>
    <row r="146" spans="2:18" s="135" customFormat="1" ht="17.100000000000001" customHeight="1">
      <c r="B146" s="147"/>
      <c r="C146" s="147"/>
      <c r="D146" s="49" t="s">
        <v>49</v>
      </c>
      <c r="E146" s="50"/>
      <c r="F146" s="50"/>
      <c r="G146" s="161"/>
      <c r="H146" s="162">
        <v>444446</v>
      </c>
      <c r="I146" s="163">
        <v>599625</v>
      </c>
      <c r="J146" s="164">
        <f>SUM(H146:I146)</f>
        <v>1044071</v>
      </c>
      <c r="K146" s="351">
        <v>0</v>
      </c>
      <c r="L146" s="165">
        <v>4943055</v>
      </c>
      <c r="M146" s="165">
        <v>4325426</v>
      </c>
      <c r="N146" s="165">
        <v>3796706</v>
      </c>
      <c r="O146" s="165">
        <v>3449419</v>
      </c>
      <c r="P146" s="163">
        <v>2361269</v>
      </c>
      <c r="Q146" s="164">
        <f>SUM(K146:P146)</f>
        <v>18875875</v>
      </c>
      <c r="R146" s="166">
        <f t="shared" si="27"/>
        <v>19919946</v>
      </c>
    </row>
    <row r="147" spans="2:18" s="135" customFormat="1" ht="17.100000000000001" customHeight="1">
      <c r="B147" s="147"/>
      <c r="C147" s="137" t="s">
        <v>50</v>
      </c>
      <c r="D147" s="138"/>
      <c r="E147" s="138"/>
      <c r="F147" s="138"/>
      <c r="G147" s="139"/>
      <c r="H147" s="140">
        <f t="shared" ref="H147:R147" si="28">SUM(H148:H149)</f>
        <v>2825276</v>
      </c>
      <c r="I147" s="141">
        <f t="shared" si="28"/>
        <v>7472266</v>
      </c>
      <c r="J147" s="142">
        <f t="shared" si="28"/>
        <v>10297542</v>
      </c>
      <c r="K147" s="352">
        <f t="shared" si="28"/>
        <v>0</v>
      </c>
      <c r="L147" s="143">
        <f t="shared" si="28"/>
        <v>112694929</v>
      </c>
      <c r="M147" s="143">
        <f t="shared" si="28"/>
        <v>96504928</v>
      </c>
      <c r="N147" s="143">
        <f t="shared" si="28"/>
        <v>73394253</v>
      </c>
      <c r="O147" s="143">
        <f t="shared" si="28"/>
        <v>50522170</v>
      </c>
      <c r="P147" s="144">
        <f t="shared" si="28"/>
        <v>22200107</v>
      </c>
      <c r="Q147" s="145">
        <f t="shared" si="28"/>
        <v>355316387</v>
      </c>
      <c r="R147" s="146">
        <f t="shared" si="28"/>
        <v>365613929</v>
      </c>
    </row>
    <row r="148" spans="2:18" s="135" customFormat="1" ht="17.100000000000001" customHeight="1">
      <c r="B148" s="147"/>
      <c r="C148" s="147"/>
      <c r="D148" s="39" t="s">
        <v>51</v>
      </c>
      <c r="E148" s="68"/>
      <c r="F148" s="68"/>
      <c r="G148" s="148"/>
      <c r="H148" s="149">
        <v>0</v>
      </c>
      <c r="I148" s="150">
        <v>0</v>
      </c>
      <c r="J148" s="167">
        <f>SUM(H148:I148)</f>
        <v>0</v>
      </c>
      <c r="K148" s="349">
        <v>0</v>
      </c>
      <c r="L148" s="152">
        <v>84947468</v>
      </c>
      <c r="M148" s="152">
        <v>68559845</v>
      </c>
      <c r="N148" s="152">
        <v>55427160</v>
      </c>
      <c r="O148" s="152">
        <v>38891709</v>
      </c>
      <c r="P148" s="150">
        <v>15363133</v>
      </c>
      <c r="Q148" s="151">
        <f>SUM(K148:P148)</f>
        <v>263189315</v>
      </c>
      <c r="R148" s="153">
        <f>SUM(J148,Q148)</f>
        <v>263189315</v>
      </c>
    </row>
    <row r="149" spans="2:18" s="135" customFormat="1" ht="17.100000000000001" customHeight="1">
      <c r="B149" s="147"/>
      <c r="C149" s="147"/>
      <c r="D149" s="49" t="s">
        <v>52</v>
      </c>
      <c r="E149" s="50"/>
      <c r="F149" s="50"/>
      <c r="G149" s="161"/>
      <c r="H149" s="162">
        <v>2825276</v>
      </c>
      <c r="I149" s="163">
        <v>7472266</v>
      </c>
      <c r="J149" s="168">
        <f>SUM(H149:I149)</f>
        <v>10297542</v>
      </c>
      <c r="K149" s="351">
        <v>0</v>
      </c>
      <c r="L149" s="165">
        <v>27747461</v>
      </c>
      <c r="M149" s="165">
        <v>27945083</v>
      </c>
      <c r="N149" s="165">
        <v>17967093</v>
      </c>
      <c r="O149" s="165">
        <v>11630461</v>
      </c>
      <c r="P149" s="163">
        <v>6836974</v>
      </c>
      <c r="Q149" s="164">
        <f>SUM(K149:P149)</f>
        <v>92127072</v>
      </c>
      <c r="R149" s="166">
        <f>SUM(J149,Q149)</f>
        <v>102424614</v>
      </c>
    </row>
    <row r="150" spans="2:18" s="135" customFormat="1" ht="17.100000000000001" customHeight="1">
      <c r="B150" s="147"/>
      <c r="C150" s="137" t="s">
        <v>53</v>
      </c>
      <c r="D150" s="138"/>
      <c r="E150" s="138"/>
      <c r="F150" s="138"/>
      <c r="G150" s="139"/>
      <c r="H150" s="140">
        <f t="shared" ref="H150:R150" si="29">SUM(H151:H154)</f>
        <v>41787</v>
      </c>
      <c r="I150" s="141">
        <f t="shared" si="29"/>
        <v>235873</v>
      </c>
      <c r="J150" s="142">
        <f t="shared" si="29"/>
        <v>277660</v>
      </c>
      <c r="K150" s="352">
        <f t="shared" si="29"/>
        <v>0</v>
      </c>
      <c r="L150" s="143">
        <f t="shared" si="29"/>
        <v>7754574</v>
      </c>
      <c r="M150" s="143">
        <f t="shared" si="29"/>
        <v>10562393</v>
      </c>
      <c r="N150" s="143">
        <f t="shared" si="29"/>
        <v>17467066</v>
      </c>
      <c r="O150" s="143">
        <f t="shared" si="29"/>
        <v>11880597</v>
      </c>
      <c r="P150" s="144">
        <f t="shared" si="29"/>
        <v>7417282</v>
      </c>
      <c r="Q150" s="145">
        <f t="shared" si="29"/>
        <v>55081912</v>
      </c>
      <c r="R150" s="146">
        <f t="shared" si="29"/>
        <v>55359572</v>
      </c>
    </row>
    <row r="151" spans="2:18" s="135" customFormat="1" ht="17.100000000000001" customHeight="1">
      <c r="B151" s="147"/>
      <c r="C151" s="147"/>
      <c r="D151" s="39" t="s">
        <v>54</v>
      </c>
      <c r="E151" s="68"/>
      <c r="F151" s="68"/>
      <c r="G151" s="148"/>
      <c r="H151" s="149">
        <v>41787</v>
      </c>
      <c r="I151" s="150">
        <v>211411</v>
      </c>
      <c r="J151" s="167">
        <f>SUM(H151:I151)</f>
        <v>253198</v>
      </c>
      <c r="K151" s="349">
        <v>0</v>
      </c>
      <c r="L151" s="152">
        <v>6381911</v>
      </c>
      <c r="M151" s="152">
        <v>9039783</v>
      </c>
      <c r="N151" s="152">
        <v>14621580</v>
      </c>
      <c r="O151" s="152">
        <v>9204790</v>
      </c>
      <c r="P151" s="150">
        <v>5338387</v>
      </c>
      <c r="Q151" s="151">
        <f>SUM(K151:P151)</f>
        <v>44586451</v>
      </c>
      <c r="R151" s="153">
        <f>SUM(J151,Q151)</f>
        <v>44839649</v>
      </c>
    </row>
    <row r="152" spans="2:18" s="135" customFormat="1" ht="17.100000000000001" customHeight="1">
      <c r="B152" s="147"/>
      <c r="C152" s="147"/>
      <c r="D152" s="154" t="s">
        <v>55</v>
      </c>
      <c r="E152" s="47"/>
      <c r="F152" s="47"/>
      <c r="G152" s="155"/>
      <c r="H152" s="156">
        <v>0</v>
      </c>
      <c r="I152" s="157">
        <v>24462</v>
      </c>
      <c r="J152" s="169">
        <f>SUM(H152:I152)</f>
        <v>24462</v>
      </c>
      <c r="K152" s="350">
        <v>0</v>
      </c>
      <c r="L152" s="159">
        <v>1203400</v>
      </c>
      <c r="M152" s="159">
        <v>1522610</v>
      </c>
      <c r="N152" s="159">
        <v>2845486</v>
      </c>
      <c r="O152" s="159">
        <v>2675807</v>
      </c>
      <c r="P152" s="157">
        <v>2078895</v>
      </c>
      <c r="Q152" s="158">
        <f>SUM(K152:P152)</f>
        <v>10326198</v>
      </c>
      <c r="R152" s="160">
        <f>SUM(J152,Q152)</f>
        <v>10350660</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169263</v>
      </c>
      <c r="M154" s="320">
        <v>0</v>
      </c>
      <c r="N154" s="320">
        <v>0</v>
      </c>
      <c r="O154" s="320">
        <v>0</v>
      </c>
      <c r="P154" s="318">
        <v>0</v>
      </c>
      <c r="Q154" s="321">
        <f>SUM(K154:P154)</f>
        <v>169263</v>
      </c>
      <c r="R154" s="322">
        <f>SUM(J154,Q154)</f>
        <v>169263</v>
      </c>
    </row>
    <row r="155" spans="2:18" s="135" customFormat="1" ht="17.100000000000001" customHeight="1">
      <c r="B155" s="147"/>
      <c r="C155" s="137" t="s">
        <v>57</v>
      </c>
      <c r="D155" s="138"/>
      <c r="E155" s="138"/>
      <c r="F155" s="138"/>
      <c r="G155" s="139"/>
      <c r="H155" s="140">
        <f t="shared" ref="H155:R155" si="30">SUM(H156:H158)</f>
        <v>6105344</v>
      </c>
      <c r="I155" s="141">
        <f t="shared" si="30"/>
        <v>11318147</v>
      </c>
      <c r="J155" s="142">
        <f t="shared" si="30"/>
        <v>17423491</v>
      </c>
      <c r="K155" s="352">
        <f t="shared" si="30"/>
        <v>0</v>
      </c>
      <c r="L155" s="143">
        <f t="shared" si="30"/>
        <v>14219751</v>
      </c>
      <c r="M155" s="143">
        <f t="shared" si="30"/>
        <v>20243711</v>
      </c>
      <c r="N155" s="143">
        <f t="shared" si="30"/>
        <v>15306225</v>
      </c>
      <c r="O155" s="143">
        <f t="shared" si="30"/>
        <v>12341959</v>
      </c>
      <c r="P155" s="144">
        <f t="shared" si="30"/>
        <v>8032129</v>
      </c>
      <c r="Q155" s="145">
        <f t="shared" si="30"/>
        <v>70143775</v>
      </c>
      <c r="R155" s="146">
        <f t="shared" si="30"/>
        <v>87567266</v>
      </c>
    </row>
    <row r="156" spans="2:18" s="135" customFormat="1" ht="17.100000000000001" customHeight="1">
      <c r="B156" s="147"/>
      <c r="C156" s="147"/>
      <c r="D156" s="39" t="s">
        <v>58</v>
      </c>
      <c r="E156" s="68"/>
      <c r="F156" s="68"/>
      <c r="G156" s="148"/>
      <c r="H156" s="149">
        <v>4195104</v>
      </c>
      <c r="I156" s="150">
        <v>8937989</v>
      </c>
      <c r="J156" s="167">
        <f>SUM(H156:I156)</f>
        <v>13133093</v>
      </c>
      <c r="K156" s="349">
        <v>0</v>
      </c>
      <c r="L156" s="152">
        <v>12310395</v>
      </c>
      <c r="M156" s="152">
        <v>18512736</v>
      </c>
      <c r="N156" s="152">
        <v>13789269</v>
      </c>
      <c r="O156" s="152">
        <v>11766283</v>
      </c>
      <c r="P156" s="150">
        <v>7690777</v>
      </c>
      <c r="Q156" s="151">
        <f>SUM(K156:P156)</f>
        <v>64069460</v>
      </c>
      <c r="R156" s="153">
        <f>SUM(J156,Q156)</f>
        <v>77202553</v>
      </c>
    </row>
    <row r="157" spans="2:18" s="135" customFormat="1" ht="17.100000000000001" customHeight="1">
      <c r="B157" s="147"/>
      <c r="C157" s="147"/>
      <c r="D157" s="154" t="s">
        <v>59</v>
      </c>
      <c r="E157" s="47"/>
      <c r="F157" s="47"/>
      <c r="G157" s="155"/>
      <c r="H157" s="156">
        <v>461109</v>
      </c>
      <c r="I157" s="157">
        <v>630991</v>
      </c>
      <c r="J157" s="169">
        <f>SUM(H157:I157)</f>
        <v>1092100</v>
      </c>
      <c r="K157" s="350">
        <v>0</v>
      </c>
      <c r="L157" s="159">
        <v>501859</v>
      </c>
      <c r="M157" s="159">
        <v>806490</v>
      </c>
      <c r="N157" s="159">
        <v>508293</v>
      </c>
      <c r="O157" s="159">
        <v>303502</v>
      </c>
      <c r="P157" s="157">
        <v>36531</v>
      </c>
      <c r="Q157" s="158">
        <f>SUM(K157:P157)</f>
        <v>2156675</v>
      </c>
      <c r="R157" s="160">
        <f>SUM(J157,Q157)</f>
        <v>3248775</v>
      </c>
    </row>
    <row r="158" spans="2:18" s="135" customFormat="1" ht="17.100000000000001" customHeight="1">
      <c r="B158" s="147"/>
      <c r="C158" s="147"/>
      <c r="D158" s="49" t="s">
        <v>60</v>
      </c>
      <c r="E158" s="50"/>
      <c r="F158" s="50"/>
      <c r="G158" s="161"/>
      <c r="H158" s="162">
        <v>1449131</v>
      </c>
      <c r="I158" s="163">
        <v>1749167</v>
      </c>
      <c r="J158" s="168">
        <f>SUM(H158:I158)</f>
        <v>3198298</v>
      </c>
      <c r="K158" s="351">
        <v>0</v>
      </c>
      <c r="L158" s="165">
        <v>1407497</v>
      </c>
      <c r="M158" s="165">
        <v>924485</v>
      </c>
      <c r="N158" s="165">
        <v>1008663</v>
      </c>
      <c r="O158" s="165">
        <v>272174</v>
      </c>
      <c r="P158" s="163">
        <v>304821</v>
      </c>
      <c r="Q158" s="164">
        <f>SUM(K158:P158)</f>
        <v>3917640</v>
      </c>
      <c r="R158" s="166">
        <f>SUM(J158,Q158)</f>
        <v>7115938</v>
      </c>
    </row>
    <row r="159" spans="2:18" s="135" customFormat="1" ht="17.100000000000001" customHeight="1">
      <c r="B159" s="147"/>
      <c r="C159" s="171" t="s">
        <v>61</v>
      </c>
      <c r="D159" s="172"/>
      <c r="E159" s="172"/>
      <c r="F159" s="172"/>
      <c r="G159" s="173"/>
      <c r="H159" s="140">
        <v>1772873</v>
      </c>
      <c r="I159" s="141">
        <v>1904361</v>
      </c>
      <c r="J159" s="142">
        <f>SUM(H159:I159)</f>
        <v>3677234</v>
      </c>
      <c r="K159" s="352">
        <v>0</v>
      </c>
      <c r="L159" s="143">
        <v>15819176</v>
      </c>
      <c r="M159" s="143">
        <v>17012874</v>
      </c>
      <c r="N159" s="143">
        <v>24727091</v>
      </c>
      <c r="O159" s="143">
        <v>18524001</v>
      </c>
      <c r="P159" s="144">
        <v>8304582</v>
      </c>
      <c r="Q159" s="145">
        <f>SUM(K159:P159)</f>
        <v>84387724</v>
      </c>
      <c r="R159" s="146">
        <f>SUM(J159,Q159)</f>
        <v>88064958</v>
      </c>
    </row>
    <row r="160" spans="2:18" s="135" customFormat="1" ht="17.100000000000001" customHeight="1">
      <c r="B160" s="170"/>
      <c r="C160" s="171" t="s">
        <v>62</v>
      </c>
      <c r="D160" s="172"/>
      <c r="E160" s="172"/>
      <c r="F160" s="172"/>
      <c r="G160" s="173"/>
      <c r="H160" s="140">
        <v>3635440</v>
      </c>
      <c r="I160" s="141">
        <v>5698070</v>
      </c>
      <c r="J160" s="142">
        <f>SUM(H160:I160)</f>
        <v>9333510</v>
      </c>
      <c r="K160" s="352">
        <v>0</v>
      </c>
      <c r="L160" s="143">
        <v>45234821</v>
      </c>
      <c r="M160" s="143">
        <v>27279007</v>
      </c>
      <c r="N160" s="143">
        <v>19186264</v>
      </c>
      <c r="O160" s="143">
        <v>11567289</v>
      </c>
      <c r="P160" s="144">
        <v>5435465</v>
      </c>
      <c r="Q160" s="145">
        <f>SUM(K160:P160)</f>
        <v>108702846</v>
      </c>
      <c r="R160" s="146">
        <f>SUM(J160,Q160)</f>
        <v>118036356</v>
      </c>
    </row>
    <row r="161" spans="2:18" s="135" customFormat="1" ht="17.100000000000001" customHeight="1">
      <c r="B161" s="137" t="s">
        <v>63</v>
      </c>
      <c r="C161" s="138"/>
      <c r="D161" s="138"/>
      <c r="E161" s="138"/>
      <c r="F161" s="138"/>
      <c r="G161" s="139"/>
      <c r="H161" s="140">
        <f t="shared" ref="H161:R161" si="31">SUM(H162:H170)</f>
        <v>390658</v>
      </c>
      <c r="I161" s="141">
        <f t="shared" si="31"/>
        <v>1654139</v>
      </c>
      <c r="J161" s="142">
        <f t="shared" si="31"/>
        <v>2044797</v>
      </c>
      <c r="K161" s="352">
        <f t="shared" si="31"/>
        <v>0</v>
      </c>
      <c r="L161" s="143">
        <f t="shared" si="31"/>
        <v>154892391</v>
      </c>
      <c r="M161" s="143">
        <f t="shared" si="31"/>
        <v>149941369</v>
      </c>
      <c r="N161" s="143">
        <f t="shared" si="31"/>
        <v>147099183</v>
      </c>
      <c r="O161" s="143">
        <f t="shared" si="31"/>
        <v>110139468</v>
      </c>
      <c r="P161" s="144">
        <f t="shared" si="31"/>
        <v>55131724</v>
      </c>
      <c r="Q161" s="145">
        <f t="shared" si="31"/>
        <v>617204135</v>
      </c>
      <c r="R161" s="146">
        <f t="shared" si="31"/>
        <v>619248932</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4472576</v>
      </c>
      <c r="M162" s="211">
        <v>4488261</v>
      </c>
      <c r="N162" s="211">
        <v>6038734</v>
      </c>
      <c r="O162" s="211">
        <v>5956447</v>
      </c>
      <c r="P162" s="212">
        <v>3732233</v>
      </c>
      <c r="Q162" s="213">
        <f t="shared" ref="Q162:Q170" si="33">SUM(K162:P162)</f>
        <v>24688251</v>
      </c>
      <c r="R162" s="214">
        <f t="shared" ref="R162:R170" si="34">SUM(J162,Q162)</f>
        <v>24688251</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257943</v>
      </c>
      <c r="Q163" s="158">
        <f t="shared" si="33"/>
        <v>257943</v>
      </c>
      <c r="R163" s="160">
        <f t="shared" si="34"/>
        <v>257943</v>
      </c>
    </row>
    <row r="164" spans="2:18" s="189" customFormat="1" ht="17.100000000000001" customHeight="1">
      <c r="B164" s="179"/>
      <c r="C164" s="180" t="s">
        <v>66</v>
      </c>
      <c r="D164" s="181"/>
      <c r="E164" s="181"/>
      <c r="F164" s="181"/>
      <c r="G164" s="182"/>
      <c r="H164" s="183">
        <v>0</v>
      </c>
      <c r="I164" s="184">
        <v>0</v>
      </c>
      <c r="J164" s="185">
        <f t="shared" si="32"/>
        <v>0</v>
      </c>
      <c r="K164" s="355"/>
      <c r="L164" s="186">
        <v>73372689</v>
      </c>
      <c r="M164" s="186">
        <v>51558527</v>
      </c>
      <c r="N164" s="186">
        <v>41178229</v>
      </c>
      <c r="O164" s="186">
        <v>22923821</v>
      </c>
      <c r="P164" s="184">
        <v>10755196</v>
      </c>
      <c r="Q164" s="187">
        <f t="shared" si="33"/>
        <v>199788462</v>
      </c>
      <c r="R164" s="188">
        <f t="shared" si="34"/>
        <v>199788462</v>
      </c>
    </row>
    <row r="165" spans="2:18" s="135" customFormat="1" ht="17.100000000000001" customHeight="1">
      <c r="B165" s="147"/>
      <c r="C165" s="154" t="s">
        <v>67</v>
      </c>
      <c r="D165" s="47"/>
      <c r="E165" s="47"/>
      <c r="F165" s="47"/>
      <c r="G165" s="155"/>
      <c r="H165" s="156">
        <v>36369</v>
      </c>
      <c r="I165" s="157">
        <v>88758</v>
      </c>
      <c r="J165" s="169">
        <f t="shared" si="32"/>
        <v>125127</v>
      </c>
      <c r="K165" s="350">
        <v>0</v>
      </c>
      <c r="L165" s="159">
        <v>10932467</v>
      </c>
      <c r="M165" s="159">
        <v>12341559</v>
      </c>
      <c r="N165" s="159">
        <v>10287754</v>
      </c>
      <c r="O165" s="159">
        <v>8971915</v>
      </c>
      <c r="P165" s="157">
        <v>2987222</v>
      </c>
      <c r="Q165" s="158">
        <f t="shared" si="33"/>
        <v>45520917</v>
      </c>
      <c r="R165" s="160">
        <f t="shared" si="34"/>
        <v>45646044</v>
      </c>
    </row>
    <row r="166" spans="2:18" s="135" customFormat="1" ht="17.100000000000001" customHeight="1">
      <c r="B166" s="147"/>
      <c r="C166" s="154" t="s">
        <v>68</v>
      </c>
      <c r="D166" s="47"/>
      <c r="E166" s="47"/>
      <c r="F166" s="47"/>
      <c r="G166" s="155"/>
      <c r="H166" s="156">
        <v>354289</v>
      </c>
      <c r="I166" s="157">
        <v>1565381</v>
      </c>
      <c r="J166" s="169">
        <f t="shared" si="32"/>
        <v>1919670</v>
      </c>
      <c r="K166" s="350">
        <v>0</v>
      </c>
      <c r="L166" s="159">
        <v>11111915</v>
      </c>
      <c r="M166" s="159">
        <v>14024228</v>
      </c>
      <c r="N166" s="159">
        <v>19797283</v>
      </c>
      <c r="O166" s="159">
        <v>14398320</v>
      </c>
      <c r="P166" s="157">
        <v>8899738</v>
      </c>
      <c r="Q166" s="158">
        <f t="shared" si="33"/>
        <v>68231484</v>
      </c>
      <c r="R166" s="160">
        <f t="shared" si="34"/>
        <v>70151154</v>
      </c>
    </row>
    <row r="167" spans="2:18" s="135" customFormat="1" ht="17.100000000000001" customHeight="1">
      <c r="B167" s="147"/>
      <c r="C167" s="154" t="s">
        <v>69</v>
      </c>
      <c r="D167" s="47"/>
      <c r="E167" s="47"/>
      <c r="F167" s="47"/>
      <c r="G167" s="155"/>
      <c r="H167" s="156">
        <v>0</v>
      </c>
      <c r="I167" s="157">
        <v>0</v>
      </c>
      <c r="J167" s="169">
        <f t="shared" si="32"/>
        <v>0</v>
      </c>
      <c r="K167" s="355"/>
      <c r="L167" s="159">
        <v>47472537</v>
      </c>
      <c r="M167" s="159">
        <v>54838738</v>
      </c>
      <c r="N167" s="159">
        <v>55893928</v>
      </c>
      <c r="O167" s="159">
        <v>34322157</v>
      </c>
      <c r="P167" s="157">
        <v>13752991</v>
      </c>
      <c r="Q167" s="158">
        <f t="shared" si="33"/>
        <v>206280351</v>
      </c>
      <c r="R167" s="160">
        <f t="shared" si="34"/>
        <v>206280351</v>
      </c>
    </row>
    <row r="168" spans="2:18" s="135" customFormat="1" ht="17.100000000000001" customHeight="1">
      <c r="B168" s="147"/>
      <c r="C168" s="190" t="s">
        <v>70</v>
      </c>
      <c r="D168" s="191"/>
      <c r="E168" s="191"/>
      <c r="F168" s="191"/>
      <c r="G168" s="192"/>
      <c r="H168" s="156">
        <v>0</v>
      </c>
      <c r="I168" s="157">
        <v>0</v>
      </c>
      <c r="J168" s="169">
        <f t="shared" si="32"/>
        <v>0</v>
      </c>
      <c r="K168" s="355"/>
      <c r="L168" s="159">
        <v>4349800</v>
      </c>
      <c r="M168" s="159">
        <v>5930744</v>
      </c>
      <c r="N168" s="159">
        <v>7914666</v>
      </c>
      <c r="O168" s="159">
        <v>5483506</v>
      </c>
      <c r="P168" s="157">
        <v>2851875</v>
      </c>
      <c r="Q168" s="158">
        <f t="shared" si="33"/>
        <v>26530591</v>
      </c>
      <c r="R168" s="160">
        <f t="shared" si="34"/>
        <v>26530591</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1001085</v>
      </c>
      <c r="O169" s="159">
        <v>8842540</v>
      </c>
      <c r="P169" s="157">
        <v>4178485</v>
      </c>
      <c r="Q169" s="158">
        <f t="shared" si="33"/>
        <v>14022110</v>
      </c>
      <c r="R169" s="160">
        <f t="shared" si="34"/>
        <v>14022110</v>
      </c>
    </row>
    <row r="170" spans="2:18" s="135" customFormat="1" ht="17.100000000000001" customHeight="1">
      <c r="B170" s="195"/>
      <c r="C170" s="196" t="s">
        <v>72</v>
      </c>
      <c r="D170" s="197"/>
      <c r="E170" s="197"/>
      <c r="F170" s="197"/>
      <c r="G170" s="198"/>
      <c r="H170" s="199">
        <v>0</v>
      </c>
      <c r="I170" s="200">
        <v>0</v>
      </c>
      <c r="J170" s="201">
        <f t="shared" si="32"/>
        <v>0</v>
      </c>
      <c r="K170" s="356"/>
      <c r="L170" s="202">
        <v>3180407</v>
      </c>
      <c r="M170" s="202">
        <v>6759312</v>
      </c>
      <c r="N170" s="202">
        <v>4987504</v>
      </c>
      <c r="O170" s="202">
        <v>9240762</v>
      </c>
      <c r="P170" s="200">
        <v>7716041</v>
      </c>
      <c r="Q170" s="203">
        <f t="shared" si="33"/>
        <v>31884026</v>
      </c>
      <c r="R170" s="204">
        <f t="shared" si="34"/>
        <v>31884026</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12446811</v>
      </c>
      <c r="M171" s="143">
        <f t="shared" si="35"/>
        <v>20109610</v>
      </c>
      <c r="N171" s="143">
        <f t="shared" si="35"/>
        <v>87897797</v>
      </c>
      <c r="O171" s="143">
        <f t="shared" si="35"/>
        <v>289045623</v>
      </c>
      <c r="P171" s="144">
        <f t="shared" si="35"/>
        <v>336044183</v>
      </c>
      <c r="Q171" s="145">
        <f t="shared" si="35"/>
        <v>745544024</v>
      </c>
      <c r="R171" s="146">
        <f t="shared" si="35"/>
        <v>745544024</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874386</v>
      </c>
      <c r="N172" s="152">
        <v>41866313</v>
      </c>
      <c r="O172" s="152">
        <v>135142192</v>
      </c>
      <c r="P172" s="150">
        <v>127628932</v>
      </c>
      <c r="Q172" s="151">
        <f>SUM(K172:P172)</f>
        <v>305511823</v>
      </c>
      <c r="R172" s="153">
        <f>SUM(J172,Q172)</f>
        <v>305511823</v>
      </c>
    </row>
    <row r="173" spans="2:18" s="135" customFormat="1" ht="17.100000000000001" customHeight="1">
      <c r="B173" s="147"/>
      <c r="C173" s="154" t="s">
        <v>75</v>
      </c>
      <c r="D173" s="47"/>
      <c r="E173" s="47"/>
      <c r="F173" s="47"/>
      <c r="G173" s="155"/>
      <c r="H173" s="156">
        <v>0</v>
      </c>
      <c r="I173" s="157">
        <v>0</v>
      </c>
      <c r="J173" s="169">
        <f>SUM(H173:I173)</f>
        <v>0</v>
      </c>
      <c r="K173" s="355"/>
      <c r="L173" s="159">
        <v>12446811</v>
      </c>
      <c r="M173" s="159">
        <v>18653941</v>
      </c>
      <c r="N173" s="159">
        <v>35112828</v>
      </c>
      <c r="O173" s="159">
        <v>38803576</v>
      </c>
      <c r="P173" s="157">
        <v>26844224</v>
      </c>
      <c r="Q173" s="158">
        <f>SUM(K173:P173)</f>
        <v>131861380</v>
      </c>
      <c r="R173" s="160">
        <f>SUM(J173,Q173)</f>
        <v>131861380</v>
      </c>
    </row>
    <row r="174" spans="2:18" s="135" customFormat="1" ht="17.100000000000001" customHeight="1">
      <c r="B174" s="193"/>
      <c r="C174" s="154" t="s">
        <v>76</v>
      </c>
      <c r="D174" s="47"/>
      <c r="E174" s="47"/>
      <c r="F174" s="47"/>
      <c r="G174" s="155"/>
      <c r="H174" s="156">
        <v>0</v>
      </c>
      <c r="I174" s="157">
        <v>0</v>
      </c>
      <c r="J174" s="169">
        <f>SUM(H174:I174)</f>
        <v>0</v>
      </c>
      <c r="K174" s="355"/>
      <c r="L174" s="159">
        <v>0</v>
      </c>
      <c r="M174" s="159">
        <v>0</v>
      </c>
      <c r="N174" s="159">
        <v>1759275</v>
      </c>
      <c r="O174" s="159">
        <v>16291500</v>
      </c>
      <c r="P174" s="157">
        <v>27833268</v>
      </c>
      <c r="Q174" s="158">
        <f>SUM(K174:P174)</f>
        <v>45884043</v>
      </c>
      <c r="R174" s="160">
        <f>SUM(J174,Q174)</f>
        <v>45884043</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581283</v>
      </c>
      <c r="N175" s="320">
        <v>9159381</v>
      </c>
      <c r="O175" s="320">
        <v>98808355</v>
      </c>
      <c r="P175" s="318">
        <v>153737759</v>
      </c>
      <c r="Q175" s="321">
        <f>SUM(K175:P175)</f>
        <v>262286778</v>
      </c>
      <c r="R175" s="322">
        <f>SUM(J175,Q175)</f>
        <v>262286778</v>
      </c>
    </row>
    <row r="176" spans="2:18" s="135" customFormat="1" ht="17.100000000000001" customHeight="1">
      <c r="B176" s="205" t="s">
        <v>77</v>
      </c>
      <c r="C176" s="31"/>
      <c r="D176" s="31"/>
      <c r="E176" s="31"/>
      <c r="F176" s="31"/>
      <c r="G176" s="32"/>
      <c r="H176" s="140">
        <f t="shared" ref="H176:R176" si="36">SUM(H140,H161,H171)</f>
        <v>16679643</v>
      </c>
      <c r="I176" s="141">
        <f t="shared" si="36"/>
        <v>33311281</v>
      </c>
      <c r="J176" s="142">
        <f t="shared" si="36"/>
        <v>49990924</v>
      </c>
      <c r="K176" s="352">
        <f t="shared" si="36"/>
        <v>0</v>
      </c>
      <c r="L176" s="143">
        <f t="shared" si="36"/>
        <v>422487732</v>
      </c>
      <c r="M176" s="143">
        <f t="shared" si="36"/>
        <v>392039426</v>
      </c>
      <c r="N176" s="143">
        <f t="shared" si="36"/>
        <v>424363862</v>
      </c>
      <c r="O176" s="143">
        <f t="shared" si="36"/>
        <v>540037146</v>
      </c>
      <c r="P176" s="144">
        <f t="shared" si="36"/>
        <v>467684018</v>
      </c>
      <c r="Q176" s="145">
        <f t="shared" si="36"/>
        <v>2246612184</v>
      </c>
      <c r="R176" s="146">
        <f t="shared" si="36"/>
        <v>2296603108</v>
      </c>
    </row>
  </sheetData>
  <mergeCells count="54">
    <mergeCell ref="K55:Q55"/>
    <mergeCell ref="H64:J64"/>
    <mergeCell ref="R96:R97"/>
    <mergeCell ref="J79:Q79"/>
    <mergeCell ref="H72:J72"/>
    <mergeCell ref="J71:Q71"/>
    <mergeCell ref="Q72:Q73"/>
    <mergeCell ref="K72:P72"/>
    <mergeCell ref="B47:G48"/>
    <mergeCell ref="B55:G56"/>
    <mergeCell ref="B64:G65"/>
    <mergeCell ref="B88:G89"/>
    <mergeCell ref="B5:G5"/>
    <mergeCell ref="B80:G81"/>
    <mergeCell ref="B72:G73"/>
    <mergeCell ref="C42:G42"/>
    <mergeCell ref="B13:B22"/>
    <mergeCell ref="B23:B32"/>
    <mergeCell ref="B33:B42"/>
    <mergeCell ref="C13:G13"/>
    <mergeCell ref="C22:G22"/>
    <mergeCell ref="C32:G32"/>
    <mergeCell ref="B138:G139"/>
    <mergeCell ref="H96:J96"/>
    <mergeCell ref="K96:Q96"/>
    <mergeCell ref="K138:Q138"/>
    <mergeCell ref="Q80:Q81"/>
    <mergeCell ref="J87:Q87"/>
    <mergeCell ref="H138:J138"/>
    <mergeCell ref="B96:G97"/>
    <mergeCell ref="I137:R137"/>
    <mergeCell ref="I95:R95"/>
    <mergeCell ref="H80:J80"/>
    <mergeCell ref="K80:P80"/>
    <mergeCell ref="H88:J88"/>
    <mergeCell ref="K88:P88"/>
    <mergeCell ref="Q88:Q89"/>
    <mergeCell ref="R138:R139"/>
    <mergeCell ref="J1:O1"/>
    <mergeCell ref="P1:Q1"/>
    <mergeCell ref="K47:Q47"/>
    <mergeCell ref="H47:J47"/>
    <mergeCell ref="K64:P64"/>
    <mergeCell ref="Q12:R12"/>
    <mergeCell ref="R6:R7"/>
    <mergeCell ref="K46:R46"/>
    <mergeCell ref="J63:Q63"/>
    <mergeCell ref="H4:I4"/>
    <mergeCell ref="H5:I5"/>
    <mergeCell ref="R47:R48"/>
    <mergeCell ref="Q64:Q65"/>
    <mergeCell ref="R55:R56"/>
    <mergeCell ref="K54:R54"/>
    <mergeCell ref="H55:J55"/>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tabSelected="1" view="pageBreakPreview" zoomScaleNormal="55" zoomScaleSheetLayoutView="100" workbookViewId="0">
      <selection activeCell="I9" sqref="I9"/>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3.4648437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令和３年（２０２１年）３月※</v>
      </c>
      <c r="B1" s="251"/>
      <c r="C1" s="251"/>
      <c r="D1" s="251"/>
      <c r="E1" s="251"/>
      <c r="F1" s="251"/>
      <c r="G1" s="251"/>
      <c r="H1" s="251"/>
      <c r="J1" s="627" t="s">
        <v>0</v>
      </c>
      <c r="K1" s="628"/>
      <c r="L1" s="628"/>
      <c r="M1" s="628"/>
      <c r="N1" s="628"/>
      <c r="O1" s="629"/>
      <c r="P1" s="630">
        <v>44377</v>
      </c>
      <c r="Q1" s="631"/>
      <c r="R1" s="3" t="s">
        <v>1</v>
      </c>
    </row>
    <row r="2" spans="1:18" ht="17.100000000000001" customHeight="1" thickTop="1">
      <c r="A2" s="4">
        <v>3</v>
      </c>
      <c r="B2" s="4">
        <v>2021</v>
      </c>
      <c r="C2" s="4">
        <v>3</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令和３年（２０２１年）３月末日現在</v>
      </c>
      <c r="C5" s="635"/>
      <c r="D5" s="635"/>
      <c r="E5" s="635"/>
      <c r="F5" s="635"/>
      <c r="G5" s="636"/>
      <c r="H5" s="637" t="s">
        <v>4</v>
      </c>
      <c r="I5" s="638"/>
      <c r="L5" s="419" t="s">
        <v>3</v>
      </c>
      <c r="Q5" s="7" t="s">
        <v>5</v>
      </c>
    </row>
    <row r="6" spans="1:18" ht="17.100000000000001" customHeight="1">
      <c r="B6" s="8" t="s">
        <v>6</v>
      </c>
      <c r="C6" s="9"/>
      <c r="D6" s="9"/>
      <c r="E6" s="9"/>
      <c r="F6" s="9"/>
      <c r="G6" s="10"/>
      <c r="H6" s="11"/>
      <c r="I6" s="12">
        <v>47618</v>
      </c>
      <c r="K6" s="361" t="s">
        <v>158</v>
      </c>
      <c r="L6" s="360">
        <f>(I7+I8)-I6</f>
        <v>1938</v>
      </c>
      <c r="Q6" s="242">
        <f>R42</f>
        <v>20019</v>
      </c>
      <c r="R6" s="648">
        <f>Q6/Q7</f>
        <v>0.20601189618622265</v>
      </c>
    </row>
    <row r="7" spans="1:18" s="251" customFormat="1" ht="17.100000000000001" customHeight="1">
      <c r="B7" s="243" t="s">
        <v>151</v>
      </c>
      <c r="C7" s="244"/>
      <c r="D7" s="244"/>
      <c r="E7" s="244"/>
      <c r="F7" s="244"/>
      <c r="G7" s="245"/>
      <c r="H7" s="246"/>
      <c r="I7" s="247">
        <v>31260</v>
      </c>
      <c r="K7" s="251" t="s">
        <v>157</v>
      </c>
      <c r="Q7" s="333">
        <f>I9</f>
        <v>97174</v>
      </c>
      <c r="R7" s="648"/>
    </row>
    <row r="8" spans="1:18" s="251" customFormat="1" ht="17.100000000000001" customHeight="1">
      <c r="B8" s="13" t="s">
        <v>152</v>
      </c>
      <c r="C8" s="14"/>
      <c r="D8" s="14"/>
      <c r="E8" s="14"/>
      <c r="F8" s="14"/>
      <c r="G8" s="248"/>
      <c r="H8" s="249"/>
      <c r="I8" s="250">
        <v>18296</v>
      </c>
      <c r="K8" s="251" t="s">
        <v>156</v>
      </c>
      <c r="Q8" s="334"/>
      <c r="R8" s="335"/>
    </row>
    <row r="9" spans="1:18" ht="17.100000000000001" customHeight="1">
      <c r="B9" s="15" t="s">
        <v>7</v>
      </c>
      <c r="C9" s="16"/>
      <c r="D9" s="16"/>
      <c r="E9" s="16"/>
      <c r="F9" s="16"/>
      <c r="G9" s="17"/>
      <c r="H9" s="18"/>
      <c r="I9" s="19">
        <f>I6+I7+I8</f>
        <v>97174</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令和３年（２０２１年）３月末日現在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809</v>
      </c>
      <c r="I14" s="34">
        <f>I15+I16+I17+I18+I19+I20</f>
        <v>675</v>
      </c>
      <c r="J14" s="35">
        <f t="shared" ref="J14:J22" si="0">SUM(H14:I14)</f>
        <v>1484</v>
      </c>
      <c r="K14" s="337" t="s">
        <v>227</v>
      </c>
      <c r="L14" s="36">
        <f>L15+L16+L17+L18+L19+L20</f>
        <v>1412</v>
      </c>
      <c r="M14" s="36">
        <f>M15+M16+M17+M18+M19+M20</f>
        <v>1020</v>
      </c>
      <c r="N14" s="36">
        <f>N15+N16+N17+N18+N19+N20</f>
        <v>723</v>
      </c>
      <c r="O14" s="36">
        <f>O15+O16+O17+O18+O19+O20</f>
        <v>689</v>
      </c>
      <c r="P14" s="36">
        <f>P15+P16+P17+P18+P19+P20</f>
        <v>501</v>
      </c>
      <c r="Q14" s="37">
        <f t="shared" ref="Q14:Q22" si="1">SUM(K14:P14)</f>
        <v>4345</v>
      </c>
      <c r="R14" s="38">
        <f t="shared" ref="R14:R22" si="2">SUM(J14,Q14)</f>
        <v>5829</v>
      </c>
    </row>
    <row r="15" spans="1:18" ht="17.100000000000001" customHeight="1">
      <c r="A15" s="4">
        <v>156</v>
      </c>
      <c r="B15" s="611"/>
      <c r="C15" s="39"/>
      <c r="D15" s="40" t="s">
        <v>22</v>
      </c>
      <c r="E15" s="40"/>
      <c r="F15" s="40"/>
      <c r="G15" s="40"/>
      <c r="H15" s="41">
        <v>62</v>
      </c>
      <c r="I15" s="42">
        <v>57</v>
      </c>
      <c r="J15" s="43">
        <f t="shared" si="0"/>
        <v>119</v>
      </c>
      <c r="K15" s="338" t="s">
        <v>227</v>
      </c>
      <c r="L15" s="44">
        <v>88</v>
      </c>
      <c r="M15" s="44">
        <v>61</v>
      </c>
      <c r="N15" s="44">
        <v>35</v>
      </c>
      <c r="O15" s="44">
        <v>35</v>
      </c>
      <c r="P15" s="42">
        <v>34</v>
      </c>
      <c r="Q15" s="43">
        <f t="shared" si="1"/>
        <v>253</v>
      </c>
      <c r="R15" s="45">
        <f t="shared" si="2"/>
        <v>372</v>
      </c>
    </row>
    <row r="16" spans="1:18" ht="17.100000000000001" customHeight="1">
      <c r="A16" s="4"/>
      <c r="B16" s="611"/>
      <c r="C16" s="46"/>
      <c r="D16" s="47" t="s">
        <v>23</v>
      </c>
      <c r="E16" s="47"/>
      <c r="F16" s="47"/>
      <c r="G16" s="47"/>
      <c r="H16" s="41">
        <v>133</v>
      </c>
      <c r="I16" s="42">
        <v>127</v>
      </c>
      <c r="J16" s="43">
        <f t="shared" si="0"/>
        <v>260</v>
      </c>
      <c r="K16" s="338" t="s">
        <v>227</v>
      </c>
      <c r="L16" s="44">
        <v>177</v>
      </c>
      <c r="M16" s="44">
        <v>162</v>
      </c>
      <c r="N16" s="44">
        <v>102</v>
      </c>
      <c r="O16" s="44">
        <v>90</v>
      </c>
      <c r="P16" s="42">
        <v>64</v>
      </c>
      <c r="Q16" s="43">
        <f t="shared" si="1"/>
        <v>595</v>
      </c>
      <c r="R16" s="48">
        <f t="shared" si="2"/>
        <v>855</v>
      </c>
    </row>
    <row r="17" spans="1:18" ht="17.100000000000001" customHeight="1">
      <c r="A17" s="4"/>
      <c r="B17" s="611"/>
      <c r="C17" s="46"/>
      <c r="D17" s="47" t="s">
        <v>24</v>
      </c>
      <c r="E17" s="47"/>
      <c r="F17" s="47"/>
      <c r="G17" s="47"/>
      <c r="H17" s="41">
        <v>124</v>
      </c>
      <c r="I17" s="42">
        <v>116</v>
      </c>
      <c r="J17" s="43">
        <f t="shared" si="0"/>
        <v>240</v>
      </c>
      <c r="K17" s="338" t="s">
        <v>227</v>
      </c>
      <c r="L17" s="44">
        <v>254</v>
      </c>
      <c r="M17" s="44">
        <v>168</v>
      </c>
      <c r="N17" s="44">
        <v>116</v>
      </c>
      <c r="O17" s="44">
        <v>113</v>
      </c>
      <c r="P17" s="42">
        <v>89</v>
      </c>
      <c r="Q17" s="43">
        <f t="shared" si="1"/>
        <v>740</v>
      </c>
      <c r="R17" s="48">
        <f t="shared" si="2"/>
        <v>980</v>
      </c>
    </row>
    <row r="18" spans="1:18" ht="17.100000000000001" customHeight="1">
      <c r="A18" s="4"/>
      <c r="B18" s="611"/>
      <c r="C18" s="46"/>
      <c r="D18" s="47" t="s">
        <v>25</v>
      </c>
      <c r="E18" s="47"/>
      <c r="F18" s="47"/>
      <c r="G18" s="47"/>
      <c r="H18" s="41">
        <v>167</v>
      </c>
      <c r="I18" s="42">
        <v>137</v>
      </c>
      <c r="J18" s="43">
        <f t="shared" si="0"/>
        <v>304</v>
      </c>
      <c r="K18" s="338" t="s">
        <v>227</v>
      </c>
      <c r="L18" s="44">
        <v>308</v>
      </c>
      <c r="M18" s="44">
        <v>190</v>
      </c>
      <c r="N18" s="44">
        <v>133</v>
      </c>
      <c r="O18" s="44">
        <v>164</v>
      </c>
      <c r="P18" s="42">
        <v>106</v>
      </c>
      <c r="Q18" s="43">
        <f t="shared" si="1"/>
        <v>901</v>
      </c>
      <c r="R18" s="48">
        <f t="shared" si="2"/>
        <v>1205</v>
      </c>
    </row>
    <row r="19" spans="1:18" ht="17.100000000000001" customHeight="1">
      <c r="A19" s="4"/>
      <c r="B19" s="611"/>
      <c r="C19" s="46"/>
      <c r="D19" s="47" t="s">
        <v>26</v>
      </c>
      <c r="E19" s="47"/>
      <c r="F19" s="47"/>
      <c r="G19" s="47"/>
      <c r="H19" s="41">
        <v>181</v>
      </c>
      <c r="I19" s="42">
        <v>131</v>
      </c>
      <c r="J19" s="43">
        <f t="shared" si="0"/>
        <v>312</v>
      </c>
      <c r="K19" s="338" t="s">
        <v>227</v>
      </c>
      <c r="L19" s="44">
        <v>340</v>
      </c>
      <c r="M19" s="44">
        <v>229</v>
      </c>
      <c r="N19" s="44">
        <v>182</v>
      </c>
      <c r="O19" s="44">
        <v>154</v>
      </c>
      <c r="P19" s="42">
        <v>84</v>
      </c>
      <c r="Q19" s="43">
        <f t="shared" si="1"/>
        <v>989</v>
      </c>
      <c r="R19" s="48">
        <f t="shared" si="2"/>
        <v>1301</v>
      </c>
    </row>
    <row r="20" spans="1:18" ht="17.100000000000001" customHeight="1">
      <c r="A20" s="4">
        <v>719</v>
      </c>
      <c r="B20" s="611"/>
      <c r="C20" s="49"/>
      <c r="D20" s="50" t="s">
        <v>27</v>
      </c>
      <c r="E20" s="50"/>
      <c r="F20" s="50"/>
      <c r="G20" s="50"/>
      <c r="H20" s="51">
        <v>142</v>
      </c>
      <c r="I20" s="52">
        <v>107</v>
      </c>
      <c r="J20" s="53">
        <f t="shared" si="0"/>
        <v>249</v>
      </c>
      <c r="K20" s="339" t="s">
        <v>227</v>
      </c>
      <c r="L20" s="54">
        <v>245</v>
      </c>
      <c r="M20" s="54">
        <v>210</v>
      </c>
      <c r="N20" s="54">
        <v>155</v>
      </c>
      <c r="O20" s="54">
        <v>133</v>
      </c>
      <c r="P20" s="52">
        <v>124</v>
      </c>
      <c r="Q20" s="43">
        <f t="shared" si="1"/>
        <v>867</v>
      </c>
      <c r="R20" s="55">
        <f t="shared" si="2"/>
        <v>1116</v>
      </c>
    </row>
    <row r="21" spans="1:18" ht="17.100000000000001" customHeight="1">
      <c r="A21" s="4">
        <v>25</v>
      </c>
      <c r="B21" s="611"/>
      <c r="C21" s="56" t="s">
        <v>28</v>
      </c>
      <c r="D21" s="56"/>
      <c r="E21" s="56"/>
      <c r="F21" s="56"/>
      <c r="G21" s="56"/>
      <c r="H21" s="33">
        <v>18</v>
      </c>
      <c r="I21" s="57">
        <v>26</v>
      </c>
      <c r="J21" s="35">
        <f t="shared" si="0"/>
        <v>44</v>
      </c>
      <c r="K21" s="337" t="s">
        <v>227</v>
      </c>
      <c r="L21" s="36">
        <v>40</v>
      </c>
      <c r="M21" s="36">
        <v>30</v>
      </c>
      <c r="N21" s="36">
        <v>17</v>
      </c>
      <c r="O21" s="36">
        <v>11</v>
      </c>
      <c r="P21" s="58">
        <v>23</v>
      </c>
      <c r="Q21" s="59">
        <f t="shared" si="1"/>
        <v>121</v>
      </c>
      <c r="R21" s="60">
        <f t="shared" si="2"/>
        <v>165</v>
      </c>
    </row>
    <row r="22" spans="1:18" ht="17.100000000000001" customHeight="1" thickBot="1">
      <c r="A22" s="4">
        <v>900</v>
      </c>
      <c r="B22" s="612"/>
      <c r="C22" s="607" t="s">
        <v>29</v>
      </c>
      <c r="D22" s="608"/>
      <c r="E22" s="608"/>
      <c r="F22" s="608"/>
      <c r="G22" s="609"/>
      <c r="H22" s="61">
        <f>H14+H21</f>
        <v>827</v>
      </c>
      <c r="I22" s="62">
        <f>I14+I21</f>
        <v>701</v>
      </c>
      <c r="J22" s="63">
        <f t="shared" si="0"/>
        <v>1528</v>
      </c>
      <c r="K22" s="340" t="s">
        <v>227</v>
      </c>
      <c r="L22" s="64">
        <f>L14+L21</f>
        <v>1452</v>
      </c>
      <c r="M22" s="64">
        <f>M14+M21</f>
        <v>1050</v>
      </c>
      <c r="N22" s="64">
        <f>N14+N21</f>
        <v>740</v>
      </c>
      <c r="O22" s="64">
        <f>O14+O21</f>
        <v>700</v>
      </c>
      <c r="P22" s="62">
        <f>P14+P21</f>
        <v>524</v>
      </c>
      <c r="Q22" s="63">
        <f t="shared" si="1"/>
        <v>4466</v>
      </c>
      <c r="R22" s="65">
        <f t="shared" si="2"/>
        <v>5994</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1956</v>
      </c>
      <c r="I24" s="34">
        <f>I25+I26+I27+I28+I29+I30</f>
        <v>1795</v>
      </c>
      <c r="J24" s="35">
        <f t="shared" ref="J24:J32" si="3">SUM(H24:I24)</f>
        <v>3751</v>
      </c>
      <c r="K24" s="337" t="s">
        <v>226</v>
      </c>
      <c r="L24" s="36">
        <f>L25+L26+L27+L28+L29+L30</f>
        <v>3283</v>
      </c>
      <c r="M24" s="36">
        <f>M25+M26+M27+M28+M29+M30</f>
        <v>1956</v>
      </c>
      <c r="N24" s="36">
        <f>N25+N26+N27+N28+N29+N30</f>
        <v>1612</v>
      </c>
      <c r="O24" s="36">
        <f>O25+O26+O27+O28+O29+O30</f>
        <v>1817</v>
      </c>
      <c r="P24" s="36">
        <f>P25+P26+P27+P28+P29+P30</f>
        <v>1449</v>
      </c>
      <c r="Q24" s="37">
        <f t="shared" ref="Q24:Q32" si="4">SUM(K24:P24)</f>
        <v>10117</v>
      </c>
      <c r="R24" s="38">
        <f t="shared" ref="R24:R32" si="5">SUM(J24,Q24)</f>
        <v>13868</v>
      </c>
    </row>
    <row r="25" spans="1:18" ht="17.100000000000001" customHeight="1">
      <c r="B25" s="614"/>
      <c r="C25" s="68"/>
      <c r="D25" s="40" t="s">
        <v>22</v>
      </c>
      <c r="E25" s="40"/>
      <c r="F25" s="40"/>
      <c r="G25" s="40"/>
      <c r="H25" s="41">
        <v>74</v>
      </c>
      <c r="I25" s="42">
        <v>59</v>
      </c>
      <c r="J25" s="43">
        <f t="shared" si="3"/>
        <v>133</v>
      </c>
      <c r="K25" s="338" t="s">
        <v>226</v>
      </c>
      <c r="L25" s="44">
        <v>57</v>
      </c>
      <c r="M25" s="44">
        <v>44</v>
      </c>
      <c r="N25" s="44">
        <v>29</v>
      </c>
      <c r="O25" s="44">
        <v>35</v>
      </c>
      <c r="P25" s="42">
        <v>24</v>
      </c>
      <c r="Q25" s="43">
        <f t="shared" si="4"/>
        <v>189</v>
      </c>
      <c r="R25" s="45">
        <f t="shared" si="5"/>
        <v>322</v>
      </c>
    </row>
    <row r="26" spans="1:18" ht="17.100000000000001" customHeight="1">
      <c r="B26" s="614"/>
      <c r="C26" s="40"/>
      <c r="D26" s="47" t="s">
        <v>23</v>
      </c>
      <c r="E26" s="47"/>
      <c r="F26" s="47"/>
      <c r="G26" s="47"/>
      <c r="H26" s="41">
        <v>152</v>
      </c>
      <c r="I26" s="42">
        <v>156</v>
      </c>
      <c r="J26" s="43">
        <f t="shared" si="3"/>
        <v>308</v>
      </c>
      <c r="K26" s="338" t="s">
        <v>226</v>
      </c>
      <c r="L26" s="44">
        <v>202</v>
      </c>
      <c r="M26" s="44">
        <v>90</v>
      </c>
      <c r="N26" s="44">
        <v>94</v>
      </c>
      <c r="O26" s="44">
        <v>82</v>
      </c>
      <c r="P26" s="42">
        <v>77</v>
      </c>
      <c r="Q26" s="43">
        <f t="shared" si="4"/>
        <v>545</v>
      </c>
      <c r="R26" s="48">
        <f t="shared" si="5"/>
        <v>853</v>
      </c>
    </row>
    <row r="27" spans="1:18" ht="17.100000000000001" customHeight="1">
      <c r="B27" s="614"/>
      <c r="C27" s="40"/>
      <c r="D27" s="47" t="s">
        <v>24</v>
      </c>
      <c r="E27" s="47"/>
      <c r="F27" s="47"/>
      <c r="G27" s="47"/>
      <c r="H27" s="41">
        <v>278</v>
      </c>
      <c r="I27" s="42">
        <v>253</v>
      </c>
      <c r="J27" s="43">
        <f t="shared" si="3"/>
        <v>531</v>
      </c>
      <c r="K27" s="338" t="s">
        <v>226</v>
      </c>
      <c r="L27" s="44">
        <v>362</v>
      </c>
      <c r="M27" s="44">
        <v>200</v>
      </c>
      <c r="N27" s="44">
        <v>152</v>
      </c>
      <c r="O27" s="44">
        <v>141</v>
      </c>
      <c r="P27" s="42">
        <v>122</v>
      </c>
      <c r="Q27" s="43">
        <f t="shared" si="4"/>
        <v>977</v>
      </c>
      <c r="R27" s="48">
        <f t="shared" si="5"/>
        <v>1508</v>
      </c>
    </row>
    <row r="28" spans="1:18" ht="17.100000000000001" customHeight="1">
      <c r="B28" s="614"/>
      <c r="C28" s="40"/>
      <c r="D28" s="47" t="s">
        <v>25</v>
      </c>
      <c r="E28" s="47"/>
      <c r="F28" s="47"/>
      <c r="G28" s="47"/>
      <c r="H28" s="41">
        <v>496</v>
      </c>
      <c r="I28" s="42">
        <v>367</v>
      </c>
      <c r="J28" s="43">
        <f t="shared" si="3"/>
        <v>863</v>
      </c>
      <c r="K28" s="338" t="s">
        <v>226</v>
      </c>
      <c r="L28" s="44">
        <v>653</v>
      </c>
      <c r="M28" s="44">
        <v>320</v>
      </c>
      <c r="N28" s="44">
        <v>219</v>
      </c>
      <c r="O28" s="44">
        <v>237</v>
      </c>
      <c r="P28" s="42">
        <v>177</v>
      </c>
      <c r="Q28" s="43">
        <f t="shared" si="4"/>
        <v>1606</v>
      </c>
      <c r="R28" s="48">
        <f t="shared" si="5"/>
        <v>2469</v>
      </c>
    </row>
    <row r="29" spans="1:18" ht="17.100000000000001" customHeight="1">
      <c r="B29" s="614"/>
      <c r="C29" s="40"/>
      <c r="D29" s="47" t="s">
        <v>26</v>
      </c>
      <c r="E29" s="47"/>
      <c r="F29" s="47"/>
      <c r="G29" s="47"/>
      <c r="H29" s="41">
        <v>562</v>
      </c>
      <c r="I29" s="42">
        <v>556</v>
      </c>
      <c r="J29" s="43">
        <f t="shared" si="3"/>
        <v>1118</v>
      </c>
      <c r="K29" s="338" t="s">
        <v>226</v>
      </c>
      <c r="L29" s="44">
        <v>1016</v>
      </c>
      <c r="M29" s="44">
        <v>537</v>
      </c>
      <c r="N29" s="44">
        <v>412</v>
      </c>
      <c r="O29" s="44">
        <v>449</v>
      </c>
      <c r="P29" s="42">
        <v>386</v>
      </c>
      <c r="Q29" s="43">
        <f t="shared" si="4"/>
        <v>2800</v>
      </c>
      <c r="R29" s="48">
        <f t="shared" si="5"/>
        <v>3918</v>
      </c>
    </row>
    <row r="30" spans="1:18" ht="17.100000000000001" customHeight="1">
      <c r="B30" s="614"/>
      <c r="C30" s="50"/>
      <c r="D30" s="50" t="s">
        <v>27</v>
      </c>
      <c r="E30" s="50"/>
      <c r="F30" s="50"/>
      <c r="G30" s="50"/>
      <c r="H30" s="51">
        <v>394</v>
      </c>
      <c r="I30" s="52">
        <v>404</v>
      </c>
      <c r="J30" s="53">
        <f t="shared" si="3"/>
        <v>798</v>
      </c>
      <c r="K30" s="339" t="s">
        <v>226</v>
      </c>
      <c r="L30" s="54">
        <v>993</v>
      </c>
      <c r="M30" s="54">
        <v>765</v>
      </c>
      <c r="N30" s="54">
        <v>706</v>
      </c>
      <c r="O30" s="54">
        <v>873</v>
      </c>
      <c r="P30" s="52">
        <v>663</v>
      </c>
      <c r="Q30" s="53">
        <f t="shared" si="4"/>
        <v>4000</v>
      </c>
      <c r="R30" s="55">
        <f t="shared" si="5"/>
        <v>4798</v>
      </c>
    </row>
    <row r="31" spans="1:18" ht="17.100000000000001" customHeight="1">
      <c r="B31" s="614"/>
      <c r="C31" s="56" t="s">
        <v>28</v>
      </c>
      <c r="D31" s="56"/>
      <c r="E31" s="56"/>
      <c r="F31" s="56"/>
      <c r="G31" s="56"/>
      <c r="H31" s="33">
        <v>19</v>
      </c>
      <c r="I31" s="57">
        <v>31</v>
      </c>
      <c r="J31" s="35">
        <f t="shared" si="3"/>
        <v>50</v>
      </c>
      <c r="K31" s="337" t="s">
        <v>226</v>
      </c>
      <c r="L31" s="36">
        <v>34</v>
      </c>
      <c r="M31" s="36">
        <v>20</v>
      </c>
      <c r="N31" s="36">
        <v>16</v>
      </c>
      <c r="O31" s="36">
        <v>18</v>
      </c>
      <c r="P31" s="58">
        <v>19</v>
      </c>
      <c r="Q31" s="59">
        <f t="shared" si="4"/>
        <v>107</v>
      </c>
      <c r="R31" s="60">
        <f t="shared" si="5"/>
        <v>157</v>
      </c>
    </row>
    <row r="32" spans="1:18" ht="17.100000000000001" customHeight="1" thickBot="1">
      <c r="B32" s="615"/>
      <c r="C32" s="607" t="s">
        <v>29</v>
      </c>
      <c r="D32" s="608"/>
      <c r="E32" s="608"/>
      <c r="F32" s="608"/>
      <c r="G32" s="609"/>
      <c r="H32" s="61">
        <f>H24+H31</f>
        <v>1975</v>
      </c>
      <c r="I32" s="62">
        <f>I24+I31</f>
        <v>1826</v>
      </c>
      <c r="J32" s="63">
        <f t="shared" si="3"/>
        <v>3801</v>
      </c>
      <c r="K32" s="340" t="s">
        <v>226</v>
      </c>
      <c r="L32" s="64">
        <f>L24+L31</f>
        <v>3317</v>
      </c>
      <c r="M32" s="64">
        <f>M24+M31</f>
        <v>1976</v>
      </c>
      <c r="N32" s="64">
        <f>N24+N31</f>
        <v>1628</v>
      </c>
      <c r="O32" s="64">
        <f>O24+O31</f>
        <v>1835</v>
      </c>
      <c r="P32" s="62">
        <f>P24+P31</f>
        <v>1468</v>
      </c>
      <c r="Q32" s="63">
        <f t="shared" si="4"/>
        <v>10224</v>
      </c>
      <c r="R32" s="65">
        <f t="shared" si="5"/>
        <v>14025</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2765</v>
      </c>
      <c r="I34" s="34">
        <f t="shared" si="6"/>
        <v>2470</v>
      </c>
      <c r="J34" s="35">
        <f t="shared" ref="J34:J42" si="7">SUM(H34:I34)</f>
        <v>5235</v>
      </c>
      <c r="K34" s="337" t="s">
        <v>226</v>
      </c>
      <c r="L34" s="69">
        <f t="shared" ref="L34:P41" si="8">L14+L24</f>
        <v>4695</v>
      </c>
      <c r="M34" s="69">
        <f t="shared" si="8"/>
        <v>2976</v>
      </c>
      <c r="N34" s="69">
        <f t="shared" si="8"/>
        <v>2335</v>
      </c>
      <c r="O34" s="69">
        <f t="shared" si="8"/>
        <v>2506</v>
      </c>
      <c r="P34" s="69">
        <f t="shared" si="8"/>
        <v>1950</v>
      </c>
      <c r="Q34" s="37">
        <f t="shared" ref="Q34:Q42" si="9">SUM(K34:P34)</f>
        <v>14462</v>
      </c>
      <c r="R34" s="38">
        <f t="shared" ref="R34:R42" si="10">SUM(J34,Q34)</f>
        <v>19697</v>
      </c>
    </row>
    <row r="35" spans="1:18" ht="17.100000000000001" customHeight="1">
      <c r="B35" s="617"/>
      <c r="C35" s="39"/>
      <c r="D35" s="40" t="s">
        <v>22</v>
      </c>
      <c r="E35" s="40"/>
      <c r="F35" s="40"/>
      <c r="G35" s="40"/>
      <c r="H35" s="70">
        <f t="shared" si="6"/>
        <v>136</v>
      </c>
      <c r="I35" s="71">
        <f t="shared" si="6"/>
        <v>116</v>
      </c>
      <c r="J35" s="43">
        <f t="shared" si="7"/>
        <v>252</v>
      </c>
      <c r="K35" s="341" t="s">
        <v>226</v>
      </c>
      <c r="L35" s="72">
        <f t="shared" si="8"/>
        <v>145</v>
      </c>
      <c r="M35" s="72">
        <f t="shared" si="8"/>
        <v>105</v>
      </c>
      <c r="N35" s="72">
        <f t="shared" si="8"/>
        <v>64</v>
      </c>
      <c r="O35" s="72">
        <f t="shared" si="8"/>
        <v>70</v>
      </c>
      <c r="P35" s="73">
        <f t="shared" si="8"/>
        <v>58</v>
      </c>
      <c r="Q35" s="43">
        <f t="shared" si="9"/>
        <v>442</v>
      </c>
      <c r="R35" s="45">
        <f t="shared" si="10"/>
        <v>694</v>
      </c>
    </row>
    <row r="36" spans="1:18" ht="17.100000000000001" customHeight="1">
      <c r="B36" s="617"/>
      <c r="C36" s="46"/>
      <c r="D36" s="47" t="s">
        <v>23</v>
      </c>
      <c r="E36" s="47"/>
      <c r="F36" s="47"/>
      <c r="G36" s="47"/>
      <c r="H36" s="74">
        <f t="shared" si="6"/>
        <v>285</v>
      </c>
      <c r="I36" s="75">
        <f t="shared" si="6"/>
        <v>283</v>
      </c>
      <c r="J36" s="43">
        <f t="shared" si="7"/>
        <v>568</v>
      </c>
      <c r="K36" s="342" t="s">
        <v>226</v>
      </c>
      <c r="L36" s="76">
        <f t="shared" si="8"/>
        <v>379</v>
      </c>
      <c r="M36" s="76">
        <f t="shared" si="8"/>
        <v>252</v>
      </c>
      <c r="N36" s="76">
        <f t="shared" si="8"/>
        <v>196</v>
      </c>
      <c r="O36" s="76">
        <f t="shared" si="8"/>
        <v>172</v>
      </c>
      <c r="P36" s="77">
        <f t="shared" si="8"/>
        <v>141</v>
      </c>
      <c r="Q36" s="43">
        <f t="shared" si="9"/>
        <v>1140</v>
      </c>
      <c r="R36" s="48">
        <f t="shared" si="10"/>
        <v>1708</v>
      </c>
    </row>
    <row r="37" spans="1:18" ht="17.100000000000001" customHeight="1">
      <c r="B37" s="617"/>
      <c r="C37" s="46"/>
      <c r="D37" s="47" t="s">
        <v>24</v>
      </c>
      <c r="E37" s="47"/>
      <c r="F37" s="47"/>
      <c r="G37" s="47"/>
      <c r="H37" s="74">
        <f t="shared" si="6"/>
        <v>402</v>
      </c>
      <c r="I37" s="75">
        <f t="shared" si="6"/>
        <v>369</v>
      </c>
      <c r="J37" s="43">
        <f t="shared" si="7"/>
        <v>771</v>
      </c>
      <c r="K37" s="342" t="s">
        <v>226</v>
      </c>
      <c r="L37" s="76">
        <f t="shared" si="8"/>
        <v>616</v>
      </c>
      <c r="M37" s="76">
        <f t="shared" si="8"/>
        <v>368</v>
      </c>
      <c r="N37" s="76">
        <f t="shared" si="8"/>
        <v>268</v>
      </c>
      <c r="O37" s="76">
        <f t="shared" si="8"/>
        <v>254</v>
      </c>
      <c r="P37" s="77">
        <f t="shared" si="8"/>
        <v>211</v>
      </c>
      <c r="Q37" s="43">
        <f t="shared" si="9"/>
        <v>1717</v>
      </c>
      <c r="R37" s="48">
        <f t="shared" si="10"/>
        <v>2488</v>
      </c>
    </row>
    <row r="38" spans="1:18" ht="17.100000000000001" customHeight="1">
      <c r="B38" s="617"/>
      <c r="C38" s="46"/>
      <c r="D38" s="47" t="s">
        <v>25</v>
      </c>
      <c r="E38" s="47"/>
      <c r="F38" s="47"/>
      <c r="G38" s="47"/>
      <c r="H38" s="74">
        <f t="shared" si="6"/>
        <v>663</v>
      </c>
      <c r="I38" s="75">
        <f t="shared" si="6"/>
        <v>504</v>
      </c>
      <c r="J38" s="43">
        <f t="shared" si="7"/>
        <v>1167</v>
      </c>
      <c r="K38" s="342" t="s">
        <v>226</v>
      </c>
      <c r="L38" s="76">
        <f t="shared" si="8"/>
        <v>961</v>
      </c>
      <c r="M38" s="76">
        <f t="shared" si="8"/>
        <v>510</v>
      </c>
      <c r="N38" s="76">
        <f t="shared" si="8"/>
        <v>352</v>
      </c>
      <c r="O38" s="76">
        <f t="shared" si="8"/>
        <v>401</v>
      </c>
      <c r="P38" s="77">
        <f t="shared" si="8"/>
        <v>283</v>
      </c>
      <c r="Q38" s="43">
        <f t="shared" si="9"/>
        <v>2507</v>
      </c>
      <c r="R38" s="48">
        <f t="shared" si="10"/>
        <v>3674</v>
      </c>
    </row>
    <row r="39" spans="1:18" ht="17.100000000000001" customHeight="1">
      <c r="B39" s="617"/>
      <c r="C39" s="46"/>
      <c r="D39" s="47" t="s">
        <v>26</v>
      </c>
      <c r="E39" s="47"/>
      <c r="F39" s="47"/>
      <c r="G39" s="47"/>
      <c r="H39" s="74">
        <f t="shared" si="6"/>
        <v>743</v>
      </c>
      <c r="I39" s="75">
        <f t="shared" si="6"/>
        <v>687</v>
      </c>
      <c r="J39" s="43">
        <f t="shared" si="7"/>
        <v>1430</v>
      </c>
      <c r="K39" s="342" t="s">
        <v>226</v>
      </c>
      <c r="L39" s="76">
        <f t="shared" si="8"/>
        <v>1356</v>
      </c>
      <c r="M39" s="76">
        <f t="shared" si="8"/>
        <v>766</v>
      </c>
      <c r="N39" s="76">
        <f t="shared" si="8"/>
        <v>594</v>
      </c>
      <c r="O39" s="76">
        <f t="shared" si="8"/>
        <v>603</v>
      </c>
      <c r="P39" s="77">
        <f t="shared" si="8"/>
        <v>470</v>
      </c>
      <c r="Q39" s="43">
        <f t="shared" si="9"/>
        <v>3789</v>
      </c>
      <c r="R39" s="48">
        <f t="shared" si="10"/>
        <v>5219</v>
      </c>
    </row>
    <row r="40" spans="1:18" ht="17.100000000000001" customHeight="1">
      <c r="B40" s="617"/>
      <c r="C40" s="49"/>
      <c r="D40" s="50" t="s">
        <v>27</v>
      </c>
      <c r="E40" s="50"/>
      <c r="F40" s="50"/>
      <c r="G40" s="50"/>
      <c r="H40" s="51">
        <f t="shared" si="6"/>
        <v>536</v>
      </c>
      <c r="I40" s="78">
        <f t="shared" si="6"/>
        <v>511</v>
      </c>
      <c r="J40" s="53">
        <f t="shared" si="7"/>
        <v>1047</v>
      </c>
      <c r="K40" s="343" t="s">
        <v>226</v>
      </c>
      <c r="L40" s="79">
        <f t="shared" si="8"/>
        <v>1238</v>
      </c>
      <c r="M40" s="79">
        <f t="shared" si="8"/>
        <v>975</v>
      </c>
      <c r="N40" s="79">
        <f t="shared" si="8"/>
        <v>861</v>
      </c>
      <c r="O40" s="79">
        <f t="shared" si="8"/>
        <v>1006</v>
      </c>
      <c r="P40" s="80">
        <f t="shared" si="8"/>
        <v>787</v>
      </c>
      <c r="Q40" s="81">
        <f t="shared" si="9"/>
        <v>4867</v>
      </c>
      <c r="R40" s="55">
        <f t="shared" si="10"/>
        <v>5914</v>
      </c>
    </row>
    <row r="41" spans="1:18" ht="17.100000000000001" customHeight="1">
      <c r="B41" s="617"/>
      <c r="C41" s="56" t="s">
        <v>28</v>
      </c>
      <c r="D41" s="56"/>
      <c r="E41" s="56"/>
      <c r="F41" s="56"/>
      <c r="G41" s="56"/>
      <c r="H41" s="33">
        <f t="shared" si="6"/>
        <v>37</v>
      </c>
      <c r="I41" s="34">
        <f t="shared" si="6"/>
        <v>57</v>
      </c>
      <c r="J41" s="33">
        <f t="shared" si="7"/>
        <v>94</v>
      </c>
      <c r="K41" s="344" t="s">
        <v>226</v>
      </c>
      <c r="L41" s="82">
        <f t="shared" si="8"/>
        <v>74</v>
      </c>
      <c r="M41" s="82">
        <f t="shared" si="8"/>
        <v>50</v>
      </c>
      <c r="N41" s="82">
        <f t="shared" si="8"/>
        <v>33</v>
      </c>
      <c r="O41" s="82">
        <f t="shared" si="8"/>
        <v>29</v>
      </c>
      <c r="P41" s="83">
        <f t="shared" si="8"/>
        <v>42</v>
      </c>
      <c r="Q41" s="37">
        <f t="shared" si="9"/>
        <v>228</v>
      </c>
      <c r="R41" s="84">
        <f t="shared" si="10"/>
        <v>322</v>
      </c>
    </row>
    <row r="42" spans="1:18" ht="17.100000000000001" customHeight="1" thickBot="1">
      <c r="B42" s="618"/>
      <c r="C42" s="607" t="s">
        <v>29</v>
      </c>
      <c r="D42" s="608"/>
      <c r="E42" s="608"/>
      <c r="F42" s="608"/>
      <c r="G42" s="609"/>
      <c r="H42" s="61">
        <f>H34+H41</f>
        <v>2802</v>
      </c>
      <c r="I42" s="62">
        <f>I34+I41</f>
        <v>2527</v>
      </c>
      <c r="J42" s="63">
        <f t="shared" si="7"/>
        <v>5329</v>
      </c>
      <c r="K42" s="340" t="s">
        <v>226</v>
      </c>
      <c r="L42" s="64">
        <f>L34+L41</f>
        <v>4769</v>
      </c>
      <c r="M42" s="64">
        <f>M34+M41</f>
        <v>3026</v>
      </c>
      <c r="N42" s="64">
        <f>N34+N41</f>
        <v>2368</v>
      </c>
      <c r="O42" s="64">
        <f>O34+O41</f>
        <v>2535</v>
      </c>
      <c r="P42" s="62">
        <f>P34+P41</f>
        <v>1992</v>
      </c>
      <c r="Q42" s="63">
        <f t="shared" si="9"/>
        <v>14690</v>
      </c>
      <c r="R42" s="65">
        <f t="shared" si="10"/>
        <v>20019</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令和３年（２０２１年）３月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418" t="s">
        <v>13</v>
      </c>
      <c r="R48" s="668"/>
    </row>
    <row r="49" spans="1:18" ht="17.100000000000001" customHeight="1">
      <c r="B49" s="8" t="s">
        <v>21</v>
      </c>
      <c r="C49" s="10"/>
      <c r="D49" s="10"/>
      <c r="E49" s="10"/>
      <c r="F49" s="10"/>
      <c r="G49" s="10"/>
      <c r="H49" s="90">
        <v>858</v>
      </c>
      <c r="I49" s="91">
        <v>1296</v>
      </c>
      <c r="J49" s="92">
        <f>SUM(H49:I49)</f>
        <v>2154</v>
      </c>
      <c r="K49" s="346">
        <v>0</v>
      </c>
      <c r="L49" s="94">
        <v>3601</v>
      </c>
      <c r="M49" s="94">
        <v>2323</v>
      </c>
      <c r="N49" s="94">
        <v>1501</v>
      </c>
      <c r="O49" s="94">
        <v>924</v>
      </c>
      <c r="P49" s="95">
        <v>446</v>
      </c>
      <c r="Q49" s="96">
        <f>SUM(K49:P49)</f>
        <v>8795</v>
      </c>
      <c r="R49" s="97">
        <f>SUM(J49,Q49)</f>
        <v>10949</v>
      </c>
    </row>
    <row r="50" spans="1:18" ht="17.100000000000001" customHeight="1">
      <c r="B50" s="98" t="s">
        <v>28</v>
      </c>
      <c r="C50" s="99"/>
      <c r="D50" s="99"/>
      <c r="E50" s="99"/>
      <c r="F50" s="99"/>
      <c r="G50" s="99"/>
      <c r="H50" s="100">
        <v>12</v>
      </c>
      <c r="I50" s="101">
        <v>29</v>
      </c>
      <c r="J50" s="102">
        <f>SUM(H50:I50)</f>
        <v>41</v>
      </c>
      <c r="K50" s="347">
        <v>0</v>
      </c>
      <c r="L50" s="104">
        <v>53</v>
      </c>
      <c r="M50" s="104">
        <v>47</v>
      </c>
      <c r="N50" s="104">
        <v>27</v>
      </c>
      <c r="O50" s="104">
        <v>14</v>
      </c>
      <c r="P50" s="105">
        <v>13</v>
      </c>
      <c r="Q50" s="106">
        <f>SUM(K50:P50)</f>
        <v>154</v>
      </c>
      <c r="R50" s="107">
        <f>SUM(J50,Q50)</f>
        <v>195</v>
      </c>
    </row>
    <row r="51" spans="1:18" ht="17.100000000000001" customHeight="1">
      <c r="B51" s="15" t="s">
        <v>35</v>
      </c>
      <c r="C51" s="16"/>
      <c r="D51" s="16"/>
      <c r="E51" s="16"/>
      <c r="F51" s="16"/>
      <c r="G51" s="16"/>
      <c r="H51" s="108">
        <f t="shared" ref="H51:P51" si="11">H49+H50</f>
        <v>870</v>
      </c>
      <c r="I51" s="109">
        <f t="shared" si="11"/>
        <v>1325</v>
      </c>
      <c r="J51" s="110">
        <f t="shared" si="11"/>
        <v>2195</v>
      </c>
      <c r="K51" s="348">
        <f t="shared" si="11"/>
        <v>0</v>
      </c>
      <c r="L51" s="112">
        <f t="shared" si="11"/>
        <v>3654</v>
      </c>
      <c r="M51" s="112">
        <f t="shared" si="11"/>
        <v>2370</v>
      </c>
      <c r="N51" s="112">
        <f t="shared" si="11"/>
        <v>1528</v>
      </c>
      <c r="O51" s="112">
        <f t="shared" si="11"/>
        <v>938</v>
      </c>
      <c r="P51" s="109">
        <f t="shared" si="11"/>
        <v>459</v>
      </c>
      <c r="Q51" s="110">
        <f>SUM(K51:P51)</f>
        <v>8949</v>
      </c>
      <c r="R51" s="113">
        <f>SUM(J51,Q51)</f>
        <v>11144</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令和３年（２０２１年）３月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8</v>
      </c>
      <c r="I57" s="91">
        <v>17</v>
      </c>
      <c r="J57" s="92">
        <f>SUM(H57:I57)</f>
        <v>25</v>
      </c>
      <c r="K57" s="346">
        <v>0</v>
      </c>
      <c r="L57" s="94">
        <v>1427</v>
      </c>
      <c r="M57" s="94">
        <v>1002</v>
      </c>
      <c r="N57" s="94">
        <v>748</v>
      </c>
      <c r="O57" s="94">
        <v>484</v>
      </c>
      <c r="P57" s="95">
        <v>223</v>
      </c>
      <c r="Q57" s="115">
        <f>SUM(K57:P57)</f>
        <v>3884</v>
      </c>
      <c r="R57" s="116">
        <f>SUM(J57,Q57)</f>
        <v>3909</v>
      </c>
    </row>
    <row r="58" spans="1:18" ht="17.100000000000001" customHeight="1">
      <c r="B58" s="98" t="s">
        <v>28</v>
      </c>
      <c r="C58" s="99"/>
      <c r="D58" s="99"/>
      <c r="E58" s="99"/>
      <c r="F58" s="99"/>
      <c r="G58" s="99"/>
      <c r="H58" s="100">
        <v>0</v>
      </c>
      <c r="I58" s="101">
        <v>1</v>
      </c>
      <c r="J58" s="102">
        <f>SUM(H58:I58)</f>
        <v>1</v>
      </c>
      <c r="K58" s="347">
        <v>0</v>
      </c>
      <c r="L58" s="104">
        <v>7</v>
      </c>
      <c r="M58" s="104">
        <v>7</v>
      </c>
      <c r="N58" s="104">
        <v>9</v>
      </c>
      <c r="O58" s="104">
        <v>1</v>
      </c>
      <c r="P58" s="105">
        <v>4</v>
      </c>
      <c r="Q58" s="117">
        <f>SUM(K58:P58)</f>
        <v>28</v>
      </c>
      <c r="R58" s="118">
        <f>SUM(J58,Q58)</f>
        <v>29</v>
      </c>
    </row>
    <row r="59" spans="1:18" ht="17.100000000000001" customHeight="1">
      <c r="B59" s="15" t="s">
        <v>35</v>
      </c>
      <c r="C59" s="16"/>
      <c r="D59" s="16"/>
      <c r="E59" s="16"/>
      <c r="F59" s="16"/>
      <c r="G59" s="16"/>
      <c r="H59" s="108">
        <f>H57+H58</f>
        <v>8</v>
      </c>
      <c r="I59" s="109">
        <f>I57+I58</f>
        <v>18</v>
      </c>
      <c r="J59" s="110">
        <f>SUM(H59:I59)</f>
        <v>26</v>
      </c>
      <c r="K59" s="348">
        <f t="shared" ref="K59:P59" si="12">K57+K58</f>
        <v>0</v>
      </c>
      <c r="L59" s="112">
        <f t="shared" si="12"/>
        <v>1434</v>
      </c>
      <c r="M59" s="112">
        <f t="shared" si="12"/>
        <v>1009</v>
      </c>
      <c r="N59" s="112">
        <f t="shared" si="12"/>
        <v>757</v>
      </c>
      <c r="O59" s="112">
        <f t="shared" si="12"/>
        <v>485</v>
      </c>
      <c r="P59" s="109">
        <f t="shared" si="12"/>
        <v>227</v>
      </c>
      <c r="Q59" s="119">
        <f>SUM(K59:P59)</f>
        <v>3912</v>
      </c>
      <c r="R59" s="120">
        <f>SUM(J59,Q59)</f>
        <v>3938</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令和３年（２０２１年）３月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4</v>
      </c>
      <c r="M66" s="94">
        <v>160</v>
      </c>
      <c r="N66" s="94">
        <v>520</v>
      </c>
      <c r="O66" s="95">
        <v>436</v>
      </c>
      <c r="P66" s="115">
        <f>SUM(K66:O66)</f>
        <v>1120</v>
      </c>
      <c r="Q66" s="116">
        <f>SUM(J66,P66)</f>
        <v>1120</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4</v>
      </c>
      <c r="P67" s="117">
        <f>SUM(K67:O67)</f>
        <v>6</v>
      </c>
      <c r="Q67" s="118">
        <f>SUM(J67,P67)</f>
        <v>6</v>
      </c>
    </row>
    <row r="68" spans="1:17" ht="17.100000000000001" customHeight="1">
      <c r="B68" s="15" t="s">
        <v>35</v>
      </c>
      <c r="C68" s="16"/>
      <c r="D68" s="16"/>
      <c r="E68" s="16"/>
      <c r="F68" s="16"/>
      <c r="G68" s="16"/>
      <c r="H68" s="108">
        <f>H66+H67</f>
        <v>0</v>
      </c>
      <c r="I68" s="109">
        <f>I66+I67</f>
        <v>0</v>
      </c>
      <c r="J68" s="110">
        <f>SUM(H68:I68)</f>
        <v>0</v>
      </c>
      <c r="K68" s="111">
        <f>K66+K67</f>
        <v>0</v>
      </c>
      <c r="L68" s="112">
        <f>L66+L67</f>
        <v>4</v>
      </c>
      <c r="M68" s="112">
        <f>M66+M67</f>
        <v>161</v>
      </c>
      <c r="N68" s="112">
        <f>N66+N67</f>
        <v>521</v>
      </c>
      <c r="O68" s="109">
        <f>O66+O67</f>
        <v>440</v>
      </c>
      <c r="P68" s="119">
        <f>SUM(K68:O68)</f>
        <v>1126</v>
      </c>
      <c r="Q68" s="120">
        <f>SUM(J68,P68)</f>
        <v>1126</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令和３年（２０２１年）３月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48</v>
      </c>
      <c r="L74" s="94">
        <v>72</v>
      </c>
      <c r="M74" s="94">
        <v>127</v>
      </c>
      <c r="N74" s="94">
        <v>120</v>
      </c>
      <c r="O74" s="95">
        <v>81</v>
      </c>
      <c r="P74" s="115">
        <f>SUM(K74:O74)</f>
        <v>448</v>
      </c>
      <c r="Q74" s="116">
        <f>SUM(J74,P74)</f>
        <v>448</v>
      </c>
    </row>
    <row r="75" spans="1:17" ht="17.100000000000001" customHeight="1">
      <c r="B75" s="98" t="s">
        <v>28</v>
      </c>
      <c r="C75" s="99"/>
      <c r="D75" s="99"/>
      <c r="E75" s="99"/>
      <c r="F75" s="99"/>
      <c r="G75" s="99"/>
      <c r="H75" s="100">
        <v>0</v>
      </c>
      <c r="I75" s="101">
        <v>0</v>
      </c>
      <c r="J75" s="102">
        <f>SUM(H75:I75)</f>
        <v>0</v>
      </c>
      <c r="K75" s="103">
        <v>0</v>
      </c>
      <c r="L75" s="104">
        <v>0</v>
      </c>
      <c r="M75" s="104">
        <v>0</v>
      </c>
      <c r="N75" s="104">
        <v>0</v>
      </c>
      <c r="O75" s="105">
        <v>1</v>
      </c>
      <c r="P75" s="117">
        <f>SUM(K75:O75)</f>
        <v>1</v>
      </c>
      <c r="Q75" s="118">
        <f>SUM(J75,P75)</f>
        <v>1</v>
      </c>
    </row>
    <row r="76" spans="1:17" ht="17.100000000000001" customHeight="1">
      <c r="B76" s="15" t="s">
        <v>35</v>
      </c>
      <c r="C76" s="16"/>
      <c r="D76" s="16"/>
      <c r="E76" s="16"/>
      <c r="F76" s="16"/>
      <c r="G76" s="16"/>
      <c r="H76" s="108">
        <f>H74+H75</f>
        <v>0</v>
      </c>
      <c r="I76" s="109">
        <f>I74+I75</f>
        <v>0</v>
      </c>
      <c r="J76" s="110">
        <f>SUM(H76:I76)</f>
        <v>0</v>
      </c>
      <c r="K76" s="111">
        <f>K74+K75</f>
        <v>48</v>
      </c>
      <c r="L76" s="112">
        <f>L74+L75</f>
        <v>72</v>
      </c>
      <c r="M76" s="112">
        <f>M74+M75</f>
        <v>127</v>
      </c>
      <c r="N76" s="112">
        <f>N74+N75</f>
        <v>120</v>
      </c>
      <c r="O76" s="109">
        <f>O74+O75</f>
        <v>82</v>
      </c>
      <c r="P76" s="119">
        <f>SUM(K76:O76)</f>
        <v>449</v>
      </c>
      <c r="Q76" s="120">
        <f>SUM(J76,P76)</f>
        <v>449</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令和３年（２０２１年）３月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422"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0</v>
      </c>
      <c r="L82" s="94">
        <v>0</v>
      </c>
      <c r="M82" s="94">
        <v>5</v>
      </c>
      <c r="N82" s="94">
        <v>45</v>
      </c>
      <c r="O82" s="95">
        <v>68</v>
      </c>
      <c r="P82" s="115">
        <f>SUM(K82:O82)</f>
        <v>118</v>
      </c>
      <c r="Q82" s="116">
        <f>SUM(J82,P82)</f>
        <v>118</v>
      </c>
    </row>
    <row r="83" spans="1:18" ht="17.100000000000001" customHeight="1">
      <c r="B83" s="98" t="s">
        <v>28</v>
      </c>
      <c r="C83" s="99"/>
      <c r="D83" s="99"/>
      <c r="E83" s="99"/>
      <c r="F83" s="99"/>
      <c r="G83" s="99"/>
      <c r="H83" s="100">
        <v>0</v>
      </c>
      <c r="I83" s="101">
        <v>0</v>
      </c>
      <c r="J83" s="102">
        <f>SUM(H83:I83)</f>
        <v>0</v>
      </c>
      <c r="K83" s="103">
        <v>0</v>
      </c>
      <c r="L83" s="104">
        <v>0</v>
      </c>
      <c r="M83" s="104">
        <v>0</v>
      </c>
      <c r="N83" s="104">
        <v>0</v>
      </c>
      <c r="O83" s="105">
        <v>0</v>
      </c>
      <c r="P83" s="117">
        <f>SUM(K83:O83)</f>
        <v>0</v>
      </c>
      <c r="Q83" s="118">
        <f>SUM(J83,P83)</f>
        <v>0</v>
      </c>
    </row>
    <row r="84" spans="1:18" ht="17.100000000000001" customHeight="1">
      <c r="B84" s="15" t="s">
        <v>35</v>
      </c>
      <c r="C84" s="16"/>
      <c r="D84" s="16"/>
      <c r="E84" s="16"/>
      <c r="F84" s="16"/>
      <c r="G84" s="16"/>
      <c r="H84" s="108">
        <f>H82+H83</f>
        <v>0</v>
      </c>
      <c r="I84" s="109">
        <f>I82+I83</f>
        <v>0</v>
      </c>
      <c r="J84" s="110">
        <f>SUM(H84:I84)</f>
        <v>0</v>
      </c>
      <c r="K84" s="111">
        <f>K82+K83</f>
        <v>0</v>
      </c>
      <c r="L84" s="112">
        <f>L82+L83</f>
        <v>0</v>
      </c>
      <c r="M84" s="112">
        <f>M82+M83</f>
        <v>5</v>
      </c>
      <c r="N84" s="112">
        <f>N82+N83</f>
        <v>45</v>
      </c>
      <c r="O84" s="109">
        <f>O82+O83</f>
        <v>68</v>
      </c>
      <c r="P84" s="119">
        <f>SUM(K84:O84)</f>
        <v>118</v>
      </c>
      <c r="Q84" s="120">
        <f>SUM(J84,P84)</f>
        <v>118</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令和３年（２０２１年）３月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421"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2</v>
      </c>
      <c r="M90" s="258">
        <v>27</v>
      </c>
      <c r="N90" s="258">
        <v>258</v>
      </c>
      <c r="O90" s="259">
        <v>371</v>
      </c>
      <c r="P90" s="260">
        <f>SUM(K90:O90)</f>
        <v>658</v>
      </c>
      <c r="Q90" s="261">
        <f>SUM(J90,P90)</f>
        <v>658</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3</v>
      </c>
      <c r="P91" s="270">
        <f>SUM(K91:O91)</f>
        <v>5</v>
      </c>
      <c r="Q91" s="271">
        <f>SUM(J91,P91)</f>
        <v>5</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2</v>
      </c>
      <c r="M92" s="278">
        <f>M90+M91</f>
        <v>27</v>
      </c>
      <c r="N92" s="278">
        <f>N90+N91</f>
        <v>260</v>
      </c>
      <c r="O92" s="275">
        <f>O90+O91</f>
        <v>374</v>
      </c>
      <c r="P92" s="279">
        <f>SUM(K92:O92)</f>
        <v>663</v>
      </c>
      <c r="Q92" s="280">
        <f>SUM(J92,P92)</f>
        <v>663</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令和３年（２０２１年）３月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420" t="s">
        <v>13</v>
      </c>
      <c r="R97" s="623"/>
    </row>
    <row r="98" spans="2:18" s="189" customFormat="1" ht="17.100000000000001" customHeight="1">
      <c r="B98" s="294" t="s">
        <v>43</v>
      </c>
      <c r="C98" s="295"/>
      <c r="D98" s="295"/>
      <c r="E98" s="295"/>
      <c r="F98" s="295"/>
      <c r="G98" s="296"/>
      <c r="H98" s="297">
        <f t="shared" ref="H98:R98" si="13">SUM(H99,H105,H108,H113,H117:H118)</f>
        <v>1837</v>
      </c>
      <c r="I98" s="298">
        <f t="shared" si="13"/>
        <v>2978</v>
      </c>
      <c r="J98" s="299">
        <f t="shared" si="13"/>
        <v>4815</v>
      </c>
      <c r="K98" s="352">
        <f t="shared" si="13"/>
        <v>0</v>
      </c>
      <c r="L98" s="300">
        <f t="shared" si="13"/>
        <v>9758</v>
      </c>
      <c r="M98" s="300">
        <f t="shared" si="13"/>
        <v>7032</v>
      </c>
      <c r="N98" s="300">
        <f t="shared" si="13"/>
        <v>4792</v>
      </c>
      <c r="O98" s="300">
        <f t="shared" si="13"/>
        <v>3134</v>
      </c>
      <c r="P98" s="301">
        <f t="shared" si="13"/>
        <v>1700</v>
      </c>
      <c r="Q98" s="302">
        <f t="shared" si="13"/>
        <v>26416</v>
      </c>
      <c r="R98" s="303">
        <f t="shared" si="13"/>
        <v>31231</v>
      </c>
    </row>
    <row r="99" spans="2:18" s="189" customFormat="1" ht="17.100000000000001" customHeight="1">
      <c r="B99" s="179"/>
      <c r="C99" s="294" t="s">
        <v>44</v>
      </c>
      <c r="D99" s="295"/>
      <c r="E99" s="295"/>
      <c r="F99" s="295"/>
      <c r="G99" s="296"/>
      <c r="H99" s="297">
        <f t="shared" ref="H99:Q99" si="14">SUM(H100:H104)</f>
        <v>128</v>
      </c>
      <c r="I99" s="298">
        <f t="shared" si="14"/>
        <v>222</v>
      </c>
      <c r="J99" s="299">
        <f t="shared" si="14"/>
        <v>350</v>
      </c>
      <c r="K99" s="352">
        <f t="shared" si="14"/>
        <v>0</v>
      </c>
      <c r="L99" s="300">
        <f t="shared" si="14"/>
        <v>2588</v>
      </c>
      <c r="M99" s="300">
        <f t="shared" si="14"/>
        <v>1876</v>
      </c>
      <c r="N99" s="300">
        <f t="shared" si="14"/>
        <v>1394</v>
      </c>
      <c r="O99" s="300">
        <f t="shared" si="14"/>
        <v>1048</v>
      </c>
      <c r="P99" s="301">
        <f t="shared" si="14"/>
        <v>672</v>
      </c>
      <c r="Q99" s="302">
        <f t="shared" si="14"/>
        <v>7578</v>
      </c>
      <c r="R99" s="303">
        <f t="shared" ref="R99:R104" si="15">SUM(J99,Q99)</f>
        <v>7928</v>
      </c>
    </row>
    <row r="100" spans="2:18" s="189" customFormat="1" ht="17.100000000000001" customHeight="1">
      <c r="B100" s="179"/>
      <c r="C100" s="179"/>
      <c r="D100" s="304" t="s">
        <v>45</v>
      </c>
      <c r="E100" s="305"/>
      <c r="F100" s="305"/>
      <c r="G100" s="306"/>
      <c r="H100" s="307">
        <v>0</v>
      </c>
      <c r="I100" s="308">
        <v>0</v>
      </c>
      <c r="J100" s="309">
        <f>SUM(H100:I100)</f>
        <v>0</v>
      </c>
      <c r="K100" s="349">
        <v>0</v>
      </c>
      <c r="L100" s="310">
        <v>1446</v>
      </c>
      <c r="M100" s="310">
        <v>900</v>
      </c>
      <c r="N100" s="310">
        <v>544</v>
      </c>
      <c r="O100" s="310">
        <v>323</v>
      </c>
      <c r="P100" s="308">
        <v>177</v>
      </c>
      <c r="Q100" s="309">
        <f>SUM(K100:P100)</f>
        <v>3390</v>
      </c>
      <c r="R100" s="311">
        <f t="shared" si="15"/>
        <v>3390</v>
      </c>
    </row>
    <row r="101" spans="2:18" s="189" customFormat="1" ht="17.100000000000001" customHeight="1">
      <c r="B101" s="179"/>
      <c r="C101" s="179"/>
      <c r="D101" s="180" t="s">
        <v>46</v>
      </c>
      <c r="E101" s="181"/>
      <c r="F101" s="181"/>
      <c r="G101" s="182"/>
      <c r="H101" s="183">
        <v>0</v>
      </c>
      <c r="I101" s="184">
        <v>0</v>
      </c>
      <c r="J101" s="187">
        <f>SUM(H101:I101)</f>
        <v>0</v>
      </c>
      <c r="K101" s="350">
        <v>0</v>
      </c>
      <c r="L101" s="186">
        <v>1</v>
      </c>
      <c r="M101" s="186">
        <v>3</v>
      </c>
      <c r="N101" s="186">
        <v>2</v>
      </c>
      <c r="O101" s="186">
        <v>11</v>
      </c>
      <c r="P101" s="184">
        <v>12</v>
      </c>
      <c r="Q101" s="187">
        <f>SUM(K101:P101)</f>
        <v>29</v>
      </c>
      <c r="R101" s="188">
        <f t="shared" si="15"/>
        <v>29</v>
      </c>
    </row>
    <row r="102" spans="2:18" s="189" customFormat="1" ht="17.100000000000001" customHeight="1">
      <c r="B102" s="179"/>
      <c r="C102" s="179"/>
      <c r="D102" s="180" t="s">
        <v>47</v>
      </c>
      <c r="E102" s="181"/>
      <c r="F102" s="181"/>
      <c r="G102" s="182"/>
      <c r="H102" s="183">
        <v>53</v>
      </c>
      <c r="I102" s="184">
        <v>91</v>
      </c>
      <c r="J102" s="187">
        <f>SUM(H102:I102)</f>
        <v>144</v>
      </c>
      <c r="K102" s="350">
        <v>0</v>
      </c>
      <c r="L102" s="186">
        <v>326</v>
      </c>
      <c r="M102" s="186">
        <v>260</v>
      </c>
      <c r="N102" s="186">
        <v>178</v>
      </c>
      <c r="O102" s="186">
        <v>155</v>
      </c>
      <c r="P102" s="184">
        <v>112</v>
      </c>
      <c r="Q102" s="187">
        <f>SUM(K102:P102)</f>
        <v>1031</v>
      </c>
      <c r="R102" s="188">
        <f t="shared" si="15"/>
        <v>1175</v>
      </c>
    </row>
    <row r="103" spans="2:18" s="189" customFormat="1" ht="17.100000000000001" customHeight="1">
      <c r="B103" s="179"/>
      <c r="C103" s="179"/>
      <c r="D103" s="180" t="s">
        <v>48</v>
      </c>
      <c r="E103" s="181"/>
      <c r="F103" s="181"/>
      <c r="G103" s="182"/>
      <c r="H103" s="183">
        <v>13</v>
      </c>
      <c r="I103" s="184">
        <v>50</v>
      </c>
      <c r="J103" s="187">
        <f>SUM(H103:I103)</f>
        <v>63</v>
      </c>
      <c r="K103" s="350">
        <v>0</v>
      </c>
      <c r="L103" s="186">
        <v>109</v>
      </c>
      <c r="M103" s="186">
        <v>75</v>
      </c>
      <c r="N103" s="186">
        <v>68</v>
      </c>
      <c r="O103" s="186">
        <v>49</v>
      </c>
      <c r="P103" s="184">
        <v>17</v>
      </c>
      <c r="Q103" s="187">
        <f>SUM(K103:P103)</f>
        <v>318</v>
      </c>
      <c r="R103" s="188">
        <f t="shared" si="15"/>
        <v>381</v>
      </c>
    </row>
    <row r="104" spans="2:18" s="189" customFormat="1" ht="17.100000000000001" customHeight="1">
      <c r="B104" s="179"/>
      <c r="C104" s="179"/>
      <c r="D104" s="324" t="s">
        <v>49</v>
      </c>
      <c r="E104" s="325"/>
      <c r="F104" s="325"/>
      <c r="G104" s="326"/>
      <c r="H104" s="327">
        <v>62</v>
      </c>
      <c r="I104" s="328">
        <v>81</v>
      </c>
      <c r="J104" s="330">
        <f>SUM(H104:I104)</f>
        <v>143</v>
      </c>
      <c r="K104" s="351">
        <v>0</v>
      </c>
      <c r="L104" s="215">
        <v>706</v>
      </c>
      <c r="M104" s="215">
        <v>638</v>
      </c>
      <c r="N104" s="215">
        <v>602</v>
      </c>
      <c r="O104" s="215">
        <v>510</v>
      </c>
      <c r="P104" s="328">
        <v>354</v>
      </c>
      <c r="Q104" s="330">
        <f>SUM(K104:P104)</f>
        <v>2810</v>
      </c>
      <c r="R104" s="331">
        <f t="shared" si="15"/>
        <v>2953</v>
      </c>
    </row>
    <row r="105" spans="2:18" s="189" customFormat="1" ht="17.100000000000001" customHeight="1">
      <c r="B105" s="179"/>
      <c r="C105" s="294" t="s">
        <v>50</v>
      </c>
      <c r="D105" s="295"/>
      <c r="E105" s="295"/>
      <c r="F105" s="295"/>
      <c r="G105" s="296"/>
      <c r="H105" s="297">
        <f t="shared" ref="H105:R105" si="16">SUM(H106:H107)</f>
        <v>128</v>
      </c>
      <c r="I105" s="298">
        <f t="shared" si="16"/>
        <v>181</v>
      </c>
      <c r="J105" s="299">
        <f t="shared" si="16"/>
        <v>309</v>
      </c>
      <c r="K105" s="352">
        <f t="shared" si="16"/>
        <v>0</v>
      </c>
      <c r="L105" s="300">
        <f t="shared" si="16"/>
        <v>1730</v>
      </c>
      <c r="M105" s="300">
        <f t="shared" si="16"/>
        <v>1195</v>
      </c>
      <c r="N105" s="300">
        <f t="shared" si="16"/>
        <v>750</v>
      </c>
      <c r="O105" s="300">
        <f t="shared" si="16"/>
        <v>432</v>
      </c>
      <c r="P105" s="301">
        <f t="shared" si="16"/>
        <v>182</v>
      </c>
      <c r="Q105" s="302">
        <f t="shared" si="16"/>
        <v>4289</v>
      </c>
      <c r="R105" s="303">
        <f t="shared" si="16"/>
        <v>4598</v>
      </c>
    </row>
    <row r="106" spans="2:18" s="189" customFormat="1" ht="17.100000000000001" customHeight="1">
      <c r="B106" s="179"/>
      <c r="C106" s="179"/>
      <c r="D106" s="304" t="s">
        <v>51</v>
      </c>
      <c r="E106" s="305"/>
      <c r="F106" s="305"/>
      <c r="G106" s="306"/>
      <c r="H106" s="307">
        <v>0</v>
      </c>
      <c r="I106" s="308">
        <v>0</v>
      </c>
      <c r="J106" s="323">
        <f>SUM(H106:I106)</f>
        <v>0</v>
      </c>
      <c r="K106" s="349">
        <v>0</v>
      </c>
      <c r="L106" s="310">
        <v>1285</v>
      </c>
      <c r="M106" s="310">
        <v>825</v>
      </c>
      <c r="N106" s="310">
        <v>545</v>
      </c>
      <c r="O106" s="310">
        <v>314</v>
      </c>
      <c r="P106" s="308">
        <v>127</v>
      </c>
      <c r="Q106" s="309">
        <f>SUM(K106:P106)</f>
        <v>3096</v>
      </c>
      <c r="R106" s="311">
        <f>SUM(J106,Q106)</f>
        <v>3096</v>
      </c>
    </row>
    <row r="107" spans="2:18" s="189" customFormat="1" ht="17.100000000000001" customHeight="1">
      <c r="B107" s="179"/>
      <c r="C107" s="179"/>
      <c r="D107" s="324" t="s">
        <v>52</v>
      </c>
      <c r="E107" s="325"/>
      <c r="F107" s="325"/>
      <c r="G107" s="326"/>
      <c r="H107" s="327">
        <v>128</v>
      </c>
      <c r="I107" s="328">
        <v>181</v>
      </c>
      <c r="J107" s="329">
        <f>SUM(H107:I107)</f>
        <v>309</v>
      </c>
      <c r="K107" s="351">
        <v>0</v>
      </c>
      <c r="L107" s="215">
        <v>445</v>
      </c>
      <c r="M107" s="215">
        <v>370</v>
      </c>
      <c r="N107" s="215">
        <v>205</v>
      </c>
      <c r="O107" s="215">
        <v>118</v>
      </c>
      <c r="P107" s="328">
        <v>55</v>
      </c>
      <c r="Q107" s="330">
        <f>SUM(K107:P107)</f>
        <v>1193</v>
      </c>
      <c r="R107" s="331">
        <f>SUM(J107,Q107)</f>
        <v>1502</v>
      </c>
    </row>
    <row r="108" spans="2:18" s="189" customFormat="1" ht="17.100000000000001" customHeight="1">
      <c r="B108" s="179"/>
      <c r="C108" s="294" t="s">
        <v>53</v>
      </c>
      <c r="D108" s="295"/>
      <c r="E108" s="295"/>
      <c r="F108" s="295"/>
      <c r="G108" s="296"/>
      <c r="H108" s="297">
        <f t="shared" ref="H108:R108" si="17">SUM(H109:H112)</f>
        <v>3</v>
      </c>
      <c r="I108" s="298">
        <f t="shared" si="17"/>
        <v>4</v>
      </c>
      <c r="J108" s="299">
        <f t="shared" si="17"/>
        <v>7</v>
      </c>
      <c r="K108" s="352">
        <f t="shared" si="17"/>
        <v>0</v>
      </c>
      <c r="L108" s="300">
        <f t="shared" si="17"/>
        <v>167</v>
      </c>
      <c r="M108" s="300">
        <f t="shared" si="17"/>
        <v>185</v>
      </c>
      <c r="N108" s="300">
        <f t="shared" si="17"/>
        <v>217</v>
      </c>
      <c r="O108" s="300">
        <f t="shared" si="17"/>
        <v>138</v>
      </c>
      <c r="P108" s="301">
        <f t="shared" si="17"/>
        <v>76</v>
      </c>
      <c r="Q108" s="302">
        <f t="shared" si="17"/>
        <v>783</v>
      </c>
      <c r="R108" s="303">
        <f t="shared" si="17"/>
        <v>790</v>
      </c>
    </row>
    <row r="109" spans="2:18" s="189" customFormat="1" ht="17.100000000000001" customHeight="1">
      <c r="B109" s="179"/>
      <c r="C109" s="179"/>
      <c r="D109" s="304" t="s">
        <v>54</v>
      </c>
      <c r="E109" s="305"/>
      <c r="F109" s="305"/>
      <c r="G109" s="306"/>
      <c r="H109" s="307">
        <v>3</v>
      </c>
      <c r="I109" s="308">
        <v>3</v>
      </c>
      <c r="J109" s="323">
        <f>SUM(H109:I109)</f>
        <v>6</v>
      </c>
      <c r="K109" s="349">
        <v>0</v>
      </c>
      <c r="L109" s="310">
        <v>150</v>
      </c>
      <c r="M109" s="310">
        <v>163</v>
      </c>
      <c r="N109" s="310">
        <v>187</v>
      </c>
      <c r="O109" s="310">
        <v>108</v>
      </c>
      <c r="P109" s="308">
        <v>58</v>
      </c>
      <c r="Q109" s="309">
        <f>SUM(K109:P109)</f>
        <v>666</v>
      </c>
      <c r="R109" s="311">
        <f>SUM(J109,Q109)</f>
        <v>672</v>
      </c>
    </row>
    <row r="110" spans="2:18" s="189" customFormat="1" ht="17.100000000000001" customHeight="1">
      <c r="B110" s="179"/>
      <c r="C110" s="179"/>
      <c r="D110" s="180" t="s">
        <v>55</v>
      </c>
      <c r="E110" s="181"/>
      <c r="F110" s="181"/>
      <c r="G110" s="182"/>
      <c r="H110" s="183">
        <v>0</v>
      </c>
      <c r="I110" s="184">
        <v>1</v>
      </c>
      <c r="J110" s="185">
        <f>SUM(H110:I110)</f>
        <v>1</v>
      </c>
      <c r="K110" s="350">
        <v>0</v>
      </c>
      <c r="L110" s="186">
        <v>16</v>
      </c>
      <c r="M110" s="186">
        <v>22</v>
      </c>
      <c r="N110" s="186">
        <v>30</v>
      </c>
      <c r="O110" s="186">
        <v>30</v>
      </c>
      <c r="P110" s="184">
        <v>18</v>
      </c>
      <c r="Q110" s="187">
        <f>SUM(K110:P110)</f>
        <v>116</v>
      </c>
      <c r="R110" s="188">
        <f>SUM(J110,Q110)</f>
        <v>117</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735</v>
      </c>
      <c r="I113" s="298">
        <f t="shared" si="18"/>
        <v>1268</v>
      </c>
      <c r="J113" s="299">
        <f t="shared" si="18"/>
        <v>2003</v>
      </c>
      <c r="K113" s="352">
        <f t="shared" si="18"/>
        <v>0</v>
      </c>
      <c r="L113" s="300">
        <f t="shared" si="18"/>
        <v>1745</v>
      </c>
      <c r="M113" s="300">
        <f t="shared" si="18"/>
        <v>1579</v>
      </c>
      <c r="N113" s="300">
        <f t="shared" si="18"/>
        <v>1083</v>
      </c>
      <c r="O113" s="300">
        <f t="shared" si="18"/>
        <v>718</v>
      </c>
      <c r="P113" s="301">
        <f t="shared" si="18"/>
        <v>392</v>
      </c>
      <c r="Q113" s="302">
        <f t="shared" si="18"/>
        <v>5517</v>
      </c>
      <c r="R113" s="303">
        <f t="shared" si="18"/>
        <v>7520</v>
      </c>
    </row>
    <row r="114" spans="2:18" s="135" customFormat="1" ht="17.100000000000001" customHeight="1">
      <c r="B114" s="147"/>
      <c r="C114" s="147"/>
      <c r="D114" s="39" t="s">
        <v>58</v>
      </c>
      <c r="E114" s="68"/>
      <c r="F114" s="68"/>
      <c r="G114" s="148"/>
      <c r="H114" s="149">
        <v>697</v>
      </c>
      <c r="I114" s="150">
        <v>1206</v>
      </c>
      <c r="J114" s="167">
        <f>SUM(H114:I114)</f>
        <v>1903</v>
      </c>
      <c r="K114" s="349">
        <v>0</v>
      </c>
      <c r="L114" s="152">
        <v>1688</v>
      </c>
      <c r="M114" s="152">
        <v>1537</v>
      </c>
      <c r="N114" s="152">
        <v>1058</v>
      </c>
      <c r="O114" s="152">
        <v>701</v>
      </c>
      <c r="P114" s="150">
        <v>385</v>
      </c>
      <c r="Q114" s="151">
        <f>SUM(K114:P114)</f>
        <v>5369</v>
      </c>
      <c r="R114" s="153">
        <f>SUM(J114,Q114)</f>
        <v>7272</v>
      </c>
    </row>
    <row r="115" spans="2:18" s="135" customFormat="1" ht="17.100000000000001" customHeight="1">
      <c r="B115" s="147"/>
      <c r="C115" s="147"/>
      <c r="D115" s="154" t="s">
        <v>59</v>
      </c>
      <c r="E115" s="47"/>
      <c r="F115" s="47"/>
      <c r="G115" s="155"/>
      <c r="H115" s="156">
        <v>20</v>
      </c>
      <c r="I115" s="157">
        <v>31</v>
      </c>
      <c r="J115" s="169">
        <f>SUM(H115:I115)</f>
        <v>51</v>
      </c>
      <c r="K115" s="350">
        <v>0</v>
      </c>
      <c r="L115" s="159">
        <v>36</v>
      </c>
      <c r="M115" s="159">
        <v>25</v>
      </c>
      <c r="N115" s="159">
        <v>15</v>
      </c>
      <c r="O115" s="159">
        <v>12</v>
      </c>
      <c r="P115" s="157">
        <v>4</v>
      </c>
      <c r="Q115" s="158">
        <f>SUM(K115:P115)</f>
        <v>92</v>
      </c>
      <c r="R115" s="160">
        <f>SUM(J115,Q115)</f>
        <v>143</v>
      </c>
    </row>
    <row r="116" spans="2:18" s="135" customFormat="1" ht="17.100000000000001" customHeight="1">
      <c r="B116" s="147"/>
      <c r="C116" s="147"/>
      <c r="D116" s="49" t="s">
        <v>60</v>
      </c>
      <c r="E116" s="50"/>
      <c r="F116" s="50"/>
      <c r="G116" s="161"/>
      <c r="H116" s="162">
        <v>18</v>
      </c>
      <c r="I116" s="163">
        <v>31</v>
      </c>
      <c r="J116" s="168">
        <f>SUM(H116:I116)</f>
        <v>49</v>
      </c>
      <c r="K116" s="351">
        <v>0</v>
      </c>
      <c r="L116" s="165">
        <v>21</v>
      </c>
      <c r="M116" s="165">
        <v>17</v>
      </c>
      <c r="N116" s="165">
        <v>10</v>
      </c>
      <c r="O116" s="165">
        <v>5</v>
      </c>
      <c r="P116" s="163">
        <v>3</v>
      </c>
      <c r="Q116" s="164">
        <f>SUM(K116:P116)</f>
        <v>56</v>
      </c>
      <c r="R116" s="166">
        <f>SUM(J116,Q116)</f>
        <v>105</v>
      </c>
    </row>
    <row r="117" spans="2:18" s="135" customFormat="1" ht="17.100000000000001" customHeight="1">
      <c r="B117" s="147"/>
      <c r="C117" s="171" t="s">
        <v>61</v>
      </c>
      <c r="D117" s="172"/>
      <c r="E117" s="172"/>
      <c r="F117" s="172"/>
      <c r="G117" s="173"/>
      <c r="H117" s="140">
        <v>30</v>
      </c>
      <c r="I117" s="141">
        <v>21</v>
      </c>
      <c r="J117" s="142">
        <f>SUM(H117:I117)</f>
        <v>51</v>
      </c>
      <c r="K117" s="352">
        <v>0</v>
      </c>
      <c r="L117" s="143">
        <v>107</v>
      </c>
      <c r="M117" s="143">
        <v>98</v>
      </c>
      <c r="N117" s="143">
        <v>129</v>
      </c>
      <c r="O117" s="143">
        <v>85</v>
      </c>
      <c r="P117" s="144">
        <v>37</v>
      </c>
      <c r="Q117" s="145">
        <f>SUM(K117:P117)</f>
        <v>456</v>
      </c>
      <c r="R117" s="146">
        <f>SUM(J117,Q117)</f>
        <v>507</v>
      </c>
    </row>
    <row r="118" spans="2:18" s="135" customFormat="1" ht="17.100000000000001" customHeight="1">
      <c r="B118" s="170"/>
      <c r="C118" s="171" t="s">
        <v>62</v>
      </c>
      <c r="D118" s="172"/>
      <c r="E118" s="172"/>
      <c r="F118" s="172"/>
      <c r="G118" s="173"/>
      <c r="H118" s="140">
        <v>813</v>
      </c>
      <c r="I118" s="141">
        <v>1282</v>
      </c>
      <c r="J118" s="142">
        <f>SUM(H118:I118)</f>
        <v>2095</v>
      </c>
      <c r="K118" s="352">
        <v>0</v>
      </c>
      <c r="L118" s="143">
        <v>3421</v>
      </c>
      <c r="M118" s="143">
        <v>2099</v>
      </c>
      <c r="N118" s="143">
        <v>1219</v>
      </c>
      <c r="O118" s="143">
        <v>713</v>
      </c>
      <c r="P118" s="144">
        <v>341</v>
      </c>
      <c r="Q118" s="145">
        <f>SUM(K118:P118)</f>
        <v>7793</v>
      </c>
      <c r="R118" s="146">
        <f>SUM(J118,Q118)</f>
        <v>9888</v>
      </c>
    </row>
    <row r="119" spans="2:18" s="135" customFormat="1" ht="17.100000000000001" customHeight="1">
      <c r="B119" s="137" t="s">
        <v>63</v>
      </c>
      <c r="C119" s="138"/>
      <c r="D119" s="138"/>
      <c r="E119" s="138"/>
      <c r="F119" s="138"/>
      <c r="G119" s="139"/>
      <c r="H119" s="140">
        <f t="shared" ref="H119:R119" si="19">SUM(H120:H128)</f>
        <v>8</v>
      </c>
      <c r="I119" s="141">
        <f t="shared" si="19"/>
        <v>18</v>
      </c>
      <c r="J119" s="142">
        <f t="shared" si="19"/>
        <v>26</v>
      </c>
      <c r="K119" s="352">
        <f t="shared" si="19"/>
        <v>0</v>
      </c>
      <c r="L119" s="143">
        <f t="shared" si="19"/>
        <v>1519</v>
      </c>
      <c r="M119" s="143">
        <f t="shared" si="19"/>
        <v>1062</v>
      </c>
      <c r="N119" s="143">
        <f t="shared" si="19"/>
        <v>800</v>
      </c>
      <c r="O119" s="143">
        <f t="shared" si="19"/>
        <v>516</v>
      </c>
      <c r="P119" s="144">
        <f t="shared" si="19"/>
        <v>241</v>
      </c>
      <c r="Q119" s="145">
        <f t="shared" si="19"/>
        <v>4138</v>
      </c>
      <c r="R119" s="146">
        <f t="shared" si="19"/>
        <v>4164</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70</v>
      </c>
      <c r="M120" s="152">
        <v>36</v>
      </c>
      <c r="N120" s="152">
        <v>38</v>
      </c>
      <c r="O120" s="152">
        <v>29</v>
      </c>
      <c r="P120" s="150">
        <v>15</v>
      </c>
      <c r="Q120" s="151">
        <f t="shared" ref="Q120:Q128" si="21">SUM(K120:P120)</f>
        <v>188</v>
      </c>
      <c r="R120" s="153">
        <f t="shared" ref="R120:R128" si="22">SUM(J120,Q120)</f>
        <v>188</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0</v>
      </c>
      <c r="Q121" s="177">
        <f t="shared" si="21"/>
        <v>0</v>
      </c>
      <c r="R121" s="178">
        <f t="shared" si="22"/>
        <v>0</v>
      </c>
    </row>
    <row r="122" spans="2:18" s="189" customFormat="1" ht="17.100000000000001" customHeight="1">
      <c r="B122" s="179"/>
      <c r="C122" s="180" t="s">
        <v>66</v>
      </c>
      <c r="D122" s="181"/>
      <c r="E122" s="181"/>
      <c r="F122" s="181"/>
      <c r="G122" s="182"/>
      <c r="H122" s="183">
        <v>0</v>
      </c>
      <c r="I122" s="184">
        <v>0</v>
      </c>
      <c r="J122" s="185">
        <f t="shared" si="20"/>
        <v>0</v>
      </c>
      <c r="K122" s="355"/>
      <c r="L122" s="186">
        <v>998</v>
      </c>
      <c r="M122" s="186">
        <v>567</v>
      </c>
      <c r="N122" s="186">
        <v>338</v>
      </c>
      <c r="O122" s="186">
        <v>168</v>
      </c>
      <c r="P122" s="184">
        <v>79</v>
      </c>
      <c r="Q122" s="187">
        <f t="shared" si="21"/>
        <v>2150</v>
      </c>
      <c r="R122" s="188">
        <f t="shared" si="22"/>
        <v>2150</v>
      </c>
    </row>
    <row r="123" spans="2:18" s="135" customFormat="1" ht="17.100000000000001" customHeight="1">
      <c r="B123" s="147"/>
      <c r="C123" s="154" t="s">
        <v>67</v>
      </c>
      <c r="D123" s="47"/>
      <c r="E123" s="47"/>
      <c r="F123" s="47"/>
      <c r="G123" s="155"/>
      <c r="H123" s="156">
        <v>0</v>
      </c>
      <c r="I123" s="157">
        <v>2</v>
      </c>
      <c r="J123" s="169">
        <f t="shared" si="20"/>
        <v>2</v>
      </c>
      <c r="K123" s="350">
        <v>0</v>
      </c>
      <c r="L123" s="159">
        <v>104</v>
      </c>
      <c r="M123" s="159">
        <v>96</v>
      </c>
      <c r="N123" s="159">
        <v>66</v>
      </c>
      <c r="O123" s="159">
        <v>43</v>
      </c>
      <c r="P123" s="157">
        <v>14</v>
      </c>
      <c r="Q123" s="158">
        <f t="shared" si="21"/>
        <v>323</v>
      </c>
      <c r="R123" s="160">
        <f t="shared" si="22"/>
        <v>325</v>
      </c>
    </row>
    <row r="124" spans="2:18" s="135" customFormat="1" ht="17.100000000000001" customHeight="1">
      <c r="B124" s="147"/>
      <c r="C124" s="154" t="s">
        <v>68</v>
      </c>
      <c r="D124" s="47"/>
      <c r="E124" s="47"/>
      <c r="F124" s="47"/>
      <c r="G124" s="155"/>
      <c r="H124" s="156">
        <v>8</v>
      </c>
      <c r="I124" s="157">
        <v>16</v>
      </c>
      <c r="J124" s="169">
        <f t="shared" si="20"/>
        <v>24</v>
      </c>
      <c r="K124" s="350">
        <v>0</v>
      </c>
      <c r="L124" s="159">
        <v>93</v>
      </c>
      <c r="M124" s="159">
        <v>77</v>
      </c>
      <c r="N124" s="159">
        <v>79</v>
      </c>
      <c r="O124" s="159">
        <v>58</v>
      </c>
      <c r="P124" s="157">
        <v>36</v>
      </c>
      <c r="Q124" s="158">
        <f t="shared" si="21"/>
        <v>343</v>
      </c>
      <c r="R124" s="160">
        <f t="shared" si="22"/>
        <v>367</v>
      </c>
    </row>
    <row r="125" spans="2:18" s="135" customFormat="1" ht="17.100000000000001" customHeight="1">
      <c r="B125" s="147"/>
      <c r="C125" s="154" t="s">
        <v>69</v>
      </c>
      <c r="D125" s="47"/>
      <c r="E125" s="47"/>
      <c r="F125" s="47"/>
      <c r="G125" s="155"/>
      <c r="H125" s="156">
        <v>0</v>
      </c>
      <c r="I125" s="157">
        <v>0</v>
      </c>
      <c r="J125" s="169">
        <f t="shared" si="20"/>
        <v>0</v>
      </c>
      <c r="K125" s="355"/>
      <c r="L125" s="159">
        <v>196</v>
      </c>
      <c r="M125" s="159">
        <v>223</v>
      </c>
      <c r="N125" s="159">
        <v>218</v>
      </c>
      <c r="O125" s="159">
        <v>129</v>
      </c>
      <c r="P125" s="157">
        <v>49</v>
      </c>
      <c r="Q125" s="158">
        <f t="shared" si="21"/>
        <v>815</v>
      </c>
      <c r="R125" s="160">
        <f t="shared" si="22"/>
        <v>815</v>
      </c>
    </row>
    <row r="126" spans="2:18" s="135" customFormat="1" ht="17.100000000000001" customHeight="1">
      <c r="B126" s="147"/>
      <c r="C126" s="190" t="s">
        <v>70</v>
      </c>
      <c r="D126" s="191"/>
      <c r="E126" s="191"/>
      <c r="F126" s="191"/>
      <c r="G126" s="192"/>
      <c r="H126" s="156">
        <v>0</v>
      </c>
      <c r="I126" s="157">
        <v>0</v>
      </c>
      <c r="J126" s="169">
        <f t="shared" si="20"/>
        <v>0</v>
      </c>
      <c r="K126" s="355"/>
      <c r="L126" s="159">
        <v>28</v>
      </c>
      <c r="M126" s="159">
        <v>32</v>
      </c>
      <c r="N126" s="159">
        <v>37</v>
      </c>
      <c r="O126" s="159">
        <v>28</v>
      </c>
      <c r="P126" s="157">
        <v>11</v>
      </c>
      <c r="Q126" s="158">
        <f t="shared" si="21"/>
        <v>136</v>
      </c>
      <c r="R126" s="160">
        <f t="shared" si="22"/>
        <v>136</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4</v>
      </c>
      <c r="O127" s="159">
        <v>28</v>
      </c>
      <c r="P127" s="157">
        <v>15</v>
      </c>
      <c r="Q127" s="158">
        <f t="shared" si="21"/>
        <v>47</v>
      </c>
      <c r="R127" s="160">
        <f t="shared" si="22"/>
        <v>47</v>
      </c>
    </row>
    <row r="128" spans="2:18" s="135" customFormat="1" ht="17.100000000000001" customHeight="1">
      <c r="B128" s="195"/>
      <c r="C128" s="196" t="s">
        <v>72</v>
      </c>
      <c r="D128" s="197"/>
      <c r="E128" s="197"/>
      <c r="F128" s="197"/>
      <c r="G128" s="198"/>
      <c r="H128" s="199">
        <v>0</v>
      </c>
      <c r="I128" s="200">
        <v>0</v>
      </c>
      <c r="J128" s="201">
        <f t="shared" si="20"/>
        <v>0</v>
      </c>
      <c r="K128" s="356"/>
      <c r="L128" s="202">
        <v>30</v>
      </c>
      <c r="M128" s="202">
        <v>31</v>
      </c>
      <c r="N128" s="202">
        <v>20</v>
      </c>
      <c r="O128" s="202">
        <v>33</v>
      </c>
      <c r="P128" s="200">
        <v>22</v>
      </c>
      <c r="Q128" s="203">
        <f t="shared" si="21"/>
        <v>136</v>
      </c>
      <c r="R128" s="204">
        <f t="shared" si="22"/>
        <v>136</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48</v>
      </c>
      <c r="M129" s="143">
        <f t="shared" si="23"/>
        <v>79</v>
      </c>
      <c r="N129" s="143">
        <f t="shared" si="23"/>
        <v>323</v>
      </c>
      <c r="O129" s="143">
        <f t="shared" si="23"/>
        <v>952</v>
      </c>
      <c r="P129" s="144">
        <f t="shared" si="23"/>
        <v>978</v>
      </c>
      <c r="Q129" s="145">
        <f t="shared" si="23"/>
        <v>2380</v>
      </c>
      <c r="R129" s="146">
        <f t="shared" si="23"/>
        <v>2380</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4</v>
      </c>
      <c r="N130" s="152">
        <v>161</v>
      </c>
      <c r="O130" s="152">
        <v>520</v>
      </c>
      <c r="P130" s="150">
        <v>445</v>
      </c>
      <c r="Q130" s="151">
        <f>SUM(K130:P130)</f>
        <v>1130</v>
      </c>
      <c r="R130" s="153">
        <f>SUM(J130,Q130)</f>
        <v>1130</v>
      </c>
    </row>
    <row r="131" spans="1:18" s="135" customFormat="1" ht="17.100000000000001" customHeight="1">
      <c r="B131" s="147"/>
      <c r="C131" s="154" t="s">
        <v>75</v>
      </c>
      <c r="D131" s="47"/>
      <c r="E131" s="47"/>
      <c r="F131" s="47"/>
      <c r="G131" s="155"/>
      <c r="H131" s="156">
        <v>0</v>
      </c>
      <c r="I131" s="157">
        <v>0</v>
      </c>
      <c r="J131" s="169">
        <f>SUM(H131:I131)</f>
        <v>0</v>
      </c>
      <c r="K131" s="355"/>
      <c r="L131" s="159">
        <v>48</v>
      </c>
      <c r="M131" s="159">
        <v>73</v>
      </c>
      <c r="N131" s="159">
        <v>130</v>
      </c>
      <c r="O131" s="159">
        <v>122</v>
      </c>
      <c r="P131" s="157">
        <v>86</v>
      </c>
      <c r="Q131" s="158">
        <f>SUM(K131:P131)</f>
        <v>459</v>
      </c>
      <c r="R131" s="160">
        <f>SUM(J131,Q131)</f>
        <v>459</v>
      </c>
    </row>
    <row r="132" spans="1:18" s="135" customFormat="1" ht="16.5" customHeight="1">
      <c r="B132" s="193"/>
      <c r="C132" s="154" t="s">
        <v>76</v>
      </c>
      <c r="D132" s="47"/>
      <c r="E132" s="47"/>
      <c r="F132" s="47"/>
      <c r="G132" s="155"/>
      <c r="H132" s="156">
        <v>0</v>
      </c>
      <c r="I132" s="157">
        <v>0</v>
      </c>
      <c r="J132" s="169">
        <f>SUM(H132:I132)</f>
        <v>0</v>
      </c>
      <c r="K132" s="355"/>
      <c r="L132" s="159">
        <v>0</v>
      </c>
      <c r="M132" s="159">
        <v>0</v>
      </c>
      <c r="N132" s="159">
        <v>5</v>
      </c>
      <c r="O132" s="159">
        <v>45</v>
      </c>
      <c r="P132" s="157">
        <v>69</v>
      </c>
      <c r="Q132" s="158">
        <f>SUM(K132:P132)</f>
        <v>119</v>
      </c>
      <c r="R132" s="160">
        <f>SUM(J132,Q132)</f>
        <v>119</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2</v>
      </c>
      <c r="N133" s="320">
        <v>27</v>
      </c>
      <c r="O133" s="320">
        <v>265</v>
      </c>
      <c r="P133" s="318">
        <v>378</v>
      </c>
      <c r="Q133" s="321">
        <f>SUM(K133:P133)</f>
        <v>672</v>
      </c>
      <c r="R133" s="322">
        <f>SUM(J133,Q133)</f>
        <v>672</v>
      </c>
    </row>
    <row r="134" spans="1:18" s="135" customFormat="1" ht="17.100000000000001" customHeight="1">
      <c r="B134" s="205" t="s">
        <v>77</v>
      </c>
      <c r="C134" s="31"/>
      <c r="D134" s="31"/>
      <c r="E134" s="31"/>
      <c r="F134" s="31"/>
      <c r="G134" s="32"/>
      <c r="H134" s="140">
        <f t="shared" ref="H134:R134" si="24">SUM(H98,H119,H129)</f>
        <v>1845</v>
      </c>
      <c r="I134" s="141">
        <f t="shared" si="24"/>
        <v>2996</v>
      </c>
      <c r="J134" s="142">
        <f t="shared" si="24"/>
        <v>4841</v>
      </c>
      <c r="K134" s="352">
        <f t="shared" si="24"/>
        <v>0</v>
      </c>
      <c r="L134" s="143">
        <f t="shared" si="24"/>
        <v>11325</v>
      </c>
      <c r="M134" s="143">
        <f t="shared" si="24"/>
        <v>8173</v>
      </c>
      <c r="N134" s="143">
        <f t="shared" si="24"/>
        <v>5915</v>
      </c>
      <c r="O134" s="143">
        <f t="shared" si="24"/>
        <v>4602</v>
      </c>
      <c r="P134" s="144">
        <f t="shared" si="24"/>
        <v>2919</v>
      </c>
      <c r="Q134" s="145">
        <f t="shared" si="24"/>
        <v>32934</v>
      </c>
      <c r="R134" s="146">
        <f t="shared" si="24"/>
        <v>37775</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令和３年（２０２１年）３月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418" t="s">
        <v>13</v>
      </c>
      <c r="R139" s="668"/>
    </row>
    <row r="140" spans="1:18" s="135" customFormat="1" ht="17.100000000000001" customHeight="1">
      <c r="B140" s="137" t="s">
        <v>43</v>
      </c>
      <c r="C140" s="138"/>
      <c r="D140" s="138"/>
      <c r="E140" s="138"/>
      <c r="F140" s="138"/>
      <c r="G140" s="139"/>
      <c r="H140" s="140">
        <f t="shared" ref="H140:R140" si="25">SUM(H141,H147,H150,H155,H159:H160)</f>
        <v>15613714</v>
      </c>
      <c r="I140" s="141">
        <f t="shared" si="25"/>
        <v>31258650</v>
      </c>
      <c r="J140" s="142">
        <f t="shared" si="25"/>
        <v>46872364</v>
      </c>
      <c r="K140" s="352">
        <f t="shared" si="25"/>
        <v>0</v>
      </c>
      <c r="L140" s="143">
        <f t="shared" si="25"/>
        <v>243079059</v>
      </c>
      <c r="M140" s="143">
        <f t="shared" si="25"/>
        <v>209883311</v>
      </c>
      <c r="N140" s="143">
        <f t="shared" si="25"/>
        <v>186093111</v>
      </c>
      <c r="O140" s="143">
        <f t="shared" si="25"/>
        <v>135671982</v>
      </c>
      <c r="P140" s="144">
        <f t="shared" si="25"/>
        <v>73217034</v>
      </c>
      <c r="Q140" s="145">
        <f t="shared" si="25"/>
        <v>847944497</v>
      </c>
      <c r="R140" s="146">
        <f t="shared" si="25"/>
        <v>894816861</v>
      </c>
    </row>
    <row r="141" spans="1:18" s="135" customFormat="1" ht="17.100000000000001" customHeight="1">
      <c r="B141" s="147"/>
      <c r="C141" s="137" t="s">
        <v>44</v>
      </c>
      <c r="D141" s="138"/>
      <c r="E141" s="138"/>
      <c r="F141" s="138"/>
      <c r="G141" s="139"/>
      <c r="H141" s="140">
        <f t="shared" ref="H141:Q141" si="26">SUM(H142:H146)</f>
        <v>1882917</v>
      </c>
      <c r="I141" s="141">
        <f t="shared" si="26"/>
        <v>4758520</v>
      </c>
      <c r="J141" s="142">
        <f t="shared" si="26"/>
        <v>6641437</v>
      </c>
      <c r="K141" s="352">
        <f t="shared" si="26"/>
        <v>0</v>
      </c>
      <c r="L141" s="143">
        <f t="shared" si="26"/>
        <v>55572622</v>
      </c>
      <c r="M141" s="143">
        <f t="shared" si="26"/>
        <v>44772517</v>
      </c>
      <c r="N141" s="143">
        <f t="shared" si="26"/>
        <v>39294135</v>
      </c>
      <c r="O141" s="143">
        <f t="shared" si="26"/>
        <v>35014258</v>
      </c>
      <c r="P141" s="144">
        <f t="shared" si="26"/>
        <v>23985374</v>
      </c>
      <c r="Q141" s="145">
        <f t="shared" si="26"/>
        <v>198638906</v>
      </c>
      <c r="R141" s="146">
        <f t="shared" ref="R141:R146" si="27">SUM(J141,Q141)</f>
        <v>205280343</v>
      </c>
    </row>
    <row r="142" spans="1:18" s="135" customFormat="1" ht="17.100000000000001" customHeight="1">
      <c r="B142" s="147"/>
      <c r="C142" s="147"/>
      <c r="D142" s="39" t="s">
        <v>45</v>
      </c>
      <c r="E142" s="68"/>
      <c r="F142" s="68"/>
      <c r="G142" s="148"/>
      <c r="H142" s="149">
        <v>0</v>
      </c>
      <c r="I142" s="150">
        <v>0</v>
      </c>
      <c r="J142" s="151">
        <f>SUM(H142:I142)</f>
        <v>0</v>
      </c>
      <c r="K142" s="349">
        <v>0</v>
      </c>
      <c r="L142" s="152">
        <v>36043040</v>
      </c>
      <c r="M142" s="152">
        <v>28876843</v>
      </c>
      <c r="N142" s="152">
        <v>26597393</v>
      </c>
      <c r="O142" s="152">
        <v>23349005</v>
      </c>
      <c r="P142" s="150">
        <v>15248887</v>
      </c>
      <c r="Q142" s="151">
        <f>SUM(K142:P142)</f>
        <v>130115168</v>
      </c>
      <c r="R142" s="153">
        <f t="shared" si="27"/>
        <v>130115168</v>
      </c>
    </row>
    <row r="143" spans="1:18" s="135" customFormat="1" ht="17.100000000000001" customHeight="1">
      <c r="B143" s="147"/>
      <c r="C143" s="147"/>
      <c r="D143" s="154" t="s">
        <v>46</v>
      </c>
      <c r="E143" s="47"/>
      <c r="F143" s="47"/>
      <c r="G143" s="155"/>
      <c r="H143" s="156">
        <v>0</v>
      </c>
      <c r="I143" s="157">
        <v>0</v>
      </c>
      <c r="J143" s="158">
        <f>SUM(H143:I143)</f>
        <v>0</v>
      </c>
      <c r="K143" s="350">
        <v>0</v>
      </c>
      <c r="L143" s="159">
        <v>39039</v>
      </c>
      <c r="M143" s="159">
        <v>161433</v>
      </c>
      <c r="N143" s="159">
        <v>136341</v>
      </c>
      <c r="O143" s="159">
        <v>483525</v>
      </c>
      <c r="P143" s="157">
        <v>638590</v>
      </c>
      <c r="Q143" s="158">
        <f>SUM(K143:P143)</f>
        <v>1458928</v>
      </c>
      <c r="R143" s="160">
        <f t="shared" si="27"/>
        <v>1458928</v>
      </c>
    </row>
    <row r="144" spans="1:18" s="135" customFormat="1" ht="17.100000000000001" customHeight="1">
      <c r="B144" s="147"/>
      <c r="C144" s="147"/>
      <c r="D144" s="154" t="s">
        <v>47</v>
      </c>
      <c r="E144" s="47"/>
      <c r="F144" s="47"/>
      <c r="G144" s="155"/>
      <c r="H144" s="156">
        <v>1108732</v>
      </c>
      <c r="I144" s="157">
        <v>2564104</v>
      </c>
      <c r="J144" s="158">
        <f>SUM(H144:I144)</f>
        <v>3672836</v>
      </c>
      <c r="K144" s="350">
        <v>0</v>
      </c>
      <c r="L144" s="159">
        <v>11115058</v>
      </c>
      <c r="M144" s="159">
        <v>9273378</v>
      </c>
      <c r="N144" s="159">
        <v>6324838</v>
      </c>
      <c r="O144" s="159">
        <v>6351351</v>
      </c>
      <c r="P144" s="157">
        <v>5433110</v>
      </c>
      <c r="Q144" s="158">
        <f>SUM(K144:P144)</f>
        <v>38497735</v>
      </c>
      <c r="R144" s="160">
        <f t="shared" si="27"/>
        <v>42170571</v>
      </c>
    </row>
    <row r="145" spans="2:18" s="135" customFormat="1" ht="17.100000000000001" customHeight="1">
      <c r="B145" s="147"/>
      <c r="C145" s="147"/>
      <c r="D145" s="154" t="s">
        <v>48</v>
      </c>
      <c r="E145" s="47"/>
      <c r="F145" s="47"/>
      <c r="G145" s="155"/>
      <c r="H145" s="156">
        <v>358440</v>
      </c>
      <c r="I145" s="157">
        <v>1672566</v>
      </c>
      <c r="J145" s="158">
        <f>SUM(H145:I145)</f>
        <v>2031006</v>
      </c>
      <c r="K145" s="350">
        <v>0</v>
      </c>
      <c r="L145" s="159">
        <v>3657534</v>
      </c>
      <c r="M145" s="159">
        <v>2336491</v>
      </c>
      <c r="N145" s="159">
        <v>2544971</v>
      </c>
      <c r="O145" s="159">
        <v>1779580</v>
      </c>
      <c r="P145" s="157">
        <v>471310</v>
      </c>
      <c r="Q145" s="158">
        <f>SUM(K145:P145)</f>
        <v>10789886</v>
      </c>
      <c r="R145" s="160">
        <f t="shared" si="27"/>
        <v>12820892</v>
      </c>
    </row>
    <row r="146" spans="2:18" s="135" customFormat="1" ht="17.100000000000001" customHeight="1">
      <c r="B146" s="147"/>
      <c r="C146" s="147"/>
      <c r="D146" s="49" t="s">
        <v>49</v>
      </c>
      <c r="E146" s="50"/>
      <c r="F146" s="50"/>
      <c r="G146" s="161"/>
      <c r="H146" s="162">
        <v>415745</v>
      </c>
      <c r="I146" s="163">
        <v>521850</v>
      </c>
      <c r="J146" s="164">
        <f>SUM(H146:I146)</f>
        <v>937595</v>
      </c>
      <c r="K146" s="351">
        <v>0</v>
      </c>
      <c r="L146" s="165">
        <v>4717951</v>
      </c>
      <c r="M146" s="165">
        <v>4124372</v>
      </c>
      <c r="N146" s="165">
        <v>3690592</v>
      </c>
      <c r="O146" s="165">
        <v>3050797</v>
      </c>
      <c r="P146" s="163">
        <v>2193477</v>
      </c>
      <c r="Q146" s="164">
        <f>SUM(K146:P146)</f>
        <v>17777189</v>
      </c>
      <c r="R146" s="166">
        <f t="shared" si="27"/>
        <v>18714784</v>
      </c>
    </row>
    <row r="147" spans="2:18" s="135" customFormat="1" ht="17.100000000000001" customHeight="1">
      <c r="B147" s="147"/>
      <c r="C147" s="137" t="s">
        <v>50</v>
      </c>
      <c r="D147" s="138"/>
      <c r="E147" s="138"/>
      <c r="F147" s="138"/>
      <c r="G147" s="139"/>
      <c r="H147" s="140">
        <f t="shared" ref="H147:R147" si="28">SUM(H148:H149)</f>
        <v>2754112</v>
      </c>
      <c r="I147" s="141">
        <f t="shared" si="28"/>
        <v>7159616</v>
      </c>
      <c r="J147" s="142">
        <f t="shared" si="28"/>
        <v>9913728</v>
      </c>
      <c r="K147" s="352">
        <f t="shared" si="28"/>
        <v>0</v>
      </c>
      <c r="L147" s="143">
        <f t="shared" si="28"/>
        <v>103563340</v>
      </c>
      <c r="M147" s="143">
        <f t="shared" si="28"/>
        <v>91231957</v>
      </c>
      <c r="N147" s="143">
        <f t="shared" si="28"/>
        <v>70797415</v>
      </c>
      <c r="O147" s="143">
        <f t="shared" si="28"/>
        <v>46525870</v>
      </c>
      <c r="P147" s="144">
        <f t="shared" si="28"/>
        <v>20778396</v>
      </c>
      <c r="Q147" s="145">
        <f t="shared" si="28"/>
        <v>332896978</v>
      </c>
      <c r="R147" s="146">
        <f t="shared" si="28"/>
        <v>342810706</v>
      </c>
    </row>
    <row r="148" spans="2:18" s="135" customFormat="1" ht="17.100000000000001" customHeight="1">
      <c r="B148" s="147"/>
      <c r="C148" s="147"/>
      <c r="D148" s="39" t="s">
        <v>51</v>
      </c>
      <c r="E148" s="68"/>
      <c r="F148" s="68"/>
      <c r="G148" s="148"/>
      <c r="H148" s="149">
        <v>0</v>
      </c>
      <c r="I148" s="150">
        <v>0</v>
      </c>
      <c r="J148" s="167">
        <f>SUM(H148:I148)</f>
        <v>0</v>
      </c>
      <c r="K148" s="349">
        <v>0</v>
      </c>
      <c r="L148" s="152">
        <v>78685721</v>
      </c>
      <c r="M148" s="152">
        <v>66236652</v>
      </c>
      <c r="N148" s="152">
        <v>53555095</v>
      </c>
      <c r="O148" s="152">
        <v>35869418</v>
      </c>
      <c r="P148" s="150">
        <v>14354637</v>
      </c>
      <c r="Q148" s="151">
        <f>SUM(K148:P148)</f>
        <v>248701523</v>
      </c>
      <c r="R148" s="153">
        <f>SUM(J148,Q148)</f>
        <v>248701523</v>
      </c>
    </row>
    <row r="149" spans="2:18" s="135" customFormat="1" ht="17.100000000000001" customHeight="1">
      <c r="B149" s="147"/>
      <c r="C149" s="147"/>
      <c r="D149" s="49" t="s">
        <v>52</v>
      </c>
      <c r="E149" s="50"/>
      <c r="F149" s="50"/>
      <c r="G149" s="161"/>
      <c r="H149" s="162">
        <v>2754112</v>
      </c>
      <c r="I149" s="163">
        <v>7159616</v>
      </c>
      <c r="J149" s="168">
        <f>SUM(H149:I149)</f>
        <v>9913728</v>
      </c>
      <c r="K149" s="351">
        <v>0</v>
      </c>
      <c r="L149" s="165">
        <v>24877619</v>
      </c>
      <c r="M149" s="165">
        <v>24995305</v>
      </c>
      <c r="N149" s="165">
        <v>17242320</v>
      </c>
      <c r="O149" s="165">
        <v>10656452</v>
      </c>
      <c r="P149" s="163">
        <v>6423759</v>
      </c>
      <c r="Q149" s="164">
        <f>SUM(K149:P149)</f>
        <v>84195455</v>
      </c>
      <c r="R149" s="166">
        <f>SUM(J149,Q149)</f>
        <v>94109183</v>
      </c>
    </row>
    <row r="150" spans="2:18" s="135" customFormat="1" ht="17.100000000000001" customHeight="1">
      <c r="B150" s="147"/>
      <c r="C150" s="137" t="s">
        <v>53</v>
      </c>
      <c r="D150" s="138"/>
      <c r="E150" s="138"/>
      <c r="F150" s="138"/>
      <c r="G150" s="139"/>
      <c r="H150" s="140">
        <f t="shared" ref="H150:R150" si="29">SUM(H151:H154)</f>
        <v>59994</v>
      </c>
      <c r="I150" s="141">
        <f t="shared" si="29"/>
        <v>145584</v>
      </c>
      <c r="J150" s="142">
        <f t="shared" si="29"/>
        <v>205578</v>
      </c>
      <c r="K150" s="352">
        <f t="shared" si="29"/>
        <v>0</v>
      </c>
      <c r="L150" s="143">
        <f t="shared" si="29"/>
        <v>8221417</v>
      </c>
      <c r="M150" s="143">
        <f t="shared" si="29"/>
        <v>10923436</v>
      </c>
      <c r="N150" s="143">
        <f t="shared" si="29"/>
        <v>17056794</v>
      </c>
      <c r="O150" s="143">
        <f t="shared" si="29"/>
        <v>12154290</v>
      </c>
      <c r="P150" s="144">
        <f t="shared" si="29"/>
        <v>6839290</v>
      </c>
      <c r="Q150" s="145">
        <f t="shared" si="29"/>
        <v>55195227</v>
      </c>
      <c r="R150" s="146">
        <f t="shared" si="29"/>
        <v>55400805</v>
      </c>
    </row>
    <row r="151" spans="2:18" s="135" customFormat="1" ht="17.100000000000001" customHeight="1">
      <c r="B151" s="147"/>
      <c r="C151" s="147"/>
      <c r="D151" s="39" t="s">
        <v>54</v>
      </c>
      <c r="E151" s="68"/>
      <c r="F151" s="68"/>
      <c r="G151" s="148"/>
      <c r="H151" s="149">
        <v>59994</v>
      </c>
      <c r="I151" s="150">
        <v>121122</v>
      </c>
      <c r="J151" s="167">
        <f>SUM(H151:I151)</f>
        <v>181116</v>
      </c>
      <c r="K151" s="349">
        <v>0</v>
      </c>
      <c r="L151" s="152">
        <v>7138010</v>
      </c>
      <c r="M151" s="152">
        <v>9378131</v>
      </c>
      <c r="N151" s="152">
        <v>14718192</v>
      </c>
      <c r="O151" s="152">
        <v>9670280</v>
      </c>
      <c r="P151" s="150">
        <v>5071854</v>
      </c>
      <c r="Q151" s="151">
        <f>SUM(K151:P151)</f>
        <v>45976467</v>
      </c>
      <c r="R151" s="153">
        <f>SUM(J151,Q151)</f>
        <v>46157583</v>
      </c>
    </row>
    <row r="152" spans="2:18" s="135" customFormat="1" ht="17.100000000000001" customHeight="1">
      <c r="B152" s="147"/>
      <c r="C152" s="147"/>
      <c r="D152" s="154" t="s">
        <v>55</v>
      </c>
      <c r="E152" s="47"/>
      <c r="F152" s="47"/>
      <c r="G152" s="155"/>
      <c r="H152" s="156">
        <v>0</v>
      </c>
      <c r="I152" s="157">
        <v>24462</v>
      </c>
      <c r="J152" s="169">
        <f>SUM(H152:I152)</f>
        <v>24462</v>
      </c>
      <c r="K152" s="350">
        <v>0</v>
      </c>
      <c r="L152" s="159">
        <v>927194</v>
      </c>
      <c r="M152" s="159">
        <v>1545305</v>
      </c>
      <c r="N152" s="159">
        <v>2338602</v>
      </c>
      <c r="O152" s="159">
        <v>2484010</v>
      </c>
      <c r="P152" s="157">
        <v>1767436</v>
      </c>
      <c r="Q152" s="158">
        <f>SUM(K152:P152)</f>
        <v>9062547</v>
      </c>
      <c r="R152" s="160">
        <f>SUM(J152,Q152)</f>
        <v>9087009</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156213</v>
      </c>
      <c r="M154" s="320">
        <v>0</v>
      </c>
      <c r="N154" s="320">
        <v>0</v>
      </c>
      <c r="O154" s="320">
        <v>0</v>
      </c>
      <c r="P154" s="318">
        <v>0</v>
      </c>
      <c r="Q154" s="321">
        <f>SUM(K154:P154)</f>
        <v>156213</v>
      </c>
      <c r="R154" s="322">
        <f>SUM(J154,Q154)</f>
        <v>156213</v>
      </c>
    </row>
    <row r="155" spans="2:18" s="135" customFormat="1" ht="17.100000000000001" customHeight="1">
      <c r="B155" s="147"/>
      <c r="C155" s="137" t="s">
        <v>57</v>
      </c>
      <c r="D155" s="138"/>
      <c r="E155" s="138"/>
      <c r="F155" s="138"/>
      <c r="G155" s="139"/>
      <c r="H155" s="140">
        <f t="shared" ref="H155:R155" si="30">SUM(H156:H158)</f>
        <v>5650578</v>
      </c>
      <c r="I155" s="141">
        <f t="shared" si="30"/>
        <v>11607136</v>
      </c>
      <c r="J155" s="142">
        <f t="shared" si="30"/>
        <v>17257714</v>
      </c>
      <c r="K155" s="352">
        <f t="shared" si="30"/>
        <v>0</v>
      </c>
      <c r="L155" s="143">
        <f t="shared" si="30"/>
        <v>14536898</v>
      </c>
      <c r="M155" s="143">
        <f t="shared" si="30"/>
        <v>19814304</v>
      </c>
      <c r="N155" s="143">
        <f t="shared" si="30"/>
        <v>15037628</v>
      </c>
      <c r="O155" s="143">
        <f t="shared" si="30"/>
        <v>12151553</v>
      </c>
      <c r="P155" s="144">
        <f t="shared" si="30"/>
        <v>7904773</v>
      </c>
      <c r="Q155" s="145">
        <f t="shared" si="30"/>
        <v>69445156</v>
      </c>
      <c r="R155" s="146">
        <f t="shared" si="30"/>
        <v>86702870</v>
      </c>
    </row>
    <row r="156" spans="2:18" s="135" customFormat="1" ht="17.100000000000001" customHeight="1">
      <c r="B156" s="147"/>
      <c r="C156" s="147"/>
      <c r="D156" s="39" t="s">
        <v>58</v>
      </c>
      <c r="E156" s="68"/>
      <c r="F156" s="68"/>
      <c r="G156" s="148"/>
      <c r="H156" s="149">
        <v>4212786</v>
      </c>
      <c r="I156" s="150">
        <v>9009690</v>
      </c>
      <c r="J156" s="167">
        <f>SUM(H156:I156)</f>
        <v>13222476</v>
      </c>
      <c r="K156" s="349">
        <v>0</v>
      </c>
      <c r="L156" s="152">
        <v>12423561</v>
      </c>
      <c r="M156" s="152">
        <v>18066678</v>
      </c>
      <c r="N156" s="152">
        <v>14028021</v>
      </c>
      <c r="O156" s="152">
        <v>11703854</v>
      </c>
      <c r="P156" s="150">
        <v>7719328</v>
      </c>
      <c r="Q156" s="151">
        <f>SUM(K156:P156)</f>
        <v>63941442</v>
      </c>
      <c r="R156" s="153">
        <f>SUM(J156,Q156)</f>
        <v>77163918</v>
      </c>
    </row>
    <row r="157" spans="2:18" s="135" customFormat="1" ht="17.100000000000001" customHeight="1">
      <c r="B157" s="147"/>
      <c r="C157" s="147"/>
      <c r="D157" s="154" t="s">
        <v>59</v>
      </c>
      <c r="E157" s="47"/>
      <c r="F157" s="47"/>
      <c r="G157" s="155"/>
      <c r="H157" s="156">
        <v>453638</v>
      </c>
      <c r="I157" s="157">
        <v>705937</v>
      </c>
      <c r="J157" s="169">
        <f>SUM(H157:I157)</f>
        <v>1159575</v>
      </c>
      <c r="K157" s="350">
        <v>0</v>
      </c>
      <c r="L157" s="159">
        <v>830036</v>
      </c>
      <c r="M157" s="159">
        <v>628862</v>
      </c>
      <c r="N157" s="159">
        <v>268052</v>
      </c>
      <c r="O157" s="159">
        <v>315292</v>
      </c>
      <c r="P157" s="157">
        <v>63360</v>
      </c>
      <c r="Q157" s="158">
        <f>SUM(K157:P157)</f>
        <v>2105602</v>
      </c>
      <c r="R157" s="160">
        <f>SUM(J157,Q157)</f>
        <v>3265177</v>
      </c>
    </row>
    <row r="158" spans="2:18" s="135" customFormat="1" ht="17.100000000000001" customHeight="1">
      <c r="B158" s="147"/>
      <c r="C158" s="147"/>
      <c r="D158" s="49" t="s">
        <v>60</v>
      </c>
      <c r="E158" s="50"/>
      <c r="F158" s="50"/>
      <c r="G158" s="161"/>
      <c r="H158" s="162">
        <v>984154</v>
      </c>
      <c r="I158" s="163">
        <v>1891509</v>
      </c>
      <c r="J158" s="168">
        <f>SUM(H158:I158)</f>
        <v>2875663</v>
      </c>
      <c r="K158" s="351">
        <v>0</v>
      </c>
      <c r="L158" s="165">
        <v>1283301</v>
      </c>
      <c r="M158" s="165">
        <v>1118764</v>
      </c>
      <c r="N158" s="165">
        <v>741555</v>
      </c>
      <c r="O158" s="165">
        <v>132407</v>
      </c>
      <c r="P158" s="163">
        <v>122085</v>
      </c>
      <c r="Q158" s="164">
        <f>SUM(K158:P158)</f>
        <v>3398112</v>
      </c>
      <c r="R158" s="166">
        <f>SUM(J158,Q158)</f>
        <v>6273775</v>
      </c>
    </row>
    <row r="159" spans="2:18" s="135" customFormat="1" ht="17.100000000000001" customHeight="1">
      <c r="B159" s="147"/>
      <c r="C159" s="171" t="s">
        <v>61</v>
      </c>
      <c r="D159" s="172"/>
      <c r="E159" s="172"/>
      <c r="F159" s="172"/>
      <c r="G159" s="173"/>
      <c r="H159" s="140">
        <v>1711083</v>
      </c>
      <c r="I159" s="141">
        <v>1972374</v>
      </c>
      <c r="J159" s="142">
        <f>SUM(H159:I159)</f>
        <v>3683457</v>
      </c>
      <c r="K159" s="352">
        <v>0</v>
      </c>
      <c r="L159" s="143">
        <v>16618342</v>
      </c>
      <c r="M159" s="143">
        <v>16156253</v>
      </c>
      <c r="N159" s="143">
        <v>24351215</v>
      </c>
      <c r="O159" s="143">
        <v>18398372</v>
      </c>
      <c r="P159" s="144">
        <v>8276234</v>
      </c>
      <c r="Q159" s="145">
        <f>SUM(K159:P159)</f>
        <v>83800416</v>
      </c>
      <c r="R159" s="146">
        <f>SUM(J159,Q159)</f>
        <v>87483873</v>
      </c>
    </row>
    <row r="160" spans="2:18" s="135" customFormat="1" ht="17.100000000000001" customHeight="1">
      <c r="B160" s="170"/>
      <c r="C160" s="171" t="s">
        <v>62</v>
      </c>
      <c r="D160" s="172"/>
      <c r="E160" s="172"/>
      <c r="F160" s="172"/>
      <c r="G160" s="173"/>
      <c r="H160" s="140">
        <v>3555030</v>
      </c>
      <c r="I160" s="141">
        <v>5615420</v>
      </c>
      <c r="J160" s="142">
        <f>SUM(H160:I160)</f>
        <v>9170450</v>
      </c>
      <c r="K160" s="352">
        <v>0</v>
      </c>
      <c r="L160" s="143">
        <v>44566440</v>
      </c>
      <c r="M160" s="143">
        <v>26984844</v>
      </c>
      <c r="N160" s="143">
        <v>19555924</v>
      </c>
      <c r="O160" s="143">
        <v>11427639</v>
      </c>
      <c r="P160" s="144">
        <v>5432967</v>
      </c>
      <c r="Q160" s="145">
        <f>SUM(K160:P160)</f>
        <v>107967814</v>
      </c>
      <c r="R160" s="146">
        <f>SUM(J160,Q160)</f>
        <v>117138264</v>
      </c>
    </row>
    <row r="161" spans="2:18" s="135" customFormat="1" ht="17.100000000000001" customHeight="1">
      <c r="B161" s="137" t="s">
        <v>63</v>
      </c>
      <c r="C161" s="138"/>
      <c r="D161" s="138"/>
      <c r="E161" s="138"/>
      <c r="F161" s="138"/>
      <c r="G161" s="139"/>
      <c r="H161" s="140">
        <f t="shared" ref="H161:R161" si="31">SUM(H162:H170)</f>
        <v>354289</v>
      </c>
      <c r="I161" s="141">
        <f t="shared" si="31"/>
        <v>1425980</v>
      </c>
      <c r="J161" s="142">
        <f t="shared" si="31"/>
        <v>1780269</v>
      </c>
      <c r="K161" s="352">
        <f t="shared" si="31"/>
        <v>0</v>
      </c>
      <c r="L161" s="143">
        <f t="shared" si="31"/>
        <v>149773395</v>
      </c>
      <c r="M161" s="143">
        <f t="shared" si="31"/>
        <v>143238402</v>
      </c>
      <c r="N161" s="143">
        <f t="shared" si="31"/>
        <v>141631884</v>
      </c>
      <c r="O161" s="143">
        <f t="shared" si="31"/>
        <v>103012722</v>
      </c>
      <c r="P161" s="144">
        <f t="shared" si="31"/>
        <v>54336718</v>
      </c>
      <c r="Q161" s="145">
        <f t="shared" si="31"/>
        <v>591993121</v>
      </c>
      <c r="R161" s="146">
        <f t="shared" si="31"/>
        <v>593773390</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4714101</v>
      </c>
      <c r="M162" s="211">
        <v>3840605</v>
      </c>
      <c r="N162" s="211">
        <v>5994396</v>
      </c>
      <c r="O162" s="211">
        <v>5206648</v>
      </c>
      <c r="P162" s="212">
        <v>3470203</v>
      </c>
      <c r="Q162" s="213">
        <f t="shared" ref="Q162:Q170" si="33">SUM(K162:P162)</f>
        <v>23225953</v>
      </c>
      <c r="R162" s="214">
        <f t="shared" ref="R162:R170" si="34">SUM(J162,Q162)</f>
        <v>23225953</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0</v>
      </c>
      <c r="Q163" s="158">
        <f t="shared" si="33"/>
        <v>0</v>
      </c>
      <c r="R163" s="160">
        <f t="shared" si="34"/>
        <v>0</v>
      </c>
    </row>
    <row r="164" spans="2:18" s="189" customFormat="1" ht="17.100000000000001" customHeight="1">
      <c r="B164" s="179"/>
      <c r="C164" s="180" t="s">
        <v>66</v>
      </c>
      <c r="D164" s="181"/>
      <c r="E164" s="181"/>
      <c r="F164" s="181"/>
      <c r="G164" s="182"/>
      <c r="H164" s="183">
        <v>0</v>
      </c>
      <c r="I164" s="184">
        <v>0</v>
      </c>
      <c r="J164" s="185">
        <f t="shared" si="32"/>
        <v>0</v>
      </c>
      <c r="K164" s="355"/>
      <c r="L164" s="186">
        <v>66773327</v>
      </c>
      <c r="M164" s="186">
        <v>46571661</v>
      </c>
      <c r="N164" s="186">
        <v>36545472</v>
      </c>
      <c r="O164" s="186">
        <v>19918033</v>
      </c>
      <c r="P164" s="184">
        <v>11642289</v>
      </c>
      <c r="Q164" s="187">
        <f t="shared" si="33"/>
        <v>181450782</v>
      </c>
      <c r="R164" s="188">
        <f t="shared" si="34"/>
        <v>181450782</v>
      </c>
    </row>
    <row r="165" spans="2:18" s="135" customFormat="1" ht="17.100000000000001" customHeight="1">
      <c r="B165" s="147"/>
      <c r="C165" s="154" t="s">
        <v>67</v>
      </c>
      <c r="D165" s="47"/>
      <c r="E165" s="47"/>
      <c r="F165" s="47"/>
      <c r="G165" s="155"/>
      <c r="H165" s="156">
        <v>0</v>
      </c>
      <c r="I165" s="157">
        <v>111996</v>
      </c>
      <c r="J165" s="169">
        <f t="shared" si="32"/>
        <v>111996</v>
      </c>
      <c r="K165" s="350">
        <v>0</v>
      </c>
      <c r="L165" s="159">
        <v>11325839</v>
      </c>
      <c r="M165" s="159">
        <v>12732587</v>
      </c>
      <c r="N165" s="159">
        <v>10445679</v>
      </c>
      <c r="O165" s="159">
        <v>7449505</v>
      </c>
      <c r="P165" s="157">
        <v>2610611</v>
      </c>
      <c r="Q165" s="158">
        <f t="shared" si="33"/>
        <v>44564221</v>
      </c>
      <c r="R165" s="160">
        <f t="shared" si="34"/>
        <v>44676217</v>
      </c>
    </row>
    <row r="166" spans="2:18" s="135" customFormat="1" ht="17.100000000000001" customHeight="1">
      <c r="B166" s="147"/>
      <c r="C166" s="154" t="s">
        <v>68</v>
      </c>
      <c r="D166" s="47"/>
      <c r="E166" s="47"/>
      <c r="F166" s="47"/>
      <c r="G166" s="155"/>
      <c r="H166" s="156">
        <v>354289</v>
      </c>
      <c r="I166" s="157">
        <v>1313984</v>
      </c>
      <c r="J166" s="169">
        <f t="shared" si="32"/>
        <v>1668273</v>
      </c>
      <c r="K166" s="350">
        <v>0</v>
      </c>
      <c r="L166" s="159">
        <v>11498863</v>
      </c>
      <c r="M166" s="159">
        <v>12834872</v>
      </c>
      <c r="N166" s="159">
        <v>18351617</v>
      </c>
      <c r="O166" s="159">
        <v>14401122</v>
      </c>
      <c r="P166" s="157">
        <v>9734020</v>
      </c>
      <c r="Q166" s="158">
        <f t="shared" si="33"/>
        <v>66820494</v>
      </c>
      <c r="R166" s="160">
        <f t="shared" si="34"/>
        <v>68488767</v>
      </c>
    </row>
    <row r="167" spans="2:18" s="135" customFormat="1" ht="17.100000000000001" customHeight="1">
      <c r="B167" s="147"/>
      <c r="C167" s="154" t="s">
        <v>69</v>
      </c>
      <c r="D167" s="47"/>
      <c r="E167" s="47"/>
      <c r="F167" s="47"/>
      <c r="G167" s="155"/>
      <c r="H167" s="156">
        <v>0</v>
      </c>
      <c r="I167" s="157">
        <v>0</v>
      </c>
      <c r="J167" s="169">
        <f t="shared" si="32"/>
        <v>0</v>
      </c>
      <c r="K167" s="355"/>
      <c r="L167" s="159">
        <v>46975467</v>
      </c>
      <c r="M167" s="159">
        <v>55811674</v>
      </c>
      <c r="N167" s="159">
        <v>56645598</v>
      </c>
      <c r="O167" s="159">
        <v>33094982</v>
      </c>
      <c r="P167" s="157">
        <v>12769125</v>
      </c>
      <c r="Q167" s="158">
        <f t="shared" si="33"/>
        <v>205296846</v>
      </c>
      <c r="R167" s="160">
        <f t="shared" si="34"/>
        <v>205296846</v>
      </c>
    </row>
    <row r="168" spans="2:18" s="135" customFormat="1" ht="17.100000000000001" customHeight="1">
      <c r="B168" s="147"/>
      <c r="C168" s="190" t="s">
        <v>70</v>
      </c>
      <c r="D168" s="191"/>
      <c r="E168" s="191"/>
      <c r="F168" s="191"/>
      <c r="G168" s="192"/>
      <c r="H168" s="156">
        <v>0</v>
      </c>
      <c r="I168" s="157">
        <v>0</v>
      </c>
      <c r="J168" s="169">
        <f t="shared" si="32"/>
        <v>0</v>
      </c>
      <c r="K168" s="355"/>
      <c r="L168" s="159">
        <v>4439331</v>
      </c>
      <c r="M168" s="159">
        <v>5598746</v>
      </c>
      <c r="N168" s="159">
        <v>7676067</v>
      </c>
      <c r="O168" s="159">
        <v>5766304</v>
      </c>
      <c r="P168" s="157">
        <v>2553588</v>
      </c>
      <c r="Q168" s="158">
        <f t="shared" si="33"/>
        <v>26034036</v>
      </c>
      <c r="R168" s="160">
        <f t="shared" si="34"/>
        <v>26034036</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999582</v>
      </c>
      <c r="O169" s="159">
        <v>8297564</v>
      </c>
      <c r="P169" s="157">
        <v>4385386</v>
      </c>
      <c r="Q169" s="158">
        <f t="shared" si="33"/>
        <v>13682532</v>
      </c>
      <c r="R169" s="160">
        <f t="shared" si="34"/>
        <v>13682532</v>
      </c>
    </row>
    <row r="170" spans="2:18" s="135" customFormat="1" ht="17.100000000000001" customHeight="1">
      <c r="B170" s="195"/>
      <c r="C170" s="196" t="s">
        <v>72</v>
      </c>
      <c r="D170" s="197"/>
      <c r="E170" s="197"/>
      <c r="F170" s="197"/>
      <c r="G170" s="198"/>
      <c r="H170" s="199">
        <v>0</v>
      </c>
      <c r="I170" s="200">
        <v>0</v>
      </c>
      <c r="J170" s="201">
        <f t="shared" si="32"/>
        <v>0</v>
      </c>
      <c r="K170" s="356"/>
      <c r="L170" s="202">
        <v>4046467</v>
      </c>
      <c r="M170" s="202">
        <v>5848257</v>
      </c>
      <c r="N170" s="202">
        <v>4973473</v>
      </c>
      <c r="O170" s="202">
        <v>8878564</v>
      </c>
      <c r="P170" s="200">
        <v>7171496</v>
      </c>
      <c r="Q170" s="203">
        <f t="shared" si="33"/>
        <v>30918257</v>
      </c>
      <c r="R170" s="204">
        <f t="shared" si="34"/>
        <v>30918257</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11446497</v>
      </c>
      <c r="M171" s="143">
        <f t="shared" si="35"/>
        <v>21452618</v>
      </c>
      <c r="N171" s="143">
        <f t="shared" si="35"/>
        <v>87947992</v>
      </c>
      <c r="O171" s="143">
        <f t="shared" si="35"/>
        <v>286248175</v>
      </c>
      <c r="P171" s="144">
        <f t="shared" si="35"/>
        <v>328798829</v>
      </c>
      <c r="Q171" s="145">
        <f t="shared" si="35"/>
        <v>735894111</v>
      </c>
      <c r="R171" s="146">
        <f t="shared" si="35"/>
        <v>735894111</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874386</v>
      </c>
      <c r="N172" s="152">
        <v>40188639</v>
      </c>
      <c r="O172" s="152">
        <v>134142608</v>
      </c>
      <c r="P172" s="150">
        <v>124274478</v>
      </c>
      <c r="Q172" s="151">
        <f>SUM(K172:P172)</f>
        <v>299480111</v>
      </c>
      <c r="R172" s="153">
        <f>SUM(J172,Q172)</f>
        <v>299480111</v>
      </c>
    </row>
    <row r="173" spans="2:18" s="135" customFormat="1" ht="17.100000000000001" customHeight="1">
      <c r="B173" s="147"/>
      <c r="C173" s="154" t="s">
        <v>75</v>
      </c>
      <c r="D173" s="47"/>
      <c r="E173" s="47"/>
      <c r="F173" s="47"/>
      <c r="G173" s="155"/>
      <c r="H173" s="156">
        <v>0</v>
      </c>
      <c r="I173" s="157">
        <v>0</v>
      </c>
      <c r="J173" s="169">
        <f>SUM(H173:I173)</f>
        <v>0</v>
      </c>
      <c r="K173" s="355"/>
      <c r="L173" s="159">
        <v>11446497</v>
      </c>
      <c r="M173" s="159">
        <v>20002007</v>
      </c>
      <c r="N173" s="159">
        <v>36872449</v>
      </c>
      <c r="O173" s="159">
        <v>36796782</v>
      </c>
      <c r="P173" s="157">
        <v>27350411</v>
      </c>
      <c r="Q173" s="158">
        <f>SUM(K173:P173)</f>
        <v>132468146</v>
      </c>
      <c r="R173" s="160">
        <f>SUM(J173,Q173)</f>
        <v>132468146</v>
      </c>
    </row>
    <row r="174" spans="2:18" s="135" customFormat="1" ht="17.100000000000001" customHeight="1">
      <c r="B174" s="193"/>
      <c r="C174" s="154" t="s">
        <v>76</v>
      </c>
      <c r="D174" s="47"/>
      <c r="E174" s="47"/>
      <c r="F174" s="47"/>
      <c r="G174" s="155"/>
      <c r="H174" s="156">
        <v>0</v>
      </c>
      <c r="I174" s="157">
        <v>0</v>
      </c>
      <c r="J174" s="169">
        <f>SUM(H174:I174)</f>
        <v>0</v>
      </c>
      <c r="K174" s="355"/>
      <c r="L174" s="159">
        <v>0</v>
      </c>
      <c r="M174" s="159">
        <v>0</v>
      </c>
      <c r="N174" s="159">
        <v>1783611</v>
      </c>
      <c r="O174" s="159">
        <v>15379460</v>
      </c>
      <c r="P174" s="157">
        <v>27452096</v>
      </c>
      <c r="Q174" s="158">
        <f>SUM(K174:P174)</f>
        <v>44615167</v>
      </c>
      <c r="R174" s="160">
        <f>SUM(J174,Q174)</f>
        <v>44615167</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576225</v>
      </c>
      <c r="N175" s="320">
        <v>9103293</v>
      </c>
      <c r="O175" s="320">
        <v>99929325</v>
      </c>
      <c r="P175" s="318">
        <v>149721844</v>
      </c>
      <c r="Q175" s="321">
        <f>SUM(K175:P175)</f>
        <v>259330687</v>
      </c>
      <c r="R175" s="322">
        <f>SUM(J175,Q175)</f>
        <v>259330687</v>
      </c>
    </row>
    <row r="176" spans="2:18" s="135" customFormat="1" ht="17.100000000000001" customHeight="1">
      <c r="B176" s="205" t="s">
        <v>77</v>
      </c>
      <c r="C176" s="31"/>
      <c r="D176" s="31"/>
      <c r="E176" s="31"/>
      <c r="F176" s="31"/>
      <c r="G176" s="32"/>
      <c r="H176" s="140">
        <f t="shared" ref="H176:R176" si="36">SUM(H140,H161,H171)</f>
        <v>15968003</v>
      </c>
      <c r="I176" s="141">
        <f t="shared" si="36"/>
        <v>32684630</v>
      </c>
      <c r="J176" s="142">
        <f t="shared" si="36"/>
        <v>48652633</v>
      </c>
      <c r="K176" s="352">
        <f t="shared" si="36"/>
        <v>0</v>
      </c>
      <c r="L176" s="143">
        <f t="shared" si="36"/>
        <v>404298951</v>
      </c>
      <c r="M176" s="143">
        <f t="shared" si="36"/>
        <v>374574331</v>
      </c>
      <c r="N176" s="143">
        <f t="shared" si="36"/>
        <v>415672987</v>
      </c>
      <c r="O176" s="143">
        <f t="shared" si="36"/>
        <v>524932879</v>
      </c>
      <c r="P176" s="144">
        <f t="shared" si="36"/>
        <v>456352581</v>
      </c>
      <c r="Q176" s="145">
        <f t="shared" si="36"/>
        <v>2175831729</v>
      </c>
      <c r="R176" s="146">
        <f t="shared" si="36"/>
        <v>2224484362</v>
      </c>
    </row>
  </sheetData>
  <mergeCells count="54">
    <mergeCell ref="H4:I4"/>
    <mergeCell ref="H5:I5"/>
    <mergeCell ref="C13:G13"/>
    <mergeCell ref="C22:G22"/>
    <mergeCell ref="C32:G32"/>
    <mergeCell ref="R96:R97"/>
    <mergeCell ref="B96:G97"/>
    <mergeCell ref="I137:R137"/>
    <mergeCell ref="J1:O1"/>
    <mergeCell ref="P1:Q1"/>
    <mergeCell ref="K47:Q47"/>
    <mergeCell ref="H47:J47"/>
    <mergeCell ref="K64:P64"/>
    <mergeCell ref="I95:R95"/>
    <mergeCell ref="H80:J80"/>
    <mergeCell ref="K80:P80"/>
    <mergeCell ref="Q12:R12"/>
    <mergeCell ref="R6:R7"/>
    <mergeCell ref="K46:R46"/>
    <mergeCell ref="J63:Q63"/>
    <mergeCell ref="K72:P72"/>
    <mergeCell ref="H72:J72"/>
    <mergeCell ref="J71:Q71"/>
    <mergeCell ref="Q72:Q73"/>
    <mergeCell ref="B138:G139"/>
    <mergeCell ref="H96:J96"/>
    <mergeCell ref="K96:Q96"/>
    <mergeCell ref="B47:G48"/>
    <mergeCell ref="B55:G56"/>
    <mergeCell ref="B64:G65"/>
    <mergeCell ref="B88:G89"/>
    <mergeCell ref="B5:G5"/>
    <mergeCell ref="B80:G81"/>
    <mergeCell ref="B72:G73"/>
    <mergeCell ref="C42:G42"/>
    <mergeCell ref="B13:B22"/>
    <mergeCell ref="B23:B32"/>
    <mergeCell ref="B33:B42"/>
    <mergeCell ref="K138:Q138"/>
    <mergeCell ref="Q80:Q81"/>
    <mergeCell ref="J87:Q87"/>
    <mergeCell ref="R47:R48"/>
    <mergeCell ref="H88:J88"/>
    <mergeCell ref="K88:P88"/>
    <mergeCell ref="Q88:Q89"/>
    <mergeCell ref="Q64:Q65"/>
    <mergeCell ref="J79:Q79"/>
    <mergeCell ref="H138:J138"/>
    <mergeCell ref="R138:R139"/>
    <mergeCell ref="R55:R56"/>
    <mergeCell ref="K54:R54"/>
    <mergeCell ref="H55:J55"/>
    <mergeCell ref="K55:Q55"/>
    <mergeCell ref="H64:J64"/>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
  <sheetViews>
    <sheetView workbookViewId="0">
      <selection activeCell="Q39" sqref="Q39"/>
    </sheetView>
  </sheetViews>
  <sheetFormatPr defaultColWidth="8.86328125" defaultRowHeight="12.75"/>
  <cols>
    <col min="1" max="1" width="8.86328125" style="226"/>
    <col min="2" max="2" width="31.265625" style="226" customWidth="1"/>
    <col min="3" max="8" width="9" style="226" customWidth="1"/>
    <col min="9" max="16384" width="8.86328125" style="226"/>
  </cols>
  <sheetData>
    <row r="1" spans="2:11">
      <c r="B1" s="225" t="s">
        <v>89</v>
      </c>
    </row>
    <row r="3" spans="2:11">
      <c r="B3" s="225"/>
    </row>
    <row r="4" spans="2:11">
      <c r="B4" s="227"/>
      <c r="C4" s="228">
        <v>2010</v>
      </c>
      <c r="D4" s="228">
        <v>2011</v>
      </c>
      <c r="E4" s="228">
        <v>2012</v>
      </c>
      <c r="F4" s="228">
        <v>2013</v>
      </c>
      <c r="G4" s="228">
        <v>2014</v>
      </c>
      <c r="H4" s="229">
        <v>2015</v>
      </c>
      <c r="I4" s="230">
        <v>2020</v>
      </c>
      <c r="J4" s="231">
        <v>2025</v>
      </c>
    </row>
    <row r="5" spans="2:11" ht="20.45" customHeight="1">
      <c r="B5" s="232" t="s">
        <v>90</v>
      </c>
      <c r="C5" s="233">
        <v>18241</v>
      </c>
      <c r="D5" s="233">
        <v>19060</v>
      </c>
      <c r="E5" s="233">
        <v>19882</v>
      </c>
      <c r="F5" s="233">
        <v>20701</v>
      </c>
      <c r="G5" s="233">
        <v>21521</v>
      </c>
      <c r="H5" s="234">
        <v>22340</v>
      </c>
      <c r="I5" s="235">
        <v>23395.383070246884</v>
      </c>
      <c r="J5" s="236">
        <v>23358.55261412515</v>
      </c>
    </row>
    <row r="6" spans="2:11" ht="20.45" customHeight="1">
      <c r="B6" s="237" t="s">
        <v>91</v>
      </c>
      <c r="C6" s="238">
        <v>12.1</v>
      </c>
      <c r="D6" s="238">
        <v>12.6</v>
      </c>
      <c r="E6" s="238">
        <v>13.1</v>
      </c>
      <c r="F6" s="238">
        <v>13.6</v>
      </c>
      <c r="G6" s="238">
        <v>14.1</v>
      </c>
      <c r="H6" s="239">
        <v>14.6</v>
      </c>
      <c r="I6" s="240">
        <v>15.74337349397593</v>
      </c>
      <c r="J6" s="241">
        <v>16.359036144578344</v>
      </c>
    </row>
    <row r="7" spans="2:11">
      <c r="B7" s="226" t="s">
        <v>92</v>
      </c>
    </row>
    <row r="8" spans="2:11" ht="13.15" customHeight="1">
      <c r="B8" s="600" t="s">
        <v>93</v>
      </c>
      <c r="C8" s="600"/>
      <c r="D8" s="600"/>
      <c r="E8" s="600"/>
      <c r="F8" s="600"/>
      <c r="G8" s="600"/>
      <c r="H8" s="600"/>
      <c r="I8" s="600"/>
      <c r="J8" s="600"/>
      <c r="K8" s="600"/>
    </row>
    <row r="9" spans="2:11">
      <c r="B9" s="600"/>
      <c r="C9" s="600"/>
      <c r="D9" s="600"/>
      <c r="E9" s="600"/>
      <c r="F9" s="600"/>
      <c r="G9" s="600"/>
      <c r="H9" s="600"/>
      <c r="I9" s="600"/>
      <c r="J9" s="600"/>
      <c r="K9" s="600"/>
    </row>
    <row r="10" spans="2:11">
      <c r="B10" s="600"/>
      <c r="C10" s="600"/>
      <c r="D10" s="600"/>
      <c r="E10" s="600"/>
      <c r="F10" s="600"/>
      <c r="G10" s="600"/>
      <c r="H10" s="600"/>
      <c r="I10" s="600"/>
      <c r="J10" s="600"/>
      <c r="K10" s="600"/>
    </row>
    <row r="11" spans="2:11">
      <c r="B11" s="226" t="s">
        <v>94</v>
      </c>
    </row>
  </sheetData>
  <mergeCells count="1">
    <mergeCell ref="B8:K10"/>
  </mergeCells>
  <phoneticPr fontId="7"/>
  <pageMargins left="0.7" right="0.7" top="0.75" bottom="0.75"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9"/>
  <sheetViews>
    <sheetView zoomScale="85" zoomScaleNormal="85" workbookViewId="0">
      <selection activeCell="Q39" sqref="Q39"/>
    </sheetView>
  </sheetViews>
  <sheetFormatPr defaultColWidth="8.86328125" defaultRowHeight="12.75"/>
  <cols>
    <col min="1" max="1" width="8.86328125" style="217"/>
    <col min="2" max="2" width="31.265625" style="217" customWidth="1"/>
    <col min="3" max="3" width="25.46484375" style="217" customWidth="1"/>
    <col min="4" max="16384" width="8.86328125" style="217"/>
  </cols>
  <sheetData>
    <row r="2" spans="2:15">
      <c r="B2" s="216" t="s">
        <v>81</v>
      </c>
    </row>
    <row r="3" spans="2:15">
      <c r="B3" s="216"/>
    </row>
    <row r="4" spans="2:15">
      <c r="B4" s="601" t="s">
        <v>82</v>
      </c>
      <c r="C4" s="602"/>
      <c r="D4" s="218">
        <v>2014</v>
      </c>
      <c r="E4" s="218">
        <v>2015</v>
      </c>
      <c r="F4" s="218">
        <v>2016</v>
      </c>
      <c r="G4" s="218">
        <v>2017</v>
      </c>
      <c r="H4" s="218">
        <v>2018</v>
      </c>
      <c r="I4" s="218">
        <v>2019</v>
      </c>
      <c r="J4" s="218">
        <v>2020</v>
      </c>
      <c r="K4" s="218">
        <v>2021</v>
      </c>
      <c r="L4" s="218">
        <v>2022</v>
      </c>
      <c r="M4" s="218">
        <v>2023</v>
      </c>
      <c r="N4" s="218">
        <v>2024</v>
      </c>
      <c r="O4" s="218">
        <v>2025</v>
      </c>
    </row>
    <row r="5" spans="2:15" ht="37.15" customHeight="1">
      <c r="B5" s="603" t="s">
        <v>83</v>
      </c>
      <c r="C5" s="219" t="s">
        <v>84</v>
      </c>
      <c r="D5" s="220">
        <v>11778</v>
      </c>
      <c r="E5" s="220">
        <v>12471</v>
      </c>
      <c r="F5" s="220">
        <v>12851</v>
      </c>
      <c r="G5" s="220">
        <v>13036</v>
      </c>
      <c r="H5" s="220">
        <v>13328.439578926682</v>
      </c>
      <c r="I5" s="220">
        <v>13627.439522023571</v>
      </c>
      <c r="J5" s="220">
        <v>13933.14699944528</v>
      </c>
      <c r="K5" s="220">
        <v>14245.712482848267</v>
      </c>
      <c r="L5" s="220">
        <v>14565.289819454183</v>
      </c>
      <c r="M5" s="220">
        <v>14892.036307774701</v>
      </c>
      <c r="N5" s="220">
        <v>15226.112775035093</v>
      </c>
      <c r="O5" s="220">
        <v>15567.683656334681</v>
      </c>
    </row>
    <row r="6" spans="2:15" ht="37.15" customHeight="1">
      <c r="B6" s="603"/>
      <c r="C6" s="221" t="s">
        <v>85</v>
      </c>
      <c r="D6" s="222">
        <v>0.63414634146341464</v>
      </c>
      <c r="E6" s="222">
        <v>0.65740643120716924</v>
      </c>
      <c r="F6" s="222">
        <v>0.67215858570008891</v>
      </c>
      <c r="G6" s="222">
        <v>0.67519552493914126</v>
      </c>
      <c r="H6" s="222">
        <v>0.68429652554889975</v>
      </c>
      <c r="I6" s="222">
        <v>0.69352019908677975</v>
      </c>
      <c r="J6" s="222">
        <v>0.70286819906847031</v>
      </c>
      <c r="K6" s="222">
        <v>0.71234220129749659</v>
      </c>
      <c r="L6" s="222">
        <v>0.72194390416563925</v>
      </c>
      <c r="M6" s="222">
        <v>0.73167502895740255</v>
      </c>
      <c r="N6" s="222">
        <v>0.74153732015858698</v>
      </c>
      <c r="O6" s="222">
        <v>0.75153254576902073</v>
      </c>
    </row>
    <row r="7" spans="2:15" ht="37.15" customHeight="1">
      <c r="B7" s="603" t="s">
        <v>86</v>
      </c>
      <c r="C7" s="219" t="s">
        <v>87</v>
      </c>
      <c r="D7" s="223" t="e">
        <f>IF(H9="",NA(),H9)</f>
        <v>#N/A</v>
      </c>
      <c r="E7" s="220">
        <v>14068.815999999999</v>
      </c>
      <c r="F7" s="223" t="e">
        <f t="shared" ref="F7:I8" si="0">IF(J9="",NA(),J9)</f>
        <v>#N/A</v>
      </c>
      <c r="G7" s="223" t="e">
        <f t="shared" si="0"/>
        <v>#N/A</v>
      </c>
      <c r="H7" s="223" t="e">
        <f t="shared" si="0"/>
        <v>#N/A</v>
      </c>
      <c r="I7" s="223" t="e">
        <f t="shared" si="0"/>
        <v>#N/A</v>
      </c>
      <c r="J7" s="220">
        <v>16078.593000000001</v>
      </c>
      <c r="K7" s="223" t="e">
        <f t="shared" ref="K7:N8" si="1">IF(O9="",NA(),O9)</f>
        <v>#N/A</v>
      </c>
      <c r="L7" s="223" t="e">
        <f t="shared" si="1"/>
        <v>#N/A</v>
      </c>
      <c r="M7" s="223" t="e">
        <f t="shared" si="1"/>
        <v>#N/A</v>
      </c>
      <c r="N7" s="223" t="e">
        <f t="shared" si="1"/>
        <v>#N/A</v>
      </c>
      <c r="O7" s="220">
        <v>17890.055</v>
      </c>
    </row>
    <row r="8" spans="2:15" ht="37.15" customHeight="1">
      <c r="B8" s="603"/>
      <c r="C8" s="221" t="s">
        <v>85</v>
      </c>
      <c r="D8" s="224" t="e">
        <f>IF(H10="",NA(),H10)</f>
        <v>#N/A</v>
      </c>
      <c r="E8" s="222">
        <v>0.74163500263574056</v>
      </c>
      <c r="F8" s="224" t="e">
        <f t="shared" si="0"/>
        <v>#N/A</v>
      </c>
      <c r="G8" s="224" t="e">
        <f t="shared" si="0"/>
        <v>#N/A</v>
      </c>
      <c r="H8" s="224" t="e">
        <f t="shared" si="0"/>
        <v>#N/A</v>
      </c>
      <c r="I8" s="224" t="e">
        <f t="shared" si="0"/>
        <v>#N/A</v>
      </c>
      <c r="J8" s="222">
        <v>0.81109685456665637</v>
      </c>
      <c r="K8" s="224" t="e">
        <f t="shared" si="1"/>
        <v>#N/A</v>
      </c>
      <c r="L8" s="224" t="e">
        <f t="shared" si="1"/>
        <v>#N/A</v>
      </c>
      <c r="M8" s="224" t="e">
        <f t="shared" si="1"/>
        <v>#N/A</v>
      </c>
      <c r="N8" s="224" t="e">
        <f t="shared" si="1"/>
        <v>#N/A</v>
      </c>
      <c r="O8" s="222">
        <v>0.86364541282459073</v>
      </c>
    </row>
    <row r="9" spans="2:15">
      <c r="B9" s="217" t="s">
        <v>88</v>
      </c>
    </row>
  </sheetData>
  <mergeCells count="3">
    <mergeCell ref="B4:C4"/>
    <mergeCell ref="B5:B6"/>
    <mergeCell ref="B7:B8"/>
  </mergeCells>
  <phoneticPr fontId="7"/>
  <conditionalFormatting sqref="D7:D8">
    <cfRule type="cellIs" dxfId="3" priority="4" operator="equal">
      <formula>#N/A</formula>
    </cfRule>
  </conditionalFormatting>
  <conditionalFormatting sqref="F7:I8">
    <cfRule type="cellIs" dxfId="2" priority="3" operator="equal">
      <formula>#N/A</formula>
    </cfRule>
  </conditionalFormatting>
  <conditionalFormatting sqref="K7:N8">
    <cfRule type="cellIs" dxfId="1" priority="2" operator="equal">
      <formula>#N/A</formula>
    </cfRule>
  </conditionalFormatting>
  <conditionalFormatting sqref="D7:N8">
    <cfRule type="containsErrors" dxfId="0" priority="1">
      <formula>ISERROR(D7)</formula>
    </cfRule>
  </conditionalFormatting>
  <pageMargins left="0.25" right="0.25"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令和２年（２０２０年）４月※</v>
      </c>
      <c r="B1" s="251"/>
      <c r="C1" s="251"/>
      <c r="D1" s="251"/>
      <c r="E1" s="251"/>
      <c r="F1" s="251"/>
      <c r="G1" s="251"/>
      <c r="H1" s="251"/>
      <c r="J1" s="627" t="s">
        <v>0</v>
      </c>
      <c r="K1" s="628"/>
      <c r="L1" s="628"/>
      <c r="M1" s="628"/>
      <c r="N1" s="628"/>
      <c r="O1" s="629"/>
      <c r="P1" s="630">
        <v>44013</v>
      </c>
      <c r="Q1" s="631"/>
      <c r="R1" s="3" t="s">
        <v>1</v>
      </c>
    </row>
    <row r="2" spans="1:18" ht="17.100000000000001" customHeight="1" thickTop="1">
      <c r="A2" s="4">
        <v>2</v>
      </c>
      <c r="B2" s="4">
        <v>2020</v>
      </c>
      <c r="C2" s="4">
        <v>4</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令和２年（２０２０年）４月末日現在</v>
      </c>
      <c r="C5" s="635"/>
      <c r="D5" s="635"/>
      <c r="E5" s="635"/>
      <c r="F5" s="635"/>
      <c r="G5" s="636"/>
      <c r="H5" s="637" t="s">
        <v>4</v>
      </c>
      <c r="I5" s="638"/>
      <c r="L5" s="362" t="s">
        <v>3</v>
      </c>
      <c r="Q5" s="7" t="s">
        <v>5</v>
      </c>
    </row>
    <row r="6" spans="1:18" ht="17.100000000000001" customHeight="1">
      <c r="B6" s="8" t="s">
        <v>6</v>
      </c>
      <c r="C6" s="9"/>
      <c r="D6" s="9"/>
      <c r="E6" s="9"/>
      <c r="F6" s="9"/>
      <c r="G6" s="10"/>
      <c r="H6" s="11"/>
      <c r="I6" s="12">
        <v>47042</v>
      </c>
      <c r="K6" s="361" t="s">
        <v>158</v>
      </c>
      <c r="L6" s="360">
        <f>(I7+I8)-I6</f>
        <v>2507</v>
      </c>
      <c r="Q6" s="242">
        <f>R42</f>
        <v>19808</v>
      </c>
      <c r="R6" s="648">
        <f>Q6/Q7</f>
        <v>0.2050708658156557</v>
      </c>
    </row>
    <row r="7" spans="1:18" s="251" customFormat="1" ht="17.100000000000001" customHeight="1">
      <c r="B7" s="243" t="s">
        <v>151</v>
      </c>
      <c r="C7" s="244"/>
      <c r="D7" s="244"/>
      <c r="E7" s="244"/>
      <c r="F7" s="244"/>
      <c r="G7" s="245"/>
      <c r="H7" s="246"/>
      <c r="I7" s="247">
        <v>31775</v>
      </c>
      <c r="K7" s="251" t="s">
        <v>157</v>
      </c>
      <c r="Q7" s="333">
        <f>I9</f>
        <v>96591</v>
      </c>
      <c r="R7" s="648"/>
    </row>
    <row r="8" spans="1:18" s="251" customFormat="1" ht="17.100000000000001" customHeight="1">
      <c r="B8" s="13" t="s">
        <v>152</v>
      </c>
      <c r="C8" s="14"/>
      <c r="D8" s="14"/>
      <c r="E8" s="14"/>
      <c r="F8" s="14"/>
      <c r="G8" s="248"/>
      <c r="H8" s="249"/>
      <c r="I8" s="250">
        <v>17774</v>
      </c>
      <c r="K8" s="251" t="s">
        <v>156</v>
      </c>
      <c r="Q8" s="334"/>
      <c r="R8" s="335"/>
    </row>
    <row r="9" spans="1:18" ht="17.100000000000001" customHeight="1">
      <c r="B9" s="15" t="s">
        <v>7</v>
      </c>
      <c r="C9" s="16"/>
      <c r="D9" s="16"/>
      <c r="E9" s="16"/>
      <c r="F9" s="16"/>
      <c r="G9" s="17"/>
      <c r="H9" s="18"/>
      <c r="I9" s="19">
        <f>I6+I7+I8</f>
        <v>96591</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令和２年（２０２０年）４月末日現在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820</v>
      </c>
      <c r="I14" s="34">
        <f>I15+I16+I17+I18+I19+I20</f>
        <v>652</v>
      </c>
      <c r="J14" s="35">
        <f t="shared" ref="J14:J22" si="0">SUM(H14:I14)</f>
        <v>1472</v>
      </c>
      <c r="K14" s="337" t="s">
        <v>177</v>
      </c>
      <c r="L14" s="36">
        <f>L15+L16+L17+L18+L19+L20</f>
        <v>1408</v>
      </c>
      <c r="M14" s="36">
        <f>M15+M16+M17+M18+M19+M20</f>
        <v>1018</v>
      </c>
      <c r="N14" s="36">
        <f>N15+N16+N17+N18+N19+N20</f>
        <v>716</v>
      </c>
      <c r="O14" s="36">
        <f>O15+O16+O17+O18+O19+O20</f>
        <v>643</v>
      </c>
      <c r="P14" s="36">
        <f>P15+P16+P17+P18+P19+P20</f>
        <v>539</v>
      </c>
      <c r="Q14" s="37">
        <f t="shared" ref="Q14:Q22" si="1">SUM(K14:P14)</f>
        <v>4324</v>
      </c>
      <c r="R14" s="38">
        <f t="shared" ref="R14:R22" si="2">SUM(J14,Q14)</f>
        <v>5796</v>
      </c>
    </row>
    <row r="15" spans="1:18" ht="17.100000000000001" customHeight="1">
      <c r="A15" s="4">
        <v>156</v>
      </c>
      <c r="B15" s="611"/>
      <c r="C15" s="39"/>
      <c r="D15" s="40" t="s">
        <v>22</v>
      </c>
      <c r="E15" s="40"/>
      <c r="F15" s="40"/>
      <c r="G15" s="40"/>
      <c r="H15" s="41">
        <v>62</v>
      </c>
      <c r="I15" s="42">
        <v>67</v>
      </c>
      <c r="J15" s="43">
        <f t="shared" si="0"/>
        <v>129</v>
      </c>
      <c r="K15" s="338" t="s">
        <v>177</v>
      </c>
      <c r="L15" s="44">
        <v>82</v>
      </c>
      <c r="M15" s="44">
        <v>73</v>
      </c>
      <c r="N15" s="44">
        <v>38</v>
      </c>
      <c r="O15" s="44">
        <v>41</v>
      </c>
      <c r="P15" s="42">
        <v>32</v>
      </c>
      <c r="Q15" s="43">
        <f t="shared" si="1"/>
        <v>266</v>
      </c>
      <c r="R15" s="45">
        <f t="shared" si="2"/>
        <v>395</v>
      </c>
    </row>
    <row r="16" spans="1:18" ht="17.100000000000001" customHeight="1">
      <c r="A16" s="4"/>
      <c r="B16" s="611"/>
      <c r="C16" s="46"/>
      <c r="D16" s="47" t="s">
        <v>23</v>
      </c>
      <c r="E16" s="47"/>
      <c r="F16" s="47"/>
      <c r="G16" s="47"/>
      <c r="H16" s="41">
        <v>112</v>
      </c>
      <c r="I16" s="42">
        <v>112</v>
      </c>
      <c r="J16" s="43">
        <f t="shared" si="0"/>
        <v>224</v>
      </c>
      <c r="K16" s="338" t="s">
        <v>177</v>
      </c>
      <c r="L16" s="44">
        <v>167</v>
      </c>
      <c r="M16" s="44">
        <v>150</v>
      </c>
      <c r="N16" s="44">
        <v>91</v>
      </c>
      <c r="O16" s="44">
        <v>86</v>
      </c>
      <c r="P16" s="42">
        <v>73</v>
      </c>
      <c r="Q16" s="43">
        <f t="shared" si="1"/>
        <v>567</v>
      </c>
      <c r="R16" s="48">
        <f t="shared" si="2"/>
        <v>791</v>
      </c>
    </row>
    <row r="17" spans="1:18" ht="17.100000000000001" customHeight="1">
      <c r="A17" s="4"/>
      <c r="B17" s="611"/>
      <c r="C17" s="46"/>
      <c r="D17" s="47" t="s">
        <v>24</v>
      </c>
      <c r="E17" s="47"/>
      <c r="F17" s="47"/>
      <c r="G17" s="47"/>
      <c r="H17" s="41">
        <v>147</v>
      </c>
      <c r="I17" s="42">
        <v>117</v>
      </c>
      <c r="J17" s="43">
        <f t="shared" si="0"/>
        <v>264</v>
      </c>
      <c r="K17" s="338" t="s">
        <v>177</v>
      </c>
      <c r="L17" s="44">
        <v>233</v>
      </c>
      <c r="M17" s="44">
        <v>173</v>
      </c>
      <c r="N17" s="44">
        <v>146</v>
      </c>
      <c r="O17" s="44">
        <v>93</v>
      </c>
      <c r="P17" s="42">
        <v>91</v>
      </c>
      <c r="Q17" s="43">
        <f t="shared" si="1"/>
        <v>736</v>
      </c>
      <c r="R17" s="48">
        <f t="shared" si="2"/>
        <v>1000</v>
      </c>
    </row>
    <row r="18" spans="1:18" ht="17.100000000000001" customHeight="1">
      <c r="A18" s="4"/>
      <c r="B18" s="611"/>
      <c r="C18" s="46"/>
      <c r="D18" s="47" t="s">
        <v>25</v>
      </c>
      <c r="E18" s="47"/>
      <c r="F18" s="47"/>
      <c r="G18" s="47"/>
      <c r="H18" s="41">
        <v>165</v>
      </c>
      <c r="I18" s="42">
        <v>138</v>
      </c>
      <c r="J18" s="43">
        <f t="shared" si="0"/>
        <v>303</v>
      </c>
      <c r="K18" s="338" t="s">
        <v>177</v>
      </c>
      <c r="L18" s="44">
        <v>326</v>
      </c>
      <c r="M18" s="44">
        <v>209</v>
      </c>
      <c r="N18" s="44">
        <v>125</v>
      </c>
      <c r="O18" s="44">
        <v>143</v>
      </c>
      <c r="P18" s="42">
        <v>121</v>
      </c>
      <c r="Q18" s="43">
        <f t="shared" si="1"/>
        <v>924</v>
      </c>
      <c r="R18" s="48">
        <f t="shared" si="2"/>
        <v>1227</v>
      </c>
    </row>
    <row r="19" spans="1:18" ht="17.100000000000001" customHeight="1">
      <c r="A19" s="4"/>
      <c r="B19" s="611"/>
      <c r="C19" s="46"/>
      <c r="D19" s="47" t="s">
        <v>26</v>
      </c>
      <c r="E19" s="47"/>
      <c r="F19" s="47"/>
      <c r="G19" s="47"/>
      <c r="H19" s="41">
        <v>198</v>
      </c>
      <c r="I19" s="42">
        <v>118</v>
      </c>
      <c r="J19" s="43">
        <f t="shared" si="0"/>
        <v>316</v>
      </c>
      <c r="K19" s="338" t="s">
        <v>177</v>
      </c>
      <c r="L19" s="44">
        <v>351</v>
      </c>
      <c r="M19" s="44">
        <v>219</v>
      </c>
      <c r="N19" s="44">
        <v>183</v>
      </c>
      <c r="O19" s="44">
        <v>149</v>
      </c>
      <c r="P19" s="42">
        <v>110</v>
      </c>
      <c r="Q19" s="43">
        <f t="shared" si="1"/>
        <v>1012</v>
      </c>
      <c r="R19" s="48">
        <f t="shared" si="2"/>
        <v>1328</v>
      </c>
    </row>
    <row r="20" spans="1:18" ht="17.100000000000001" customHeight="1">
      <c r="A20" s="4">
        <v>719</v>
      </c>
      <c r="B20" s="611"/>
      <c r="C20" s="49"/>
      <c r="D20" s="50" t="s">
        <v>27</v>
      </c>
      <c r="E20" s="50"/>
      <c r="F20" s="50"/>
      <c r="G20" s="50"/>
      <c r="H20" s="51">
        <v>136</v>
      </c>
      <c r="I20" s="52">
        <v>100</v>
      </c>
      <c r="J20" s="53">
        <f t="shared" si="0"/>
        <v>236</v>
      </c>
      <c r="K20" s="339" t="s">
        <v>177</v>
      </c>
      <c r="L20" s="54">
        <v>249</v>
      </c>
      <c r="M20" s="54">
        <v>194</v>
      </c>
      <c r="N20" s="54">
        <v>133</v>
      </c>
      <c r="O20" s="54">
        <v>131</v>
      </c>
      <c r="P20" s="52">
        <v>112</v>
      </c>
      <c r="Q20" s="43">
        <f t="shared" si="1"/>
        <v>819</v>
      </c>
      <c r="R20" s="55">
        <f t="shared" si="2"/>
        <v>1055</v>
      </c>
    </row>
    <row r="21" spans="1:18" ht="17.100000000000001" customHeight="1">
      <c r="A21" s="4">
        <v>25</v>
      </c>
      <c r="B21" s="611"/>
      <c r="C21" s="56" t="s">
        <v>28</v>
      </c>
      <c r="D21" s="56"/>
      <c r="E21" s="56"/>
      <c r="F21" s="56"/>
      <c r="G21" s="56"/>
      <c r="H21" s="33">
        <v>18</v>
      </c>
      <c r="I21" s="57">
        <v>21</v>
      </c>
      <c r="J21" s="35">
        <f t="shared" si="0"/>
        <v>39</v>
      </c>
      <c r="K21" s="337" t="s">
        <v>177</v>
      </c>
      <c r="L21" s="36">
        <v>41</v>
      </c>
      <c r="M21" s="36">
        <v>33</v>
      </c>
      <c r="N21" s="36">
        <v>16</v>
      </c>
      <c r="O21" s="36">
        <v>11</v>
      </c>
      <c r="P21" s="58">
        <v>26</v>
      </c>
      <c r="Q21" s="59">
        <f t="shared" si="1"/>
        <v>127</v>
      </c>
      <c r="R21" s="60">
        <f t="shared" si="2"/>
        <v>166</v>
      </c>
    </row>
    <row r="22" spans="1:18" ht="17.100000000000001" customHeight="1" thickBot="1">
      <c r="A22" s="4">
        <v>900</v>
      </c>
      <c r="B22" s="612"/>
      <c r="C22" s="607" t="s">
        <v>29</v>
      </c>
      <c r="D22" s="608"/>
      <c r="E22" s="608"/>
      <c r="F22" s="608"/>
      <c r="G22" s="609"/>
      <c r="H22" s="61">
        <f>H14+H21</f>
        <v>838</v>
      </c>
      <c r="I22" s="62">
        <f>I14+I21</f>
        <v>673</v>
      </c>
      <c r="J22" s="63">
        <f t="shared" si="0"/>
        <v>1511</v>
      </c>
      <c r="K22" s="340" t="s">
        <v>177</v>
      </c>
      <c r="L22" s="64">
        <f>L14+L21</f>
        <v>1449</v>
      </c>
      <c r="M22" s="64">
        <f>M14+M21</f>
        <v>1051</v>
      </c>
      <c r="N22" s="64">
        <f>N14+N21</f>
        <v>732</v>
      </c>
      <c r="O22" s="64">
        <f>O14+O21</f>
        <v>654</v>
      </c>
      <c r="P22" s="62">
        <f>P14+P21</f>
        <v>565</v>
      </c>
      <c r="Q22" s="63">
        <f t="shared" si="1"/>
        <v>4451</v>
      </c>
      <c r="R22" s="65">
        <f t="shared" si="2"/>
        <v>5962</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1960</v>
      </c>
      <c r="I24" s="34">
        <f>I25+I26+I27+I28+I29+I30</f>
        <v>1798</v>
      </c>
      <c r="J24" s="35">
        <f t="shared" ref="J24:J32" si="3">SUM(H24:I24)</f>
        <v>3758</v>
      </c>
      <c r="K24" s="337" t="s">
        <v>176</v>
      </c>
      <c r="L24" s="36">
        <f>L25+L26+L27+L28+L29+L30</f>
        <v>3255</v>
      </c>
      <c r="M24" s="36">
        <f>M25+M26+M27+M28+M29+M30</f>
        <v>1945</v>
      </c>
      <c r="N24" s="36">
        <f>N25+N26+N27+N28+N29+N30</f>
        <v>1538</v>
      </c>
      <c r="O24" s="36">
        <f>O25+O26+O27+O28+O29+O30</f>
        <v>1743</v>
      </c>
      <c r="P24" s="36">
        <f>P25+P26+P27+P28+P29+P30</f>
        <v>1470</v>
      </c>
      <c r="Q24" s="37">
        <f t="shared" ref="Q24:Q32" si="4">SUM(K24:P24)</f>
        <v>9951</v>
      </c>
      <c r="R24" s="38">
        <f t="shared" ref="R24:R32" si="5">SUM(J24,Q24)</f>
        <v>13709</v>
      </c>
    </row>
    <row r="25" spans="1:18" ht="17.100000000000001" customHeight="1">
      <c r="B25" s="614"/>
      <c r="C25" s="68"/>
      <c r="D25" s="40" t="s">
        <v>22</v>
      </c>
      <c r="E25" s="40"/>
      <c r="F25" s="40"/>
      <c r="G25" s="40"/>
      <c r="H25" s="41">
        <v>57</v>
      </c>
      <c r="I25" s="42">
        <v>57</v>
      </c>
      <c r="J25" s="43">
        <f t="shared" si="3"/>
        <v>114</v>
      </c>
      <c r="K25" s="338" t="s">
        <v>176</v>
      </c>
      <c r="L25" s="44">
        <v>74</v>
      </c>
      <c r="M25" s="44">
        <v>52</v>
      </c>
      <c r="N25" s="44">
        <v>30</v>
      </c>
      <c r="O25" s="44">
        <v>28</v>
      </c>
      <c r="P25" s="42">
        <v>30</v>
      </c>
      <c r="Q25" s="43">
        <f t="shared" si="4"/>
        <v>214</v>
      </c>
      <c r="R25" s="45">
        <f t="shared" si="5"/>
        <v>328</v>
      </c>
    </row>
    <row r="26" spans="1:18" ht="17.100000000000001" customHeight="1">
      <c r="B26" s="614"/>
      <c r="C26" s="40"/>
      <c r="D26" s="47" t="s">
        <v>23</v>
      </c>
      <c r="E26" s="47"/>
      <c r="F26" s="47"/>
      <c r="G26" s="47"/>
      <c r="H26" s="41">
        <v>133</v>
      </c>
      <c r="I26" s="42">
        <v>144</v>
      </c>
      <c r="J26" s="43">
        <f t="shared" si="3"/>
        <v>277</v>
      </c>
      <c r="K26" s="338" t="s">
        <v>176</v>
      </c>
      <c r="L26" s="44">
        <v>179</v>
      </c>
      <c r="M26" s="44">
        <v>114</v>
      </c>
      <c r="N26" s="44">
        <v>80</v>
      </c>
      <c r="O26" s="44">
        <v>69</v>
      </c>
      <c r="P26" s="42">
        <v>74</v>
      </c>
      <c r="Q26" s="43">
        <f t="shared" si="4"/>
        <v>516</v>
      </c>
      <c r="R26" s="48">
        <f t="shared" si="5"/>
        <v>793</v>
      </c>
    </row>
    <row r="27" spans="1:18" ht="17.100000000000001" customHeight="1">
      <c r="B27" s="614"/>
      <c r="C27" s="40"/>
      <c r="D27" s="47" t="s">
        <v>24</v>
      </c>
      <c r="E27" s="47"/>
      <c r="F27" s="47"/>
      <c r="G27" s="47"/>
      <c r="H27" s="41">
        <v>318</v>
      </c>
      <c r="I27" s="42">
        <v>238</v>
      </c>
      <c r="J27" s="43">
        <f t="shared" si="3"/>
        <v>556</v>
      </c>
      <c r="K27" s="338" t="s">
        <v>176</v>
      </c>
      <c r="L27" s="44">
        <v>376</v>
      </c>
      <c r="M27" s="44">
        <v>208</v>
      </c>
      <c r="N27" s="44">
        <v>135</v>
      </c>
      <c r="O27" s="44">
        <v>144</v>
      </c>
      <c r="P27" s="42">
        <v>113</v>
      </c>
      <c r="Q27" s="43">
        <f t="shared" si="4"/>
        <v>976</v>
      </c>
      <c r="R27" s="48">
        <f t="shared" si="5"/>
        <v>1532</v>
      </c>
    </row>
    <row r="28" spans="1:18" ht="17.100000000000001" customHeight="1">
      <c r="B28" s="614"/>
      <c r="C28" s="40"/>
      <c r="D28" s="47" t="s">
        <v>25</v>
      </c>
      <c r="E28" s="47"/>
      <c r="F28" s="47"/>
      <c r="G28" s="47"/>
      <c r="H28" s="41">
        <v>505</v>
      </c>
      <c r="I28" s="42">
        <v>384</v>
      </c>
      <c r="J28" s="43">
        <f t="shared" si="3"/>
        <v>889</v>
      </c>
      <c r="K28" s="338" t="s">
        <v>176</v>
      </c>
      <c r="L28" s="44">
        <v>689</v>
      </c>
      <c r="M28" s="44">
        <v>321</v>
      </c>
      <c r="N28" s="44">
        <v>219</v>
      </c>
      <c r="O28" s="44">
        <v>234</v>
      </c>
      <c r="P28" s="42">
        <v>209</v>
      </c>
      <c r="Q28" s="43">
        <f t="shared" si="4"/>
        <v>1672</v>
      </c>
      <c r="R28" s="48">
        <f t="shared" si="5"/>
        <v>2561</v>
      </c>
    </row>
    <row r="29" spans="1:18" ht="17.100000000000001" customHeight="1">
      <c r="B29" s="614"/>
      <c r="C29" s="40"/>
      <c r="D29" s="47" t="s">
        <v>26</v>
      </c>
      <c r="E29" s="47"/>
      <c r="F29" s="47"/>
      <c r="G29" s="47"/>
      <c r="H29" s="41">
        <v>602</v>
      </c>
      <c r="I29" s="42">
        <v>560</v>
      </c>
      <c r="J29" s="43">
        <f t="shared" si="3"/>
        <v>1162</v>
      </c>
      <c r="K29" s="338" t="s">
        <v>176</v>
      </c>
      <c r="L29" s="44">
        <v>999</v>
      </c>
      <c r="M29" s="44">
        <v>517</v>
      </c>
      <c r="N29" s="44">
        <v>399</v>
      </c>
      <c r="O29" s="44">
        <v>449</v>
      </c>
      <c r="P29" s="42">
        <v>375</v>
      </c>
      <c r="Q29" s="43">
        <f t="shared" si="4"/>
        <v>2739</v>
      </c>
      <c r="R29" s="48">
        <f t="shared" si="5"/>
        <v>3901</v>
      </c>
    </row>
    <row r="30" spans="1:18" ht="17.100000000000001" customHeight="1">
      <c r="B30" s="614"/>
      <c r="C30" s="50"/>
      <c r="D30" s="50" t="s">
        <v>27</v>
      </c>
      <c r="E30" s="50"/>
      <c r="F30" s="50"/>
      <c r="G30" s="50"/>
      <c r="H30" s="51">
        <v>345</v>
      </c>
      <c r="I30" s="52">
        <v>415</v>
      </c>
      <c r="J30" s="53">
        <f t="shared" si="3"/>
        <v>760</v>
      </c>
      <c r="K30" s="339" t="s">
        <v>176</v>
      </c>
      <c r="L30" s="54">
        <v>938</v>
      </c>
      <c r="M30" s="54">
        <v>733</v>
      </c>
      <c r="N30" s="54">
        <v>675</v>
      </c>
      <c r="O30" s="54">
        <v>819</v>
      </c>
      <c r="P30" s="52">
        <v>669</v>
      </c>
      <c r="Q30" s="53">
        <f t="shared" si="4"/>
        <v>3834</v>
      </c>
      <c r="R30" s="55">
        <f t="shared" si="5"/>
        <v>4594</v>
      </c>
    </row>
    <row r="31" spans="1:18" ht="17.100000000000001" customHeight="1">
      <c r="B31" s="614"/>
      <c r="C31" s="56" t="s">
        <v>28</v>
      </c>
      <c r="D31" s="56"/>
      <c r="E31" s="56"/>
      <c r="F31" s="56"/>
      <c r="G31" s="56"/>
      <c r="H31" s="33">
        <v>17</v>
      </c>
      <c r="I31" s="57">
        <v>27</v>
      </c>
      <c r="J31" s="35">
        <f t="shared" si="3"/>
        <v>44</v>
      </c>
      <c r="K31" s="337" t="s">
        <v>176</v>
      </c>
      <c r="L31" s="36">
        <v>29</v>
      </c>
      <c r="M31" s="36">
        <v>16</v>
      </c>
      <c r="N31" s="36">
        <v>19</v>
      </c>
      <c r="O31" s="36">
        <v>12</v>
      </c>
      <c r="P31" s="58">
        <v>17</v>
      </c>
      <c r="Q31" s="59">
        <f t="shared" si="4"/>
        <v>93</v>
      </c>
      <c r="R31" s="60">
        <f t="shared" si="5"/>
        <v>137</v>
      </c>
    </row>
    <row r="32" spans="1:18" ht="17.100000000000001" customHeight="1" thickBot="1">
      <c r="B32" s="615"/>
      <c r="C32" s="607" t="s">
        <v>29</v>
      </c>
      <c r="D32" s="608"/>
      <c r="E32" s="608"/>
      <c r="F32" s="608"/>
      <c r="G32" s="609"/>
      <c r="H32" s="61">
        <f>H24+H31</f>
        <v>1977</v>
      </c>
      <c r="I32" s="62">
        <f>I24+I31</f>
        <v>1825</v>
      </c>
      <c r="J32" s="63">
        <f t="shared" si="3"/>
        <v>3802</v>
      </c>
      <c r="K32" s="340" t="s">
        <v>176</v>
      </c>
      <c r="L32" s="64">
        <f>L24+L31</f>
        <v>3284</v>
      </c>
      <c r="M32" s="64">
        <f>M24+M31</f>
        <v>1961</v>
      </c>
      <c r="N32" s="64">
        <f>N24+N31</f>
        <v>1557</v>
      </c>
      <c r="O32" s="64">
        <f>O24+O31</f>
        <v>1755</v>
      </c>
      <c r="P32" s="62">
        <f>P24+P31</f>
        <v>1487</v>
      </c>
      <c r="Q32" s="63">
        <f t="shared" si="4"/>
        <v>10044</v>
      </c>
      <c r="R32" s="65">
        <f t="shared" si="5"/>
        <v>13846</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2780</v>
      </c>
      <c r="I34" s="34">
        <f t="shared" si="6"/>
        <v>2450</v>
      </c>
      <c r="J34" s="35">
        <f t="shared" ref="J34:J42" si="7">SUM(H34:I34)</f>
        <v>5230</v>
      </c>
      <c r="K34" s="337" t="s">
        <v>176</v>
      </c>
      <c r="L34" s="69">
        <f t="shared" ref="L34:P41" si="8">L14+L24</f>
        <v>4663</v>
      </c>
      <c r="M34" s="69">
        <f t="shared" si="8"/>
        <v>2963</v>
      </c>
      <c r="N34" s="69">
        <f t="shared" si="8"/>
        <v>2254</v>
      </c>
      <c r="O34" s="69">
        <f t="shared" si="8"/>
        <v>2386</v>
      </c>
      <c r="P34" s="69">
        <f t="shared" si="8"/>
        <v>2009</v>
      </c>
      <c r="Q34" s="37">
        <f t="shared" ref="Q34:Q42" si="9">SUM(K34:P34)</f>
        <v>14275</v>
      </c>
      <c r="R34" s="38">
        <f t="shared" ref="R34:R42" si="10">SUM(J34,Q34)</f>
        <v>19505</v>
      </c>
    </row>
    <row r="35" spans="1:18" ht="17.100000000000001" customHeight="1">
      <c r="B35" s="617"/>
      <c r="C35" s="39"/>
      <c r="D35" s="40" t="s">
        <v>22</v>
      </c>
      <c r="E35" s="40"/>
      <c r="F35" s="40"/>
      <c r="G35" s="40"/>
      <c r="H35" s="70">
        <f t="shared" si="6"/>
        <v>119</v>
      </c>
      <c r="I35" s="71">
        <f t="shared" si="6"/>
        <v>124</v>
      </c>
      <c r="J35" s="43">
        <f t="shared" si="7"/>
        <v>243</v>
      </c>
      <c r="K35" s="341" t="s">
        <v>176</v>
      </c>
      <c r="L35" s="72">
        <f t="shared" si="8"/>
        <v>156</v>
      </c>
      <c r="M35" s="72">
        <f t="shared" si="8"/>
        <v>125</v>
      </c>
      <c r="N35" s="72">
        <f t="shared" si="8"/>
        <v>68</v>
      </c>
      <c r="O35" s="72">
        <f t="shared" si="8"/>
        <v>69</v>
      </c>
      <c r="P35" s="73">
        <f t="shared" si="8"/>
        <v>62</v>
      </c>
      <c r="Q35" s="43">
        <f t="shared" si="9"/>
        <v>480</v>
      </c>
      <c r="R35" s="45">
        <f t="shared" si="10"/>
        <v>723</v>
      </c>
    </row>
    <row r="36" spans="1:18" ht="17.100000000000001" customHeight="1">
      <c r="B36" s="617"/>
      <c r="C36" s="46"/>
      <c r="D36" s="47" t="s">
        <v>23</v>
      </c>
      <c r="E36" s="47"/>
      <c r="F36" s="47"/>
      <c r="G36" s="47"/>
      <c r="H36" s="74">
        <f t="shared" si="6"/>
        <v>245</v>
      </c>
      <c r="I36" s="75">
        <f t="shared" si="6"/>
        <v>256</v>
      </c>
      <c r="J36" s="43">
        <f t="shared" si="7"/>
        <v>501</v>
      </c>
      <c r="K36" s="342" t="s">
        <v>176</v>
      </c>
      <c r="L36" s="76">
        <f t="shared" si="8"/>
        <v>346</v>
      </c>
      <c r="M36" s="76">
        <f t="shared" si="8"/>
        <v>264</v>
      </c>
      <c r="N36" s="76">
        <f t="shared" si="8"/>
        <v>171</v>
      </c>
      <c r="O36" s="76">
        <f t="shared" si="8"/>
        <v>155</v>
      </c>
      <c r="P36" s="77">
        <f t="shared" si="8"/>
        <v>147</v>
      </c>
      <c r="Q36" s="43">
        <f t="shared" si="9"/>
        <v>1083</v>
      </c>
      <c r="R36" s="48">
        <f t="shared" si="10"/>
        <v>1584</v>
      </c>
    </row>
    <row r="37" spans="1:18" ht="17.100000000000001" customHeight="1">
      <c r="B37" s="617"/>
      <c r="C37" s="46"/>
      <c r="D37" s="47" t="s">
        <v>24</v>
      </c>
      <c r="E37" s="47"/>
      <c r="F37" s="47"/>
      <c r="G37" s="47"/>
      <c r="H37" s="74">
        <f t="shared" si="6"/>
        <v>465</v>
      </c>
      <c r="I37" s="75">
        <f t="shared" si="6"/>
        <v>355</v>
      </c>
      <c r="J37" s="43">
        <f t="shared" si="7"/>
        <v>820</v>
      </c>
      <c r="K37" s="342" t="s">
        <v>176</v>
      </c>
      <c r="L37" s="76">
        <f t="shared" si="8"/>
        <v>609</v>
      </c>
      <c r="M37" s="76">
        <f t="shared" si="8"/>
        <v>381</v>
      </c>
      <c r="N37" s="76">
        <f t="shared" si="8"/>
        <v>281</v>
      </c>
      <c r="O37" s="76">
        <f t="shared" si="8"/>
        <v>237</v>
      </c>
      <c r="P37" s="77">
        <f t="shared" si="8"/>
        <v>204</v>
      </c>
      <c r="Q37" s="43">
        <f t="shared" si="9"/>
        <v>1712</v>
      </c>
      <c r="R37" s="48">
        <f t="shared" si="10"/>
        <v>2532</v>
      </c>
    </row>
    <row r="38" spans="1:18" ht="17.100000000000001" customHeight="1">
      <c r="B38" s="617"/>
      <c r="C38" s="46"/>
      <c r="D38" s="47" t="s">
        <v>25</v>
      </c>
      <c r="E38" s="47"/>
      <c r="F38" s="47"/>
      <c r="G38" s="47"/>
      <c r="H38" s="74">
        <f t="shared" si="6"/>
        <v>670</v>
      </c>
      <c r="I38" s="75">
        <f t="shared" si="6"/>
        <v>522</v>
      </c>
      <c r="J38" s="43">
        <f t="shared" si="7"/>
        <v>1192</v>
      </c>
      <c r="K38" s="342" t="s">
        <v>176</v>
      </c>
      <c r="L38" s="76">
        <f t="shared" si="8"/>
        <v>1015</v>
      </c>
      <c r="M38" s="76">
        <f t="shared" si="8"/>
        <v>530</v>
      </c>
      <c r="N38" s="76">
        <f t="shared" si="8"/>
        <v>344</v>
      </c>
      <c r="O38" s="76">
        <f t="shared" si="8"/>
        <v>377</v>
      </c>
      <c r="P38" s="77">
        <f t="shared" si="8"/>
        <v>330</v>
      </c>
      <c r="Q38" s="43">
        <f t="shared" si="9"/>
        <v>2596</v>
      </c>
      <c r="R38" s="48">
        <f t="shared" si="10"/>
        <v>3788</v>
      </c>
    </row>
    <row r="39" spans="1:18" ht="17.100000000000001" customHeight="1">
      <c r="B39" s="617"/>
      <c r="C39" s="46"/>
      <c r="D39" s="47" t="s">
        <v>26</v>
      </c>
      <c r="E39" s="47"/>
      <c r="F39" s="47"/>
      <c r="G39" s="47"/>
      <c r="H39" s="74">
        <f t="shared" si="6"/>
        <v>800</v>
      </c>
      <c r="I39" s="75">
        <f t="shared" si="6"/>
        <v>678</v>
      </c>
      <c r="J39" s="43">
        <f t="shared" si="7"/>
        <v>1478</v>
      </c>
      <c r="K39" s="342" t="s">
        <v>176</v>
      </c>
      <c r="L39" s="76">
        <f t="shared" si="8"/>
        <v>1350</v>
      </c>
      <c r="M39" s="76">
        <f t="shared" si="8"/>
        <v>736</v>
      </c>
      <c r="N39" s="76">
        <f t="shared" si="8"/>
        <v>582</v>
      </c>
      <c r="O39" s="76">
        <f t="shared" si="8"/>
        <v>598</v>
      </c>
      <c r="P39" s="77">
        <f t="shared" si="8"/>
        <v>485</v>
      </c>
      <c r="Q39" s="43">
        <f t="shared" si="9"/>
        <v>3751</v>
      </c>
      <c r="R39" s="48">
        <f t="shared" si="10"/>
        <v>5229</v>
      </c>
    </row>
    <row r="40" spans="1:18" ht="17.100000000000001" customHeight="1">
      <c r="B40" s="617"/>
      <c r="C40" s="49"/>
      <c r="D40" s="50" t="s">
        <v>27</v>
      </c>
      <c r="E40" s="50"/>
      <c r="F40" s="50"/>
      <c r="G40" s="50"/>
      <c r="H40" s="51">
        <f t="shared" si="6"/>
        <v>481</v>
      </c>
      <c r="I40" s="78">
        <f t="shared" si="6"/>
        <v>515</v>
      </c>
      <c r="J40" s="53">
        <f t="shared" si="7"/>
        <v>996</v>
      </c>
      <c r="K40" s="343" t="s">
        <v>176</v>
      </c>
      <c r="L40" s="79">
        <f t="shared" si="8"/>
        <v>1187</v>
      </c>
      <c r="M40" s="79">
        <f t="shared" si="8"/>
        <v>927</v>
      </c>
      <c r="N40" s="79">
        <f t="shared" si="8"/>
        <v>808</v>
      </c>
      <c r="O40" s="79">
        <f t="shared" si="8"/>
        <v>950</v>
      </c>
      <c r="P40" s="80">
        <f t="shared" si="8"/>
        <v>781</v>
      </c>
      <c r="Q40" s="81">
        <f t="shared" si="9"/>
        <v>4653</v>
      </c>
      <c r="R40" s="55">
        <f t="shared" si="10"/>
        <v>5649</v>
      </c>
    </row>
    <row r="41" spans="1:18" ht="17.100000000000001" customHeight="1">
      <c r="B41" s="617"/>
      <c r="C41" s="56" t="s">
        <v>28</v>
      </c>
      <c r="D41" s="56"/>
      <c r="E41" s="56"/>
      <c r="F41" s="56"/>
      <c r="G41" s="56"/>
      <c r="H41" s="33">
        <f t="shared" si="6"/>
        <v>35</v>
      </c>
      <c r="I41" s="34">
        <f t="shared" si="6"/>
        <v>48</v>
      </c>
      <c r="J41" s="33">
        <f t="shared" si="7"/>
        <v>83</v>
      </c>
      <c r="K41" s="344" t="s">
        <v>176</v>
      </c>
      <c r="L41" s="82">
        <f t="shared" si="8"/>
        <v>70</v>
      </c>
      <c r="M41" s="82">
        <f t="shared" si="8"/>
        <v>49</v>
      </c>
      <c r="N41" s="82">
        <f t="shared" si="8"/>
        <v>35</v>
      </c>
      <c r="O41" s="82">
        <f t="shared" si="8"/>
        <v>23</v>
      </c>
      <c r="P41" s="83">
        <f t="shared" si="8"/>
        <v>43</v>
      </c>
      <c r="Q41" s="37">
        <f t="shared" si="9"/>
        <v>220</v>
      </c>
      <c r="R41" s="84">
        <f t="shared" si="10"/>
        <v>303</v>
      </c>
    </row>
    <row r="42" spans="1:18" ht="17.100000000000001" customHeight="1" thickBot="1">
      <c r="B42" s="618"/>
      <c r="C42" s="607" t="s">
        <v>29</v>
      </c>
      <c r="D42" s="608"/>
      <c r="E42" s="608"/>
      <c r="F42" s="608"/>
      <c r="G42" s="609"/>
      <c r="H42" s="61">
        <f>H34+H41</f>
        <v>2815</v>
      </c>
      <c r="I42" s="62">
        <f>I34+I41</f>
        <v>2498</v>
      </c>
      <c r="J42" s="63">
        <f t="shared" si="7"/>
        <v>5313</v>
      </c>
      <c r="K42" s="340" t="s">
        <v>176</v>
      </c>
      <c r="L42" s="64">
        <f>L34+L41</f>
        <v>4733</v>
      </c>
      <c r="M42" s="64">
        <f>M34+M41</f>
        <v>3012</v>
      </c>
      <c r="N42" s="64">
        <f>N34+N41</f>
        <v>2289</v>
      </c>
      <c r="O42" s="64">
        <f>O34+O41</f>
        <v>2409</v>
      </c>
      <c r="P42" s="62">
        <f>P34+P41</f>
        <v>2052</v>
      </c>
      <c r="Q42" s="63">
        <f t="shared" si="9"/>
        <v>14495</v>
      </c>
      <c r="R42" s="65">
        <f t="shared" si="10"/>
        <v>19808</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令和２年（２０２０年）４月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63" t="s">
        <v>13</v>
      </c>
      <c r="R48" s="668"/>
    </row>
    <row r="49" spans="1:18" ht="17.100000000000001" customHeight="1">
      <c r="B49" s="8" t="s">
        <v>21</v>
      </c>
      <c r="C49" s="10"/>
      <c r="D49" s="10"/>
      <c r="E49" s="10"/>
      <c r="F49" s="10"/>
      <c r="G49" s="10"/>
      <c r="H49" s="90">
        <v>851</v>
      </c>
      <c r="I49" s="91">
        <v>1221</v>
      </c>
      <c r="J49" s="92">
        <f>SUM(H49:I49)</f>
        <v>2072</v>
      </c>
      <c r="K49" s="346">
        <v>0</v>
      </c>
      <c r="L49" s="94">
        <v>3620</v>
      </c>
      <c r="M49" s="94">
        <v>2298</v>
      </c>
      <c r="N49" s="94">
        <v>1456</v>
      </c>
      <c r="O49" s="94">
        <v>889</v>
      </c>
      <c r="P49" s="95">
        <v>423</v>
      </c>
      <c r="Q49" s="96">
        <f>SUM(K49:P49)</f>
        <v>8686</v>
      </c>
      <c r="R49" s="97">
        <f>SUM(J49,Q49)</f>
        <v>10758</v>
      </c>
    </row>
    <row r="50" spans="1:18" ht="17.100000000000001" customHeight="1">
      <c r="B50" s="98" t="s">
        <v>28</v>
      </c>
      <c r="C50" s="99"/>
      <c r="D50" s="99"/>
      <c r="E50" s="99"/>
      <c r="F50" s="99"/>
      <c r="G50" s="99"/>
      <c r="H50" s="100">
        <v>7</v>
      </c>
      <c r="I50" s="101">
        <v>29</v>
      </c>
      <c r="J50" s="102">
        <f>SUM(H50:I50)</f>
        <v>36</v>
      </c>
      <c r="K50" s="347">
        <v>0</v>
      </c>
      <c r="L50" s="104">
        <v>46</v>
      </c>
      <c r="M50" s="104">
        <v>40</v>
      </c>
      <c r="N50" s="104">
        <v>30</v>
      </c>
      <c r="O50" s="104">
        <v>10</v>
      </c>
      <c r="P50" s="105">
        <v>13</v>
      </c>
      <c r="Q50" s="106">
        <f>SUM(K50:P50)</f>
        <v>139</v>
      </c>
      <c r="R50" s="107">
        <f>SUM(J50,Q50)</f>
        <v>175</v>
      </c>
    </row>
    <row r="51" spans="1:18" ht="17.100000000000001" customHeight="1">
      <c r="B51" s="15" t="s">
        <v>35</v>
      </c>
      <c r="C51" s="16"/>
      <c r="D51" s="16"/>
      <c r="E51" s="16"/>
      <c r="F51" s="16"/>
      <c r="G51" s="16"/>
      <c r="H51" s="108">
        <f t="shared" ref="H51:P51" si="11">H49+H50</f>
        <v>858</v>
      </c>
      <c r="I51" s="109">
        <f t="shared" si="11"/>
        <v>1250</v>
      </c>
      <c r="J51" s="110">
        <f t="shared" si="11"/>
        <v>2108</v>
      </c>
      <c r="K51" s="348">
        <f t="shared" si="11"/>
        <v>0</v>
      </c>
      <c r="L51" s="112">
        <f t="shared" si="11"/>
        <v>3666</v>
      </c>
      <c r="M51" s="112">
        <f t="shared" si="11"/>
        <v>2338</v>
      </c>
      <c r="N51" s="112">
        <f t="shared" si="11"/>
        <v>1486</v>
      </c>
      <c r="O51" s="112">
        <f t="shared" si="11"/>
        <v>899</v>
      </c>
      <c r="P51" s="109">
        <f t="shared" si="11"/>
        <v>436</v>
      </c>
      <c r="Q51" s="110">
        <f>SUM(K51:P51)</f>
        <v>8825</v>
      </c>
      <c r="R51" s="113">
        <f>SUM(J51,Q51)</f>
        <v>10933</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令和２年（２０２０年）４月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10</v>
      </c>
      <c r="I57" s="91">
        <v>17</v>
      </c>
      <c r="J57" s="92">
        <f>SUM(H57:I57)</f>
        <v>27</v>
      </c>
      <c r="K57" s="346">
        <v>0</v>
      </c>
      <c r="L57" s="94">
        <v>1402</v>
      </c>
      <c r="M57" s="94">
        <v>986</v>
      </c>
      <c r="N57" s="94">
        <v>745</v>
      </c>
      <c r="O57" s="94">
        <v>477</v>
      </c>
      <c r="P57" s="95">
        <v>215</v>
      </c>
      <c r="Q57" s="115">
        <f>SUM(K57:P57)</f>
        <v>3825</v>
      </c>
      <c r="R57" s="116">
        <f>SUM(J57,Q57)</f>
        <v>3852</v>
      </c>
    </row>
    <row r="58" spans="1:18" ht="17.100000000000001" customHeight="1">
      <c r="B58" s="98" t="s">
        <v>28</v>
      </c>
      <c r="C58" s="99"/>
      <c r="D58" s="99"/>
      <c r="E58" s="99"/>
      <c r="F58" s="99"/>
      <c r="G58" s="99"/>
      <c r="H58" s="100">
        <v>0</v>
      </c>
      <c r="I58" s="101">
        <v>1</v>
      </c>
      <c r="J58" s="102">
        <f>SUM(H58:I58)</f>
        <v>1</v>
      </c>
      <c r="K58" s="347">
        <v>0</v>
      </c>
      <c r="L58" s="104">
        <v>10</v>
      </c>
      <c r="M58" s="104">
        <v>8</v>
      </c>
      <c r="N58" s="104">
        <v>9</v>
      </c>
      <c r="O58" s="104">
        <v>0</v>
      </c>
      <c r="P58" s="105">
        <v>4</v>
      </c>
      <c r="Q58" s="117">
        <f>SUM(K58:P58)</f>
        <v>31</v>
      </c>
      <c r="R58" s="118">
        <f>SUM(J58,Q58)</f>
        <v>32</v>
      </c>
    </row>
    <row r="59" spans="1:18" ht="17.100000000000001" customHeight="1">
      <c r="B59" s="15" t="s">
        <v>35</v>
      </c>
      <c r="C59" s="16"/>
      <c r="D59" s="16"/>
      <c r="E59" s="16"/>
      <c r="F59" s="16"/>
      <c r="G59" s="16"/>
      <c r="H59" s="108">
        <f>H57+H58</f>
        <v>10</v>
      </c>
      <c r="I59" s="109">
        <f>I57+I58</f>
        <v>18</v>
      </c>
      <c r="J59" s="110">
        <f>SUM(H59:I59)</f>
        <v>28</v>
      </c>
      <c r="K59" s="348">
        <f t="shared" ref="K59:P59" si="12">K57+K58</f>
        <v>0</v>
      </c>
      <c r="L59" s="112">
        <f t="shared" si="12"/>
        <v>1412</v>
      </c>
      <c r="M59" s="112">
        <f t="shared" si="12"/>
        <v>994</v>
      </c>
      <c r="N59" s="112">
        <f t="shared" si="12"/>
        <v>754</v>
      </c>
      <c r="O59" s="112">
        <f t="shared" si="12"/>
        <v>477</v>
      </c>
      <c r="P59" s="109">
        <f t="shared" si="12"/>
        <v>219</v>
      </c>
      <c r="Q59" s="119">
        <f>SUM(K59:P59)</f>
        <v>3856</v>
      </c>
      <c r="R59" s="120">
        <f>SUM(J59,Q59)</f>
        <v>3884</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令和２年（２０２０年）４月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7</v>
      </c>
      <c r="M66" s="94">
        <v>162</v>
      </c>
      <c r="N66" s="94">
        <v>493</v>
      </c>
      <c r="O66" s="95">
        <v>442</v>
      </c>
      <c r="P66" s="115">
        <f>SUM(K66:O66)</f>
        <v>1104</v>
      </c>
      <c r="Q66" s="116">
        <f>SUM(J66,P66)</f>
        <v>1104</v>
      </c>
    </row>
    <row r="67" spans="1:17" ht="17.100000000000001" customHeight="1">
      <c r="B67" s="98" t="s">
        <v>28</v>
      </c>
      <c r="C67" s="99"/>
      <c r="D67" s="99"/>
      <c r="E67" s="99"/>
      <c r="F67" s="99"/>
      <c r="G67" s="99"/>
      <c r="H67" s="100">
        <v>0</v>
      </c>
      <c r="I67" s="101">
        <v>0</v>
      </c>
      <c r="J67" s="102">
        <f>SUM(H67:I67)</f>
        <v>0</v>
      </c>
      <c r="K67" s="103">
        <v>0</v>
      </c>
      <c r="L67" s="104">
        <v>0</v>
      </c>
      <c r="M67" s="104">
        <v>0</v>
      </c>
      <c r="N67" s="104">
        <v>2</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7</v>
      </c>
      <c r="M68" s="112">
        <f>M66+M67</f>
        <v>162</v>
      </c>
      <c r="N68" s="112">
        <f>N66+N67</f>
        <v>495</v>
      </c>
      <c r="O68" s="109">
        <f>O66+O67</f>
        <v>447</v>
      </c>
      <c r="P68" s="119">
        <f>SUM(K68:O68)</f>
        <v>1111</v>
      </c>
      <c r="Q68" s="120">
        <f>SUM(J68,P68)</f>
        <v>1111</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令和２年（２０２０年）４月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54</v>
      </c>
      <c r="L74" s="94">
        <v>86</v>
      </c>
      <c r="M74" s="94">
        <v>101</v>
      </c>
      <c r="N74" s="94">
        <v>116</v>
      </c>
      <c r="O74" s="95">
        <v>73</v>
      </c>
      <c r="P74" s="115">
        <f>SUM(K74:O74)</f>
        <v>430</v>
      </c>
      <c r="Q74" s="116">
        <f>SUM(J74,P74)</f>
        <v>430</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55</v>
      </c>
      <c r="L76" s="112">
        <f>L74+L75</f>
        <v>86</v>
      </c>
      <c r="M76" s="112">
        <f>M74+M75</f>
        <v>101</v>
      </c>
      <c r="N76" s="112">
        <f>N74+N75</f>
        <v>116</v>
      </c>
      <c r="O76" s="109">
        <f>O74+O75</f>
        <v>74</v>
      </c>
      <c r="P76" s="119">
        <f>SUM(K76:O76)</f>
        <v>432</v>
      </c>
      <c r="Q76" s="120">
        <f>SUM(J76,P76)</f>
        <v>432</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令和２年（２０２０年）４月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65"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3</v>
      </c>
      <c r="M82" s="94">
        <v>25</v>
      </c>
      <c r="N82" s="94">
        <v>224</v>
      </c>
      <c r="O82" s="95">
        <v>361</v>
      </c>
      <c r="P82" s="115">
        <f>SUM(K82:O82)</f>
        <v>614</v>
      </c>
      <c r="Q82" s="116">
        <f>SUM(J82,P82)</f>
        <v>614</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7</v>
      </c>
      <c r="P83" s="117">
        <f>SUM(K83:O83)</f>
        <v>8</v>
      </c>
      <c r="Q83" s="118">
        <f>SUM(J83,P83)</f>
        <v>8</v>
      </c>
    </row>
    <row r="84" spans="1:18" ht="17.100000000000001" customHeight="1">
      <c r="B84" s="15" t="s">
        <v>35</v>
      </c>
      <c r="C84" s="16"/>
      <c r="D84" s="16"/>
      <c r="E84" s="16"/>
      <c r="F84" s="16"/>
      <c r="G84" s="16"/>
      <c r="H84" s="108">
        <f>H82+H83</f>
        <v>0</v>
      </c>
      <c r="I84" s="109">
        <f>I82+I83</f>
        <v>0</v>
      </c>
      <c r="J84" s="110">
        <f>SUM(H84:I84)</f>
        <v>0</v>
      </c>
      <c r="K84" s="111">
        <f>K82+K83</f>
        <v>1</v>
      </c>
      <c r="L84" s="112">
        <f>L82+L83</f>
        <v>3</v>
      </c>
      <c r="M84" s="112">
        <f>M82+M83</f>
        <v>25</v>
      </c>
      <c r="N84" s="112">
        <f>N82+N83</f>
        <v>225</v>
      </c>
      <c r="O84" s="109">
        <f>O82+O83</f>
        <v>368</v>
      </c>
      <c r="P84" s="119">
        <f>SUM(K84:O84)</f>
        <v>622</v>
      </c>
      <c r="Q84" s="120">
        <f>SUM(J84,P84)</f>
        <v>622</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令和２年（２０２０年）４月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66"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0</v>
      </c>
      <c r="M90" s="258">
        <v>10</v>
      </c>
      <c r="N90" s="258">
        <v>78</v>
      </c>
      <c r="O90" s="259">
        <v>111</v>
      </c>
      <c r="P90" s="260">
        <f>SUM(K90:O90)</f>
        <v>199</v>
      </c>
      <c r="Q90" s="261">
        <f>SUM(J90,P90)</f>
        <v>199</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2</v>
      </c>
      <c r="P91" s="270">
        <f>SUM(K91:O91)</f>
        <v>4</v>
      </c>
      <c r="Q91" s="271">
        <f>SUM(J91,P91)</f>
        <v>4</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0</v>
      </c>
      <c r="M92" s="278">
        <f>M90+M91</f>
        <v>10</v>
      </c>
      <c r="N92" s="278">
        <f>N90+N91</f>
        <v>80</v>
      </c>
      <c r="O92" s="275">
        <f>O90+O91</f>
        <v>113</v>
      </c>
      <c r="P92" s="279">
        <f>SUM(K92:O92)</f>
        <v>203</v>
      </c>
      <c r="Q92" s="280">
        <f>SUM(J92,P92)</f>
        <v>203</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令和２年（２０２０年）４月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64" t="s">
        <v>13</v>
      </c>
      <c r="R97" s="623"/>
    </row>
    <row r="98" spans="2:18" s="189" customFormat="1" ht="17.100000000000001" customHeight="1">
      <c r="B98" s="294" t="s">
        <v>43</v>
      </c>
      <c r="C98" s="295"/>
      <c r="D98" s="295"/>
      <c r="E98" s="295"/>
      <c r="F98" s="295"/>
      <c r="G98" s="296"/>
      <c r="H98" s="297">
        <f t="shared" ref="H98:R98" si="13">SUM(H99,H105,H108,H113,H117:H118)</f>
        <v>1786</v>
      </c>
      <c r="I98" s="298">
        <f t="shared" si="13"/>
        <v>2783</v>
      </c>
      <c r="J98" s="299">
        <f t="shared" si="13"/>
        <v>4569</v>
      </c>
      <c r="K98" s="352">
        <f t="shared" si="13"/>
        <v>0</v>
      </c>
      <c r="L98" s="300">
        <f t="shared" si="13"/>
        <v>9821</v>
      </c>
      <c r="M98" s="300">
        <f t="shared" si="13"/>
        <v>7054</v>
      </c>
      <c r="N98" s="300">
        <f t="shared" si="13"/>
        <v>4518</v>
      </c>
      <c r="O98" s="300">
        <f t="shared" si="13"/>
        <v>2945</v>
      </c>
      <c r="P98" s="301">
        <f t="shared" si="13"/>
        <v>1609</v>
      </c>
      <c r="Q98" s="302">
        <f t="shared" si="13"/>
        <v>25947</v>
      </c>
      <c r="R98" s="303">
        <f t="shared" si="13"/>
        <v>30516</v>
      </c>
    </row>
    <row r="99" spans="2:18" s="189" customFormat="1" ht="17.100000000000001" customHeight="1">
      <c r="B99" s="179"/>
      <c r="C99" s="294" t="s">
        <v>44</v>
      </c>
      <c r="D99" s="295"/>
      <c r="E99" s="295"/>
      <c r="F99" s="295"/>
      <c r="G99" s="296"/>
      <c r="H99" s="297">
        <f t="shared" ref="H99:Q99" si="14">SUM(H100:H104)</f>
        <v>112</v>
      </c>
      <c r="I99" s="298">
        <f t="shared" si="14"/>
        <v>214</v>
      </c>
      <c r="J99" s="299">
        <f t="shared" si="14"/>
        <v>326</v>
      </c>
      <c r="K99" s="352">
        <f t="shared" si="14"/>
        <v>0</v>
      </c>
      <c r="L99" s="300">
        <f t="shared" si="14"/>
        <v>2528</v>
      </c>
      <c r="M99" s="300">
        <f t="shared" si="14"/>
        <v>1882</v>
      </c>
      <c r="N99" s="300">
        <f t="shared" si="14"/>
        <v>1295</v>
      </c>
      <c r="O99" s="300">
        <f t="shared" si="14"/>
        <v>1014</v>
      </c>
      <c r="P99" s="301">
        <f t="shared" si="14"/>
        <v>625</v>
      </c>
      <c r="Q99" s="302">
        <f t="shared" si="14"/>
        <v>7344</v>
      </c>
      <c r="R99" s="303">
        <f t="shared" ref="R99:R104" si="15">SUM(J99,Q99)</f>
        <v>7670</v>
      </c>
    </row>
    <row r="100" spans="2:18" s="189" customFormat="1" ht="17.100000000000001" customHeight="1">
      <c r="B100" s="179"/>
      <c r="C100" s="179"/>
      <c r="D100" s="304" t="s">
        <v>45</v>
      </c>
      <c r="E100" s="305"/>
      <c r="F100" s="305"/>
      <c r="G100" s="306"/>
      <c r="H100" s="307">
        <v>0</v>
      </c>
      <c r="I100" s="308">
        <v>0</v>
      </c>
      <c r="J100" s="309">
        <f>SUM(H100:I100)</f>
        <v>0</v>
      </c>
      <c r="K100" s="349">
        <v>0</v>
      </c>
      <c r="L100" s="310">
        <v>1451</v>
      </c>
      <c r="M100" s="310">
        <v>927</v>
      </c>
      <c r="N100" s="310">
        <v>520</v>
      </c>
      <c r="O100" s="310">
        <v>312</v>
      </c>
      <c r="P100" s="308">
        <v>170</v>
      </c>
      <c r="Q100" s="309">
        <f>SUM(K100:P100)</f>
        <v>3380</v>
      </c>
      <c r="R100" s="311">
        <f t="shared" si="15"/>
        <v>3380</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3</v>
      </c>
      <c r="N101" s="186">
        <v>4</v>
      </c>
      <c r="O101" s="186">
        <v>14</v>
      </c>
      <c r="P101" s="184">
        <v>13</v>
      </c>
      <c r="Q101" s="187">
        <f>SUM(K101:P101)</f>
        <v>34</v>
      </c>
      <c r="R101" s="188">
        <f t="shared" si="15"/>
        <v>34</v>
      </c>
    </row>
    <row r="102" spans="2:18" s="189" customFormat="1" ht="17.100000000000001" customHeight="1">
      <c r="B102" s="179"/>
      <c r="C102" s="179"/>
      <c r="D102" s="180" t="s">
        <v>47</v>
      </c>
      <c r="E102" s="181"/>
      <c r="F102" s="181"/>
      <c r="G102" s="182"/>
      <c r="H102" s="183">
        <v>35</v>
      </c>
      <c r="I102" s="184">
        <v>84</v>
      </c>
      <c r="J102" s="187">
        <f>SUM(H102:I102)</f>
        <v>119</v>
      </c>
      <c r="K102" s="350">
        <v>0</v>
      </c>
      <c r="L102" s="186">
        <v>314</v>
      </c>
      <c r="M102" s="186">
        <v>242</v>
      </c>
      <c r="N102" s="186">
        <v>154</v>
      </c>
      <c r="O102" s="186">
        <v>135</v>
      </c>
      <c r="P102" s="184">
        <v>95</v>
      </c>
      <c r="Q102" s="187">
        <f>SUM(K102:P102)</f>
        <v>940</v>
      </c>
      <c r="R102" s="188">
        <f t="shared" si="15"/>
        <v>1059</v>
      </c>
    </row>
    <row r="103" spans="2:18" s="189" customFormat="1" ht="17.100000000000001" customHeight="1">
      <c r="B103" s="179"/>
      <c r="C103" s="179"/>
      <c r="D103" s="180" t="s">
        <v>48</v>
      </c>
      <c r="E103" s="181"/>
      <c r="F103" s="181"/>
      <c r="G103" s="182"/>
      <c r="H103" s="183">
        <v>9</v>
      </c>
      <c r="I103" s="184">
        <v>51</v>
      </c>
      <c r="J103" s="187">
        <f>SUM(H103:I103)</f>
        <v>60</v>
      </c>
      <c r="K103" s="350">
        <v>0</v>
      </c>
      <c r="L103" s="186">
        <v>103</v>
      </c>
      <c r="M103" s="186">
        <v>100</v>
      </c>
      <c r="N103" s="186">
        <v>58</v>
      </c>
      <c r="O103" s="186">
        <v>43</v>
      </c>
      <c r="P103" s="184">
        <v>21</v>
      </c>
      <c r="Q103" s="187">
        <f>SUM(K103:P103)</f>
        <v>325</v>
      </c>
      <c r="R103" s="188">
        <f t="shared" si="15"/>
        <v>385</v>
      </c>
    </row>
    <row r="104" spans="2:18" s="189" customFormat="1" ht="17.100000000000001" customHeight="1">
      <c r="B104" s="179"/>
      <c r="C104" s="179"/>
      <c r="D104" s="324" t="s">
        <v>49</v>
      </c>
      <c r="E104" s="325"/>
      <c r="F104" s="325"/>
      <c r="G104" s="326"/>
      <c r="H104" s="327">
        <v>68</v>
      </c>
      <c r="I104" s="328">
        <v>79</v>
      </c>
      <c r="J104" s="330">
        <f>SUM(H104:I104)</f>
        <v>147</v>
      </c>
      <c r="K104" s="351">
        <v>0</v>
      </c>
      <c r="L104" s="215">
        <v>660</v>
      </c>
      <c r="M104" s="215">
        <v>610</v>
      </c>
      <c r="N104" s="215">
        <v>559</v>
      </c>
      <c r="O104" s="215">
        <v>510</v>
      </c>
      <c r="P104" s="328">
        <v>326</v>
      </c>
      <c r="Q104" s="330">
        <f>SUM(K104:P104)</f>
        <v>2665</v>
      </c>
      <c r="R104" s="331">
        <f t="shared" si="15"/>
        <v>2812</v>
      </c>
    </row>
    <row r="105" spans="2:18" s="189" customFormat="1" ht="17.100000000000001" customHeight="1">
      <c r="B105" s="179"/>
      <c r="C105" s="294" t="s">
        <v>50</v>
      </c>
      <c r="D105" s="295"/>
      <c r="E105" s="295"/>
      <c r="F105" s="295"/>
      <c r="G105" s="296"/>
      <c r="H105" s="297">
        <f t="shared" ref="H105:R105" si="16">SUM(H106:H107)</f>
        <v>139</v>
      </c>
      <c r="I105" s="298">
        <f t="shared" si="16"/>
        <v>209</v>
      </c>
      <c r="J105" s="299">
        <f t="shared" si="16"/>
        <v>348</v>
      </c>
      <c r="K105" s="352">
        <f t="shared" si="16"/>
        <v>0</v>
      </c>
      <c r="L105" s="300">
        <f t="shared" si="16"/>
        <v>1916</v>
      </c>
      <c r="M105" s="300">
        <f t="shared" si="16"/>
        <v>1237</v>
      </c>
      <c r="N105" s="300">
        <f t="shared" si="16"/>
        <v>725</v>
      </c>
      <c r="O105" s="300">
        <f t="shared" si="16"/>
        <v>404</v>
      </c>
      <c r="P105" s="301">
        <f t="shared" si="16"/>
        <v>187</v>
      </c>
      <c r="Q105" s="302">
        <f t="shared" si="16"/>
        <v>4469</v>
      </c>
      <c r="R105" s="303">
        <f t="shared" si="16"/>
        <v>4817</v>
      </c>
    </row>
    <row r="106" spans="2:18" s="189" customFormat="1" ht="17.100000000000001" customHeight="1">
      <c r="B106" s="179"/>
      <c r="C106" s="179"/>
      <c r="D106" s="304" t="s">
        <v>51</v>
      </c>
      <c r="E106" s="305"/>
      <c r="F106" s="305"/>
      <c r="G106" s="306"/>
      <c r="H106" s="307">
        <v>0</v>
      </c>
      <c r="I106" s="308">
        <v>0</v>
      </c>
      <c r="J106" s="323">
        <f>SUM(H106:I106)</f>
        <v>0</v>
      </c>
      <c r="K106" s="349">
        <v>0</v>
      </c>
      <c r="L106" s="310">
        <v>1400</v>
      </c>
      <c r="M106" s="310">
        <v>881</v>
      </c>
      <c r="N106" s="310">
        <v>501</v>
      </c>
      <c r="O106" s="310">
        <v>290</v>
      </c>
      <c r="P106" s="308">
        <v>129</v>
      </c>
      <c r="Q106" s="309">
        <f>SUM(K106:P106)</f>
        <v>3201</v>
      </c>
      <c r="R106" s="311">
        <f>SUM(J106,Q106)</f>
        <v>3201</v>
      </c>
    </row>
    <row r="107" spans="2:18" s="189" customFormat="1" ht="17.100000000000001" customHeight="1">
      <c r="B107" s="179"/>
      <c r="C107" s="179"/>
      <c r="D107" s="324" t="s">
        <v>52</v>
      </c>
      <c r="E107" s="325"/>
      <c r="F107" s="325"/>
      <c r="G107" s="326"/>
      <c r="H107" s="327">
        <v>139</v>
      </c>
      <c r="I107" s="328">
        <v>209</v>
      </c>
      <c r="J107" s="329">
        <f>SUM(H107:I107)</f>
        <v>348</v>
      </c>
      <c r="K107" s="351">
        <v>0</v>
      </c>
      <c r="L107" s="215">
        <v>516</v>
      </c>
      <c r="M107" s="215">
        <v>356</v>
      </c>
      <c r="N107" s="215">
        <v>224</v>
      </c>
      <c r="O107" s="215">
        <v>114</v>
      </c>
      <c r="P107" s="328">
        <v>58</v>
      </c>
      <c r="Q107" s="330">
        <f>SUM(K107:P107)</f>
        <v>1268</v>
      </c>
      <c r="R107" s="331">
        <f>SUM(J107,Q107)</f>
        <v>1616</v>
      </c>
    </row>
    <row r="108" spans="2:18" s="189" customFormat="1" ht="17.100000000000001" customHeight="1">
      <c r="B108" s="179"/>
      <c r="C108" s="294" t="s">
        <v>53</v>
      </c>
      <c r="D108" s="295"/>
      <c r="E108" s="295"/>
      <c r="F108" s="295"/>
      <c r="G108" s="296"/>
      <c r="H108" s="297">
        <f t="shared" ref="H108:R108" si="17">SUM(H109:H112)</f>
        <v>2</v>
      </c>
      <c r="I108" s="298">
        <f t="shared" si="17"/>
        <v>7</v>
      </c>
      <c r="J108" s="299">
        <f t="shared" si="17"/>
        <v>9</v>
      </c>
      <c r="K108" s="352">
        <f t="shared" si="17"/>
        <v>0</v>
      </c>
      <c r="L108" s="300">
        <f t="shared" si="17"/>
        <v>191</v>
      </c>
      <c r="M108" s="300">
        <f t="shared" si="17"/>
        <v>219</v>
      </c>
      <c r="N108" s="300">
        <f t="shared" si="17"/>
        <v>208</v>
      </c>
      <c r="O108" s="300">
        <f t="shared" si="17"/>
        <v>127</v>
      </c>
      <c r="P108" s="301">
        <f t="shared" si="17"/>
        <v>81</v>
      </c>
      <c r="Q108" s="302">
        <f t="shared" si="17"/>
        <v>826</v>
      </c>
      <c r="R108" s="303">
        <f t="shared" si="17"/>
        <v>835</v>
      </c>
    </row>
    <row r="109" spans="2:18" s="189" customFormat="1" ht="17.100000000000001" customHeight="1">
      <c r="B109" s="179"/>
      <c r="C109" s="179"/>
      <c r="D109" s="304" t="s">
        <v>54</v>
      </c>
      <c r="E109" s="305"/>
      <c r="F109" s="305"/>
      <c r="G109" s="306"/>
      <c r="H109" s="307">
        <v>2</v>
      </c>
      <c r="I109" s="308">
        <v>6</v>
      </c>
      <c r="J109" s="323">
        <f>SUM(H109:I109)</f>
        <v>8</v>
      </c>
      <c r="K109" s="349">
        <v>0</v>
      </c>
      <c r="L109" s="310">
        <v>172</v>
      </c>
      <c r="M109" s="310">
        <v>187</v>
      </c>
      <c r="N109" s="310">
        <v>178</v>
      </c>
      <c r="O109" s="310">
        <v>94</v>
      </c>
      <c r="P109" s="308">
        <v>62</v>
      </c>
      <c r="Q109" s="309">
        <f>SUM(K109:P109)</f>
        <v>693</v>
      </c>
      <c r="R109" s="311">
        <f>SUM(J109,Q109)</f>
        <v>701</v>
      </c>
    </row>
    <row r="110" spans="2:18" s="189" customFormat="1" ht="17.100000000000001" customHeight="1">
      <c r="B110" s="179"/>
      <c r="C110" s="179"/>
      <c r="D110" s="180" t="s">
        <v>55</v>
      </c>
      <c r="E110" s="181"/>
      <c r="F110" s="181"/>
      <c r="G110" s="182"/>
      <c r="H110" s="183">
        <v>0</v>
      </c>
      <c r="I110" s="184">
        <v>1</v>
      </c>
      <c r="J110" s="185">
        <f>SUM(H110:I110)</f>
        <v>1</v>
      </c>
      <c r="K110" s="350">
        <v>0</v>
      </c>
      <c r="L110" s="186">
        <v>17</v>
      </c>
      <c r="M110" s="186">
        <v>32</v>
      </c>
      <c r="N110" s="186">
        <v>30</v>
      </c>
      <c r="O110" s="186">
        <v>33</v>
      </c>
      <c r="P110" s="184">
        <v>19</v>
      </c>
      <c r="Q110" s="187">
        <f>SUM(K110:P110)</f>
        <v>131</v>
      </c>
      <c r="R110" s="188">
        <f>SUM(J110,Q110)</f>
        <v>132</v>
      </c>
    </row>
    <row r="111" spans="2:18" s="189" customFormat="1" ht="17.100000000000001" customHeight="1">
      <c r="B111" s="179"/>
      <c r="C111" s="312"/>
      <c r="D111" s="180" t="s">
        <v>56</v>
      </c>
      <c r="E111" s="181"/>
      <c r="F111" s="181"/>
      <c r="G111" s="182"/>
      <c r="H111" s="183">
        <v>0</v>
      </c>
      <c r="I111" s="184">
        <v>0</v>
      </c>
      <c r="J111" s="185">
        <f>SUM(H111:I111)</f>
        <v>0</v>
      </c>
      <c r="K111" s="350">
        <v>0</v>
      </c>
      <c r="L111" s="186">
        <v>2</v>
      </c>
      <c r="M111" s="186">
        <v>0</v>
      </c>
      <c r="N111" s="186">
        <v>0</v>
      </c>
      <c r="O111" s="186">
        <v>0</v>
      </c>
      <c r="P111" s="184">
        <v>0</v>
      </c>
      <c r="Q111" s="187">
        <f>SUM(K111:P111)</f>
        <v>2</v>
      </c>
      <c r="R111" s="188">
        <f>SUM(J111,Q111)</f>
        <v>2</v>
      </c>
    </row>
    <row r="112" spans="2:18" s="189" customFormat="1" ht="16.5" customHeight="1">
      <c r="B112" s="179"/>
      <c r="C112" s="313"/>
      <c r="D112" s="314" t="s">
        <v>154</v>
      </c>
      <c r="E112" s="315"/>
      <c r="F112" s="315"/>
      <c r="G112" s="316"/>
      <c r="H112" s="317">
        <v>0</v>
      </c>
      <c r="I112" s="318">
        <v>0</v>
      </c>
      <c r="J112" s="319">
        <f>SUM(H112:I112)</f>
        <v>0</v>
      </c>
      <c r="K112" s="359">
        <v>0</v>
      </c>
      <c r="L112" s="320">
        <v>0</v>
      </c>
      <c r="M112" s="320">
        <v>0</v>
      </c>
      <c r="N112" s="320">
        <v>0</v>
      </c>
      <c r="O112" s="320">
        <v>0</v>
      </c>
      <c r="P112" s="318">
        <v>0</v>
      </c>
      <c r="Q112" s="321">
        <f>SUM(K112:P112)</f>
        <v>0</v>
      </c>
      <c r="R112" s="322">
        <f>SUM(J112,Q112)</f>
        <v>0</v>
      </c>
    </row>
    <row r="113" spans="2:18" s="189" customFormat="1" ht="17.100000000000001" customHeight="1">
      <c r="B113" s="179"/>
      <c r="C113" s="294" t="s">
        <v>57</v>
      </c>
      <c r="D113" s="295"/>
      <c r="E113" s="295"/>
      <c r="F113" s="295"/>
      <c r="G113" s="296"/>
      <c r="H113" s="297">
        <f t="shared" ref="H113:R113" si="18">SUM(H114:H116)</f>
        <v>711</v>
      </c>
      <c r="I113" s="298">
        <f t="shared" si="18"/>
        <v>1131</v>
      </c>
      <c r="J113" s="299">
        <f t="shared" si="18"/>
        <v>1842</v>
      </c>
      <c r="K113" s="352">
        <f t="shared" si="18"/>
        <v>0</v>
      </c>
      <c r="L113" s="300">
        <f t="shared" si="18"/>
        <v>1649</v>
      </c>
      <c r="M113" s="300">
        <f t="shared" si="18"/>
        <v>1542</v>
      </c>
      <c r="N113" s="300">
        <f t="shared" si="18"/>
        <v>996</v>
      </c>
      <c r="O113" s="300">
        <f t="shared" si="18"/>
        <v>655</v>
      </c>
      <c r="P113" s="301">
        <f t="shared" si="18"/>
        <v>360</v>
      </c>
      <c r="Q113" s="302">
        <f t="shared" si="18"/>
        <v>5202</v>
      </c>
      <c r="R113" s="303">
        <f t="shared" si="18"/>
        <v>7044</v>
      </c>
    </row>
    <row r="114" spans="2:18" s="135" customFormat="1" ht="17.100000000000001" customHeight="1">
      <c r="B114" s="147"/>
      <c r="C114" s="147"/>
      <c r="D114" s="39" t="s">
        <v>58</v>
      </c>
      <c r="E114" s="68"/>
      <c r="F114" s="68"/>
      <c r="G114" s="148"/>
      <c r="H114" s="149">
        <v>684</v>
      </c>
      <c r="I114" s="150">
        <v>1091</v>
      </c>
      <c r="J114" s="167">
        <f>SUM(H114:I114)</f>
        <v>1775</v>
      </c>
      <c r="K114" s="349">
        <v>0</v>
      </c>
      <c r="L114" s="152">
        <v>1599</v>
      </c>
      <c r="M114" s="152">
        <v>1504</v>
      </c>
      <c r="N114" s="152">
        <v>967</v>
      </c>
      <c r="O114" s="152">
        <v>636</v>
      </c>
      <c r="P114" s="150">
        <v>353</v>
      </c>
      <c r="Q114" s="151">
        <f>SUM(K114:P114)</f>
        <v>5059</v>
      </c>
      <c r="R114" s="153">
        <f>SUM(J114,Q114)</f>
        <v>6834</v>
      </c>
    </row>
    <row r="115" spans="2:18" s="135" customFormat="1" ht="17.100000000000001" customHeight="1">
      <c r="B115" s="147"/>
      <c r="C115" s="147"/>
      <c r="D115" s="154" t="s">
        <v>59</v>
      </c>
      <c r="E115" s="47"/>
      <c r="F115" s="47"/>
      <c r="G115" s="155"/>
      <c r="H115" s="156">
        <v>10</v>
      </c>
      <c r="I115" s="157">
        <v>26</v>
      </c>
      <c r="J115" s="169">
        <f>SUM(H115:I115)</f>
        <v>36</v>
      </c>
      <c r="K115" s="350">
        <v>0</v>
      </c>
      <c r="L115" s="159">
        <v>26</v>
      </c>
      <c r="M115" s="159">
        <v>22</v>
      </c>
      <c r="N115" s="159">
        <v>14</v>
      </c>
      <c r="O115" s="159">
        <v>10</v>
      </c>
      <c r="P115" s="157">
        <v>4</v>
      </c>
      <c r="Q115" s="158">
        <f>SUM(K115:P115)</f>
        <v>76</v>
      </c>
      <c r="R115" s="160">
        <f>SUM(J115,Q115)</f>
        <v>112</v>
      </c>
    </row>
    <row r="116" spans="2:18" s="135" customFormat="1" ht="17.100000000000001" customHeight="1">
      <c r="B116" s="147"/>
      <c r="C116" s="147"/>
      <c r="D116" s="49" t="s">
        <v>60</v>
      </c>
      <c r="E116" s="50"/>
      <c r="F116" s="50"/>
      <c r="G116" s="161"/>
      <c r="H116" s="162">
        <v>17</v>
      </c>
      <c r="I116" s="163">
        <v>14</v>
      </c>
      <c r="J116" s="168">
        <f>SUM(H116:I116)</f>
        <v>31</v>
      </c>
      <c r="K116" s="351">
        <v>0</v>
      </c>
      <c r="L116" s="165">
        <v>24</v>
      </c>
      <c r="M116" s="165">
        <v>16</v>
      </c>
      <c r="N116" s="165">
        <v>15</v>
      </c>
      <c r="O116" s="165">
        <v>9</v>
      </c>
      <c r="P116" s="163">
        <v>3</v>
      </c>
      <c r="Q116" s="164">
        <f>SUM(K116:P116)</f>
        <v>67</v>
      </c>
      <c r="R116" s="166">
        <f>SUM(J116,Q116)</f>
        <v>98</v>
      </c>
    </row>
    <row r="117" spans="2:18" s="135" customFormat="1" ht="17.100000000000001" customHeight="1">
      <c r="B117" s="147"/>
      <c r="C117" s="171" t="s">
        <v>61</v>
      </c>
      <c r="D117" s="172"/>
      <c r="E117" s="172"/>
      <c r="F117" s="172"/>
      <c r="G117" s="173"/>
      <c r="H117" s="140">
        <v>18</v>
      </c>
      <c r="I117" s="141">
        <v>22</v>
      </c>
      <c r="J117" s="142">
        <f>SUM(H117:I117)</f>
        <v>40</v>
      </c>
      <c r="K117" s="352">
        <v>0</v>
      </c>
      <c r="L117" s="143">
        <v>104</v>
      </c>
      <c r="M117" s="143">
        <v>97</v>
      </c>
      <c r="N117" s="143">
        <v>115</v>
      </c>
      <c r="O117" s="143">
        <v>89</v>
      </c>
      <c r="P117" s="144">
        <v>34</v>
      </c>
      <c r="Q117" s="145">
        <f>SUM(K117:P117)</f>
        <v>439</v>
      </c>
      <c r="R117" s="146">
        <f>SUM(J117,Q117)</f>
        <v>479</v>
      </c>
    </row>
    <row r="118" spans="2:18" s="135" customFormat="1" ht="17.100000000000001" customHeight="1">
      <c r="B118" s="170"/>
      <c r="C118" s="171" t="s">
        <v>62</v>
      </c>
      <c r="D118" s="172"/>
      <c r="E118" s="172"/>
      <c r="F118" s="172"/>
      <c r="G118" s="173"/>
      <c r="H118" s="140">
        <v>804</v>
      </c>
      <c r="I118" s="141">
        <v>1200</v>
      </c>
      <c r="J118" s="142">
        <f>SUM(H118:I118)</f>
        <v>2004</v>
      </c>
      <c r="K118" s="352">
        <v>0</v>
      </c>
      <c r="L118" s="143">
        <v>3433</v>
      </c>
      <c r="M118" s="143">
        <v>2077</v>
      </c>
      <c r="N118" s="143">
        <v>1179</v>
      </c>
      <c r="O118" s="143">
        <v>656</v>
      </c>
      <c r="P118" s="144">
        <v>322</v>
      </c>
      <c r="Q118" s="145">
        <f>SUM(K118:P118)</f>
        <v>7667</v>
      </c>
      <c r="R118" s="146">
        <f>SUM(J118,Q118)</f>
        <v>9671</v>
      </c>
    </row>
    <row r="119" spans="2:18" s="135" customFormat="1" ht="17.100000000000001" customHeight="1">
      <c r="B119" s="137" t="s">
        <v>63</v>
      </c>
      <c r="C119" s="138"/>
      <c r="D119" s="138"/>
      <c r="E119" s="138"/>
      <c r="F119" s="138"/>
      <c r="G119" s="139"/>
      <c r="H119" s="140">
        <f t="shared" ref="H119:R119" si="19">SUM(H120:H128)</f>
        <v>10</v>
      </c>
      <c r="I119" s="141">
        <f t="shared" si="19"/>
        <v>18</v>
      </c>
      <c r="J119" s="142">
        <f t="shared" si="19"/>
        <v>28</v>
      </c>
      <c r="K119" s="352">
        <f t="shared" si="19"/>
        <v>0</v>
      </c>
      <c r="L119" s="143">
        <f t="shared" si="19"/>
        <v>1492</v>
      </c>
      <c r="M119" s="143">
        <f t="shared" si="19"/>
        <v>1048</v>
      </c>
      <c r="N119" s="143">
        <f t="shared" si="19"/>
        <v>797</v>
      </c>
      <c r="O119" s="143">
        <f t="shared" si="19"/>
        <v>512</v>
      </c>
      <c r="P119" s="144">
        <f t="shared" si="19"/>
        <v>231</v>
      </c>
      <c r="Q119" s="145">
        <f t="shared" si="19"/>
        <v>4080</v>
      </c>
      <c r="R119" s="146">
        <f t="shared" si="19"/>
        <v>4108</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63</v>
      </c>
      <c r="M120" s="152">
        <v>37</v>
      </c>
      <c r="N120" s="152">
        <v>23</v>
      </c>
      <c r="O120" s="152">
        <v>20</v>
      </c>
      <c r="P120" s="150">
        <v>8</v>
      </c>
      <c r="Q120" s="151">
        <f t="shared" ref="Q120:Q128" si="21">SUM(K120:P120)</f>
        <v>151</v>
      </c>
      <c r="R120" s="153">
        <f t="shared" ref="R120:R128" si="22">SUM(J120,Q120)</f>
        <v>151</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1</v>
      </c>
      <c r="O121" s="175">
        <v>0</v>
      </c>
      <c r="P121" s="176">
        <v>0</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1004</v>
      </c>
      <c r="M122" s="186">
        <v>565</v>
      </c>
      <c r="N122" s="186">
        <v>347</v>
      </c>
      <c r="O122" s="186">
        <v>183</v>
      </c>
      <c r="P122" s="184">
        <v>66</v>
      </c>
      <c r="Q122" s="187">
        <f t="shared" si="21"/>
        <v>2165</v>
      </c>
      <c r="R122" s="188">
        <f t="shared" si="22"/>
        <v>2165</v>
      </c>
    </row>
    <row r="123" spans="2:18" s="135" customFormat="1" ht="17.100000000000001" customHeight="1">
      <c r="B123" s="147"/>
      <c r="C123" s="154" t="s">
        <v>67</v>
      </c>
      <c r="D123" s="47"/>
      <c r="E123" s="47"/>
      <c r="F123" s="47"/>
      <c r="G123" s="155"/>
      <c r="H123" s="156">
        <v>0</v>
      </c>
      <c r="I123" s="157">
        <v>1</v>
      </c>
      <c r="J123" s="169">
        <f t="shared" si="20"/>
        <v>1</v>
      </c>
      <c r="K123" s="350">
        <v>0</v>
      </c>
      <c r="L123" s="159">
        <v>104</v>
      </c>
      <c r="M123" s="159">
        <v>87</v>
      </c>
      <c r="N123" s="159">
        <v>87</v>
      </c>
      <c r="O123" s="159">
        <v>52</v>
      </c>
      <c r="P123" s="157">
        <v>18</v>
      </c>
      <c r="Q123" s="158">
        <f t="shared" si="21"/>
        <v>348</v>
      </c>
      <c r="R123" s="160">
        <f t="shared" si="22"/>
        <v>349</v>
      </c>
    </row>
    <row r="124" spans="2:18" s="135" customFormat="1" ht="17.100000000000001" customHeight="1">
      <c r="B124" s="147"/>
      <c r="C124" s="154" t="s">
        <v>68</v>
      </c>
      <c r="D124" s="47"/>
      <c r="E124" s="47"/>
      <c r="F124" s="47"/>
      <c r="G124" s="155"/>
      <c r="H124" s="156">
        <v>10</v>
      </c>
      <c r="I124" s="157">
        <v>17</v>
      </c>
      <c r="J124" s="169">
        <f t="shared" si="20"/>
        <v>27</v>
      </c>
      <c r="K124" s="350">
        <v>0</v>
      </c>
      <c r="L124" s="159">
        <v>96</v>
      </c>
      <c r="M124" s="159">
        <v>79</v>
      </c>
      <c r="N124" s="159">
        <v>66</v>
      </c>
      <c r="O124" s="159">
        <v>66</v>
      </c>
      <c r="P124" s="157">
        <v>22</v>
      </c>
      <c r="Q124" s="158">
        <f t="shared" si="21"/>
        <v>329</v>
      </c>
      <c r="R124" s="160">
        <f t="shared" si="22"/>
        <v>356</v>
      </c>
    </row>
    <row r="125" spans="2:18" s="135" customFormat="1" ht="17.100000000000001" customHeight="1">
      <c r="B125" s="147"/>
      <c r="C125" s="154" t="s">
        <v>69</v>
      </c>
      <c r="D125" s="47"/>
      <c r="E125" s="47"/>
      <c r="F125" s="47"/>
      <c r="G125" s="155"/>
      <c r="H125" s="156">
        <v>0</v>
      </c>
      <c r="I125" s="157">
        <v>0</v>
      </c>
      <c r="J125" s="169">
        <f t="shared" si="20"/>
        <v>0</v>
      </c>
      <c r="K125" s="355"/>
      <c r="L125" s="159">
        <v>181</v>
      </c>
      <c r="M125" s="159">
        <v>213</v>
      </c>
      <c r="N125" s="159">
        <v>213</v>
      </c>
      <c r="O125" s="159">
        <v>124</v>
      </c>
      <c r="P125" s="157">
        <v>62</v>
      </c>
      <c r="Q125" s="158">
        <f t="shared" si="21"/>
        <v>793</v>
      </c>
      <c r="R125" s="160">
        <f t="shared" si="22"/>
        <v>793</v>
      </c>
    </row>
    <row r="126" spans="2:18" s="135" customFormat="1" ht="17.100000000000001" customHeight="1">
      <c r="B126" s="147"/>
      <c r="C126" s="190" t="s">
        <v>70</v>
      </c>
      <c r="D126" s="191"/>
      <c r="E126" s="191"/>
      <c r="F126" s="191"/>
      <c r="G126" s="192"/>
      <c r="H126" s="156">
        <v>0</v>
      </c>
      <c r="I126" s="157">
        <v>0</v>
      </c>
      <c r="J126" s="169">
        <f t="shared" si="20"/>
        <v>0</v>
      </c>
      <c r="K126" s="355"/>
      <c r="L126" s="159">
        <v>24</v>
      </c>
      <c r="M126" s="159">
        <v>41</v>
      </c>
      <c r="N126" s="159">
        <v>38</v>
      </c>
      <c r="O126" s="159">
        <v>21</v>
      </c>
      <c r="P126" s="157">
        <v>13</v>
      </c>
      <c r="Q126" s="158">
        <f t="shared" si="21"/>
        <v>137</v>
      </c>
      <c r="R126" s="160">
        <f t="shared" si="22"/>
        <v>137</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7</v>
      </c>
      <c r="O127" s="159">
        <v>23</v>
      </c>
      <c r="P127" s="157">
        <v>17</v>
      </c>
      <c r="Q127" s="158">
        <f t="shared" si="21"/>
        <v>47</v>
      </c>
      <c r="R127" s="160">
        <f t="shared" si="22"/>
        <v>47</v>
      </c>
    </row>
    <row r="128" spans="2:18" s="135" customFormat="1" ht="17.100000000000001" customHeight="1">
      <c r="B128" s="195"/>
      <c r="C128" s="196" t="s">
        <v>72</v>
      </c>
      <c r="D128" s="197"/>
      <c r="E128" s="197"/>
      <c r="F128" s="197"/>
      <c r="G128" s="198"/>
      <c r="H128" s="199">
        <v>0</v>
      </c>
      <c r="I128" s="200">
        <v>0</v>
      </c>
      <c r="J128" s="201">
        <f t="shared" si="20"/>
        <v>0</v>
      </c>
      <c r="K128" s="356"/>
      <c r="L128" s="202">
        <v>20</v>
      </c>
      <c r="M128" s="202">
        <v>26</v>
      </c>
      <c r="N128" s="202">
        <v>15</v>
      </c>
      <c r="O128" s="202">
        <v>23</v>
      </c>
      <c r="P128" s="200">
        <v>25</v>
      </c>
      <c r="Q128" s="203">
        <f t="shared" si="21"/>
        <v>109</v>
      </c>
      <c r="R128" s="204">
        <f t="shared" si="22"/>
        <v>109</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59</v>
      </c>
      <c r="M129" s="143">
        <f t="shared" si="23"/>
        <v>95</v>
      </c>
      <c r="N129" s="143">
        <f t="shared" si="23"/>
        <v>298</v>
      </c>
      <c r="O129" s="143">
        <f t="shared" si="23"/>
        <v>910</v>
      </c>
      <c r="P129" s="144">
        <f t="shared" si="23"/>
        <v>1000</v>
      </c>
      <c r="Q129" s="145">
        <f t="shared" si="23"/>
        <v>2362</v>
      </c>
      <c r="R129" s="146">
        <f t="shared" si="23"/>
        <v>2362</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7</v>
      </c>
      <c r="N130" s="152">
        <v>162</v>
      </c>
      <c r="O130" s="152">
        <v>497</v>
      </c>
      <c r="P130" s="150">
        <v>449</v>
      </c>
      <c r="Q130" s="151">
        <f>SUM(K130:P130)</f>
        <v>1115</v>
      </c>
      <c r="R130" s="153">
        <f>SUM(J130,Q130)</f>
        <v>1115</v>
      </c>
    </row>
    <row r="131" spans="1:18" s="135" customFormat="1" ht="17.100000000000001" customHeight="1">
      <c r="B131" s="147"/>
      <c r="C131" s="154" t="s">
        <v>75</v>
      </c>
      <c r="D131" s="47"/>
      <c r="E131" s="47"/>
      <c r="F131" s="47"/>
      <c r="G131" s="155"/>
      <c r="H131" s="156">
        <v>0</v>
      </c>
      <c r="I131" s="157">
        <v>0</v>
      </c>
      <c r="J131" s="169">
        <f>SUM(H131:I131)</f>
        <v>0</v>
      </c>
      <c r="K131" s="355"/>
      <c r="L131" s="159">
        <v>58</v>
      </c>
      <c r="M131" s="159">
        <v>86</v>
      </c>
      <c r="N131" s="159">
        <v>102</v>
      </c>
      <c r="O131" s="159">
        <v>117</v>
      </c>
      <c r="P131" s="157">
        <v>77</v>
      </c>
      <c r="Q131" s="158">
        <f>SUM(K131:P131)</f>
        <v>440</v>
      </c>
      <c r="R131" s="160">
        <f>SUM(J131,Q131)</f>
        <v>440</v>
      </c>
    </row>
    <row r="132" spans="1:18" s="135" customFormat="1" ht="16.5" customHeight="1">
      <c r="B132" s="193"/>
      <c r="C132" s="154" t="s">
        <v>76</v>
      </c>
      <c r="D132" s="47"/>
      <c r="E132" s="47"/>
      <c r="F132" s="47"/>
      <c r="G132" s="155"/>
      <c r="H132" s="156">
        <v>0</v>
      </c>
      <c r="I132" s="157">
        <v>0</v>
      </c>
      <c r="J132" s="169">
        <f>SUM(H132:I132)</f>
        <v>0</v>
      </c>
      <c r="K132" s="355"/>
      <c r="L132" s="159">
        <v>1</v>
      </c>
      <c r="M132" s="159">
        <v>2</v>
      </c>
      <c r="N132" s="159">
        <v>24</v>
      </c>
      <c r="O132" s="159">
        <v>217</v>
      </c>
      <c r="P132" s="157">
        <v>360</v>
      </c>
      <c r="Q132" s="158">
        <f>SUM(K132:P132)</f>
        <v>604</v>
      </c>
      <c r="R132" s="160">
        <f>SUM(J132,Q132)</f>
        <v>604</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0</v>
      </c>
      <c r="N133" s="320">
        <v>10</v>
      </c>
      <c r="O133" s="320">
        <v>79</v>
      </c>
      <c r="P133" s="318">
        <v>114</v>
      </c>
      <c r="Q133" s="321">
        <f>SUM(K133:P133)</f>
        <v>203</v>
      </c>
      <c r="R133" s="322">
        <f>SUM(J133,Q133)</f>
        <v>203</v>
      </c>
    </row>
    <row r="134" spans="1:18" s="135" customFormat="1" ht="17.100000000000001" customHeight="1">
      <c r="B134" s="205" t="s">
        <v>77</v>
      </c>
      <c r="C134" s="31"/>
      <c r="D134" s="31"/>
      <c r="E134" s="31"/>
      <c r="F134" s="31"/>
      <c r="G134" s="32"/>
      <c r="H134" s="140">
        <f t="shared" ref="H134:R134" si="24">SUM(H98,H119,H129)</f>
        <v>1796</v>
      </c>
      <c r="I134" s="141">
        <f t="shared" si="24"/>
        <v>2801</v>
      </c>
      <c r="J134" s="142">
        <f t="shared" si="24"/>
        <v>4597</v>
      </c>
      <c r="K134" s="352">
        <f t="shared" si="24"/>
        <v>0</v>
      </c>
      <c r="L134" s="143">
        <f t="shared" si="24"/>
        <v>11372</v>
      </c>
      <c r="M134" s="143">
        <f t="shared" si="24"/>
        <v>8197</v>
      </c>
      <c r="N134" s="143">
        <f t="shared" si="24"/>
        <v>5613</v>
      </c>
      <c r="O134" s="143">
        <f t="shared" si="24"/>
        <v>4367</v>
      </c>
      <c r="P134" s="144">
        <f t="shared" si="24"/>
        <v>2840</v>
      </c>
      <c r="Q134" s="145">
        <f t="shared" si="24"/>
        <v>32389</v>
      </c>
      <c r="R134" s="146">
        <f t="shared" si="24"/>
        <v>36986</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令和２年（２０２０年）４月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63" t="s">
        <v>13</v>
      </c>
      <c r="R139" s="668"/>
    </row>
    <row r="140" spans="1:18" s="135" customFormat="1" ht="17.100000000000001" customHeight="1">
      <c r="B140" s="137" t="s">
        <v>43</v>
      </c>
      <c r="C140" s="138"/>
      <c r="D140" s="138"/>
      <c r="E140" s="138"/>
      <c r="F140" s="138"/>
      <c r="G140" s="139"/>
      <c r="H140" s="140">
        <f t="shared" ref="H140:R140" si="25">SUM(H141,H147,H150,H155,H159:H160)</f>
        <v>14272510</v>
      </c>
      <c r="I140" s="141">
        <f t="shared" si="25"/>
        <v>30294053</v>
      </c>
      <c r="J140" s="142">
        <f t="shared" si="25"/>
        <v>44566563</v>
      </c>
      <c r="K140" s="352">
        <f t="shared" si="25"/>
        <v>0</v>
      </c>
      <c r="L140" s="143">
        <f t="shared" si="25"/>
        <v>244009855</v>
      </c>
      <c r="M140" s="143">
        <f t="shared" si="25"/>
        <v>208208839</v>
      </c>
      <c r="N140" s="143">
        <f t="shared" si="25"/>
        <v>171942503</v>
      </c>
      <c r="O140" s="143">
        <f t="shared" si="25"/>
        <v>126012872</v>
      </c>
      <c r="P140" s="144">
        <f t="shared" si="25"/>
        <v>72354222</v>
      </c>
      <c r="Q140" s="145">
        <f t="shared" si="25"/>
        <v>822528291</v>
      </c>
      <c r="R140" s="146">
        <f t="shared" si="25"/>
        <v>867094854</v>
      </c>
    </row>
    <row r="141" spans="1:18" s="135" customFormat="1" ht="17.100000000000001" customHeight="1">
      <c r="B141" s="147"/>
      <c r="C141" s="137" t="s">
        <v>44</v>
      </c>
      <c r="D141" s="138"/>
      <c r="E141" s="138"/>
      <c r="F141" s="138"/>
      <c r="G141" s="139"/>
      <c r="H141" s="140">
        <f t="shared" ref="H141:Q141" si="26">SUM(H142:H146)</f>
        <v>1450604</v>
      </c>
      <c r="I141" s="141">
        <f t="shared" si="26"/>
        <v>4935993</v>
      </c>
      <c r="J141" s="142">
        <f t="shared" si="26"/>
        <v>6386597</v>
      </c>
      <c r="K141" s="352">
        <f t="shared" si="26"/>
        <v>0</v>
      </c>
      <c r="L141" s="143">
        <f t="shared" si="26"/>
        <v>53329997</v>
      </c>
      <c r="M141" s="143">
        <f t="shared" si="26"/>
        <v>45950611</v>
      </c>
      <c r="N141" s="143">
        <f t="shared" si="26"/>
        <v>35105802</v>
      </c>
      <c r="O141" s="143">
        <f t="shared" si="26"/>
        <v>32060470</v>
      </c>
      <c r="P141" s="144">
        <f t="shared" si="26"/>
        <v>22623250</v>
      </c>
      <c r="Q141" s="145">
        <f t="shared" si="26"/>
        <v>189070130</v>
      </c>
      <c r="R141" s="146">
        <f t="shared" ref="R141:R146" si="27">SUM(J141,Q141)</f>
        <v>195456727</v>
      </c>
    </row>
    <row r="142" spans="1:18" s="135" customFormat="1" ht="17.100000000000001" customHeight="1">
      <c r="B142" s="147"/>
      <c r="C142" s="147"/>
      <c r="D142" s="39" t="s">
        <v>45</v>
      </c>
      <c r="E142" s="68"/>
      <c r="F142" s="68"/>
      <c r="G142" s="148"/>
      <c r="H142" s="149">
        <v>0</v>
      </c>
      <c r="I142" s="150">
        <v>0</v>
      </c>
      <c r="J142" s="151">
        <f>SUM(H142:I142)</f>
        <v>0</v>
      </c>
      <c r="K142" s="349">
        <v>0</v>
      </c>
      <c r="L142" s="152">
        <v>35224595</v>
      </c>
      <c r="M142" s="152">
        <v>29613885</v>
      </c>
      <c r="N142" s="152">
        <v>23980303</v>
      </c>
      <c r="O142" s="152">
        <v>21649155</v>
      </c>
      <c r="P142" s="150">
        <v>14582665</v>
      </c>
      <c r="Q142" s="151">
        <f>SUM(K142:P142)</f>
        <v>125050603</v>
      </c>
      <c r="R142" s="153">
        <f t="shared" si="27"/>
        <v>125050603</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179982</v>
      </c>
      <c r="N143" s="159">
        <v>199644</v>
      </c>
      <c r="O143" s="159">
        <v>602510</v>
      </c>
      <c r="P143" s="157">
        <v>659743</v>
      </c>
      <c r="Q143" s="158">
        <f>SUM(K143:P143)</f>
        <v>1641879</v>
      </c>
      <c r="R143" s="160">
        <f t="shared" si="27"/>
        <v>1641879</v>
      </c>
    </row>
    <row r="144" spans="1:18" s="135" customFormat="1" ht="17.100000000000001" customHeight="1">
      <c r="B144" s="147"/>
      <c r="C144" s="147"/>
      <c r="D144" s="154" t="s">
        <v>47</v>
      </c>
      <c r="E144" s="47"/>
      <c r="F144" s="47"/>
      <c r="G144" s="155"/>
      <c r="H144" s="156">
        <v>715221</v>
      </c>
      <c r="I144" s="157">
        <v>2653821</v>
      </c>
      <c r="J144" s="158">
        <f>SUM(H144:I144)</f>
        <v>3369042</v>
      </c>
      <c r="K144" s="350">
        <v>0</v>
      </c>
      <c r="L144" s="159">
        <v>10171968</v>
      </c>
      <c r="M144" s="159">
        <v>8812258</v>
      </c>
      <c r="N144" s="159">
        <v>5234488</v>
      </c>
      <c r="O144" s="159">
        <v>4965292</v>
      </c>
      <c r="P144" s="157">
        <v>4508034</v>
      </c>
      <c r="Q144" s="158">
        <f>SUM(K144:P144)</f>
        <v>33692040</v>
      </c>
      <c r="R144" s="160">
        <f t="shared" si="27"/>
        <v>37061082</v>
      </c>
    </row>
    <row r="145" spans="2:18" s="135" customFormat="1" ht="17.100000000000001" customHeight="1">
      <c r="B145" s="147"/>
      <c r="C145" s="147"/>
      <c r="D145" s="154" t="s">
        <v>48</v>
      </c>
      <c r="E145" s="47"/>
      <c r="F145" s="47"/>
      <c r="G145" s="155"/>
      <c r="H145" s="156">
        <v>232038</v>
      </c>
      <c r="I145" s="157">
        <v>1790308</v>
      </c>
      <c r="J145" s="158">
        <f>SUM(H145:I145)</f>
        <v>2022346</v>
      </c>
      <c r="K145" s="350">
        <v>0</v>
      </c>
      <c r="L145" s="159">
        <v>3389451</v>
      </c>
      <c r="M145" s="159">
        <v>3316003</v>
      </c>
      <c r="N145" s="159">
        <v>2064260</v>
      </c>
      <c r="O145" s="159">
        <v>1521581</v>
      </c>
      <c r="P145" s="157">
        <v>680641</v>
      </c>
      <c r="Q145" s="158">
        <f>SUM(K145:P145)</f>
        <v>10971936</v>
      </c>
      <c r="R145" s="160">
        <f t="shared" si="27"/>
        <v>12994282</v>
      </c>
    </row>
    <row r="146" spans="2:18" s="135" customFormat="1" ht="17.100000000000001" customHeight="1">
      <c r="B146" s="147"/>
      <c r="C146" s="147"/>
      <c r="D146" s="49" t="s">
        <v>49</v>
      </c>
      <c r="E146" s="50"/>
      <c r="F146" s="50"/>
      <c r="G146" s="161"/>
      <c r="H146" s="162">
        <v>503345</v>
      </c>
      <c r="I146" s="163">
        <v>491864</v>
      </c>
      <c r="J146" s="164">
        <f>SUM(H146:I146)</f>
        <v>995209</v>
      </c>
      <c r="K146" s="351">
        <v>0</v>
      </c>
      <c r="L146" s="165">
        <v>4543983</v>
      </c>
      <c r="M146" s="165">
        <v>4028483</v>
      </c>
      <c r="N146" s="165">
        <v>3627107</v>
      </c>
      <c r="O146" s="165">
        <v>3321932</v>
      </c>
      <c r="P146" s="163">
        <v>2192167</v>
      </c>
      <c r="Q146" s="164">
        <f>SUM(K146:P146)</f>
        <v>17713672</v>
      </c>
      <c r="R146" s="166">
        <f t="shared" si="27"/>
        <v>18708881</v>
      </c>
    </row>
    <row r="147" spans="2:18" s="135" customFormat="1" ht="17.100000000000001" customHeight="1">
      <c r="B147" s="147"/>
      <c r="C147" s="137" t="s">
        <v>50</v>
      </c>
      <c r="D147" s="138"/>
      <c r="E147" s="138"/>
      <c r="F147" s="138"/>
      <c r="G147" s="139"/>
      <c r="H147" s="140">
        <f t="shared" ref="H147:R147" si="28">SUM(H148:H149)</f>
        <v>3004814</v>
      </c>
      <c r="I147" s="141">
        <f t="shared" si="28"/>
        <v>8121884</v>
      </c>
      <c r="J147" s="142">
        <f t="shared" si="28"/>
        <v>11126698</v>
      </c>
      <c r="K147" s="352">
        <f t="shared" si="28"/>
        <v>0</v>
      </c>
      <c r="L147" s="143">
        <f t="shared" si="28"/>
        <v>108619226</v>
      </c>
      <c r="M147" s="143">
        <f t="shared" si="28"/>
        <v>88177881</v>
      </c>
      <c r="N147" s="143">
        <f t="shared" si="28"/>
        <v>67898794</v>
      </c>
      <c r="O147" s="143">
        <f t="shared" si="28"/>
        <v>43954332</v>
      </c>
      <c r="P147" s="144">
        <f t="shared" si="28"/>
        <v>21947940</v>
      </c>
      <c r="Q147" s="145">
        <f t="shared" si="28"/>
        <v>330598173</v>
      </c>
      <c r="R147" s="146">
        <f t="shared" si="28"/>
        <v>341724871</v>
      </c>
    </row>
    <row r="148" spans="2:18" s="135" customFormat="1" ht="17.100000000000001" customHeight="1">
      <c r="B148" s="147"/>
      <c r="C148" s="147"/>
      <c r="D148" s="39" t="s">
        <v>51</v>
      </c>
      <c r="E148" s="68"/>
      <c r="F148" s="68"/>
      <c r="G148" s="148"/>
      <c r="H148" s="149">
        <v>0</v>
      </c>
      <c r="I148" s="150">
        <v>0</v>
      </c>
      <c r="J148" s="167">
        <f>SUM(H148:I148)</f>
        <v>0</v>
      </c>
      <c r="K148" s="349">
        <v>0</v>
      </c>
      <c r="L148" s="152">
        <v>80737188</v>
      </c>
      <c r="M148" s="152">
        <v>65136133</v>
      </c>
      <c r="N148" s="152">
        <v>48662003</v>
      </c>
      <c r="O148" s="152">
        <v>32438293</v>
      </c>
      <c r="P148" s="150">
        <v>15883472</v>
      </c>
      <c r="Q148" s="151">
        <f>SUM(K148:P148)</f>
        <v>242857089</v>
      </c>
      <c r="R148" s="153">
        <f>SUM(J148,Q148)</f>
        <v>242857089</v>
      </c>
    </row>
    <row r="149" spans="2:18" s="135" customFormat="1" ht="17.100000000000001" customHeight="1">
      <c r="B149" s="147"/>
      <c r="C149" s="147"/>
      <c r="D149" s="49" t="s">
        <v>52</v>
      </c>
      <c r="E149" s="50"/>
      <c r="F149" s="50"/>
      <c r="G149" s="161"/>
      <c r="H149" s="162">
        <v>3004814</v>
      </c>
      <c r="I149" s="163">
        <v>8121884</v>
      </c>
      <c r="J149" s="168">
        <f>SUM(H149:I149)</f>
        <v>11126698</v>
      </c>
      <c r="K149" s="351">
        <v>0</v>
      </c>
      <c r="L149" s="165">
        <v>27882038</v>
      </c>
      <c r="M149" s="165">
        <v>23041748</v>
      </c>
      <c r="N149" s="165">
        <v>19236791</v>
      </c>
      <c r="O149" s="165">
        <v>11516039</v>
      </c>
      <c r="P149" s="163">
        <v>6064468</v>
      </c>
      <c r="Q149" s="164">
        <f>SUM(K149:P149)</f>
        <v>87741084</v>
      </c>
      <c r="R149" s="166">
        <f>SUM(J149,Q149)</f>
        <v>98867782</v>
      </c>
    </row>
    <row r="150" spans="2:18" s="135" customFormat="1" ht="17.100000000000001" customHeight="1">
      <c r="B150" s="147"/>
      <c r="C150" s="137" t="s">
        <v>53</v>
      </c>
      <c r="D150" s="138"/>
      <c r="E150" s="138"/>
      <c r="F150" s="138"/>
      <c r="G150" s="139"/>
      <c r="H150" s="140">
        <f t="shared" ref="H150:R150" si="29">SUM(H151:H154)</f>
        <v>45126</v>
      </c>
      <c r="I150" s="141">
        <f t="shared" si="29"/>
        <v>216235</v>
      </c>
      <c r="J150" s="142">
        <f t="shared" si="29"/>
        <v>261361</v>
      </c>
      <c r="K150" s="352">
        <f t="shared" si="29"/>
        <v>0</v>
      </c>
      <c r="L150" s="143">
        <f t="shared" si="29"/>
        <v>8983473</v>
      </c>
      <c r="M150" s="143">
        <f t="shared" si="29"/>
        <v>13337143</v>
      </c>
      <c r="N150" s="143">
        <f t="shared" si="29"/>
        <v>15850045</v>
      </c>
      <c r="O150" s="143">
        <f t="shared" si="29"/>
        <v>10132726</v>
      </c>
      <c r="P150" s="144">
        <f t="shared" si="29"/>
        <v>7586164</v>
      </c>
      <c r="Q150" s="145">
        <f t="shared" si="29"/>
        <v>55889551</v>
      </c>
      <c r="R150" s="146">
        <f t="shared" si="29"/>
        <v>56150912</v>
      </c>
    </row>
    <row r="151" spans="2:18" s="135" customFormat="1" ht="17.100000000000001" customHeight="1">
      <c r="B151" s="147"/>
      <c r="C151" s="147"/>
      <c r="D151" s="39" t="s">
        <v>54</v>
      </c>
      <c r="E151" s="68"/>
      <c r="F151" s="68"/>
      <c r="G151" s="148"/>
      <c r="H151" s="149">
        <v>45126</v>
      </c>
      <c r="I151" s="150">
        <v>191773</v>
      </c>
      <c r="J151" s="167">
        <f>SUM(H151:I151)</f>
        <v>236899</v>
      </c>
      <c r="K151" s="349">
        <v>0</v>
      </c>
      <c r="L151" s="152">
        <v>7555542</v>
      </c>
      <c r="M151" s="152">
        <v>11180454</v>
      </c>
      <c r="N151" s="152">
        <v>13025626</v>
      </c>
      <c r="O151" s="152">
        <v>7142059</v>
      </c>
      <c r="P151" s="150">
        <v>5962006</v>
      </c>
      <c r="Q151" s="151">
        <f>SUM(K151:P151)</f>
        <v>44865687</v>
      </c>
      <c r="R151" s="153">
        <f>SUM(J151,Q151)</f>
        <v>45102586</v>
      </c>
    </row>
    <row r="152" spans="2:18" s="135" customFormat="1" ht="17.100000000000001" customHeight="1">
      <c r="B152" s="147"/>
      <c r="C152" s="147"/>
      <c r="D152" s="154" t="s">
        <v>55</v>
      </c>
      <c r="E152" s="47"/>
      <c r="F152" s="47"/>
      <c r="G152" s="155"/>
      <c r="H152" s="156">
        <v>0</v>
      </c>
      <c r="I152" s="157">
        <v>24462</v>
      </c>
      <c r="J152" s="169">
        <f>SUM(H152:I152)</f>
        <v>24462</v>
      </c>
      <c r="K152" s="350">
        <v>0</v>
      </c>
      <c r="L152" s="159">
        <v>1263915</v>
      </c>
      <c r="M152" s="159">
        <v>2156689</v>
      </c>
      <c r="N152" s="159">
        <v>2824419</v>
      </c>
      <c r="O152" s="159">
        <v>2990667</v>
      </c>
      <c r="P152" s="157">
        <v>1660383</v>
      </c>
      <c r="Q152" s="158">
        <f>SUM(K152:P152)</f>
        <v>10896073</v>
      </c>
      <c r="R152" s="160">
        <f>SUM(J152,Q152)</f>
        <v>10920535</v>
      </c>
    </row>
    <row r="153" spans="2:18" s="135" customFormat="1" ht="16.5" customHeight="1">
      <c r="B153" s="147"/>
      <c r="C153" s="193"/>
      <c r="D153" s="154" t="s">
        <v>56</v>
      </c>
      <c r="E153" s="47"/>
      <c r="F153" s="47"/>
      <c r="G153" s="155"/>
      <c r="H153" s="156">
        <v>0</v>
      </c>
      <c r="I153" s="157">
        <v>0</v>
      </c>
      <c r="J153" s="169">
        <f>SUM(H153:I153)</f>
        <v>0</v>
      </c>
      <c r="K153" s="350">
        <v>0</v>
      </c>
      <c r="L153" s="159">
        <v>164016</v>
      </c>
      <c r="M153" s="159">
        <v>0</v>
      </c>
      <c r="N153" s="159">
        <v>0</v>
      </c>
      <c r="O153" s="159">
        <v>0</v>
      </c>
      <c r="P153" s="157">
        <v>-36225</v>
      </c>
      <c r="Q153" s="158">
        <f>SUM(K153:P153)</f>
        <v>127791</v>
      </c>
      <c r="R153" s="160">
        <f>SUM(J153,Q153)</f>
        <v>127791</v>
      </c>
    </row>
    <row r="154" spans="2:18" s="189" customFormat="1" ht="16.5" customHeight="1">
      <c r="B154" s="179"/>
      <c r="C154" s="313"/>
      <c r="D154" s="314" t="s">
        <v>154</v>
      </c>
      <c r="E154" s="315"/>
      <c r="F154" s="315"/>
      <c r="G154" s="316"/>
      <c r="H154" s="317">
        <v>0</v>
      </c>
      <c r="I154" s="318">
        <v>0</v>
      </c>
      <c r="J154" s="319">
        <f>SUM(H154:I154)</f>
        <v>0</v>
      </c>
      <c r="K154" s="359">
        <v>0</v>
      </c>
      <c r="L154" s="320">
        <v>0</v>
      </c>
      <c r="M154" s="320">
        <v>0</v>
      </c>
      <c r="N154" s="320">
        <v>0</v>
      </c>
      <c r="O154" s="320">
        <v>0</v>
      </c>
      <c r="P154" s="318">
        <v>0</v>
      </c>
      <c r="Q154" s="321">
        <f>SUM(K154:P154)</f>
        <v>0</v>
      </c>
      <c r="R154" s="322">
        <f>SUM(J154,Q154)</f>
        <v>0</v>
      </c>
    </row>
    <row r="155" spans="2:18" s="135" customFormat="1" ht="17.100000000000001" customHeight="1">
      <c r="B155" s="147"/>
      <c r="C155" s="137" t="s">
        <v>57</v>
      </c>
      <c r="D155" s="138"/>
      <c r="E155" s="138"/>
      <c r="F155" s="138"/>
      <c r="G155" s="139"/>
      <c r="H155" s="140">
        <f t="shared" ref="H155:R155" si="30">SUM(H156:H158)</f>
        <v>5281857</v>
      </c>
      <c r="I155" s="141">
        <f t="shared" si="30"/>
        <v>9679275</v>
      </c>
      <c r="J155" s="142">
        <f t="shared" si="30"/>
        <v>14961132</v>
      </c>
      <c r="K155" s="352">
        <f t="shared" si="30"/>
        <v>0</v>
      </c>
      <c r="L155" s="143">
        <f t="shared" si="30"/>
        <v>13459467</v>
      </c>
      <c r="M155" s="143">
        <f t="shared" si="30"/>
        <v>18189545</v>
      </c>
      <c r="N155" s="143">
        <f t="shared" si="30"/>
        <v>13489385</v>
      </c>
      <c r="O155" s="143">
        <f t="shared" si="30"/>
        <v>11388068</v>
      </c>
      <c r="P155" s="144">
        <f t="shared" si="30"/>
        <v>7615144</v>
      </c>
      <c r="Q155" s="145">
        <f t="shared" si="30"/>
        <v>64141609</v>
      </c>
      <c r="R155" s="146">
        <f t="shared" si="30"/>
        <v>79102741</v>
      </c>
    </row>
    <row r="156" spans="2:18" s="135" customFormat="1" ht="17.100000000000001" customHeight="1">
      <c r="B156" s="147"/>
      <c r="C156" s="147"/>
      <c r="D156" s="39" t="s">
        <v>58</v>
      </c>
      <c r="E156" s="68"/>
      <c r="F156" s="68"/>
      <c r="G156" s="148"/>
      <c r="H156" s="149">
        <v>3955964</v>
      </c>
      <c r="I156" s="150">
        <v>8066278</v>
      </c>
      <c r="J156" s="167">
        <f>SUM(H156:I156)</f>
        <v>12022242</v>
      </c>
      <c r="K156" s="349">
        <v>0</v>
      </c>
      <c r="L156" s="152">
        <v>11407107</v>
      </c>
      <c r="M156" s="152">
        <v>16772573</v>
      </c>
      <c r="N156" s="152">
        <v>12398455</v>
      </c>
      <c r="O156" s="152">
        <v>10665058</v>
      </c>
      <c r="P156" s="150">
        <v>7197617</v>
      </c>
      <c r="Q156" s="151">
        <f>SUM(K156:P156)</f>
        <v>58440810</v>
      </c>
      <c r="R156" s="153">
        <f>SUM(J156,Q156)</f>
        <v>70463052</v>
      </c>
    </row>
    <row r="157" spans="2:18" s="135" customFormat="1" ht="17.100000000000001" customHeight="1">
      <c r="B157" s="147"/>
      <c r="C157" s="147"/>
      <c r="D157" s="154" t="s">
        <v>59</v>
      </c>
      <c r="E157" s="47"/>
      <c r="F157" s="47"/>
      <c r="G157" s="155"/>
      <c r="H157" s="156">
        <v>197058</v>
      </c>
      <c r="I157" s="157">
        <v>497192</v>
      </c>
      <c r="J157" s="169">
        <f>SUM(H157:I157)</f>
        <v>694250</v>
      </c>
      <c r="K157" s="350">
        <v>0</v>
      </c>
      <c r="L157" s="159">
        <v>609778</v>
      </c>
      <c r="M157" s="159">
        <v>498925</v>
      </c>
      <c r="N157" s="159">
        <v>314743</v>
      </c>
      <c r="O157" s="159">
        <v>207715</v>
      </c>
      <c r="P157" s="157">
        <v>196937</v>
      </c>
      <c r="Q157" s="158">
        <f>SUM(K157:P157)</f>
        <v>1828098</v>
      </c>
      <c r="R157" s="160">
        <f>SUM(J157,Q157)</f>
        <v>2522348</v>
      </c>
    </row>
    <row r="158" spans="2:18" s="135" customFormat="1" ht="17.100000000000001" customHeight="1">
      <c r="B158" s="147"/>
      <c r="C158" s="147"/>
      <c r="D158" s="49" t="s">
        <v>60</v>
      </c>
      <c r="E158" s="50"/>
      <c r="F158" s="50"/>
      <c r="G158" s="161"/>
      <c r="H158" s="162">
        <v>1128835</v>
      </c>
      <c r="I158" s="163">
        <v>1115805</v>
      </c>
      <c r="J158" s="168">
        <f>SUM(H158:I158)</f>
        <v>2244640</v>
      </c>
      <c r="K158" s="351">
        <v>0</v>
      </c>
      <c r="L158" s="165">
        <v>1442582</v>
      </c>
      <c r="M158" s="165">
        <v>918047</v>
      </c>
      <c r="N158" s="165">
        <v>776187</v>
      </c>
      <c r="O158" s="165">
        <v>515295</v>
      </c>
      <c r="P158" s="163">
        <v>220590</v>
      </c>
      <c r="Q158" s="164">
        <f>SUM(K158:P158)</f>
        <v>3872701</v>
      </c>
      <c r="R158" s="166">
        <f>SUM(J158,Q158)</f>
        <v>6117341</v>
      </c>
    </row>
    <row r="159" spans="2:18" s="135" customFormat="1" ht="17.100000000000001" customHeight="1">
      <c r="B159" s="147"/>
      <c r="C159" s="171" t="s">
        <v>61</v>
      </c>
      <c r="D159" s="172"/>
      <c r="E159" s="172"/>
      <c r="F159" s="172"/>
      <c r="G159" s="173"/>
      <c r="H159" s="140">
        <v>973869</v>
      </c>
      <c r="I159" s="141">
        <v>2039646</v>
      </c>
      <c r="J159" s="142">
        <f>SUM(H159:I159)</f>
        <v>3013515</v>
      </c>
      <c r="K159" s="352">
        <v>0</v>
      </c>
      <c r="L159" s="143">
        <v>15535072</v>
      </c>
      <c r="M159" s="143">
        <v>16010767</v>
      </c>
      <c r="N159" s="143">
        <v>20737786</v>
      </c>
      <c r="O159" s="143">
        <v>18126144</v>
      </c>
      <c r="P159" s="144">
        <v>7507145</v>
      </c>
      <c r="Q159" s="145">
        <f>SUM(K159:P159)</f>
        <v>77916914</v>
      </c>
      <c r="R159" s="146">
        <f>SUM(J159,Q159)</f>
        <v>80930429</v>
      </c>
    </row>
    <row r="160" spans="2:18" s="135" customFormat="1" ht="17.100000000000001" customHeight="1">
      <c r="B160" s="170"/>
      <c r="C160" s="171" t="s">
        <v>62</v>
      </c>
      <c r="D160" s="172"/>
      <c r="E160" s="172"/>
      <c r="F160" s="172"/>
      <c r="G160" s="173"/>
      <c r="H160" s="140">
        <v>3516240</v>
      </c>
      <c r="I160" s="141">
        <v>5301020</v>
      </c>
      <c r="J160" s="142">
        <f>SUM(H160:I160)</f>
        <v>8817260</v>
      </c>
      <c r="K160" s="352">
        <v>0</v>
      </c>
      <c r="L160" s="143">
        <v>44082620</v>
      </c>
      <c r="M160" s="143">
        <v>26542892</v>
      </c>
      <c r="N160" s="143">
        <v>18860691</v>
      </c>
      <c r="O160" s="143">
        <v>10351132</v>
      </c>
      <c r="P160" s="144">
        <v>5074579</v>
      </c>
      <c r="Q160" s="145">
        <f>SUM(K160:P160)</f>
        <v>104911914</v>
      </c>
      <c r="R160" s="146">
        <f>SUM(J160,Q160)</f>
        <v>113729174</v>
      </c>
    </row>
    <row r="161" spans="2:18" s="135" customFormat="1" ht="17.100000000000001" customHeight="1">
      <c r="B161" s="137" t="s">
        <v>63</v>
      </c>
      <c r="C161" s="138"/>
      <c r="D161" s="138"/>
      <c r="E161" s="138"/>
      <c r="F161" s="138"/>
      <c r="G161" s="139"/>
      <c r="H161" s="140">
        <f t="shared" ref="H161:R161" si="31">SUM(H162:H170)</f>
        <v>439627</v>
      </c>
      <c r="I161" s="141">
        <f t="shared" si="31"/>
        <v>1444907</v>
      </c>
      <c r="J161" s="142">
        <f t="shared" si="31"/>
        <v>1884534</v>
      </c>
      <c r="K161" s="352">
        <f t="shared" si="31"/>
        <v>0</v>
      </c>
      <c r="L161" s="143">
        <f t="shared" si="31"/>
        <v>139932245</v>
      </c>
      <c r="M161" s="143">
        <f t="shared" si="31"/>
        <v>135072983</v>
      </c>
      <c r="N161" s="143">
        <f t="shared" si="31"/>
        <v>134146311</v>
      </c>
      <c r="O161" s="143">
        <f t="shared" si="31"/>
        <v>100422988</v>
      </c>
      <c r="P161" s="144">
        <f t="shared" si="31"/>
        <v>50896737</v>
      </c>
      <c r="Q161" s="145">
        <f t="shared" si="31"/>
        <v>560471264</v>
      </c>
      <c r="R161" s="146">
        <f t="shared" si="31"/>
        <v>562355798</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4521839</v>
      </c>
      <c r="M162" s="211">
        <v>3888384</v>
      </c>
      <c r="N162" s="211">
        <v>3638858</v>
      </c>
      <c r="O162" s="211">
        <v>3163333</v>
      </c>
      <c r="P162" s="212">
        <v>2192796</v>
      </c>
      <c r="Q162" s="213">
        <f t="shared" ref="Q162:Q170" si="33">SUM(K162:P162)</f>
        <v>17405210</v>
      </c>
      <c r="R162" s="214">
        <f t="shared" ref="R162:R170" si="34">SUM(J162,Q162)</f>
        <v>17405210</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202249</v>
      </c>
      <c r="O163" s="159">
        <v>0</v>
      </c>
      <c r="P163" s="157">
        <v>0</v>
      </c>
      <c r="Q163" s="158">
        <f t="shared" si="33"/>
        <v>202249</v>
      </c>
      <c r="R163" s="160">
        <f t="shared" si="34"/>
        <v>202249</v>
      </c>
    </row>
    <row r="164" spans="2:18" s="189" customFormat="1" ht="17.100000000000001" customHeight="1">
      <c r="B164" s="179"/>
      <c r="C164" s="180" t="s">
        <v>66</v>
      </c>
      <c r="D164" s="181"/>
      <c r="E164" s="181"/>
      <c r="F164" s="181"/>
      <c r="G164" s="182"/>
      <c r="H164" s="183">
        <v>0</v>
      </c>
      <c r="I164" s="184">
        <v>0</v>
      </c>
      <c r="J164" s="185">
        <f t="shared" si="32"/>
        <v>0</v>
      </c>
      <c r="K164" s="355"/>
      <c r="L164" s="186">
        <v>65797292</v>
      </c>
      <c r="M164" s="186">
        <v>46058612</v>
      </c>
      <c r="N164" s="186">
        <v>39863039</v>
      </c>
      <c r="O164" s="186">
        <v>23519623</v>
      </c>
      <c r="P164" s="184">
        <v>9159550</v>
      </c>
      <c r="Q164" s="187">
        <f t="shared" si="33"/>
        <v>184398116</v>
      </c>
      <c r="R164" s="188">
        <f t="shared" si="34"/>
        <v>184398116</v>
      </c>
    </row>
    <row r="165" spans="2:18" s="135" customFormat="1" ht="17.100000000000001" customHeight="1">
      <c r="B165" s="147"/>
      <c r="C165" s="154" t="s">
        <v>67</v>
      </c>
      <c r="D165" s="47"/>
      <c r="E165" s="47"/>
      <c r="F165" s="47"/>
      <c r="G165" s="155"/>
      <c r="H165" s="156">
        <v>0</v>
      </c>
      <c r="I165" s="157">
        <v>57348</v>
      </c>
      <c r="J165" s="169">
        <f t="shared" si="32"/>
        <v>57348</v>
      </c>
      <c r="K165" s="350">
        <v>0</v>
      </c>
      <c r="L165" s="159">
        <v>10881552</v>
      </c>
      <c r="M165" s="159">
        <v>10685862</v>
      </c>
      <c r="N165" s="159">
        <v>11374980</v>
      </c>
      <c r="O165" s="159">
        <v>8592462</v>
      </c>
      <c r="P165" s="157">
        <v>3277070</v>
      </c>
      <c r="Q165" s="158">
        <f t="shared" si="33"/>
        <v>44811926</v>
      </c>
      <c r="R165" s="160">
        <f t="shared" si="34"/>
        <v>44869274</v>
      </c>
    </row>
    <row r="166" spans="2:18" s="135" customFormat="1" ht="17.100000000000001" customHeight="1">
      <c r="B166" s="147"/>
      <c r="C166" s="154" t="s">
        <v>68</v>
      </c>
      <c r="D166" s="47"/>
      <c r="E166" s="47"/>
      <c r="F166" s="47"/>
      <c r="G166" s="155"/>
      <c r="H166" s="156">
        <v>439627</v>
      </c>
      <c r="I166" s="157">
        <v>1387559</v>
      </c>
      <c r="J166" s="169">
        <f t="shared" si="32"/>
        <v>1827186</v>
      </c>
      <c r="K166" s="350">
        <v>0</v>
      </c>
      <c r="L166" s="159">
        <v>12020165</v>
      </c>
      <c r="M166" s="159">
        <v>13758975</v>
      </c>
      <c r="N166" s="159">
        <v>14971560</v>
      </c>
      <c r="O166" s="159">
        <v>16982343</v>
      </c>
      <c r="P166" s="157">
        <v>6405361</v>
      </c>
      <c r="Q166" s="158">
        <f t="shared" si="33"/>
        <v>64138404</v>
      </c>
      <c r="R166" s="160">
        <f t="shared" si="34"/>
        <v>65965590</v>
      </c>
    </row>
    <row r="167" spans="2:18" s="135" customFormat="1" ht="17.100000000000001" customHeight="1">
      <c r="B167" s="147"/>
      <c r="C167" s="154" t="s">
        <v>69</v>
      </c>
      <c r="D167" s="47"/>
      <c r="E167" s="47"/>
      <c r="F167" s="47"/>
      <c r="G167" s="155"/>
      <c r="H167" s="156">
        <v>0</v>
      </c>
      <c r="I167" s="157">
        <v>0</v>
      </c>
      <c r="J167" s="169">
        <f t="shared" si="32"/>
        <v>0</v>
      </c>
      <c r="K167" s="355"/>
      <c r="L167" s="159">
        <v>40622128</v>
      </c>
      <c r="M167" s="159">
        <v>49554809</v>
      </c>
      <c r="N167" s="159">
        <v>52101547</v>
      </c>
      <c r="O167" s="159">
        <v>31015633</v>
      </c>
      <c r="P167" s="157">
        <v>14596418</v>
      </c>
      <c r="Q167" s="158">
        <f t="shared" si="33"/>
        <v>187890535</v>
      </c>
      <c r="R167" s="160">
        <f t="shared" si="34"/>
        <v>187890535</v>
      </c>
    </row>
    <row r="168" spans="2:18" s="135" customFormat="1" ht="17.100000000000001" customHeight="1">
      <c r="B168" s="147"/>
      <c r="C168" s="190" t="s">
        <v>70</v>
      </c>
      <c r="D168" s="191"/>
      <c r="E168" s="191"/>
      <c r="F168" s="191"/>
      <c r="G168" s="192"/>
      <c r="H168" s="156">
        <v>0</v>
      </c>
      <c r="I168" s="157">
        <v>0</v>
      </c>
      <c r="J168" s="169">
        <f t="shared" si="32"/>
        <v>0</v>
      </c>
      <c r="K168" s="355"/>
      <c r="L168" s="159">
        <v>3648162</v>
      </c>
      <c r="M168" s="159">
        <v>6678839</v>
      </c>
      <c r="N168" s="159">
        <v>6910746</v>
      </c>
      <c r="O168" s="159">
        <v>4267179</v>
      </c>
      <c r="P168" s="157">
        <v>2977580</v>
      </c>
      <c r="Q168" s="158">
        <f t="shared" si="33"/>
        <v>24482506</v>
      </c>
      <c r="R168" s="160">
        <f t="shared" si="34"/>
        <v>24482506</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1340303</v>
      </c>
      <c r="O169" s="159">
        <v>6243880</v>
      </c>
      <c r="P169" s="157">
        <v>4559472</v>
      </c>
      <c r="Q169" s="158">
        <f t="shared" si="33"/>
        <v>12143655</v>
      </c>
      <c r="R169" s="160">
        <f t="shared" si="34"/>
        <v>12143655</v>
      </c>
    </row>
    <row r="170" spans="2:18" s="135" customFormat="1" ht="17.100000000000001" customHeight="1">
      <c r="B170" s="195"/>
      <c r="C170" s="196" t="s">
        <v>72</v>
      </c>
      <c r="D170" s="197"/>
      <c r="E170" s="197"/>
      <c r="F170" s="197"/>
      <c r="G170" s="198"/>
      <c r="H170" s="199">
        <v>0</v>
      </c>
      <c r="I170" s="200">
        <v>0</v>
      </c>
      <c r="J170" s="201">
        <f t="shared" si="32"/>
        <v>0</v>
      </c>
      <c r="K170" s="356"/>
      <c r="L170" s="202">
        <v>2441107</v>
      </c>
      <c r="M170" s="202">
        <v>4447502</v>
      </c>
      <c r="N170" s="202">
        <v>3743029</v>
      </c>
      <c r="O170" s="202">
        <v>6638535</v>
      </c>
      <c r="P170" s="200">
        <v>7728490</v>
      </c>
      <c r="Q170" s="203">
        <f t="shared" si="33"/>
        <v>24998663</v>
      </c>
      <c r="R170" s="204">
        <f t="shared" si="34"/>
        <v>24998663</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13439955</v>
      </c>
      <c r="M171" s="143">
        <f t="shared" si="35"/>
        <v>21825372</v>
      </c>
      <c r="N171" s="143">
        <f t="shared" si="35"/>
        <v>74807266</v>
      </c>
      <c r="O171" s="143">
        <f t="shared" si="35"/>
        <v>257694380</v>
      </c>
      <c r="P171" s="144">
        <f t="shared" si="35"/>
        <v>313411552</v>
      </c>
      <c r="Q171" s="145">
        <f t="shared" si="35"/>
        <v>681178525</v>
      </c>
      <c r="R171" s="146">
        <f t="shared" si="35"/>
        <v>681178525</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1422588</v>
      </c>
      <c r="N172" s="152">
        <v>36921786</v>
      </c>
      <c r="O172" s="152">
        <v>121197709</v>
      </c>
      <c r="P172" s="150">
        <v>116798712</v>
      </c>
      <c r="Q172" s="151">
        <f>SUM(K172:P172)</f>
        <v>276340795</v>
      </c>
      <c r="R172" s="153">
        <f>SUM(J172,Q172)</f>
        <v>276340795</v>
      </c>
    </row>
    <row r="173" spans="2:18" s="135" customFormat="1" ht="17.100000000000001" customHeight="1">
      <c r="B173" s="147"/>
      <c r="C173" s="154" t="s">
        <v>75</v>
      </c>
      <c r="D173" s="47"/>
      <c r="E173" s="47"/>
      <c r="F173" s="47"/>
      <c r="G173" s="155"/>
      <c r="H173" s="156">
        <v>0</v>
      </c>
      <c r="I173" s="157">
        <v>0</v>
      </c>
      <c r="J173" s="169">
        <f>SUM(H173:I173)</f>
        <v>0</v>
      </c>
      <c r="K173" s="355"/>
      <c r="L173" s="159">
        <v>13203390</v>
      </c>
      <c r="M173" s="159">
        <v>19962117</v>
      </c>
      <c r="N173" s="159">
        <v>26976956</v>
      </c>
      <c r="O173" s="159">
        <v>32620675</v>
      </c>
      <c r="P173" s="157">
        <v>21988638</v>
      </c>
      <c r="Q173" s="158">
        <f>SUM(K173:P173)</f>
        <v>114751776</v>
      </c>
      <c r="R173" s="160">
        <f>SUM(J173,Q173)</f>
        <v>114751776</v>
      </c>
    </row>
    <row r="174" spans="2:18" s="135" customFormat="1" ht="17.100000000000001" customHeight="1">
      <c r="B174" s="193"/>
      <c r="C174" s="154" t="s">
        <v>76</v>
      </c>
      <c r="D174" s="47"/>
      <c r="E174" s="47"/>
      <c r="F174" s="47"/>
      <c r="G174" s="155"/>
      <c r="H174" s="156">
        <v>0</v>
      </c>
      <c r="I174" s="157">
        <v>0</v>
      </c>
      <c r="J174" s="169">
        <f>SUM(H174:I174)</f>
        <v>0</v>
      </c>
      <c r="K174" s="355"/>
      <c r="L174" s="159">
        <v>236565</v>
      </c>
      <c r="M174" s="159">
        <v>440667</v>
      </c>
      <c r="N174" s="159">
        <v>7591872</v>
      </c>
      <c r="O174" s="159">
        <v>74170388</v>
      </c>
      <c r="P174" s="157">
        <v>130440801</v>
      </c>
      <c r="Q174" s="158">
        <f>SUM(K174:P174)</f>
        <v>212880293</v>
      </c>
      <c r="R174" s="160">
        <f>SUM(J174,Q174)</f>
        <v>212880293</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0</v>
      </c>
      <c r="N175" s="320">
        <v>3316652</v>
      </c>
      <c r="O175" s="320">
        <v>29705608</v>
      </c>
      <c r="P175" s="318">
        <v>44183401</v>
      </c>
      <c r="Q175" s="321">
        <f>SUM(K175:P175)</f>
        <v>77205661</v>
      </c>
      <c r="R175" s="322">
        <f>SUM(J175,Q175)</f>
        <v>77205661</v>
      </c>
    </row>
    <row r="176" spans="2:18" s="135" customFormat="1" ht="17.100000000000001" customHeight="1">
      <c r="B176" s="205" t="s">
        <v>77</v>
      </c>
      <c r="C176" s="31"/>
      <c r="D176" s="31"/>
      <c r="E176" s="31"/>
      <c r="F176" s="31"/>
      <c r="G176" s="32"/>
      <c r="H176" s="140">
        <f t="shared" ref="H176:R176" si="36">SUM(H140,H161,H171)</f>
        <v>14712137</v>
      </c>
      <c r="I176" s="141">
        <f t="shared" si="36"/>
        <v>31738960</v>
      </c>
      <c r="J176" s="142">
        <f t="shared" si="36"/>
        <v>46451097</v>
      </c>
      <c r="K176" s="352">
        <f t="shared" si="36"/>
        <v>0</v>
      </c>
      <c r="L176" s="143">
        <f t="shared" si="36"/>
        <v>397382055</v>
      </c>
      <c r="M176" s="143">
        <f t="shared" si="36"/>
        <v>365107194</v>
      </c>
      <c r="N176" s="143">
        <f t="shared" si="36"/>
        <v>380896080</v>
      </c>
      <c r="O176" s="143">
        <f t="shared" si="36"/>
        <v>484130240</v>
      </c>
      <c r="P176" s="144">
        <f t="shared" si="36"/>
        <v>436662511</v>
      </c>
      <c r="Q176" s="145">
        <f t="shared" si="36"/>
        <v>2064178080</v>
      </c>
      <c r="R176" s="146">
        <f t="shared" si="36"/>
        <v>2110629177</v>
      </c>
    </row>
  </sheetData>
  <mergeCells count="54">
    <mergeCell ref="B138:G139"/>
    <mergeCell ref="H96:J96"/>
    <mergeCell ref="K96:Q96"/>
    <mergeCell ref="J87:Q87"/>
    <mergeCell ref="R47:R48"/>
    <mergeCell ref="H88:J88"/>
    <mergeCell ref="K88:P88"/>
    <mergeCell ref="Q88:Q89"/>
    <mergeCell ref="Q64:Q65"/>
    <mergeCell ref="J79:Q79"/>
    <mergeCell ref="B96:G97"/>
    <mergeCell ref="I95:R95"/>
    <mergeCell ref="B88:G89"/>
    <mergeCell ref="H138:J138"/>
    <mergeCell ref="R138:R139"/>
    <mergeCell ref="R55:R56"/>
    <mergeCell ref="B5:G5"/>
    <mergeCell ref="H5:I5"/>
    <mergeCell ref="B80:G81"/>
    <mergeCell ref="Q72:Q73"/>
    <mergeCell ref="Q12:R12"/>
    <mergeCell ref="R6:R7"/>
    <mergeCell ref="K46:R46"/>
    <mergeCell ref="J63:Q63"/>
    <mergeCell ref="K72:P72"/>
    <mergeCell ref="H80:J80"/>
    <mergeCell ref="K80:P80"/>
    <mergeCell ref="B72:G73"/>
    <mergeCell ref="Q80:Q81"/>
    <mergeCell ref="B47:G48"/>
    <mergeCell ref="B55:G56"/>
    <mergeCell ref="B64:G65"/>
    <mergeCell ref="J1:O1"/>
    <mergeCell ref="P1:Q1"/>
    <mergeCell ref="K47:Q47"/>
    <mergeCell ref="H47:J47"/>
    <mergeCell ref="K64:P64"/>
    <mergeCell ref="H4:I4"/>
    <mergeCell ref="K54:R54"/>
    <mergeCell ref="H55:J55"/>
    <mergeCell ref="K55:Q55"/>
    <mergeCell ref="H64:J64"/>
    <mergeCell ref="H72:J72"/>
    <mergeCell ref="J71:Q71"/>
    <mergeCell ref="I137:R137"/>
    <mergeCell ref="R96:R97"/>
    <mergeCell ref="K138:Q138"/>
    <mergeCell ref="C13:G13"/>
    <mergeCell ref="C22:G22"/>
    <mergeCell ref="C32:G32"/>
    <mergeCell ref="C42:G42"/>
    <mergeCell ref="B13:B22"/>
    <mergeCell ref="B23:B32"/>
    <mergeCell ref="B33:B42"/>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100"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令和２年（２０２０年）５月※</v>
      </c>
      <c r="B1" s="251"/>
      <c r="C1" s="251"/>
      <c r="D1" s="251"/>
      <c r="E1" s="251"/>
      <c r="F1" s="251"/>
      <c r="G1" s="251"/>
      <c r="H1" s="251"/>
      <c r="J1" s="627" t="s">
        <v>0</v>
      </c>
      <c r="K1" s="628"/>
      <c r="L1" s="628"/>
      <c r="M1" s="628"/>
      <c r="N1" s="628"/>
      <c r="O1" s="629"/>
      <c r="P1" s="630">
        <v>44039</v>
      </c>
      <c r="Q1" s="631"/>
      <c r="R1" s="3" t="s">
        <v>1</v>
      </c>
    </row>
    <row r="2" spans="1:18" ht="17.100000000000001" customHeight="1" thickTop="1">
      <c r="A2" s="4">
        <v>2</v>
      </c>
      <c r="B2" s="4">
        <v>2020</v>
      </c>
      <c r="C2" s="4">
        <v>5</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令和２年（２０２０年）５月末日現在</v>
      </c>
      <c r="C5" s="635"/>
      <c r="D5" s="635"/>
      <c r="E5" s="635"/>
      <c r="F5" s="635"/>
      <c r="G5" s="636"/>
      <c r="H5" s="637" t="s">
        <v>4</v>
      </c>
      <c r="I5" s="638"/>
      <c r="L5" s="368" t="s">
        <v>3</v>
      </c>
      <c r="Q5" s="7" t="s">
        <v>5</v>
      </c>
    </row>
    <row r="6" spans="1:18" ht="17.100000000000001" customHeight="1">
      <c r="B6" s="8" t="s">
        <v>6</v>
      </c>
      <c r="C6" s="9"/>
      <c r="D6" s="9"/>
      <c r="E6" s="9"/>
      <c r="F6" s="9"/>
      <c r="G6" s="10"/>
      <c r="H6" s="11"/>
      <c r="I6" s="12">
        <v>47078</v>
      </c>
      <c r="K6" s="361" t="s">
        <v>158</v>
      </c>
      <c r="L6" s="360">
        <f>(I7+I8)-I6</f>
        <v>2474</v>
      </c>
      <c r="Q6" s="242">
        <f>R42</f>
        <v>19766</v>
      </c>
      <c r="R6" s="648">
        <f>Q6/Q7</f>
        <v>0.20455345130911726</v>
      </c>
    </row>
    <row r="7" spans="1:18" s="251" customFormat="1" ht="17.100000000000001" customHeight="1">
      <c r="B7" s="243" t="s">
        <v>151</v>
      </c>
      <c r="C7" s="244"/>
      <c r="D7" s="244"/>
      <c r="E7" s="244"/>
      <c r="F7" s="244"/>
      <c r="G7" s="245"/>
      <c r="H7" s="246"/>
      <c r="I7" s="247">
        <v>31748</v>
      </c>
      <c r="K7" s="251" t="s">
        <v>157</v>
      </c>
      <c r="Q7" s="333">
        <f>I9</f>
        <v>96630</v>
      </c>
      <c r="R7" s="648"/>
    </row>
    <row r="8" spans="1:18" s="251" customFormat="1" ht="17.100000000000001" customHeight="1">
      <c r="B8" s="13" t="s">
        <v>152</v>
      </c>
      <c r="C8" s="14"/>
      <c r="D8" s="14"/>
      <c r="E8" s="14"/>
      <c r="F8" s="14"/>
      <c r="G8" s="248"/>
      <c r="H8" s="249"/>
      <c r="I8" s="250">
        <v>17804</v>
      </c>
      <c r="K8" s="251" t="s">
        <v>156</v>
      </c>
      <c r="Q8" s="334"/>
      <c r="R8" s="335"/>
    </row>
    <row r="9" spans="1:18" ht="17.100000000000001" customHeight="1">
      <c r="B9" s="15" t="s">
        <v>7</v>
      </c>
      <c r="C9" s="16"/>
      <c r="D9" s="16"/>
      <c r="E9" s="16"/>
      <c r="F9" s="16"/>
      <c r="G9" s="17"/>
      <c r="H9" s="18"/>
      <c r="I9" s="19">
        <f>I6+I7+I8</f>
        <v>96630</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令和２年（２０２０年）５月末日現在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815</v>
      </c>
      <c r="I14" s="34">
        <f>I15+I16+I17+I18+I19+I20</f>
        <v>654</v>
      </c>
      <c r="J14" s="35">
        <f t="shared" ref="J14:J22" si="0">SUM(H14:I14)</f>
        <v>1469</v>
      </c>
      <c r="K14" s="337" t="s">
        <v>179</v>
      </c>
      <c r="L14" s="36">
        <f>L15+L16+L17+L18+L19+L20</f>
        <v>1391</v>
      </c>
      <c r="M14" s="36">
        <f>M15+M16+M17+M18+M19+M20</f>
        <v>1039</v>
      </c>
      <c r="N14" s="36">
        <f>N15+N16+N17+N18+N19+N20</f>
        <v>701</v>
      </c>
      <c r="O14" s="36">
        <f>O15+O16+O17+O18+O19+O20</f>
        <v>653</v>
      </c>
      <c r="P14" s="36">
        <f>P15+P16+P17+P18+P19+P20</f>
        <v>535</v>
      </c>
      <c r="Q14" s="37">
        <f t="shared" ref="Q14:Q22" si="1">SUM(K14:P14)</f>
        <v>4319</v>
      </c>
      <c r="R14" s="38">
        <f t="shared" ref="R14:R22" si="2">SUM(J14,Q14)</f>
        <v>5788</v>
      </c>
    </row>
    <row r="15" spans="1:18" ht="17.100000000000001" customHeight="1">
      <c r="A15" s="4">
        <v>156</v>
      </c>
      <c r="B15" s="611"/>
      <c r="C15" s="39"/>
      <c r="D15" s="40" t="s">
        <v>22</v>
      </c>
      <c r="E15" s="40"/>
      <c r="F15" s="40"/>
      <c r="G15" s="40"/>
      <c r="H15" s="41">
        <v>61</v>
      </c>
      <c r="I15" s="42">
        <v>65</v>
      </c>
      <c r="J15" s="43">
        <f t="shared" si="0"/>
        <v>126</v>
      </c>
      <c r="K15" s="338" t="s">
        <v>179</v>
      </c>
      <c r="L15" s="44">
        <v>81</v>
      </c>
      <c r="M15" s="44">
        <v>77</v>
      </c>
      <c r="N15" s="44">
        <v>38</v>
      </c>
      <c r="O15" s="44">
        <v>40</v>
      </c>
      <c r="P15" s="42">
        <v>31</v>
      </c>
      <c r="Q15" s="43">
        <f t="shared" si="1"/>
        <v>267</v>
      </c>
      <c r="R15" s="45">
        <f t="shared" si="2"/>
        <v>393</v>
      </c>
    </row>
    <row r="16" spans="1:18" ht="17.100000000000001" customHeight="1">
      <c r="A16" s="4"/>
      <c r="B16" s="611"/>
      <c r="C16" s="46"/>
      <c r="D16" s="47" t="s">
        <v>23</v>
      </c>
      <c r="E16" s="47"/>
      <c r="F16" s="47"/>
      <c r="G16" s="47"/>
      <c r="H16" s="41">
        <v>114</v>
      </c>
      <c r="I16" s="42">
        <v>108</v>
      </c>
      <c r="J16" s="43">
        <f t="shared" si="0"/>
        <v>222</v>
      </c>
      <c r="K16" s="338" t="s">
        <v>179</v>
      </c>
      <c r="L16" s="44">
        <v>170</v>
      </c>
      <c r="M16" s="44">
        <v>151</v>
      </c>
      <c r="N16" s="44">
        <v>87</v>
      </c>
      <c r="O16" s="44">
        <v>89</v>
      </c>
      <c r="P16" s="42">
        <v>73</v>
      </c>
      <c r="Q16" s="43">
        <f t="shared" si="1"/>
        <v>570</v>
      </c>
      <c r="R16" s="48">
        <f t="shared" si="2"/>
        <v>792</v>
      </c>
    </row>
    <row r="17" spans="1:18" ht="17.100000000000001" customHeight="1">
      <c r="A17" s="4"/>
      <c r="B17" s="611"/>
      <c r="C17" s="46"/>
      <c r="D17" s="47" t="s">
        <v>24</v>
      </c>
      <c r="E17" s="47"/>
      <c r="F17" s="47"/>
      <c r="G17" s="47"/>
      <c r="H17" s="41">
        <v>143</v>
      </c>
      <c r="I17" s="42">
        <v>120</v>
      </c>
      <c r="J17" s="43">
        <f t="shared" si="0"/>
        <v>263</v>
      </c>
      <c r="K17" s="338" t="s">
        <v>179</v>
      </c>
      <c r="L17" s="44">
        <v>232</v>
      </c>
      <c r="M17" s="44">
        <v>180</v>
      </c>
      <c r="N17" s="44">
        <v>139</v>
      </c>
      <c r="O17" s="44">
        <v>92</v>
      </c>
      <c r="P17" s="42">
        <v>90</v>
      </c>
      <c r="Q17" s="43">
        <f t="shared" si="1"/>
        <v>733</v>
      </c>
      <c r="R17" s="48">
        <f t="shared" si="2"/>
        <v>996</v>
      </c>
    </row>
    <row r="18" spans="1:18" ht="17.100000000000001" customHeight="1">
      <c r="A18" s="4"/>
      <c r="B18" s="611"/>
      <c r="C18" s="46"/>
      <c r="D18" s="47" t="s">
        <v>25</v>
      </c>
      <c r="E18" s="47"/>
      <c r="F18" s="47"/>
      <c r="G18" s="47"/>
      <c r="H18" s="41">
        <v>169</v>
      </c>
      <c r="I18" s="42">
        <v>133</v>
      </c>
      <c r="J18" s="43">
        <f t="shared" si="0"/>
        <v>302</v>
      </c>
      <c r="K18" s="338" t="s">
        <v>179</v>
      </c>
      <c r="L18" s="44">
        <v>317</v>
      </c>
      <c r="M18" s="44">
        <v>205</v>
      </c>
      <c r="N18" s="44">
        <v>131</v>
      </c>
      <c r="O18" s="44">
        <v>138</v>
      </c>
      <c r="P18" s="42">
        <v>127</v>
      </c>
      <c r="Q18" s="43">
        <f t="shared" si="1"/>
        <v>918</v>
      </c>
      <c r="R18" s="48">
        <f t="shared" si="2"/>
        <v>1220</v>
      </c>
    </row>
    <row r="19" spans="1:18" ht="17.100000000000001" customHeight="1">
      <c r="A19" s="4"/>
      <c r="B19" s="611"/>
      <c r="C19" s="46"/>
      <c r="D19" s="47" t="s">
        <v>26</v>
      </c>
      <c r="E19" s="47"/>
      <c r="F19" s="47"/>
      <c r="G19" s="47"/>
      <c r="H19" s="41">
        <v>194</v>
      </c>
      <c r="I19" s="42">
        <v>128</v>
      </c>
      <c r="J19" s="43">
        <f t="shared" si="0"/>
        <v>322</v>
      </c>
      <c r="K19" s="338" t="s">
        <v>179</v>
      </c>
      <c r="L19" s="44">
        <v>341</v>
      </c>
      <c r="M19" s="44">
        <v>230</v>
      </c>
      <c r="N19" s="44">
        <v>176</v>
      </c>
      <c r="O19" s="44">
        <v>153</v>
      </c>
      <c r="P19" s="42">
        <v>105</v>
      </c>
      <c r="Q19" s="43">
        <f t="shared" si="1"/>
        <v>1005</v>
      </c>
      <c r="R19" s="48">
        <f t="shared" si="2"/>
        <v>1327</v>
      </c>
    </row>
    <row r="20" spans="1:18" ht="17.100000000000001" customHeight="1">
      <c r="A20" s="4">
        <v>719</v>
      </c>
      <c r="B20" s="611"/>
      <c r="C20" s="49"/>
      <c r="D20" s="50" t="s">
        <v>27</v>
      </c>
      <c r="E20" s="50"/>
      <c r="F20" s="50"/>
      <c r="G20" s="50"/>
      <c r="H20" s="51">
        <v>134</v>
      </c>
      <c r="I20" s="52">
        <v>100</v>
      </c>
      <c r="J20" s="53">
        <f t="shared" si="0"/>
        <v>234</v>
      </c>
      <c r="K20" s="339" t="s">
        <v>179</v>
      </c>
      <c r="L20" s="54">
        <v>250</v>
      </c>
      <c r="M20" s="54">
        <v>196</v>
      </c>
      <c r="N20" s="54">
        <v>130</v>
      </c>
      <c r="O20" s="54">
        <v>141</v>
      </c>
      <c r="P20" s="52">
        <v>109</v>
      </c>
      <c r="Q20" s="43">
        <f t="shared" si="1"/>
        <v>826</v>
      </c>
      <c r="R20" s="55">
        <f t="shared" si="2"/>
        <v>1060</v>
      </c>
    </row>
    <row r="21" spans="1:18" ht="17.100000000000001" customHeight="1">
      <c r="A21" s="4">
        <v>25</v>
      </c>
      <c r="B21" s="611"/>
      <c r="C21" s="56" t="s">
        <v>28</v>
      </c>
      <c r="D21" s="56"/>
      <c r="E21" s="56"/>
      <c r="F21" s="56"/>
      <c r="G21" s="56"/>
      <c r="H21" s="33">
        <v>19</v>
      </c>
      <c r="I21" s="57">
        <v>21</v>
      </c>
      <c r="J21" s="35">
        <f t="shared" si="0"/>
        <v>40</v>
      </c>
      <c r="K21" s="337" t="s">
        <v>179</v>
      </c>
      <c r="L21" s="36">
        <v>43</v>
      </c>
      <c r="M21" s="36">
        <v>33</v>
      </c>
      <c r="N21" s="36">
        <v>14</v>
      </c>
      <c r="O21" s="36">
        <v>11</v>
      </c>
      <c r="P21" s="58">
        <v>26</v>
      </c>
      <c r="Q21" s="59">
        <f t="shared" si="1"/>
        <v>127</v>
      </c>
      <c r="R21" s="60">
        <f t="shared" si="2"/>
        <v>167</v>
      </c>
    </row>
    <row r="22" spans="1:18" ht="17.100000000000001" customHeight="1" thickBot="1">
      <c r="A22" s="4">
        <v>900</v>
      </c>
      <c r="B22" s="612"/>
      <c r="C22" s="607" t="s">
        <v>29</v>
      </c>
      <c r="D22" s="608"/>
      <c r="E22" s="608"/>
      <c r="F22" s="608"/>
      <c r="G22" s="609"/>
      <c r="H22" s="61">
        <f>H14+H21</f>
        <v>834</v>
      </c>
      <c r="I22" s="62">
        <f>I14+I21</f>
        <v>675</v>
      </c>
      <c r="J22" s="63">
        <f t="shared" si="0"/>
        <v>1509</v>
      </c>
      <c r="K22" s="340" t="s">
        <v>179</v>
      </c>
      <c r="L22" s="64">
        <f>L14+L21</f>
        <v>1434</v>
      </c>
      <c r="M22" s="64">
        <f>M14+M21</f>
        <v>1072</v>
      </c>
      <c r="N22" s="64">
        <f>N14+N21</f>
        <v>715</v>
      </c>
      <c r="O22" s="64">
        <f>O14+O21</f>
        <v>664</v>
      </c>
      <c r="P22" s="62">
        <f>P14+P21</f>
        <v>561</v>
      </c>
      <c r="Q22" s="63">
        <f t="shared" si="1"/>
        <v>4446</v>
      </c>
      <c r="R22" s="65">
        <f t="shared" si="2"/>
        <v>5955</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1954</v>
      </c>
      <c r="I24" s="34">
        <f>I25+I26+I27+I28+I29+I30</f>
        <v>1794</v>
      </c>
      <c r="J24" s="35">
        <f t="shared" ref="J24:J32" si="3">SUM(H24:I24)</f>
        <v>3748</v>
      </c>
      <c r="K24" s="337" t="s">
        <v>178</v>
      </c>
      <c r="L24" s="36">
        <f>L25+L26+L27+L28+L29+L30</f>
        <v>3225</v>
      </c>
      <c r="M24" s="36">
        <f>M25+M26+M27+M28+M29+M30</f>
        <v>1965</v>
      </c>
      <c r="N24" s="36">
        <f>N25+N26+N27+N28+N29+N30</f>
        <v>1527</v>
      </c>
      <c r="O24" s="36">
        <f>O25+O26+O27+O28+O29+O30</f>
        <v>1748</v>
      </c>
      <c r="P24" s="36">
        <f>P25+P26+P27+P28+P29+P30</f>
        <v>1463</v>
      </c>
      <c r="Q24" s="37">
        <f t="shared" ref="Q24:Q32" si="4">SUM(K24:P24)</f>
        <v>9928</v>
      </c>
      <c r="R24" s="38">
        <f t="shared" ref="R24:R32" si="5">SUM(J24,Q24)</f>
        <v>13676</v>
      </c>
    </row>
    <row r="25" spans="1:18" ht="17.100000000000001" customHeight="1">
      <c r="B25" s="614"/>
      <c r="C25" s="68"/>
      <c r="D25" s="40" t="s">
        <v>22</v>
      </c>
      <c r="E25" s="40"/>
      <c r="F25" s="40"/>
      <c r="G25" s="40"/>
      <c r="H25" s="41">
        <v>57</v>
      </c>
      <c r="I25" s="42">
        <v>58</v>
      </c>
      <c r="J25" s="43">
        <f t="shared" si="3"/>
        <v>115</v>
      </c>
      <c r="K25" s="338" t="s">
        <v>178</v>
      </c>
      <c r="L25" s="44">
        <v>70</v>
      </c>
      <c r="M25" s="44">
        <v>51</v>
      </c>
      <c r="N25" s="44">
        <v>33</v>
      </c>
      <c r="O25" s="44">
        <v>29</v>
      </c>
      <c r="P25" s="42">
        <v>31</v>
      </c>
      <c r="Q25" s="43">
        <f t="shared" si="4"/>
        <v>214</v>
      </c>
      <c r="R25" s="45">
        <f t="shared" si="5"/>
        <v>329</v>
      </c>
    </row>
    <row r="26" spans="1:18" ht="17.100000000000001" customHeight="1">
      <c r="B26" s="614"/>
      <c r="C26" s="40"/>
      <c r="D26" s="47" t="s">
        <v>23</v>
      </c>
      <c r="E26" s="47"/>
      <c r="F26" s="47"/>
      <c r="G26" s="47"/>
      <c r="H26" s="41">
        <v>130</v>
      </c>
      <c r="I26" s="42">
        <v>150</v>
      </c>
      <c r="J26" s="43">
        <f t="shared" si="3"/>
        <v>280</v>
      </c>
      <c r="K26" s="338" t="s">
        <v>178</v>
      </c>
      <c r="L26" s="44">
        <v>177</v>
      </c>
      <c r="M26" s="44">
        <v>111</v>
      </c>
      <c r="N26" s="44">
        <v>78</v>
      </c>
      <c r="O26" s="44">
        <v>71</v>
      </c>
      <c r="P26" s="42">
        <v>74</v>
      </c>
      <c r="Q26" s="43">
        <f t="shared" si="4"/>
        <v>511</v>
      </c>
      <c r="R26" s="48">
        <f t="shared" si="5"/>
        <v>791</v>
      </c>
    </row>
    <row r="27" spans="1:18" ht="17.100000000000001" customHeight="1">
      <c r="B27" s="614"/>
      <c r="C27" s="40"/>
      <c r="D27" s="47" t="s">
        <v>24</v>
      </c>
      <c r="E27" s="47"/>
      <c r="F27" s="47"/>
      <c r="G27" s="47"/>
      <c r="H27" s="41">
        <v>316</v>
      </c>
      <c r="I27" s="42">
        <v>231</v>
      </c>
      <c r="J27" s="43">
        <f t="shared" si="3"/>
        <v>547</v>
      </c>
      <c r="K27" s="338" t="s">
        <v>178</v>
      </c>
      <c r="L27" s="44">
        <v>364</v>
      </c>
      <c r="M27" s="44">
        <v>215</v>
      </c>
      <c r="N27" s="44">
        <v>132</v>
      </c>
      <c r="O27" s="44">
        <v>142</v>
      </c>
      <c r="P27" s="42">
        <v>114</v>
      </c>
      <c r="Q27" s="43">
        <f t="shared" si="4"/>
        <v>967</v>
      </c>
      <c r="R27" s="48">
        <f t="shared" si="5"/>
        <v>1514</v>
      </c>
    </row>
    <row r="28" spans="1:18" ht="17.100000000000001" customHeight="1">
      <c r="B28" s="614"/>
      <c r="C28" s="40"/>
      <c r="D28" s="47" t="s">
        <v>25</v>
      </c>
      <c r="E28" s="47"/>
      <c r="F28" s="47"/>
      <c r="G28" s="47"/>
      <c r="H28" s="41">
        <v>507</v>
      </c>
      <c r="I28" s="42">
        <v>387</v>
      </c>
      <c r="J28" s="43">
        <f t="shared" si="3"/>
        <v>894</v>
      </c>
      <c r="K28" s="338" t="s">
        <v>178</v>
      </c>
      <c r="L28" s="44">
        <v>680</v>
      </c>
      <c r="M28" s="44">
        <v>325</v>
      </c>
      <c r="N28" s="44">
        <v>216</v>
      </c>
      <c r="O28" s="44">
        <v>237</v>
      </c>
      <c r="P28" s="42">
        <v>200</v>
      </c>
      <c r="Q28" s="43">
        <f t="shared" si="4"/>
        <v>1658</v>
      </c>
      <c r="R28" s="48">
        <f t="shared" si="5"/>
        <v>2552</v>
      </c>
    </row>
    <row r="29" spans="1:18" ht="17.100000000000001" customHeight="1">
      <c r="B29" s="614"/>
      <c r="C29" s="40"/>
      <c r="D29" s="47" t="s">
        <v>26</v>
      </c>
      <c r="E29" s="47"/>
      <c r="F29" s="47"/>
      <c r="G29" s="47"/>
      <c r="H29" s="41">
        <v>595</v>
      </c>
      <c r="I29" s="42">
        <v>566</v>
      </c>
      <c r="J29" s="43">
        <f t="shared" si="3"/>
        <v>1161</v>
      </c>
      <c r="K29" s="338" t="s">
        <v>178</v>
      </c>
      <c r="L29" s="44">
        <v>991</v>
      </c>
      <c r="M29" s="44">
        <v>524</v>
      </c>
      <c r="N29" s="44">
        <v>400</v>
      </c>
      <c r="O29" s="44">
        <v>450</v>
      </c>
      <c r="P29" s="42">
        <v>378</v>
      </c>
      <c r="Q29" s="43">
        <f t="shared" si="4"/>
        <v>2743</v>
      </c>
      <c r="R29" s="48">
        <f t="shared" si="5"/>
        <v>3904</v>
      </c>
    </row>
    <row r="30" spans="1:18" ht="17.100000000000001" customHeight="1">
      <c r="B30" s="614"/>
      <c r="C30" s="50"/>
      <c r="D30" s="50" t="s">
        <v>27</v>
      </c>
      <c r="E30" s="50"/>
      <c r="F30" s="50"/>
      <c r="G30" s="50"/>
      <c r="H30" s="51">
        <v>349</v>
      </c>
      <c r="I30" s="52">
        <v>402</v>
      </c>
      <c r="J30" s="53">
        <f t="shared" si="3"/>
        <v>751</v>
      </c>
      <c r="K30" s="339" t="s">
        <v>178</v>
      </c>
      <c r="L30" s="54">
        <v>943</v>
      </c>
      <c r="M30" s="54">
        <v>739</v>
      </c>
      <c r="N30" s="54">
        <v>668</v>
      </c>
      <c r="O30" s="54">
        <v>819</v>
      </c>
      <c r="P30" s="52">
        <v>666</v>
      </c>
      <c r="Q30" s="53">
        <f t="shared" si="4"/>
        <v>3835</v>
      </c>
      <c r="R30" s="55">
        <f t="shared" si="5"/>
        <v>4586</v>
      </c>
    </row>
    <row r="31" spans="1:18" ht="17.100000000000001" customHeight="1">
      <c r="B31" s="614"/>
      <c r="C31" s="56" t="s">
        <v>28</v>
      </c>
      <c r="D31" s="56"/>
      <c r="E31" s="56"/>
      <c r="F31" s="56"/>
      <c r="G31" s="56"/>
      <c r="H31" s="33">
        <v>15</v>
      </c>
      <c r="I31" s="57">
        <v>27</v>
      </c>
      <c r="J31" s="35">
        <f t="shared" si="3"/>
        <v>42</v>
      </c>
      <c r="K31" s="337" t="s">
        <v>178</v>
      </c>
      <c r="L31" s="36">
        <v>27</v>
      </c>
      <c r="M31" s="36">
        <v>16</v>
      </c>
      <c r="N31" s="36">
        <v>20</v>
      </c>
      <c r="O31" s="36">
        <v>13</v>
      </c>
      <c r="P31" s="58">
        <v>17</v>
      </c>
      <c r="Q31" s="59">
        <f t="shared" si="4"/>
        <v>93</v>
      </c>
      <c r="R31" s="60">
        <f t="shared" si="5"/>
        <v>135</v>
      </c>
    </row>
    <row r="32" spans="1:18" ht="17.100000000000001" customHeight="1" thickBot="1">
      <c r="B32" s="615"/>
      <c r="C32" s="607" t="s">
        <v>29</v>
      </c>
      <c r="D32" s="608"/>
      <c r="E32" s="608"/>
      <c r="F32" s="608"/>
      <c r="G32" s="609"/>
      <c r="H32" s="61">
        <f>H24+H31</f>
        <v>1969</v>
      </c>
      <c r="I32" s="62">
        <f>I24+I31</f>
        <v>1821</v>
      </c>
      <c r="J32" s="63">
        <f t="shared" si="3"/>
        <v>3790</v>
      </c>
      <c r="K32" s="340" t="s">
        <v>178</v>
      </c>
      <c r="L32" s="64">
        <f>L24+L31</f>
        <v>3252</v>
      </c>
      <c r="M32" s="64">
        <f>M24+M31</f>
        <v>1981</v>
      </c>
      <c r="N32" s="64">
        <f>N24+N31</f>
        <v>1547</v>
      </c>
      <c r="O32" s="64">
        <f>O24+O31</f>
        <v>1761</v>
      </c>
      <c r="P32" s="62">
        <f>P24+P31</f>
        <v>1480</v>
      </c>
      <c r="Q32" s="63">
        <f t="shared" si="4"/>
        <v>10021</v>
      </c>
      <c r="R32" s="65">
        <f t="shared" si="5"/>
        <v>13811</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2769</v>
      </c>
      <c r="I34" s="34">
        <f t="shared" si="6"/>
        <v>2448</v>
      </c>
      <c r="J34" s="35">
        <f t="shared" ref="J34:J42" si="7">SUM(H34:I34)</f>
        <v>5217</v>
      </c>
      <c r="K34" s="337" t="s">
        <v>178</v>
      </c>
      <c r="L34" s="69">
        <f t="shared" ref="L34:P41" si="8">L14+L24</f>
        <v>4616</v>
      </c>
      <c r="M34" s="69">
        <f t="shared" si="8"/>
        <v>3004</v>
      </c>
      <c r="N34" s="69">
        <f t="shared" si="8"/>
        <v>2228</v>
      </c>
      <c r="O34" s="69">
        <f t="shared" si="8"/>
        <v>2401</v>
      </c>
      <c r="P34" s="69">
        <f t="shared" si="8"/>
        <v>1998</v>
      </c>
      <c r="Q34" s="37">
        <f t="shared" ref="Q34:Q42" si="9">SUM(K34:P34)</f>
        <v>14247</v>
      </c>
      <c r="R34" s="38">
        <f t="shared" ref="R34:R42" si="10">SUM(J34,Q34)</f>
        <v>19464</v>
      </c>
    </row>
    <row r="35" spans="1:18" ht="17.100000000000001" customHeight="1">
      <c r="B35" s="617"/>
      <c r="C35" s="39"/>
      <c r="D35" s="40" t="s">
        <v>22</v>
      </c>
      <c r="E35" s="40"/>
      <c r="F35" s="40"/>
      <c r="G35" s="40"/>
      <c r="H35" s="70">
        <f t="shared" si="6"/>
        <v>118</v>
      </c>
      <c r="I35" s="71">
        <f t="shared" si="6"/>
        <v>123</v>
      </c>
      <c r="J35" s="43">
        <f t="shared" si="7"/>
        <v>241</v>
      </c>
      <c r="K35" s="341" t="s">
        <v>178</v>
      </c>
      <c r="L35" s="72">
        <f t="shared" si="8"/>
        <v>151</v>
      </c>
      <c r="M35" s="72">
        <f t="shared" si="8"/>
        <v>128</v>
      </c>
      <c r="N35" s="72">
        <f t="shared" si="8"/>
        <v>71</v>
      </c>
      <c r="O35" s="72">
        <f t="shared" si="8"/>
        <v>69</v>
      </c>
      <c r="P35" s="73">
        <f t="shared" si="8"/>
        <v>62</v>
      </c>
      <c r="Q35" s="43">
        <f t="shared" si="9"/>
        <v>481</v>
      </c>
      <c r="R35" s="45">
        <f t="shared" si="10"/>
        <v>722</v>
      </c>
    </row>
    <row r="36" spans="1:18" ht="17.100000000000001" customHeight="1">
      <c r="B36" s="617"/>
      <c r="C36" s="46"/>
      <c r="D36" s="47" t="s">
        <v>23</v>
      </c>
      <c r="E36" s="47"/>
      <c r="F36" s="47"/>
      <c r="G36" s="47"/>
      <c r="H36" s="74">
        <f t="shared" si="6"/>
        <v>244</v>
      </c>
      <c r="I36" s="75">
        <f t="shared" si="6"/>
        <v>258</v>
      </c>
      <c r="J36" s="43">
        <f t="shared" si="7"/>
        <v>502</v>
      </c>
      <c r="K36" s="342" t="s">
        <v>178</v>
      </c>
      <c r="L36" s="76">
        <f t="shared" si="8"/>
        <v>347</v>
      </c>
      <c r="M36" s="76">
        <f t="shared" si="8"/>
        <v>262</v>
      </c>
      <c r="N36" s="76">
        <f t="shared" si="8"/>
        <v>165</v>
      </c>
      <c r="O36" s="76">
        <f t="shared" si="8"/>
        <v>160</v>
      </c>
      <c r="P36" s="77">
        <f t="shared" si="8"/>
        <v>147</v>
      </c>
      <c r="Q36" s="43">
        <f t="shared" si="9"/>
        <v>1081</v>
      </c>
      <c r="R36" s="48">
        <f t="shared" si="10"/>
        <v>1583</v>
      </c>
    </row>
    <row r="37" spans="1:18" ht="17.100000000000001" customHeight="1">
      <c r="B37" s="617"/>
      <c r="C37" s="46"/>
      <c r="D37" s="47" t="s">
        <v>24</v>
      </c>
      <c r="E37" s="47"/>
      <c r="F37" s="47"/>
      <c r="G37" s="47"/>
      <c r="H37" s="74">
        <f t="shared" si="6"/>
        <v>459</v>
      </c>
      <c r="I37" s="75">
        <f t="shared" si="6"/>
        <v>351</v>
      </c>
      <c r="J37" s="43">
        <f t="shared" si="7"/>
        <v>810</v>
      </c>
      <c r="K37" s="342" t="s">
        <v>178</v>
      </c>
      <c r="L37" s="76">
        <f t="shared" si="8"/>
        <v>596</v>
      </c>
      <c r="M37" s="76">
        <f t="shared" si="8"/>
        <v>395</v>
      </c>
      <c r="N37" s="76">
        <f t="shared" si="8"/>
        <v>271</v>
      </c>
      <c r="O37" s="76">
        <f t="shared" si="8"/>
        <v>234</v>
      </c>
      <c r="P37" s="77">
        <f t="shared" si="8"/>
        <v>204</v>
      </c>
      <c r="Q37" s="43">
        <f t="shared" si="9"/>
        <v>1700</v>
      </c>
      <c r="R37" s="48">
        <f t="shared" si="10"/>
        <v>2510</v>
      </c>
    </row>
    <row r="38" spans="1:18" ht="17.100000000000001" customHeight="1">
      <c r="B38" s="617"/>
      <c r="C38" s="46"/>
      <c r="D38" s="47" t="s">
        <v>25</v>
      </c>
      <c r="E38" s="47"/>
      <c r="F38" s="47"/>
      <c r="G38" s="47"/>
      <c r="H38" s="74">
        <f t="shared" si="6"/>
        <v>676</v>
      </c>
      <c r="I38" s="75">
        <f t="shared" si="6"/>
        <v>520</v>
      </c>
      <c r="J38" s="43">
        <f t="shared" si="7"/>
        <v>1196</v>
      </c>
      <c r="K38" s="342" t="s">
        <v>178</v>
      </c>
      <c r="L38" s="76">
        <f t="shared" si="8"/>
        <v>997</v>
      </c>
      <c r="M38" s="76">
        <f t="shared" si="8"/>
        <v>530</v>
      </c>
      <c r="N38" s="76">
        <f t="shared" si="8"/>
        <v>347</v>
      </c>
      <c r="O38" s="76">
        <f t="shared" si="8"/>
        <v>375</v>
      </c>
      <c r="P38" s="77">
        <f t="shared" si="8"/>
        <v>327</v>
      </c>
      <c r="Q38" s="43">
        <f t="shared" si="9"/>
        <v>2576</v>
      </c>
      <c r="R38" s="48">
        <f t="shared" si="10"/>
        <v>3772</v>
      </c>
    </row>
    <row r="39" spans="1:18" ht="17.100000000000001" customHeight="1">
      <c r="B39" s="617"/>
      <c r="C39" s="46"/>
      <c r="D39" s="47" t="s">
        <v>26</v>
      </c>
      <c r="E39" s="47"/>
      <c r="F39" s="47"/>
      <c r="G39" s="47"/>
      <c r="H39" s="74">
        <f t="shared" si="6"/>
        <v>789</v>
      </c>
      <c r="I39" s="75">
        <f t="shared" si="6"/>
        <v>694</v>
      </c>
      <c r="J39" s="43">
        <f t="shared" si="7"/>
        <v>1483</v>
      </c>
      <c r="K39" s="342" t="s">
        <v>178</v>
      </c>
      <c r="L39" s="76">
        <f t="shared" si="8"/>
        <v>1332</v>
      </c>
      <c r="M39" s="76">
        <f t="shared" si="8"/>
        <v>754</v>
      </c>
      <c r="N39" s="76">
        <f t="shared" si="8"/>
        <v>576</v>
      </c>
      <c r="O39" s="76">
        <f t="shared" si="8"/>
        <v>603</v>
      </c>
      <c r="P39" s="77">
        <f t="shared" si="8"/>
        <v>483</v>
      </c>
      <c r="Q39" s="43">
        <f t="shared" si="9"/>
        <v>3748</v>
      </c>
      <c r="R39" s="48">
        <f t="shared" si="10"/>
        <v>5231</v>
      </c>
    </row>
    <row r="40" spans="1:18" ht="17.100000000000001" customHeight="1">
      <c r="B40" s="617"/>
      <c r="C40" s="49"/>
      <c r="D40" s="50" t="s">
        <v>27</v>
      </c>
      <c r="E40" s="50"/>
      <c r="F40" s="50"/>
      <c r="G40" s="50"/>
      <c r="H40" s="51">
        <f t="shared" si="6"/>
        <v>483</v>
      </c>
      <c r="I40" s="78">
        <f t="shared" si="6"/>
        <v>502</v>
      </c>
      <c r="J40" s="53">
        <f t="shared" si="7"/>
        <v>985</v>
      </c>
      <c r="K40" s="343" t="s">
        <v>178</v>
      </c>
      <c r="L40" s="79">
        <f t="shared" si="8"/>
        <v>1193</v>
      </c>
      <c r="M40" s="79">
        <f t="shared" si="8"/>
        <v>935</v>
      </c>
      <c r="N40" s="79">
        <f t="shared" si="8"/>
        <v>798</v>
      </c>
      <c r="O40" s="79">
        <f t="shared" si="8"/>
        <v>960</v>
      </c>
      <c r="P40" s="80">
        <f t="shared" si="8"/>
        <v>775</v>
      </c>
      <c r="Q40" s="81">
        <f t="shared" si="9"/>
        <v>4661</v>
      </c>
      <c r="R40" s="55">
        <f t="shared" si="10"/>
        <v>5646</v>
      </c>
    </row>
    <row r="41" spans="1:18" ht="17.100000000000001" customHeight="1">
      <c r="B41" s="617"/>
      <c r="C41" s="56" t="s">
        <v>28</v>
      </c>
      <c r="D41" s="56"/>
      <c r="E41" s="56"/>
      <c r="F41" s="56"/>
      <c r="G41" s="56"/>
      <c r="H41" s="33">
        <f t="shared" si="6"/>
        <v>34</v>
      </c>
      <c r="I41" s="34">
        <f t="shared" si="6"/>
        <v>48</v>
      </c>
      <c r="J41" s="33">
        <f t="shared" si="7"/>
        <v>82</v>
      </c>
      <c r="K41" s="344" t="s">
        <v>178</v>
      </c>
      <c r="L41" s="82">
        <f t="shared" si="8"/>
        <v>70</v>
      </c>
      <c r="M41" s="82">
        <f t="shared" si="8"/>
        <v>49</v>
      </c>
      <c r="N41" s="82">
        <f t="shared" si="8"/>
        <v>34</v>
      </c>
      <c r="O41" s="82">
        <f t="shared" si="8"/>
        <v>24</v>
      </c>
      <c r="P41" s="83">
        <f t="shared" si="8"/>
        <v>43</v>
      </c>
      <c r="Q41" s="37">
        <f t="shared" si="9"/>
        <v>220</v>
      </c>
      <c r="R41" s="84">
        <f t="shared" si="10"/>
        <v>302</v>
      </c>
    </row>
    <row r="42" spans="1:18" ht="17.100000000000001" customHeight="1" thickBot="1">
      <c r="B42" s="618"/>
      <c r="C42" s="607" t="s">
        <v>29</v>
      </c>
      <c r="D42" s="608"/>
      <c r="E42" s="608"/>
      <c r="F42" s="608"/>
      <c r="G42" s="609"/>
      <c r="H42" s="61">
        <f>H34+H41</f>
        <v>2803</v>
      </c>
      <c r="I42" s="62">
        <f>I34+I41</f>
        <v>2496</v>
      </c>
      <c r="J42" s="63">
        <f t="shared" si="7"/>
        <v>5299</v>
      </c>
      <c r="K42" s="340" t="s">
        <v>178</v>
      </c>
      <c r="L42" s="64">
        <f>L34+L41</f>
        <v>4686</v>
      </c>
      <c r="M42" s="64">
        <f>M34+M41</f>
        <v>3053</v>
      </c>
      <c r="N42" s="64">
        <f>N34+N41</f>
        <v>2262</v>
      </c>
      <c r="O42" s="64">
        <f>O34+O41</f>
        <v>2425</v>
      </c>
      <c r="P42" s="62">
        <f>P34+P41</f>
        <v>2041</v>
      </c>
      <c r="Q42" s="63">
        <f t="shared" si="9"/>
        <v>14467</v>
      </c>
      <c r="R42" s="65">
        <f t="shared" si="10"/>
        <v>19766</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令和２年（２０２０年）５月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69" t="s">
        <v>13</v>
      </c>
      <c r="R48" s="668"/>
    </row>
    <row r="49" spans="1:18" ht="17.100000000000001" customHeight="1">
      <c r="B49" s="8" t="s">
        <v>21</v>
      </c>
      <c r="C49" s="10"/>
      <c r="D49" s="10"/>
      <c r="E49" s="10"/>
      <c r="F49" s="10"/>
      <c r="G49" s="10"/>
      <c r="H49" s="90">
        <v>843</v>
      </c>
      <c r="I49" s="91">
        <v>1246</v>
      </c>
      <c r="J49" s="92">
        <f>SUM(H49:I49)</f>
        <v>2089</v>
      </c>
      <c r="K49" s="346">
        <v>0</v>
      </c>
      <c r="L49" s="94">
        <v>3587</v>
      </c>
      <c r="M49" s="94">
        <v>2336</v>
      </c>
      <c r="N49" s="94">
        <v>1461</v>
      </c>
      <c r="O49" s="94">
        <v>909</v>
      </c>
      <c r="P49" s="95">
        <v>435</v>
      </c>
      <c r="Q49" s="96">
        <f>SUM(K49:P49)</f>
        <v>8728</v>
      </c>
      <c r="R49" s="97">
        <f>SUM(J49,Q49)</f>
        <v>10817</v>
      </c>
    </row>
    <row r="50" spans="1:18" ht="17.100000000000001" customHeight="1">
      <c r="B50" s="98" t="s">
        <v>28</v>
      </c>
      <c r="C50" s="99"/>
      <c r="D50" s="99"/>
      <c r="E50" s="99"/>
      <c r="F50" s="99"/>
      <c r="G50" s="99"/>
      <c r="H50" s="100">
        <v>7</v>
      </c>
      <c r="I50" s="101">
        <v>30</v>
      </c>
      <c r="J50" s="102">
        <f>SUM(H50:I50)</f>
        <v>37</v>
      </c>
      <c r="K50" s="347">
        <v>0</v>
      </c>
      <c r="L50" s="104">
        <v>50</v>
      </c>
      <c r="M50" s="104">
        <v>40</v>
      </c>
      <c r="N50" s="104">
        <v>27</v>
      </c>
      <c r="O50" s="104">
        <v>9</v>
      </c>
      <c r="P50" s="105">
        <v>12</v>
      </c>
      <c r="Q50" s="106">
        <f>SUM(K50:P50)</f>
        <v>138</v>
      </c>
      <c r="R50" s="107">
        <f>SUM(J50,Q50)</f>
        <v>175</v>
      </c>
    </row>
    <row r="51" spans="1:18" ht="17.100000000000001" customHeight="1">
      <c r="B51" s="15" t="s">
        <v>35</v>
      </c>
      <c r="C51" s="16"/>
      <c r="D51" s="16"/>
      <c r="E51" s="16"/>
      <c r="F51" s="16"/>
      <c r="G51" s="16"/>
      <c r="H51" s="108">
        <f t="shared" ref="H51:P51" si="11">H49+H50</f>
        <v>850</v>
      </c>
      <c r="I51" s="109">
        <f t="shared" si="11"/>
        <v>1276</v>
      </c>
      <c r="J51" s="110">
        <f t="shared" si="11"/>
        <v>2126</v>
      </c>
      <c r="K51" s="348">
        <f t="shared" si="11"/>
        <v>0</v>
      </c>
      <c r="L51" s="112">
        <f t="shared" si="11"/>
        <v>3637</v>
      </c>
      <c r="M51" s="112">
        <f t="shared" si="11"/>
        <v>2376</v>
      </c>
      <c r="N51" s="112">
        <f t="shared" si="11"/>
        <v>1488</v>
      </c>
      <c r="O51" s="112">
        <f t="shared" si="11"/>
        <v>918</v>
      </c>
      <c r="P51" s="109">
        <f t="shared" si="11"/>
        <v>447</v>
      </c>
      <c r="Q51" s="110">
        <f>SUM(K51:P51)</f>
        <v>8866</v>
      </c>
      <c r="R51" s="113">
        <f>SUM(J51,Q51)</f>
        <v>10992</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令和２年（２０２０年）５月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12</v>
      </c>
      <c r="I57" s="91">
        <v>18</v>
      </c>
      <c r="J57" s="92">
        <f>SUM(H57:I57)</f>
        <v>30</v>
      </c>
      <c r="K57" s="346">
        <v>0</v>
      </c>
      <c r="L57" s="94">
        <v>1361</v>
      </c>
      <c r="M57" s="94">
        <v>988</v>
      </c>
      <c r="N57" s="94">
        <v>732</v>
      </c>
      <c r="O57" s="94">
        <v>478</v>
      </c>
      <c r="P57" s="95">
        <v>208</v>
      </c>
      <c r="Q57" s="115">
        <f>SUM(K57:P57)</f>
        <v>3767</v>
      </c>
      <c r="R57" s="116">
        <f>SUM(J57,Q57)</f>
        <v>3797</v>
      </c>
    </row>
    <row r="58" spans="1:18" ht="17.100000000000001" customHeight="1">
      <c r="B58" s="98" t="s">
        <v>28</v>
      </c>
      <c r="C58" s="99"/>
      <c r="D58" s="99"/>
      <c r="E58" s="99"/>
      <c r="F58" s="99"/>
      <c r="G58" s="99"/>
      <c r="H58" s="100">
        <v>1</v>
      </c>
      <c r="I58" s="101">
        <v>1</v>
      </c>
      <c r="J58" s="102">
        <f>SUM(H58:I58)</f>
        <v>2</v>
      </c>
      <c r="K58" s="347">
        <v>0</v>
      </c>
      <c r="L58" s="104">
        <v>10</v>
      </c>
      <c r="M58" s="104">
        <v>7</v>
      </c>
      <c r="N58" s="104">
        <v>8</v>
      </c>
      <c r="O58" s="104">
        <v>0</v>
      </c>
      <c r="P58" s="105">
        <v>0</v>
      </c>
      <c r="Q58" s="117">
        <f>SUM(K58:P58)</f>
        <v>25</v>
      </c>
      <c r="R58" s="118">
        <f>SUM(J58,Q58)</f>
        <v>27</v>
      </c>
    </row>
    <row r="59" spans="1:18" ht="17.100000000000001" customHeight="1">
      <c r="B59" s="15" t="s">
        <v>35</v>
      </c>
      <c r="C59" s="16"/>
      <c r="D59" s="16"/>
      <c r="E59" s="16"/>
      <c r="F59" s="16"/>
      <c r="G59" s="16"/>
      <c r="H59" s="108">
        <f>H57+H58</f>
        <v>13</v>
      </c>
      <c r="I59" s="109">
        <f>I57+I58</f>
        <v>19</v>
      </c>
      <c r="J59" s="110">
        <f>SUM(H59:I59)</f>
        <v>32</v>
      </c>
      <c r="K59" s="348">
        <f t="shared" ref="K59:P59" si="12">K57+K58</f>
        <v>0</v>
      </c>
      <c r="L59" s="112">
        <f t="shared" si="12"/>
        <v>1371</v>
      </c>
      <c r="M59" s="112">
        <f t="shared" si="12"/>
        <v>995</v>
      </c>
      <c r="N59" s="112">
        <f t="shared" si="12"/>
        <v>740</v>
      </c>
      <c r="O59" s="112">
        <f t="shared" si="12"/>
        <v>478</v>
      </c>
      <c r="P59" s="109">
        <f t="shared" si="12"/>
        <v>208</v>
      </c>
      <c r="Q59" s="119">
        <f>SUM(K59:P59)</f>
        <v>3792</v>
      </c>
      <c r="R59" s="120">
        <f>SUM(J59,Q59)</f>
        <v>3824</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令和２年（２０２０年）５月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6</v>
      </c>
      <c r="M66" s="94">
        <v>162</v>
      </c>
      <c r="N66" s="94">
        <v>496</v>
      </c>
      <c r="O66" s="95">
        <v>438</v>
      </c>
      <c r="P66" s="115">
        <f>SUM(K66:O66)</f>
        <v>1102</v>
      </c>
      <c r="Q66" s="116">
        <f>SUM(J66,P66)</f>
        <v>1102</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6</v>
      </c>
      <c r="M68" s="112">
        <f>M66+M67</f>
        <v>163</v>
      </c>
      <c r="N68" s="112">
        <f>N66+N67</f>
        <v>497</v>
      </c>
      <c r="O68" s="109">
        <f>O66+O67</f>
        <v>443</v>
      </c>
      <c r="P68" s="119">
        <f>SUM(K68:O68)</f>
        <v>1109</v>
      </c>
      <c r="Q68" s="120">
        <f>SUM(J68,P68)</f>
        <v>1109</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令和２年（２０２０年）５月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51</v>
      </c>
      <c r="L74" s="94">
        <v>78</v>
      </c>
      <c r="M74" s="94">
        <v>115</v>
      </c>
      <c r="N74" s="94">
        <v>124</v>
      </c>
      <c r="O74" s="95">
        <v>73</v>
      </c>
      <c r="P74" s="115">
        <f>SUM(K74:O74)</f>
        <v>441</v>
      </c>
      <c r="Q74" s="116">
        <f>SUM(J74,P74)</f>
        <v>441</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52</v>
      </c>
      <c r="L76" s="112">
        <f>L74+L75</f>
        <v>78</v>
      </c>
      <c r="M76" s="112">
        <f>M74+M75</f>
        <v>115</v>
      </c>
      <c r="N76" s="112">
        <f>N74+N75</f>
        <v>124</v>
      </c>
      <c r="O76" s="109">
        <f>O74+O75</f>
        <v>74</v>
      </c>
      <c r="P76" s="119">
        <f>SUM(K76:O76)</f>
        <v>443</v>
      </c>
      <c r="Q76" s="120">
        <f>SUM(J76,P76)</f>
        <v>443</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令和２年（２０２０年）５月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72"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2</v>
      </c>
      <c r="M82" s="94">
        <v>22</v>
      </c>
      <c r="N82" s="94">
        <v>219</v>
      </c>
      <c r="O82" s="95">
        <v>363</v>
      </c>
      <c r="P82" s="115">
        <f>SUM(K82:O82)</f>
        <v>607</v>
      </c>
      <c r="Q82" s="116">
        <f>SUM(J82,P82)</f>
        <v>607</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6</v>
      </c>
      <c r="P83" s="117">
        <f>SUM(K83:O83)</f>
        <v>7</v>
      </c>
      <c r="Q83" s="118">
        <f>SUM(J83,P83)</f>
        <v>7</v>
      </c>
    </row>
    <row r="84" spans="1:18" ht="17.100000000000001" customHeight="1">
      <c r="B84" s="15" t="s">
        <v>35</v>
      </c>
      <c r="C84" s="16"/>
      <c r="D84" s="16"/>
      <c r="E84" s="16"/>
      <c r="F84" s="16"/>
      <c r="G84" s="16"/>
      <c r="H84" s="108">
        <f>H82+H83</f>
        <v>0</v>
      </c>
      <c r="I84" s="109">
        <f>I82+I83</f>
        <v>0</v>
      </c>
      <c r="J84" s="110">
        <f>SUM(H84:I84)</f>
        <v>0</v>
      </c>
      <c r="K84" s="111">
        <f>K82+K83</f>
        <v>1</v>
      </c>
      <c r="L84" s="112">
        <f>L82+L83</f>
        <v>2</v>
      </c>
      <c r="M84" s="112">
        <f>M82+M83</f>
        <v>22</v>
      </c>
      <c r="N84" s="112">
        <f>N82+N83</f>
        <v>220</v>
      </c>
      <c r="O84" s="109">
        <f>O82+O83</f>
        <v>369</v>
      </c>
      <c r="P84" s="119">
        <f>SUM(K84:O84)</f>
        <v>614</v>
      </c>
      <c r="Q84" s="120">
        <f>SUM(J84,P84)</f>
        <v>614</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令和２年（２０２０年）５月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71"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1</v>
      </c>
      <c r="M90" s="258">
        <v>11</v>
      </c>
      <c r="N90" s="258">
        <v>85</v>
      </c>
      <c r="O90" s="259">
        <v>115</v>
      </c>
      <c r="P90" s="260">
        <f>SUM(K90:O90)</f>
        <v>212</v>
      </c>
      <c r="Q90" s="261">
        <f>SUM(J90,P90)</f>
        <v>212</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2</v>
      </c>
      <c r="P91" s="270">
        <f>SUM(K91:O91)</f>
        <v>4</v>
      </c>
      <c r="Q91" s="271">
        <f>SUM(J91,P91)</f>
        <v>4</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1</v>
      </c>
      <c r="M92" s="278">
        <f>M90+M91</f>
        <v>11</v>
      </c>
      <c r="N92" s="278">
        <f>N90+N91</f>
        <v>87</v>
      </c>
      <c r="O92" s="275">
        <f>O90+O91</f>
        <v>117</v>
      </c>
      <c r="P92" s="279">
        <f>SUM(K92:O92)</f>
        <v>216</v>
      </c>
      <c r="Q92" s="280">
        <f>SUM(J92,P92)</f>
        <v>216</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令和２年（２０２０年）５月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70" t="s">
        <v>13</v>
      </c>
      <c r="R97" s="623"/>
    </row>
    <row r="98" spans="2:18" s="189" customFormat="1" ht="17.100000000000001" customHeight="1">
      <c r="B98" s="294" t="s">
        <v>43</v>
      </c>
      <c r="C98" s="295"/>
      <c r="D98" s="295"/>
      <c r="E98" s="295"/>
      <c r="F98" s="295"/>
      <c r="G98" s="296"/>
      <c r="H98" s="297">
        <f t="shared" ref="H98:R98" si="13">SUM(H99,H105,H108,H113,H117:H118)</f>
        <v>1783</v>
      </c>
      <c r="I98" s="298">
        <f t="shared" si="13"/>
        <v>2839</v>
      </c>
      <c r="J98" s="299">
        <f t="shared" si="13"/>
        <v>4622</v>
      </c>
      <c r="K98" s="352">
        <f t="shared" si="13"/>
        <v>0</v>
      </c>
      <c r="L98" s="300">
        <f t="shared" si="13"/>
        <v>9671</v>
      </c>
      <c r="M98" s="300">
        <f t="shared" si="13"/>
        <v>7044</v>
      </c>
      <c r="N98" s="300">
        <f t="shared" si="13"/>
        <v>4506</v>
      </c>
      <c r="O98" s="300">
        <f t="shared" si="13"/>
        <v>2928</v>
      </c>
      <c r="P98" s="301">
        <f t="shared" si="13"/>
        <v>1642</v>
      </c>
      <c r="Q98" s="302">
        <f t="shared" si="13"/>
        <v>25791</v>
      </c>
      <c r="R98" s="303">
        <f t="shared" si="13"/>
        <v>30413</v>
      </c>
    </row>
    <row r="99" spans="2:18" s="189" customFormat="1" ht="17.100000000000001" customHeight="1">
      <c r="B99" s="179"/>
      <c r="C99" s="294" t="s">
        <v>44</v>
      </c>
      <c r="D99" s="295"/>
      <c r="E99" s="295"/>
      <c r="F99" s="295"/>
      <c r="G99" s="296"/>
      <c r="H99" s="297">
        <f t="shared" ref="H99:Q99" si="14">SUM(H100:H104)</f>
        <v>103</v>
      </c>
      <c r="I99" s="298">
        <f t="shared" si="14"/>
        <v>203</v>
      </c>
      <c r="J99" s="299">
        <f t="shared" si="14"/>
        <v>306</v>
      </c>
      <c r="K99" s="352">
        <f t="shared" si="14"/>
        <v>0</v>
      </c>
      <c r="L99" s="300">
        <f t="shared" si="14"/>
        <v>2567</v>
      </c>
      <c r="M99" s="300">
        <f t="shared" si="14"/>
        <v>1890</v>
      </c>
      <c r="N99" s="300">
        <f t="shared" si="14"/>
        <v>1288</v>
      </c>
      <c r="O99" s="300">
        <f t="shared" si="14"/>
        <v>1020</v>
      </c>
      <c r="P99" s="301">
        <f t="shared" si="14"/>
        <v>645</v>
      </c>
      <c r="Q99" s="302">
        <f t="shared" si="14"/>
        <v>7410</v>
      </c>
      <c r="R99" s="303">
        <f t="shared" ref="R99:R104" si="15">SUM(J99,Q99)</f>
        <v>7716</v>
      </c>
    </row>
    <row r="100" spans="2:18" s="189" customFormat="1" ht="17.100000000000001" customHeight="1">
      <c r="B100" s="179"/>
      <c r="C100" s="179"/>
      <c r="D100" s="304" t="s">
        <v>45</v>
      </c>
      <c r="E100" s="305"/>
      <c r="F100" s="305"/>
      <c r="G100" s="306"/>
      <c r="H100" s="307">
        <v>0</v>
      </c>
      <c r="I100" s="308">
        <v>0</v>
      </c>
      <c r="J100" s="309">
        <f>SUM(H100:I100)</f>
        <v>0</v>
      </c>
      <c r="K100" s="349">
        <v>0</v>
      </c>
      <c r="L100" s="310">
        <v>1455</v>
      </c>
      <c r="M100" s="310">
        <v>923</v>
      </c>
      <c r="N100" s="310">
        <v>516</v>
      </c>
      <c r="O100" s="310">
        <v>301</v>
      </c>
      <c r="P100" s="308">
        <v>166</v>
      </c>
      <c r="Q100" s="309">
        <f>SUM(K100:P100)</f>
        <v>3361</v>
      </c>
      <c r="R100" s="311">
        <f t="shared" si="15"/>
        <v>3361</v>
      </c>
    </row>
    <row r="101" spans="2:18" s="189" customFormat="1" ht="17.100000000000001" customHeight="1">
      <c r="B101" s="179"/>
      <c r="C101" s="179"/>
      <c r="D101" s="180" t="s">
        <v>46</v>
      </c>
      <c r="E101" s="181"/>
      <c r="F101" s="181"/>
      <c r="G101" s="182"/>
      <c r="H101" s="183">
        <v>0</v>
      </c>
      <c r="I101" s="184">
        <v>0</v>
      </c>
      <c r="J101" s="187">
        <f>SUM(H101:I101)</f>
        <v>0</v>
      </c>
      <c r="K101" s="350">
        <v>0</v>
      </c>
      <c r="L101" s="186">
        <v>1</v>
      </c>
      <c r="M101" s="186">
        <v>2</v>
      </c>
      <c r="N101" s="186">
        <v>5</v>
      </c>
      <c r="O101" s="186">
        <v>13</v>
      </c>
      <c r="P101" s="184">
        <v>11</v>
      </c>
      <c r="Q101" s="187">
        <f>SUM(K101:P101)</f>
        <v>32</v>
      </c>
      <c r="R101" s="188">
        <f t="shared" si="15"/>
        <v>32</v>
      </c>
    </row>
    <row r="102" spans="2:18" s="189" customFormat="1" ht="17.100000000000001" customHeight="1">
      <c r="B102" s="179"/>
      <c r="C102" s="179"/>
      <c r="D102" s="180" t="s">
        <v>47</v>
      </c>
      <c r="E102" s="181"/>
      <c r="F102" s="181"/>
      <c r="G102" s="182"/>
      <c r="H102" s="183">
        <v>38</v>
      </c>
      <c r="I102" s="184">
        <v>77</v>
      </c>
      <c r="J102" s="187">
        <f>SUM(H102:I102)</f>
        <v>115</v>
      </c>
      <c r="K102" s="350">
        <v>0</v>
      </c>
      <c r="L102" s="186">
        <v>334</v>
      </c>
      <c r="M102" s="186">
        <v>246</v>
      </c>
      <c r="N102" s="186">
        <v>154</v>
      </c>
      <c r="O102" s="186">
        <v>132</v>
      </c>
      <c r="P102" s="184">
        <v>102</v>
      </c>
      <c r="Q102" s="187">
        <f>SUM(K102:P102)</f>
        <v>968</v>
      </c>
      <c r="R102" s="188">
        <f t="shared" si="15"/>
        <v>1083</v>
      </c>
    </row>
    <row r="103" spans="2:18" s="189" customFormat="1" ht="17.100000000000001" customHeight="1">
      <c r="B103" s="179"/>
      <c r="C103" s="179"/>
      <c r="D103" s="180" t="s">
        <v>48</v>
      </c>
      <c r="E103" s="181"/>
      <c r="F103" s="181"/>
      <c r="G103" s="182"/>
      <c r="H103" s="183">
        <v>9</v>
      </c>
      <c r="I103" s="184">
        <v>49</v>
      </c>
      <c r="J103" s="187">
        <f>SUM(H103:I103)</f>
        <v>58</v>
      </c>
      <c r="K103" s="350">
        <v>0</v>
      </c>
      <c r="L103" s="186">
        <v>111</v>
      </c>
      <c r="M103" s="186">
        <v>95</v>
      </c>
      <c r="N103" s="186">
        <v>57</v>
      </c>
      <c r="O103" s="186">
        <v>49</v>
      </c>
      <c r="P103" s="184">
        <v>24</v>
      </c>
      <c r="Q103" s="187">
        <f>SUM(K103:P103)</f>
        <v>336</v>
      </c>
      <c r="R103" s="188">
        <f t="shared" si="15"/>
        <v>394</v>
      </c>
    </row>
    <row r="104" spans="2:18" s="189" customFormat="1" ht="17.100000000000001" customHeight="1">
      <c r="B104" s="179"/>
      <c r="C104" s="179"/>
      <c r="D104" s="324" t="s">
        <v>49</v>
      </c>
      <c r="E104" s="325"/>
      <c r="F104" s="325"/>
      <c r="G104" s="326"/>
      <c r="H104" s="327">
        <v>56</v>
      </c>
      <c r="I104" s="328">
        <v>77</v>
      </c>
      <c r="J104" s="330">
        <f>SUM(H104:I104)</f>
        <v>133</v>
      </c>
      <c r="K104" s="351">
        <v>0</v>
      </c>
      <c r="L104" s="215">
        <v>666</v>
      </c>
      <c r="M104" s="215">
        <v>624</v>
      </c>
      <c r="N104" s="215">
        <v>556</v>
      </c>
      <c r="O104" s="215">
        <v>525</v>
      </c>
      <c r="P104" s="328">
        <v>342</v>
      </c>
      <c r="Q104" s="330">
        <f>SUM(K104:P104)</f>
        <v>2713</v>
      </c>
      <c r="R104" s="331">
        <f t="shared" si="15"/>
        <v>2846</v>
      </c>
    </row>
    <row r="105" spans="2:18" s="189" customFormat="1" ht="17.100000000000001" customHeight="1">
      <c r="B105" s="179"/>
      <c r="C105" s="294" t="s">
        <v>50</v>
      </c>
      <c r="D105" s="295"/>
      <c r="E105" s="295"/>
      <c r="F105" s="295"/>
      <c r="G105" s="296"/>
      <c r="H105" s="297">
        <f t="shared" ref="H105:R105" si="16">SUM(H106:H107)</f>
        <v>125</v>
      </c>
      <c r="I105" s="298">
        <f t="shared" si="16"/>
        <v>192</v>
      </c>
      <c r="J105" s="299">
        <f t="shared" si="16"/>
        <v>317</v>
      </c>
      <c r="K105" s="352">
        <f t="shared" si="16"/>
        <v>0</v>
      </c>
      <c r="L105" s="300">
        <f t="shared" si="16"/>
        <v>1776</v>
      </c>
      <c r="M105" s="300">
        <f t="shared" si="16"/>
        <v>1178</v>
      </c>
      <c r="N105" s="300">
        <f t="shared" si="16"/>
        <v>710</v>
      </c>
      <c r="O105" s="300">
        <f t="shared" si="16"/>
        <v>377</v>
      </c>
      <c r="P105" s="301">
        <f t="shared" si="16"/>
        <v>190</v>
      </c>
      <c r="Q105" s="302">
        <f t="shared" si="16"/>
        <v>4231</v>
      </c>
      <c r="R105" s="303">
        <f t="shared" si="16"/>
        <v>4548</v>
      </c>
    </row>
    <row r="106" spans="2:18" s="189" customFormat="1" ht="17.100000000000001" customHeight="1">
      <c r="B106" s="179"/>
      <c r="C106" s="179"/>
      <c r="D106" s="304" t="s">
        <v>51</v>
      </c>
      <c r="E106" s="305"/>
      <c r="F106" s="305"/>
      <c r="G106" s="306"/>
      <c r="H106" s="307">
        <v>0</v>
      </c>
      <c r="I106" s="308">
        <v>0</v>
      </c>
      <c r="J106" s="323">
        <f>SUM(H106:I106)</f>
        <v>0</v>
      </c>
      <c r="K106" s="349">
        <v>0</v>
      </c>
      <c r="L106" s="310">
        <v>1295</v>
      </c>
      <c r="M106" s="310">
        <v>839</v>
      </c>
      <c r="N106" s="310">
        <v>500</v>
      </c>
      <c r="O106" s="310">
        <v>272</v>
      </c>
      <c r="P106" s="308">
        <v>129</v>
      </c>
      <c r="Q106" s="309">
        <f>SUM(K106:P106)</f>
        <v>3035</v>
      </c>
      <c r="R106" s="311">
        <f>SUM(J106,Q106)</f>
        <v>3035</v>
      </c>
    </row>
    <row r="107" spans="2:18" s="189" customFormat="1" ht="17.100000000000001" customHeight="1">
      <c r="B107" s="179"/>
      <c r="C107" s="179"/>
      <c r="D107" s="324" t="s">
        <v>52</v>
      </c>
      <c r="E107" s="325"/>
      <c r="F107" s="325"/>
      <c r="G107" s="326"/>
      <c r="H107" s="327">
        <v>125</v>
      </c>
      <c r="I107" s="328">
        <v>192</v>
      </c>
      <c r="J107" s="329">
        <f>SUM(H107:I107)</f>
        <v>317</v>
      </c>
      <c r="K107" s="351">
        <v>0</v>
      </c>
      <c r="L107" s="215">
        <v>481</v>
      </c>
      <c r="M107" s="215">
        <v>339</v>
      </c>
      <c r="N107" s="215">
        <v>210</v>
      </c>
      <c r="O107" s="215">
        <v>105</v>
      </c>
      <c r="P107" s="328">
        <v>61</v>
      </c>
      <c r="Q107" s="330">
        <f>SUM(K107:P107)</f>
        <v>1196</v>
      </c>
      <c r="R107" s="331">
        <f>SUM(J107,Q107)</f>
        <v>1513</v>
      </c>
    </row>
    <row r="108" spans="2:18" s="189" customFormat="1" ht="17.100000000000001" customHeight="1">
      <c r="B108" s="179"/>
      <c r="C108" s="294" t="s">
        <v>53</v>
      </c>
      <c r="D108" s="295"/>
      <c r="E108" s="295"/>
      <c r="F108" s="295"/>
      <c r="G108" s="296"/>
      <c r="H108" s="297">
        <f t="shared" ref="H108:R108" si="17">SUM(H109:H112)</f>
        <v>2</v>
      </c>
      <c r="I108" s="298">
        <f t="shared" si="17"/>
        <v>6</v>
      </c>
      <c r="J108" s="299">
        <f t="shared" si="17"/>
        <v>8</v>
      </c>
      <c r="K108" s="352">
        <f t="shared" si="17"/>
        <v>0</v>
      </c>
      <c r="L108" s="300">
        <f t="shared" si="17"/>
        <v>169</v>
      </c>
      <c r="M108" s="300">
        <f t="shared" si="17"/>
        <v>215</v>
      </c>
      <c r="N108" s="300">
        <f t="shared" si="17"/>
        <v>206</v>
      </c>
      <c r="O108" s="300">
        <f t="shared" si="17"/>
        <v>115</v>
      </c>
      <c r="P108" s="301">
        <f t="shared" si="17"/>
        <v>78</v>
      </c>
      <c r="Q108" s="302">
        <f t="shared" si="17"/>
        <v>783</v>
      </c>
      <c r="R108" s="303">
        <f t="shared" si="17"/>
        <v>791</v>
      </c>
    </row>
    <row r="109" spans="2:18" s="189" customFormat="1" ht="17.100000000000001" customHeight="1">
      <c r="B109" s="179"/>
      <c r="C109" s="179"/>
      <c r="D109" s="304" t="s">
        <v>54</v>
      </c>
      <c r="E109" s="305"/>
      <c r="F109" s="305"/>
      <c r="G109" s="306"/>
      <c r="H109" s="307">
        <v>2</v>
      </c>
      <c r="I109" s="308">
        <v>6</v>
      </c>
      <c r="J109" s="323">
        <f>SUM(H109:I109)</f>
        <v>8</v>
      </c>
      <c r="K109" s="349">
        <v>0</v>
      </c>
      <c r="L109" s="310">
        <v>155</v>
      </c>
      <c r="M109" s="310">
        <v>189</v>
      </c>
      <c r="N109" s="310">
        <v>171</v>
      </c>
      <c r="O109" s="310">
        <v>86</v>
      </c>
      <c r="P109" s="308">
        <v>61</v>
      </c>
      <c r="Q109" s="309">
        <f>SUM(K109:P109)</f>
        <v>662</v>
      </c>
      <c r="R109" s="311">
        <f>SUM(J109,Q109)</f>
        <v>670</v>
      </c>
    </row>
    <row r="110" spans="2:18" s="189" customFormat="1" ht="17.100000000000001" customHeight="1">
      <c r="B110" s="179"/>
      <c r="C110" s="179"/>
      <c r="D110" s="180" t="s">
        <v>55</v>
      </c>
      <c r="E110" s="181"/>
      <c r="F110" s="181"/>
      <c r="G110" s="182"/>
      <c r="H110" s="183">
        <v>0</v>
      </c>
      <c r="I110" s="184">
        <v>0</v>
      </c>
      <c r="J110" s="185">
        <f>SUM(H110:I110)</f>
        <v>0</v>
      </c>
      <c r="K110" s="350">
        <v>0</v>
      </c>
      <c r="L110" s="186">
        <v>13</v>
      </c>
      <c r="M110" s="186">
        <v>26</v>
      </c>
      <c r="N110" s="186">
        <v>35</v>
      </c>
      <c r="O110" s="186">
        <v>29</v>
      </c>
      <c r="P110" s="184">
        <v>17</v>
      </c>
      <c r="Q110" s="187">
        <f>SUM(K110:P110)</f>
        <v>120</v>
      </c>
      <c r="R110" s="188">
        <f>SUM(J110,Q110)</f>
        <v>120</v>
      </c>
    </row>
    <row r="111" spans="2:18" s="189" customFormat="1" ht="17.100000000000001" customHeight="1">
      <c r="B111" s="179"/>
      <c r="C111" s="312"/>
      <c r="D111" s="180" t="s">
        <v>56</v>
      </c>
      <c r="E111" s="181"/>
      <c r="F111" s="181"/>
      <c r="G111" s="182"/>
      <c r="H111" s="183">
        <v>0</v>
      </c>
      <c r="I111" s="184">
        <v>0</v>
      </c>
      <c r="J111" s="185">
        <f>SUM(H111:I111)</f>
        <v>0</v>
      </c>
      <c r="K111" s="350">
        <v>0</v>
      </c>
      <c r="L111" s="186">
        <v>1</v>
      </c>
      <c r="M111" s="186">
        <v>0</v>
      </c>
      <c r="N111" s="186">
        <v>0</v>
      </c>
      <c r="O111" s="186">
        <v>0</v>
      </c>
      <c r="P111" s="184">
        <v>0</v>
      </c>
      <c r="Q111" s="187">
        <f>SUM(K111:P111)</f>
        <v>1</v>
      </c>
      <c r="R111" s="188">
        <f>SUM(J111,Q111)</f>
        <v>1</v>
      </c>
    </row>
    <row r="112" spans="2:18" s="189" customFormat="1" ht="16.5" customHeight="1">
      <c r="B112" s="179"/>
      <c r="C112" s="313"/>
      <c r="D112" s="314" t="s">
        <v>154</v>
      </c>
      <c r="E112" s="315"/>
      <c r="F112" s="315"/>
      <c r="G112" s="316"/>
      <c r="H112" s="317">
        <v>0</v>
      </c>
      <c r="I112" s="318">
        <v>0</v>
      </c>
      <c r="J112" s="319">
        <f>SUM(H112:I112)</f>
        <v>0</v>
      </c>
      <c r="K112" s="359">
        <v>0</v>
      </c>
      <c r="L112" s="320">
        <v>0</v>
      </c>
      <c r="M112" s="320">
        <v>0</v>
      </c>
      <c r="N112" s="320">
        <v>0</v>
      </c>
      <c r="O112" s="320">
        <v>0</v>
      </c>
      <c r="P112" s="318">
        <v>0</v>
      </c>
      <c r="Q112" s="321">
        <f>SUM(K112:P112)</f>
        <v>0</v>
      </c>
      <c r="R112" s="322">
        <f>SUM(J112,Q112)</f>
        <v>0</v>
      </c>
    </row>
    <row r="113" spans="2:18" s="189" customFormat="1" ht="17.100000000000001" customHeight="1">
      <c r="B113" s="179"/>
      <c r="C113" s="294" t="s">
        <v>57</v>
      </c>
      <c r="D113" s="295"/>
      <c r="E113" s="295"/>
      <c r="F113" s="295"/>
      <c r="G113" s="296"/>
      <c r="H113" s="297">
        <f t="shared" ref="H113:R113" si="18">SUM(H114:H116)</f>
        <v>735</v>
      </c>
      <c r="I113" s="298">
        <f t="shared" si="18"/>
        <v>1185</v>
      </c>
      <c r="J113" s="299">
        <f t="shared" si="18"/>
        <v>1920</v>
      </c>
      <c r="K113" s="352">
        <f t="shared" si="18"/>
        <v>0</v>
      </c>
      <c r="L113" s="300">
        <f t="shared" si="18"/>
        <v>1664</v>
      </c>
      <c r="M113" s="300">
        <f t="shared" si="18"/>
        <v>1577</v>
      </c>
      <c r="N113" s="300">
        <f t="shared" si="18"/>
        <v>1009</v>
      </c>
      <c r="O113" s="300">
        <f t="shared" si="18"/>
        <v>665</v>
      </c>
      <c r="P113" s="301">
        <f t="shared" si="18"/>
        <v>366</v>
      </c>
      <c r="Q113" s="302">
        <f t="shared" si="18"/>
        <v>5281</v>
      </c>
      <c r="R113" s="303">
        <f t="shared" si="18"/>
        <v>7201</v>
      </c>
    </row>
    <row r="114" spans="2:18" s="135" customFormat="1" ht="17.100000000000001" customHeight="1">
      <c r="B114" s="147"/>
      <c r="C114" s="147"/>
      <c r="D114" s="39" t="s">
        <v>58</v>
      </c>
      <c r="E114" s="68"/>
      <c r="F114" s="68"/>
      <c r="G114" s="148"/>
      <c r="H114" s="149">
        <v>689</v>
      </c>
      <c r="I114" s="150">
        <v>1130</v>
      </c>
      <c r="J114" s="167">
        <f>SUM(H114:I114)</f>
        <v>1819</v>
      </c>
      <c r="K114" s="349">
        <v>0</v>
      </c>
      <c r="L114" s="152">
        <v>1603</v>
      </c>
      <c r="M114" s="152">
        <v>1527</v>
      </c>
      <c r="N114" s="152">
        <v>990</v>
      </c>
      <c r="O114" s="152">
        <v>642</v>
      </c>
      <c r="P114" s="150">
        <v>359</v>
      </c>
      <c r="Q114" s="151">
        <f>SUM(K114:P114)</f>
        <v>5121</v>
      </c>
      <c r="R114" s="153">
        <f>SUM(J114,Q114)</f>
        <v>6940</v>
      </c>
    </row>
    <row r="115" spans="2:18" s="135" customFormat="1" ht="17.100000000000001" customHeight="1">
      <c r="B115" s="147"/>
      <c r="C115" s="147"/>
      <c r="D115" s="154" t="s">
        <v>59</v>
      </c>
      <c r="E115" s="47"/>
      <c r="F115" s="47"/>
      <c r="G115" s="155"/>
      <c r="H115" s="156">
        <v>17</v>
      </c>
      <c r="I115" s="157">
        <v>22</v>
      </c>
      <c r="J115" s="169">
        <f>SUM(H115:I115)</f>
        <v>39</v>
      </c>
      <c r="K115" s="350">
        <v>0</v>
      </c>
      <c r="L115" s="159">
        <v>32</v>
      </c>
      <c r="M115" s="159">
        <v>26</v>
      </c>
      <c r="N115" s="159">
        <v>11</v>
      </c>
      <c r="O115" s="159">
        <v>17</v>
      </c>
      <c r="P115" s="157">
        <v>4</v>
      </c>
      <c r="Q115" s="158">
        <f>SUM(K115:P115)</f>
        <v>90</v>
      </c>
      <c r="R115" s="160">
        <f>SUM(J115,Q115)</f>
        <v>129</v>
      </c>
    </row>
    <row r="116" spans="2:18" s="135" customFormat="1" ht="17.100000000000001" customHeight="1">
      <c r="B116" s="147"/>
      <c r="C116" s="147"/>
      <c r="D116" s="49" t="s">
        <v>60</v>
      </c>
      <c r="E116" s="50"/>
      <c r="F116" s="50"/>
      <c r="G116" s="161"/>
      <c r="H116" s="162">
        <v>29</v>
      </c>
      <c r="I116" s="163">
        <v>33</v>
      </c>
      <c r="J116" s="168">
        <f>SUM(H116:I116)</f>
        <v>62</v>
      </c>
      <c r="K116" s="351">
        <v>0</v>
      </c>
      <c r="L116" s="165">
        <v>29</v>
      </c>
      <c r="M116" s="165">
        <v>24</v>
      </c>
      <c r="N116" s="165">
        <v>8</v>
      </c>
      <c r="O116" s="165">
        <v>6</v>
      </c>
      <c r="P116" s="163">
        <v>3</v>
      </c>
      <c r="Q116" s="164">
        <f>SUM(K116:P116)</f>
        <v>70</v>
      </c>
      <c r="R116" s="166">
        <f>SUM(J116,Q116)</f>
        <v>132</v>
      </c>
    </row>
    <row r="117" spans="2:18" s="135" customFormat="1" ht="17.100000000000001" customHeight="1">
      <c r="B117" s="147"/>
      <c r="C117" s="171" t="s">
        <v>61</v>
      </c>
      <c r="D117" s="172"/>
      <c r="E117" s="172"/>
      <c r="F117" s="172"/>
      <c r="G117" s="173"/>
      <c r="H117" s="140">
        <v>20</v>
      </c>
      <c r="I117" s="141">
        <v>25</v>
      </c>
      <c r="J117" s="142">
        <f>SUM(H117:I117)</f>
        <v>45</v>
      </c>
      <c r="K117" s="352">
        <v>0</v>
      </c>
      <c r="L117" s="143">
        <v>100</v>
      </c>
      <c r="M117" s="143">
        <v>101</v>
      </c>
      <c r="N117" s="143">
        <v>117</v>
      </c>
      <c r="O117" s="143">
        <v>92</v>
      </c>
      <c r="P117" s="144">
        <v>32</v>
      </c>
      <c r="Q117" s="145">
        <f>SUM(K117:P117)</f>
        <v>442</v>
      </c>
      <c r="R117" s="146">
        <f>SUM(J117,Q117)</f>
        <v>487</v>
      </c>
    </row>
    <row r="118" spans="2:18" s="135" customFormat="1" ht="17.100000000000001" customHeight="1">
      <c r="B118" s="170"/>
      <c r="C118" s="171" t="s">
        <v>62</v>
      </c>
      <c r="D118" s="172"/>
      <c r="E118" s="172"/>
      <c r="F118" s="172"/>
      <c r="G118" s="173"/>
      <c r="H118" s="140">
        <v>798</v>
      </c>
      <c r="I118" s="141">
        <v>1228</v>
      </c>
      <c r="J118" s="142">
        <f>SUM(H118:I118)</f>
        <v>2026</v>
      </c>
      <c r="K118" s="352">
        <v>0</v>
      </c>
      <c r="L118" s="143">
        <v>3395</v>
      </c>
      <c r="M118" s="143">
        <v>2083</v>
      </c>
      <c r="N118" s="143">
        <v>1176</v>
      </c>
      <c r="O118" s="143">
        <v>659</v>
      </c>
      <c r="P118" s="144">
        <v>331</v>
      </c>
      <c r="Q118" s="145">
        <f>SUM(K118:P118)</f>
        <v>7644</v>
      </c>
      <c r="R118" s="146">
        <f>SUM(J118,Q118)</f>
        <v>9670</v>
      </c>
    </row>
    <row r="119" spans="2:18" s="135" customFormat="1" ht="17.100000000000001" customHeight="1">
      <c r="B119" s="137" t="s">
        <v>63</v>
      </c>
      <c r="C119" s="138"/>
      <c r="D119" s="138"/>
      <c r="E119" s="138"/>
      <c r="F119" s="138"/>
      <c r="G119" s="139"/>
      <c r="H119" s="140">
        <f t="shared" ref="H119:R119" si="19">SUM(H120:H128)</f>
        <v>13</v>
      </c>
      <c r="I119" s="141">
        <f t="shared" si="19"/>
        <v>19</v>
      </c>
      <c r="J119" s="142">
        <f t="shared" si="19"/>
        <v>32</v>
      </c>
      <c r="K119" s="352">
        <f t="shared" si="19"/>
        <v>0</v>
      </c>
      <c r="L119" s="143">
        <f t="shared" si="19"/>
        <v>1442</v>
      </c>
      <c r="M119" s="143">
        <f t="shared" si="19"/>
        <v>1052</v>
      </c>
      <c r="N119" s="143">
        <f t="shared" si="19"/>
        <v>789</v>
      </c>
      <c r="O119" s="143">
        <f t="shared" si="19"/>
        <v>510</v>
      </c>
      <c r="P119" s="144">
        <f t="shared" si="19"/>
        <v>219</v>
      </c>
      <c r="Q119" s="145">
        <f t="shared" si="19"/>
        <v>4012</v>
      </c>
      <c r="R119" s="146">
        <f t="shared" si="19"/>
        <v>4044</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70</v>
      </c>
      <c r="M120" s="152">
        <v>41</v>
      </c>
      <c r="N120" s="152">
        <v>28</v>
      </c>
      <c r="O120" s="152">
        <v>18</v>
      </c>
      <c r="P120" s="150">
        <v>11</v>
      </c>
      <c r="Q120" s="151">
        <f t="shared" ref="Q120:Q128" si="21">SUM(K120:P120)</f>
        <v>168</v>
      </c>
      <c r="R120" s="153">
        <f t="shared" ref="R120:R128" si="22">SUM(J120,Q120)</f>
        <v>168</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1</v>
      </c>
      <c r="O121" s="175">
        <v>0</v>
      </c>
      <c r="P121" s="176">
        <v>0</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952</v>
      </c>
      <c r="M122" s="186">
        <v>564</v>
      </c>
      <c r="N122" s="186">
        <v>339</v>
      </c>
      <c r="O122" s="186">
        <v>172</v>
      </c>
      <c r="P122" s="184">
        <v>71</v>
      </c>
      <c r="Q122" s="187">
        <f t="shared" si="21"/>
        <v>2098</v>
      </c>
      <c r="R122" s="188">
        <f t="shared" si="22"/>
        <v>2098</v>
      </c>
    </row>
    <row r="123" spans="2:18" s="135" customFormat="1" ht="17.100000000000001" customHeight="1">
      <c r="B123" s="147"/>
      <c r="C123" s="154" t="s">
        <v>67</v>
      </c>
      <c r="D123" s="47"/>
      <c r="E123" s="47"/>
      <c r="F123" s="47"/>
      <c r="G123" s="155"/>
      <c r="H123" s="156">
        <v>0</v>
      </c>
      <c r="I123" s="157">
        <v>1</v>
      </c>
      <c r="J123" s="169">
        <f t="shared" si="20"/>
        <v>1</v>
      </c>
      <c r="K123" s="350">
        <v>0</v>
      </c>
      <c r="L123" s="159">
        <v>98</v>
      </c>
      <c r="M123" s="159">
        <v>81</v>
      </c>
      <c r="N123" s="159">
        <v>83</v>
      </c>
      <c r="O123" s="159">
        <v>50</v>
      </c>
      <c r="P123" s="157">
        <v>17</v>
      </c>
      <c r="Q123" s="158">
        <f t="shared" si="21"/>
        <v>329</v>
      </c>
      <c r="R123" s="160">
        <f t="shared" si="22"/>
        <v>330</v>
      </c>
    </row>
    <row r="124" spans="2:18" s="135" customFormat="1" ht="17.100000000000001" customHeight="1">
      <c r="B124" s="147"/>
      <c r="C124" s="154" t="s">
        <v>68</v>
      </c>
      <c r="D124" s="47"/>
      <c r="E124" s="47"/>
      <c r="F124" s="47"/>
      <c r="G124" s="155"/>
      <c r="H124" s="156">
        <v>13</v>
      </c>
      <c r="I124" s="157">
        <v>18</v>
      </c>
      <c r="J124" s="169">
        <f t="shared" si="20"/>
        <v>31</v>
      </c>
      <c r="K124" s="350">
        <v>0</v>
      </c>
      <c r="L124" s="159">
        <v>96</v>
      </c>
      <c r="M124" s="159">
        <v>84</v>
      </c>
      <c r="N124" s="159">
        <v>66</v>
      </c>
      <c r="O124" s="159">
        <v>69</v>
      </c>
      <c r="P124" s="157">
        <v>23</v>
      </c>
      <c r="Q124" s="158">
        <f t="shared" si="21"/>
        <v>338</v>
      </c>
      <c r="R124" s="160">
        <f t="shared" si="22"/>
        <v>369</v>
      </c>
    </row>
    <row r="125" spans="2:18" s="135" customFormat="1" ht="17.100000000000001" customHeight="1">
      <c r="B125" s="147"/>
      <c r="C125" s="154" t="s">
        <v>69</v>
      </c>
      <c r="D125" s="47"/>
      <c r="E125" s="47"/>
      <c r="F125" s="47"/>
      <c r="G125" s="155"/>
      <c r="H125" s="156">
        <v>0</v>
      </c>
      <c r="I125" s="157">
        <v>0</v>
      </c>
      <c r="J125" s="169">
        <f t="shared" si="20"/>
        <v>0</v>
      </c>
      <c r="K125" s="355"/>
      <c r="L125" s="159">
        <v>184</v>
      </c>
      <c r="M125" s="159">
        <v>214</v>
      </c>
      <c r="N125" s="159">
        <v>214</v>
      </c>
      <c r="O125" s="159">
        <v>133</v>
      </c>
      <c r="P125" s="157">
        <v>53</v>
      </c>
      <c r="Q125" s="158">
        <f t="shared" si="21"/>
        <v>798</v>
      </c>
      <c r="R125" s="160">
        <f t="shared" si="22"/>
        <v>798</v>
      </c>
    </row>
    <row r="126" spans="2:18" s="135" customFormat="1" ht="17.100000000000001" customHeight="1">
      <c r="B126" s="147"/>
      <c r="C126" s="190" t="s">
        <v>70</v>
      </c>
      <c r="D126" s="191"/>
      <c r="E126" s="191"/>
      <c r="F126" s="191"/>
      <c r="G126" s="192"/>
      <c r="H126" s="156">
        <v>0</v>
      </c>
      <c r="I126" s="157">
        <v>0</v>
      </c>
      <c r="J126" s="169">
        <f t="shared" si="20"/>
        <v>0</v>
      </c>
      <c r="K126" s="355"/>
      <c r="L126" s="159">
        <v>25</v>
      </c>
      <c r="M126" s="159">
        <v>46</v>
      </c>
      <c r="N126" s="159">
        <v>37</v>
      </c>
      <c r="O126" s="159">
        <v>26</v>
      </c>
      <c r="P126" s="157">
        <v>13</v>
      </c>
      <c r="Q126" s="158">
        <f t="shared" si="21"/>
        <v>147</v>
      </c>
      <c r="R126" s="160">
        <f t="shared" si="22"/>
        <v>147</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6</v>
      </c>
      <c r="O127" s="159">
        <v>21</v>
      </c>
      <c r="P127" s="157">
        <v>18</v>
      </c>
      <c r="Q127" s="158">
        <f t="shared" si="21"/>
        <v>45</v>
      </c>
      <c r="R127" s="160">
        <f t="shared" si="22"/>
        <v>45</v>
      </c>
    </row>
    <row r="128" spans="2:18" s="135" customFormat="1" ht="17.100000000000001" customHeight="1">
      <c r="B128" s="195"/>
      <c r="C128" s="196" t="s">
        <v>72</v>
      </c>
      <c r="D128" s="197"/>
      <c r="E128" s="197"/>
      <c r="F128" s="197"/>
      <c r="G128" s="198"/>
      <c r="H128" s="199">
        <v>0</v>
      </c>
      <c r="I128" s="200">
        <v>0</v>
      </c>
      <c r="J128" s="201">
        <f t="shared" si="20"/>
        <v>0</v>
      </c>
      <c r="K128" s="356"/>
      <c r="L128" s="202">
        <v>17</v>
      </c>
      <c r="M128" s="202">
        <v>22</v>
      </c>
      <c r="N128" s="202">
        <v>15</v>
      </c>
      <c r="O128" s="202">
        <v>21</v>
      </c>
      <c r="P128" s="200">
        <v>13</v>
      </c>
      <c r="Q128" s="203">
        <f t="shared" si="21"/>
        <v>88</v>
      </c>
      <c r="R128" s="204">
        <f t="shared" si="22"/>
        <v>88</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54</v>
      </c>
      <c r="M129" s="143">
        <f t="shared" si="23"/>
        <v>88</v>
      </c>
      <c r="N129" s="143">
        <f t="shared" si="23"/>
        <v>317</v>
      </c>
      <c r="O129" s="143">
        <f t="shared" si="23"/>
        <v>944</v>
      </c>
      <c r="P129" s="144">
        <f t="shared" si="23"/>
        <v>1019</v>
      </c>
      <c r="Q129" s="145">
        <f t="shared" si="23"/>
        <v>2422</v>
      </c>
      <c r="R129" s="146">
        <f t="shared" si="23"/>
        <v>2422</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6</v>
      </c>
      <c r="N130" s="152">
        <v>164</v>
      </c>
      <c r="O130" s="152">
        <v>499</v>
      </c>
      <c r="P130" s="150">
        <v>445</v>
      </c>
      <c r="Q130" s="151">
        <f>SUM(K130:P130)</f>
        <v>1114</v>
      </c>
      <c r="R130" s="153">
        <f>SUM(J130,Q130)</f>
        <v>1114</v>
      </c>
    </row>
    <row r="131" spans="1:18" s="135" customFormat="1" ht="17.100000000000001" customHeight="1">
      <c r="B131" s="147"/>
      <c r="C131" s="154" t="s">
        <v>75</v>
      </c>
      <c r="D131" s="47"/>
      <c r="E131" s="47"/>
      <c r="F131" s="47"/>
      <c r="G131" s="155"/>
      <c r="H131" s="156">
        <v>0</v>
      </c>
      <c r="I131" s="157">
        <v>0</v>
      </c>
      <c r="J131" s="169">
        <f>SUM(H131:I131)</f>
        <v>0</v>
      </c>
      <c r="K131" s="355"/>
      <c r="L131" s="159">
        <v>53</v>
      </c>
      <c r="M131" s="159">
        <v>79</v>
      </c>
      <c r="N131" s="159">
        <v>119</v>
      </c>
      <c r="O131" s="159">
        <v>128</v>
      </c>
      <c r="P131" s="157">
        <v>81</v>
      </c>
      <c r="Q131" s="158">
        <f>SUM(K131:P131)</f>
        <v>460</v>
      </c>
      <c r="R131" s="160">
        <f>SUM(J131,Q131)</f>
        <v>460</v>
      </c>
    </row>
    <row r="132" spans="1:18" s="135" customFormat="1" ht="16.5" customHeight="1">
      <c r="B132" s="193"/>
      <c r="C132" s="154" t="s">
        <v>76</v>
      </c>
      <c r="D132" s="47"/>
      <c r="E132" s="47"/>
      <c r="F132" s="47"/>
      <c r="G132" s="155"/>
      <c r="H132" s="156">
        <v>0</v>
      </c>
      <c r="I132" s="157">
        <v>0</v>
      </c>
      <c r="J132" s="169">
        <f>SUM(H132:I132)</f>
        <v>0</v>
      </c>
      <c r="K132" s="355"/>
      <c r="L132" s="159">
        <v>1</v>
      </c>
      <c r="M132" s="159">
        <v>2</v>
      </c>
      <c r="N132" s="159">
        <v>21</v>
      </c>
      <c r="O132" s="159">
        <v>228</v>
      </c>
      <c r="P132" s="157">
        <v>374</v>
      </c>
      <c r="Q132" s="158">
        <f>SUM(K132:P132)</f>
        <v>626</v>
      </c>
      <c r="R132" s="160">
        <f>SUM(J132,Q132)</f>
        <v>626</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1</v>
      </c>
      <c r="N133" s="320">
        <v>13</v>
      </c>
      <c r="O133" s="320">
        <v>89</v>
      </c>
      <c r="P133" s="318">
        <v>119</v>
      </c>
      <c r="Q133" s="321">
        <f>SUM(K133:P133)</f>
        <v>222</v>
      </c>
      <c r="R133" s="322">
        <f>SUM(J133,Q133)</f>
        <v>222</v>
      </c>
    </row>
    <row r="134" spans="1:18" s="135" customFormat="1" ht="17.100000000000001" customHeight="1">
      <c r="B134" s="205" t="s">
        <v>77</v>
      </c>
      <c r="C134" s="31"/>
      <c r="D134" s="31"/>
      <c r="E134" s="31"/>
      <c r="F134" s="31"/>
      <c r="G134" s="32"/>
      <c r="H134" s="140">
        <f t="shared" ref="H134:R134" si="24">SUM(H98,H119,H129)</f>
        <v>1796</v>
      </c>
      <c r="I134" s="141">
        <f t="shared" si="24"/>
        <v>2858</v>
      </c>
      <c r="J134" s="142">
        <f t="shared" si="24"/>
        <v>4654</v>
      </c>
      <c r="K134" s="352">
        <f t="shared" si="24"/>
        <v>0</v>
      </c>
      <c r="L134" s="143">
        <f t="shared" si="24"/>
        <v>11167</v>
      </c>
      <c r="M134" s="143">
        <f t="shared" si="24"/>
        <v>8184</v>
      </c>
      <c r="N134" s="143">
        <f t="shared" si="24"/>
        <v>5612</v>
      </c>
      <c r="O134" s="143">
        <f t="shared" si="24"/>
        <v>4382</v>
      </c>
      <c r="P134" s="144">
        <f t="shared" si="24"/>
        <v>2880</v>
      </c>
      <c r="Q134" s="145">
        <f t="shared" si="24"/>
        <v>32225</v>
      </c>
      <c r="R134" s="146">
        <f t="shared" si="24"/>
        <v>36879</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令和２年（２０２０年）５月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69" t="s">
        <v>13</v>
      </c>
      <c r="R139" s="668"/>
    </row>
    <row r="140" spans="1:18" s="135" customFormat="1" ht="17.100000000000001" customHeight="1">
      <c r="B140" s="137" t="s">
        <v>43</v>
      </c>
      <c r="C140" s="138"/>
      <c r="D140" s="138"/>
      <c r="E140" s="138"/>
      <c r="F140" s="138"/>
      <c r="G140" s="139"/>
      <c r="H140" s="140">
        <f t="shared" ref="H140:R140" si="25">SUM(H141,H147,H150,H155,H159:H160)</f>
        <v>14592267</v>
      </c>
      <c r="I140" s="141">
        <f t="shared" si="25"/>
        <v>31179708</v>
      </c>
      <c r="J140" s="142">
        <f t="shared" si="25"/>
        <v>45771975</v>
      </c>
      <c r="K140" s="352">
        <f t="shared" si="25"/>
        <v>0</v>
      </c>
      <c r="L140" s="143">
        <f t="shared" si="25"/>
        <v>247685875</v>
      </c>
      <c r="M140" s="143">
        <f t="shared" si="25"/>
        <v>213629088</v>
      </c>
      <c r="N140" s="143">
        <f t="shared" si="25"/>
        <v>178220981</v>
      </c>
      <c r="O140" s="143">
        <f t="shared" si="25"/>
        <v>127167238</v>
      </c>
      <c r="P140" s="144">
        <f t="shared" si="25"/>
        <v>73221286</v>
      </c>
      <c r="Q140" s="145">
        <f t="shared" si="25"/>
        <v>839924468</v>
      </c>
      <c r="R140" s="146">
        <f t="shared" si="25"/>
        <v>885696443</v>
      </c>
    </row>
    <row r="141" spans="1:18" s="135" customFormat="1" ht="17.100000000000001" customHeight="1">
      <c r="B141" s="147"/>
      <c r="C141" s="137" t="s">
        <v>44</v>
      </c>
      <c r="D141" s="138"/>
      <c r="E141" s="138"/>
      <c r="F141" s="138"/>
      <c r="G141" s="139"/>
      <c r="H141" s="140">
        <f t="shared" ref="H141:Q141" si="26">SUM(H142:H146)</f>
        <v>1490726</v>
      </c>
      <c r="I141" s="141">
        <f t="shared" si="26"/>
        <v>4761182</v>
      </c>
      <c r="J141" s="142">
        <f t="shared" si="26"/>
        <v>6251908</v>
      </c>
      <c r="K141" s="352">
        <f t="shared" si="26"/>
        <v>0</v>
      </c>
      <c r="L141" s="143">
        <f t="shared" si="26"/>
        <v>57480247</v>
      </c>
      <c r="M141" s="143">
        <f t="shared" si="26"/>
        <v>48989401</v>
      </c>
      <c r="N141" s="143">
        <f t="shared" si="26"/>
        <v>37495751</v>
      </c>
      <c r="O141" s="143">
        <f t="shared" si="26"/>
        <v>33534495</v>
      </c>
      <c r="P141" s="144">
        <f t="shared" si="26"/>
        <v>22825892</v>
      </c>
      <c r="Q141" s="145">
        <f t="shared" si="26"/>
        <v>200325786</v>
      </c>
      <c r="R141" s="146">
        <f t="shared" ref="R141:R146" si="27">SUM(J141,Q141)</f>
        <v>206577694</v>
      </c>
    </row>
    <row r="142" spans="1:18" s="135" customFormat="1" ht="17.100000000000001" customHeight="1">
      <c r="B142" s="147"/>
      <c r="C142" s="147"/>
      <c r="D142" s="39" t="s">
        <v>45</v>
      </c>
      <c r="E142" s="68"/>
      <c r="F142" s="68"/>
      <c r="G142" s="148"/>
      <c r="H142" s="149">
        <v>0</v>
      </c>
      <c r="I142" s="150">
        <v>0</v>
      </c>
      <c r="J142" s="151">
        <f>SUM(H142:I142)</f>
        <v>0</v>
      </c>
      <c r="K142" s="349">
        <v>0</v>
      </c>
      <c r="L142" s="152">
        <v>37500124</v>
      </c>
      <c r="M142" s="152">
        <v>31871509</v>
      </c>
      <c r="N142" s="152">
        <v>26183957</v>
      </c>
      <c r="O142" s="152">
        <v>22165766</v>
      </c>
      <c r="P142" s="150">
        <v>14311556</v>
      </c>
      <c r="Q142" s="151">
        <f>SUM(K142:P142)</f>
        <v>132032912</v>
      </c>
      <c r="R142" s="153">
        <f t="shared" si="27"/>
        <v>132032912</v>
      </c>
    </row>
    <row r="143" spans="1:18" s="135" customFormat="1" ht="17.100000000000001" customHeight="1">
      <c r="B143" s="147"/>
      <c r="C143" s="147"/>
      <c r="D143" s="154" t="s">
        <v>46</v>
      </c>
      <c r="E143" s="47"/>
      <c r="F143" s="47"/>
      <c r="G143" s="155"/>
      <c r="H143" s="156">
        <v>0</v>
      </c>
      <c r="I143" s="157">
        <v>0</v>
      </c>
      <c r="J143" s="158">
        <f>SUM(H143:I143)</f>
        <v>0</v>
      </c>
      <c r="K143" s="350">
        <v>0</v>
      </c>
      <c r="L143" s="159">
        <v>21429</v>
      </c>
      <c r="M143" s="159">
        <v>122544</v>
      </c>
      <c r="N143" s="159">
        <v>227524</v>
      </c>
      <c r="O143" s="159">
        <v>626984</v>
      </c>
      <c r="P143" s="157">
        <v>618451</v>
      </c>
      <c r="Q143" s="158">
        <f>SUM(K143:P143)</f>
        <v>1616932</v>
      </c>
      <c r="R143" s="160">
        <f t="shared" si="27"/>
        <v>1616932</v>
      </c>
    </row>
    <row r="144" spans="1:18" s="135" customFormat="1" ht="17.100000000000001" customHeight="1">
      <c r="B144" s="147"/>
      <c r="C144" s="147"/>
      <c r="D144" s="154" t="s">
        <v>47</v>
      </c>
      <c r="E144" s="47"/>
      <c r="F144" s="47"/>
      <c r="G144" s="155"/>
      <c r="H144" s="156">
        <v>826952</v>
      </c>
      <c r="I144" s="157">
        <v>2520117</v>
      </c>
      <c r="J144" s="158">
        <f>SUM(H144:I144)</f>
        <v>3347069</v>
      </c>
      <c r="K144" s="350">
        <v>0</v>
      </c>
      <c r="L144" s="159">
        <v>11555024</v>
      </c>
      <c r="M144" s="159">
        <v>9814994</v>
      </c>
      <c r="N144" s="159">
        <v>5509328</v>
      </c>
      <c r="O144" s="159">
        <v>5558821</v>
      </c>
      <c r="P144" s="157">
        <v>4873067</v>
      </c>
      <c r="Q144" s="158">
        <f>SUM(K144:P144)</f>
        <v>37311234</v>
      </c>
      <c r="R144" s="160">
        <f t="shared" si="27"/>
        <v>40658303</v>
      </c>
    </row>
    <row r="145" spans="2:18" s="135" customFormat="1" ht="17.100000000000001" customHeight="1">
      <c r="B145" s="147"/>
      <c r="C145" s="147"/>
      <c r="D145" s="154" t="s">
        <v>48</v>
      </c>
      <c r="E145" s="47"/>
      <c r="F145" s="47"/>
      <c r="G145" s="155"/>
      <c r="H145" s="156">
        <v>262044</v>
      </c>
      <c r="I145" s="157">
        <v>1787407</v>
      </c>
      <c r="J145" s="158">
        <f>SUM(H145:I145)</f>
        <v>2049451</v>
      </c>
      <c r="K145" s="350">
        <v>0</v>
      </c>
      <c r="L145" s="159">
        <v>4092457</v>
      </c>
      <c r="M145" s="159">
        <v>3270753</v>
      </c>
      <c r="N145" s="159">
        <v>2200992</v>
      </c>
      <c r="O145" s="159">
        <v>1858257</v>
      </c>
      <c r="P145" s="157">
        <v>828475</v>
      </c>
      <c r="Q145" s="158">
        <f>SUM(K145:P145)</f>
        <v>12250934</v>
      </c>
      <c r="R145" s="160">
        <f t="shared" si="27"/>
        <v>14300385</v>
      </c>
    </row>
    <row r="146" spans="2:18" s="135" customFormat="1" ht="17.100000000000001" customHeight="1">
      <c r="B146" s="147"/>
      <c r="C146" s="147"/>
      <c r="D146" s="49" t="s">
        <v>49</v>
      </c>
      <c r="E146" s="50"/>
      <c r="F146" s="50"/>
      <c r="G146" s="161"/>
      <c r="H146" s="162">
        <v>401730</v>
      </c>
      <c r="I146" s="163">
        <v>453658</v>
      </c>
      <c r="J146" s="164">
        <f>SUM(H146:I146)</f>
        <v>855388</v>
      </c>
      <c r="K146" s="351">
        <v>0</v>
      </c>
      <c r="L146" s="165">
        <v>4311213</v>
      </c>
      <c r="M146" s="165">
        <v>3909601</v>
      </c>
      <c r="N146" s="165">
        <v>3373950</v>
      </c>
      <c r="O146" s="165">
        <v>3324667</v>
      </c>
      <c r="P146" s="163">
        <v>2194343</v>
      </c>
      <c r="Q146" s="164">
        <f>SUM(K146:P146)</f>
        <v>17113774</v>
      </c>
      <c r="R146" s="166">
        <f t="shared" si="27"/>
        <v>17969162</v>
      </c>
    </row>
    <row r="147" spans="2:18" s="135" customFormat="1" ht="17.100000000000001" customHeight="1">
      <c r="B147" s="147"/>
      <c r="C147" s="137" t="s">
        <v>50</v>
      </c>
      <c r="D147" s="138"/>
      <c r="E147" s="138"/>
      <c r="F147" s="138"/>
      <c r="G147" s="139"/>
      <c r="H147" s="140">
        <f t="shared" ref="H147:R147" si="28">SUM(H148:H149)</f>
        <v>2671038</v>
      </c>
      <c r="I147" s="141">
        <f t="shared" si="28"/>
        <v>7446819</v>
      </c>
      <c r="J147" s="142">
        <f t="shared" si="28"/>
        <v>10117857</v>
      </c>
      <c r="K147" s="352">
        <f t="shared" si="28"/>
        <v>0</v>
      </c>
      <c r="L147" s="143">
        <f t="shared" si="28"/>
        <v>109801522</v>
      </c>
      <c r="M147" s="143">
        <f t="shared" si="28"/>
        <v>89803905</v>
      </c>
      <c r="N147" s="143">
        <f t="shared" si="28"/>
        <v>70656840</v>
      </c>
      <c r="O147" s="143">
        <f t="shared" si="28"/>
        <v>43474677</v>
      </c>
      <c r="P147" s="144">
        <f t="shared" si="28"/>
        <v>23438202</v>
      </c>
      <c r="Q147" s="145">
        <f t="shared" si="28"/>
        <v>337175146</v>
      </c>
      <c r="R147" s="146">
        <f t="shared" si="28"/>
        <v>347293003</v>
      </c>
    </row>
    <row r="148" spans="2:18" s="135" customFormat="1" ht="17.100000000000001" customHeight="1">
      <c r="B148" s="147"/>
      <c r="C148" s="147"/>
      <c r="D148" s="39" t="s">
        <v>51</v>
      </c>
      <c r="E148" s="68"/>
      <c r="F148" s="68"/>
      <c r="G148" s="148"/>
      <c r="H148" s="149">
        <v>0</v>
      </c>
      <c r="I148" s="150">
        <v>0</v>
      </c>
      <c r="J148" s="167">
        <f>SUM(H148:I148)</f>
        <v>0</v>
      </c>
      <c r="K148" s="349">
        <v>0</v>
      </c>
      <c r="L148" s="152">
        <v>80737037</v>
      </c>
      <c r="M148" s="152">
        <v>66552655</v>
      </c>
      <c r="N148" s="152">
        <v>52596067</v>
      </c>
      <c r="O148" s="152">
        <v>32372717</v>
      </c>
      <c r="P148" s="150">
        <v>16707363</v>
      </c>
      <c r="Q148" s="151">
        <f>SUM(K148:P148)</f>
        <v>248965839</v>
      </c>
      <c r="R148" s="153">
        <f>SUM(J148,Q148)</f>
        <v>248965839</v>
      </c>
    </row>
    <row r="149" spans="2:18" s="135" customFormat="1" ht="17.100000000000001" customHeight="1">
      <c r="B149" s="147"/>
      <c r="C149" s="147"/>
      <c r="D149" s="49" t="s">
        <v>52</v>
      </c>
      <c r="E149" s="50"/>
      <c r="F149" s="50"/>
      <c r="G149" s="161"/>
      <c r="H149" s="162">
        <v>2671038</v>
      </c>
      <c r="I149" s="163">
        <v>7446819</v>
      </c>
      <c r="J149" s="168">
        <f>SUM(H149:I149)</f>
        <v>10117857</v>
      </c>
      <c r="K149" s="351">
        <v>0</v>
      </c>
      <c r="L149" s="165">
        <v>29064485</v>
      </c>
      <c r="M149" s="165">
        <v>23251250</v>
      </c>
      <c r="N149" s="165">
        <v>18060773</v>
      </c>
      <c r="O149" s="165">
        <v>11101960</v>
      </c>
      <c r="P149" s="163">
        <v>6730839</v>
      </c>
      <c r="Q149" s="164">
        <f>SUM(K149:P149)</f>
        <v>88209307</v>
      </c>
      <c r="R149" s="166">
        <f>SUM(J149,Q149)</f>
        <v>98327164</v>
      </c>
    </row>
    <row r="150" spans="2:18" s="135" customFormat="1" ht="17.100000000000001" customHeight="1">
      <c r="B150" s="147"/>
      <c r="C150" s="137" t="s">
        <v>53</v>
      </c>
      <c r="D150" s="138"/>
      <c r="E150" s="138"/>
      <c r="F150" s="138"/>
      <c r="G150" s="139"/>
      <c r="H150" s="140">
        <f t="shared" ref="H150:R150" si="29">SUM(H151:H154)</f>
        <v>32814</v>
      </c>
      <c r="I150" s="141">
        <f t="shared" si="29"/>
        <v>291686</v>
      </c>
      <c r="J150" s="142">
        <f t="shared" si="29"/>
        <v>324500</v>
      </c>
      <c r="K150" s="352">
        <f t="shared" si="29"/>
        <v>0</v>
      </c>
      <c r="L150" s="143">
        <f t="shared" si="29"/>
        <v>8848833</v>
      </c>
      <c r="M150" s="143">
        <f t="shared" si="29"/>
        <v>12915112</v>
      </c>
      <c r="N150" s="143">
        <f t="shared" si="29"/>
        <v>16496351</v>
      </c>
      <c r="O150" s="143">
        <f t="shared" si="29"/>
        <v>9510784</v>
      </c>
      <c r="P150" s="144">
        <f t="shared" si="29"/>
        <v>6792870</v>
      </c>
      <c r="Q150" s="145">
        <f t="shared" si="29"/>
        <v>54563950</v>
      </c>
      <c r="R150" s="146">
        <f t="shared" si="29"/>
        <v>54888450</v>
      </c>
    </row>
    <row r="151" spans="2:18" s="135" customFormat="1" ht="17.100000000000001" customHeight="1">
      <c r="B151" s="147"/>
      <c r="C151" s="147"/>
      <c r="D151" s="39" t="s">
        <v>54</v>
      </c>
      <c r="E151" s="68"/>
      <c r="F151" s="68"/>
      <c r="G151" s="148"/>
      <c r="H151" s="149">
        <v>32814</v>
      </c>
      <c r="I151" s="150">
        <v>291686</v>
      </c>
      <c r="J151" s="167">
        <f>SUM(H151:I151)</f>
        <v>324500</v>
      </c>
      <c r="K151" s="349">
        <v>0</v>
      </c>
      <c r="L151" s="152">
        <v>7825724</v>
      </c>
      <c r="M151" s="152">
        <v>11014270</v>
      </c>
      <c r="N151" s="152">
        <v>13182956</v>
      </c>
      <c r="O151" s="152">
        <v>6859297</v>
      </c>
      <c r="P151" s="150">
        <v>5027604</v>
      </c>
      <c r="Q151" s="151">
        <f>SUM(K151:P151)</f>
        <v>43909851</v>
      </c>
      <c r="R151" s="153">
        <f>SUM(J151,Q151)</f>
        <v>44234351</v>
      </c>
    </row>
    <row r="152" spans="2:18" s="135" customFormat="1" ht="17.100000000000001" customHeight="1">
      <c r="B152" s="147"/>
      <c r="C152" s="147"/>
      <c r="D152" s="154" t="s">
        <v>55</v>
      </c>
      <c r="E152" s="47"/>
      <c r="F152" s="47"/>
      <c r="G152" s="155"/>
      <c r="H152" s="156">
        <v>0</v>
      </c>
      <c r="I152" s="157">
        <v>0</v>
      </c>
      <c r="J152" s="169">
        <f>SUM(H152:I152)</f>
        <v>0</v>
      </c>
      <c r="K152" s="350">
        <v>0</v>
      </c>
      <c r="L152" s="159">
        <v>867202</v>
      </c>
      <c r="M152" s="159">
        <v>1900842</v>
      </c>
      <c r="N152" s="159">
        <v>3313395</v>
      </c>
      <c r="O152" s="159">
        <v>2651487</v>
      </c>
      <c r="P152" s="157">
        <v>1765266</v>
      </c>
      <c r="Q152" s="158">
        <f>SUM(K152:P152)</f>
        <v>10498192</v>
      </c>
      <c r="R152" s="160">
        <f>SUM(J152,Q152)</f>
        <v>10498192</v>
      </c>
    </row>
    <row r="153" spans="2:18" s="135" customFormat="1" ht="16.5" customHeight="1">
      <c r="B153" s="147"/>
      <c r="C153" s="193"/>
      <c r="D153" s="154" t="s">
        <v>56</v>
      </c>
      <c r="E153" s="47"/>
      <c r="F153" s="47"/>
      <c r="G153" s="155"/>
      <c r="H153" s="156">
        <v>0</v>
      </c>
      <c r="I153" s="157">
        <v>0</v>
      </c>
      <c r="J153" s="169">
        <f>SUM(H153:I153)</f>
        <v>0</v>
      </c>
      <c r="K153" s="350">
        <v>0</v>
      </c>
      <c r="L153" s="159">
        <v>155907</v>
      </c>
      <c r="M153" s="159">
        <v>0</v>
      </c>
      <c r="N153" s="159">
        <v>0</v>
      </c>
      <c r="O153" s="159">
        <v>0</v>
      </c>
      <c r="P153" s="157">
        <v>0</v>
      </c>
      <c r="Q153" s="158">
        <f>SUM(K153:P153)</f>
        <v>155907</v>
      </c>
      <c r="R153" s="160">
        <f>SUM(J153,Q153)</f>
        <v>155907</v>
      </c>
    </row>
    <row r="154" spans="2:18" s="189" customFormat="1" ht="16.5" customHeight="1">
      <c r="B154" s="179"/>
      <c r="C154" s="313"/>
      <c r="D154" s="314" t="s">
        <v>154</v>
      </c>
      <c r="E154" s="315"/>
      <c r="F154" s="315"/>
      <c r="G154" s="316"/>
      <c r="H154" s="317">
        <v>0</v>
      </c>
      <c r="I154" s="318">
        <v>0</v>
      </c>
      <c r="J154" s="319">
        <f>SUM(H154:I154)</f>
        <v>0</v>
      </c>
      <c r="K154" s="359">
        <v>0</v>
      </c>
      <c r="L154" s="320">
        <v>0</v>
      </c>
      <c r="M154" s="320">
        <v>0</v>
      </c>
      <c r="N154" s="320">
        <v>0</v>
      </c>
      <c r="O154" s="320">
        <v>0</v>
      </c>
      <c r="P154" s="318">
        <v>0</v>
      </c>
      <c r="Q154" s="321">
        <f>SUM(K154:P154)</f>
        <v>0</v>
      </c>
      <c r="R154" s="322">
        <f>SUM(J154,Q154)</f>
        <v>0</v>
      </c>
    </row>
    <row r="155" spans="2:18" s="135" customFormat="1" ht="17.100000000000001" customHeight="1">
      <c r="B155" s="147"/>
      <c r="C155" s="137" t="s">
        <v>57</v>
      </c>
      <c r="D155" s="138"/>
      <c r="E155" s="138"/>
      <c r="F155" s="138"/>
      <c r="G155" s="139"/>
      <c r="H155" s="140">
        <f t="shared" ref="H155:R155" si="30">SUM(H156:H158)</f>
        <v>5990447</v>
      </c>
      <c r="I155" s="141">
        <f t="shared" si="30"/>
        <v>11178493</v>
      </c>
      <c r="J155" s="142">
        <f t="shared" si="30"/>
        <v>17168940</v>
      </c>
      <c r="K155" s="352">
        <f t="shared" si="30"/>
        <v>0</v>
      </c>
      <c r="L155" s="143">
        <f t="shared" si="30"/>
        <v>14016262</v>
      </c>
      <c r="M155" s="143">
        <f t="shared" si="30"/>
        <v>18807562</v>
      </c>
      <c r="N155" s="143">
        <f t="shared" si="30"/>
        <v>13344219</v>
      </c>
      <c r="O155" s="143">
        <f t="shared" si="30"/>
        <v>11652041</v>
      </c>
      <c r="P155" s="144">
        <f t="shared" si="30"/>
        <v>7561544</v>
      </c>
      <c r="Q155" s="145">
        <f t="shared" si="30"/>
        <v>65381628</v>
      </c>
      <c r="R155" s="146">
        <f t="shared" si="30"/>
        <v>82550568</v>
      </c>
    </row>
    <row r="156" spans="2:18" s="135" customFormat="1" ht="17.100000000000001" customHeight="1">
      <c r="B156" s="147"/>
      <c r="C156" s="147"/>
      <c r="D156" s="39" t="s">
        <v>58</v>
      </c>
      <c r="E156" s="68"/>
      <c r="F156" s="68"/>
      <c r="G156" s="148"/>
      <c r="H156" s="149">
        <v>4028306</v>
      </c>
      <c r="I156" s="150">
        <v>8267242</v>
      </c>
      <c r="J156" s="167">
        <f>SUM(H156:I156)</f>
        <v>12295548</v>
      </c>
      <c r="K156" s="349">
        <v>0</v>
      </c>
      <c r="L156" s="152">
        <v>11474382</v>
      </c>
      <c r="M156" s="152">
        <v>16937600</v>
      </c>
      <c r="N156" s="152">
        <v>12733627</v>
      </c>
      <c r="O156" s="152">
        <v>10922771</v>
      </c>
      <c r="P156" s="150">
        <v>7419653</v>
      </c>
      <c r="Q156" s="151">
        <f>SUM(K156:P156)</f>
        <v>59488033</v>
      </c>
      <c r="R156" s="153">
        <f>SUM(J156,Q156)</f>
        <v>71783581</v>
      </c>
    </row>
    <row r="157" spans="2:18" s="135" customFormat="1" ht="17.100000000000001" customHeight="1">
      <c r="B157" s="147"/>
      <c r="C157" s="147"/>
      <c r="D157" s="154" t="s">
        <v>59</v>
      </c>
      <c r="E157" s="47"/>
      <c r="F157" s="47"/>
      <c r="G157" s="155"/>
      <c r="H157" s="156">
        <v>286469</v>
      </c>
      <c r="I157" s="157">
        <v>512377</v>
      </c>
      <c r="J157" s="169">
        <f>SUM(H157:I157)</f>
        <v>798846</v>
      </c>
      <c r="K157" s="350">
        <v>0</v>
      </c>
      <c r="L157" s="159">
        <v>818741</v>
      </c>
      <c r="M157" s="159">
        <v>581982</v>
      </c>
      <c r="N157" s="159">
        <v>261675</v>
      </c>
      <c r="O157" s="159">
        <v>442287</v>
      </c>
      <c r="P157" s="157">
        <v>85172</v>
      </c>
      <c r="Q157" s="158">
        <f>SUM(K157:P157)</f>
        <v>2189857</v>
      </c>
      <c r="R157" s="160">
        <f>SUM(J157,Q157)</f>
        <v>2988703</v>
      </c>
    </row>
    <row r="158" spans="2:18" s="135" customFormat="1" ht="17.100000000000001" customHeight="1">
      <c r="B158" s="147"/>
      <c r="C158" s="147"/>
      <c r="D158" s="49" t="s">
        <v>60</v>
      </c>
      <c r="E158" s="50"/>
      <c r="F158" s="50"/>
      <c r="G158" s="161"/>
      <c r="H158" s="162">
        <v>1675672</v>
      </c>
      <c r="I158" s="163">
        <v>2398874</v>
      </c>
      <c r="J158" s="168">
        <f>SUM(H158:I158)</f>
        <v>4074546</v>
      </c>
      <c r="K158" s="351">
        <v>0</v>
      </c>
      <c r="L158" s="165">
        <v>1723139</v>
      </c>
      <c r="M158" s="165">
        <v>1287980</v>
      </c>
      <c r="N158" s="165">
        <v>348917</v>
      </c>
      <c r="O158" s="165">
        <v>286983</v>
      </c>
      <c r="P158" s="163">
        <v>56719</v>
      </c>
      <c r="Q158" s="164">
        <f>SUM(K158:P158)</f>
        <v>3703738</v>
      </c>
      <c r="R158" s="166">
        <f>SUM(J158,Q158)</f>
        <v>7778284</v>
      </c>
    </row>
    <row r="159" spans="2:18" s="135" customFormat="1" ht="17.100000000000001" customHeight="1">
      <c r="B159" s="147"/>
      <c r="C159" s="171" t="s">
        <v>61</v>
      </c>
      <c r="D159" s="172"/>
      <c r="E159" s="172"/>
      <c r="F159" s="172"/>
      <c r="G159" s="173"/>
      <c r="H159" s="140">
        <v>880862</v>
      </c>
      <c r="I159" s="141">
        <v>2076848</v>
      </c>
      <c r="J159" s="142">
        <f>SUM(H159:I159)</f>
        <v>2957710</v>
      </c>
      <c r="K159" s="352">
        <v>0</v>
      </c>
      <c r="L159" s="143">
        <v>13870810</v>
      </c>
      <c r="M159" s="143">
        <v>16642856</v>
      </c>
      <c r="N159" s="143">
        <v>21487572</v>
      </c>
      <c r="O159" s="143">
        <v>18596242</v>
      </c>
      <c r="P159" s="144">
        <v>7350743</v>
      </c>
      <c r="Q159" s="145">
        <f>SUM(K159:P159)</f>
        <v>77948223</v>
      </c>
      <c r="R159" s="146">
        <f>SUM(J159,Q159)</f>
        <v>80905933</v>
      </c>
    </row>
    <row r="160" spans="2:18" s="135" customFormat="1" ht="17.100000000000001" customHeight="1">
      <c r="B160" s="170"/>
      <c r="C160" s="171" t="s">
        <v>62</v>
      </c>
      <c r="D160" s="172"/>
      <c r="E160" s="172"/>
      <c r="F160" s="172"/>
      <c r="G160" s="173"/>
      <c r="H160" s="140">
        <v>3526380</v>
      </c>
      <c r="I160" s="141">
        <v>5424680</v>
      </c>
      <c r="J160" s="142">
        <f>SUM(H160:I160)</f>
        <v>8951060</v>
      </c>
      <c r="K160" s="352">
        <v>0</v>
      </c>
      <c r="L160" s="143">
        <v>43668201</v>
      </c>
      <c r="M160" s="143">
        <v>26470252</v>
      </c>
      <c r="N160" s="143">
        <v>18740248</v>
      </c>
      <c r="O160" s="143">
        <v>10398999</v>
      </c>
      <c r="P160" s="144">
        <v>5252035</v>
      </c>
      <c r="Q160" s="145">
        <f>SUM(K160:P160)</f>
        <v>104529735</v>
      </c>
      <c r="R160" s="146">
        <f>SUM(J160,Q160)</f>
        <v>113480795</v>
      </c>
    </row>
    <row r="161" spans="2:18" s="135" customFormat="1" ht="17.100000000000001" customHeight="1">
      <c r="B161" s="137" t="s">
        <v>63</v>
      </c>
      <c r="C161" s="138"/>
      <c r="D161" s="138"/>
      <c r="E161" s="138"/>
      <c r="F161" s="138"/>
      <c r="G161" s="139"/>
      <c r="H161" s="140">
        <f t="shared" ref="H161:R161" si="31">SUM(H162:H170)</f>
        <v>593113</v>
      </c>
      <c r="I161" s="141">
        <f t="shared" si="31"/>
        <v>1510139</v>
      </c>
      <c r="J161" s="142">
        <f t="shared" si="31"/>
        <v>2103252</v>
      </c>
      <c r="K161" s="352">
        <f t="shared" si="31"/>
        <v>0</v>
      </c>
      <c r="L161" s="143">
        <f t="shared" si="31"/>
        <v>143224462</v>
      </c>
      <c r="M161" s="143">
        <f t="shared" si="31"/>
        <v>143470787</v>
      </c>
      <c r="N161" s="143">
        <f t="shared" si="31"/>
        <v>140545158</v>
      </c>
      <c r="O161" s="143">
        <f t="shared" si="31"/>
        <v>106074990</v>
      </c>
      <c r="P161" s="144">
        <f t="shared" si="31"/>
        <v>48968701</v>
      </c>
      <c r="Q161" s="145">
        <f t="shared" si="31"/>
        <v>582284098</v>
      </c>
      <c r="R161" s="146">
        <f t="shared" si="31"/>
        <v>584387350</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4962115</v>
      </c>
      <c r="M162" s="211">
        <v>4344047</v>
      </c>
      <c r="N162" s="211">
        <v>4151943</v>
      </c>
      <c r="O162" s="211">
        <v>3290956</v>
      </c>
      <c r="P162" s="212">
        <v>2940042</v>
      </c>
      <c r="Q162" s="213">
        <f t="shared" ref="Q162:Q170" si="33">SUM(K162:P162)</f>
        <v>19689103</v>
      </c>
      <c r="R162" s="214">
        <f t="shared" ref="R162:R170" si="34">SUM(J162,Q162)</f>
        <v>19689103</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206072</v>
      </c>
      <c r="O163" s="159">
        <v>0</v>
      </c>
      <c r="P163" s="157">
        <v>0</v>
      </c>
      <c r="Q163" s="158">
        <f t="shared" si="33"/>
        <v>206072</v>
      </c>
      <c r="R163" s="160">
        <f t="shared" si="34"/>
        <v>206072</v>
      </c>
    </row>
    <row r="164" spans="2:18" s="189" customFormat="1" ht="17.100000000000001" customHeight="1">
      <c r="B164" s="179"/>
      <c r="C164" s="180" t="s">
        <v>66</v>
      </c>
      <c r="D164" s="181"/>
      <c r="E164" s="181"/>
      <c r="F164" s="181"/>
      <c r="G164" s="182"/>
      <c r="H164" s="183">
        <v>0</v>
      </c>
      <c r="I164" s="184">
        <v>0</v>
      </c>
      <c r="J164" s="185">
        <f t="shared" si="32"/>
        <v>0</v>
      </c>
      <c r="K164" s="355"/>
      <c r="L164" s="186">
        <v>65269278</v>
      </c>
      <c r="M164" s="186">
        <v>48852411</v>
      </c>
      <c r="N164" s="186">
        <v>41327831</v>
      </c>
      <c r="O164" s="186">
        <v>23770190</v>
      </c>
      <c r="P164" s="184">
        <v>10481118</v>
      </c>
      <c r="Q164" s="187">
        <f t="shared" si="33"/>
        <v>189700828</v>
      </c>
      <c r="R164" s="188">
        <f t="shared" si="34"/>
        <v>189700828</v>
      </c>
    </row>
    <row r="165" spans="2:18" s="135" customFormat="1" ht="17.100000000000001" customHeight="1">
      <c r="B165" s="147"/>
      <c r="C165" s="154" t="s">
        <v>67</v>
      </c>
      <c r="D165" s="47"/>
      <c r="E165" s="47"/>
      <c r="F165" s="47"/>
      <c r="G165" s="155"/>
      <c r="H165" s="156">
        <v>0</v>
      </c>
      <c r="I165" s="157">
        <v>73737</v>
      </c>
      <c r="J165" s="169">
        <f t="shared" si="32"/>
        <v>73737</v>
      </c>
      <c r="K165" s="350">
        <v>0</v>
      </c>
      <c r="L165" s="159">
        <v>10977226</v>
      </c>
      <c r="M165" s="159">
        <v>10585295</v>
      </c>
      <c r="N165" s="159">
        <v>11822045</v>
      </c>
      <c r="O165" s="159">
        <v>8895785</v>
      </c>
      <c r="P165" s="157">
        <v>2991975</v>
      </c>
      <c r="Q165" s="158">
        <f t="shared" si="33"/>
        <v>45272326</v>
      </c>
      <c r="R165" s="160">
        <f t="shared" si="34"/>
        <v>45346063</v>
      </c>
    </row>
    <row r="166" spans="2:18" s="135" customFormat="1" ht="17.100000000000001" customHeight="1">
      <c r="B166" s="147"/>
      <c r="C166" s="154" t="s">
        <v>68</v>
      </c>
      <c r="D166" s="47"/>
      <c r="E166" s="47"/>
      <c r="F166" s="47"/>
      <c r="G166" s="155"/>
      <c r="H166" s="156">
        <v>593113</v>
      </c>
      <c r="I166" s="157">
        <v>1436402</v>
      </c>
      <c r="J166" s="169">
        <f t="shared" si="32"/>
        <v>2029515</v>
      </c>
      <c r="K166" s="350">
        <v>0</v>
      </c>
      <c r="L166" s="159">
        <v>11904070</v>
      </c>
      <c r="M166" s="159">
        <v>14268214</v>
      </c>
      <c r="N166" s="159">
        <v>15579291</v>
      </c>
      <c r="O166" s="159">
        <v>17568516</v>
      </c>
      <c r="P166" s="157">
        <v>6488287</v>
      </c>
      <c r="Q166" s="158">
        <f t="shared" si="33"/>
        <v>65808378</v>
      </c>
      <c r="R166" s="160">
        <f t="shared" si="34"/>
        <v>67837893</v>
      </c>
    </row>
    <row r="167" spans="2:18" s="135" customFormat="1" ht="17.100000000000001" customHeight="1">
      <c r="B167" s="147"/>
      <c r="C167" s="154" t="s">
        <v>69</v>
      </c>
      <c r="D167" s="47"/>
      <c r="E167" s="47"/>
      <c r="F167" s="47"/>
      <c r="G167" s="155"/>
      <c r="H167" s="156">
        <v>0</v>
      </c>
      <c r="I167" s="157">
        <v>0</v>
      </c>
      <c r="J167" s="169">
        <f t="shared" si="32"/>
        <v>0</v>
      </c>
      <c r="K167" s="355"/>
      <c r="L167" s="159">
        <v>44114014</v>
      </c>
      <c r="M167" s="159">
        <v>53731190</v>
      </c>
      <c r="N167" s="159">
        <v>54947319</v>
      </c>
      <c r="O167" s="159">
        <v>34995292</v>
      </c>
      <c r="P167" s="157">
        <v>13633706</v>
      </c>
      <c r="Q167" s="158">
        <f t="shared" si="33"/>
        <v>201421521</v>
      </c>
      <c r="R167" s="160">
        <f t="shared" si="34"/>
        <v>201421521</v>
      </c>
    </row>
    <row r="168" spans="2:18" s="135" customFormat="1" ht="17.100000000000001" customHeight="1">
      <c r="B168" s="147"/>
      <c r="C168" s="190" t="s">
        <v>70</v>
      </c>
      <c r="D168" s="191"/>
      <c r="E168" s="191"/>
      <c r="F168" s="191"/>
      <c r="G168" s="192"/>
      <c r="H168" s="156">
        <v>0</v>
      </c>
      <c r="I168" s="157">
        <v>0</v>
      </c>
      <c r="J168" s="169">
        <f t="shared" si="32"/>
        <v>0</v>
      </c>
      <c r="K168" s="355"/>
      <c r="L168" s="159">
        <v>4033658</v>
      </c>
      <c r="M168" s="159">
        <v>8130557</v>
      </c>
      <c r="N168" s="159">
        <v>7510936</v>
      </c>
      <c r="O168" s="159">
        <v>5246148</v>
      </c>
      <c r="P168" s="157">
        <v>3125280</v>
      </c>
      <c r="Q168" s="158">
        <f t="shared" si="33"/>
        <v>28046579</v>
      </c>
      <c r="R168" s="160">
        <f t="shared" si="34"/>
        <v>28046579</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1433157</v>
      </c>
      <c r="O169" s="159">
        <v>6242598</v>
      </c>
      <c r="P169" s="157">
        <v>5581447</v>
      </c>
      <c r="Q169" s="158">
        <f t="shared" si="33"/>
        <v>13257202</v>
      </c>
      <c r="R169" s="160">
        <f t="shared" si="34"/>
        <v>13257202</v>
      </c>
    </row>
    <row r="170" spans="2:18" s="135" customFormat="1" ht="17.100000000000001" customHeight="1">
      <c r="B170" s="195"/>
      <c r="C170" s="196" t="s">
        <v>72</v>
      </c>
      <c r="D170" s="197"/>
      <c r="E170" s="197"/>
      <c r="F170" s="197"/>
      <c r="G170" s="198"/>
      <c r="H170" s="199">
        <v>0</v>
      </c>
      <c r="I170" s="200">
        <v>0</v>
      </c>
      <c r="J170" s="201">
        <f t="shared" si="32"/>
        <v>0</v>
      </c>
      <c r="K170" s="356"/>
      <c r="L170" s="202">
        <v>1964101</v>
      </c>
      <c r="M170" s="202">
        <v>3559073</v>
      </c>
      <c r="N170" s="202">
        <v>3566564</v>
      </c>
      <c r="O170" s="202">
        <v>6065505</v>
      </c>
      <c r="P170" s="200">
        <v>3726846</v>
      </c>
      <c r="Q170" s="203">
        <f t="shared" si="33"/>
        <v>18882089</v>
      </c>
      <c r="R170" s="204">
        <f t="shared" si="34"/>
        <v>18882089</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13392789</v>
      </c>
      <c r="M171" s="143">
        <f t="shared" si="35"/>
        <v>22533213</v>
      </c>
      <c r="N171" s="143">
        <f t="shared" si="35"/>
        <v>83714119</v>
      </c>
      <c r="O171" s="143">
        <f t="shared" si="35"/>
        <v>284319685</v>
      </c>
      <c r="P171" s="144">
        <f t="shared" si="35"/>
        <v>342805166</v>
      </c>
      <c r="Q171" s="145">
        <f t="shared" si="35"/>
        <v>746764972</v>
      </c>
      <c r="R171" s="146">
        <f t="shared" si="35"/>
        <v>746764972</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1291557</v>
      </c>
      <c r="N172" s="152">
        <v>40627386</v>
      </c>
      <c r="O172" s="152">
        <v>129542116</v>
      </c>
      <c r="P172" s="150">
        <v>122697482</v>
      </c>
      <c r="Q172" s="151">
        <f>SUM(K172:P172)</f>
        <v>294158541</v>
      </c>
      <c r="R172" s="153">
        <f>SUM(J172,Q172)</f>
        <v>294158541</v>
      </c>
    </row>
    <row r="173" spans="2:18" s="135" customFormat="1" ht="17.100000000000001" customHeight="1">
      <c r="B173" s="147"/>
      <c r="C173" s="154" t="s">
        <v>75</v>
      </c>
      <c r="D173" s="47"/>
      <c r="E173" s="47"/>
      <c r="F173" s="47"/>
      <c r="G173" s="155"/>
      <c r="H173" s="156">
        <v>0</v>
      </c>
      <c r="I173" s="157">
        <v>0</v>
      </c>
      <c r="J173" s="169">
        <f>SUM(H173:I173)</f>
        <v>0</v>
      </c>
      <c r="K173" s="355"/>
      <c r="L173" s="159">
        <v>13145127</v>
      </c>
      <c r="M173" s="159">
        <v>20385945</v>
      </c>
      <c r="N173" s="159">
        <v>31028224</v>
      </c>
      <c r="O173" s="159">
        <v>36421079</v>
      </c>
      <c r="P173" s="157">
        <v>24670963</v>
      </c>
      <c r="Q173" s="158">
        <f>SUM(K173:P173)</f>
        <v>125651338</v>
      </c>
      <c r="R173" s="160">
        <f>SUM(J173,Q173)</f>
        <v>125651338</v>
      </c>
    </row>
    <row r="174" spans="2:18" s="135" customFormat="1" ht="17.100000000000001" customHeight="1">
      <c r="B174" s="193"/>
      <c r="C174" s="154" t="s">
        <v>76</v>
      </c>
      <c r="D174" s="47"/>
      <c r="E174" s="47"/>
      <c r="F174" s="47"/>
      <c r="G174" s="155"/>
      <c r="H174" s="156">
        <v>0</v>
      </c>
      <c r="I174" s="157">
        <v>0</v>
      </c>
      <c r="J174" s="169">
        <f>SUM(H174:I174)</f>
        <v>0</v>
      </c>
      <c r="K174" s="355"/>
      <c r="L174" s="159">
        <v>247662</v>
      </c>
      <c r="M174" s="159">
        <v>557802</v>
      </c>
      <c r="N174" s="159">
        <v>7265922</v>
      </c>
      <c r="O174" s="159">
        <v>84601965</v>
      </c>
      <c r="P174" s="157">
        <v>146817046</v>
      </c>
      <c r="Q174" s="158">
        <f>SUM(K174:P174)</f>
        <v>239490397</v>
      </c>
      <c r="R174" s="160">
        <f>SUM(J174,Q174)</f>
        <v>239490397</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297909</v>
      </c>
      <c r="N175" s="320">
        <v>4792587</v>
      </c>
      <c r="O175" s="320">
        <v>33754525</v>
      </c>
      <c r="P175" s="318">
        <v>48619675</v>
      </c>
      <c r="Q175" s="321">
        <f>SUM(K175:P175)</f>
        <v>87464696</v>
      </c>
      <c r="R175" s="322">
        <f>SUM(J175,Q175)</f>
        <v>87464696</v>
      </c>
    </row>
    <row r="176" spans="2:18" s="135" customFormat="1" ht="17.100000000000001" customHeight="1">
      <c r="B176" s="205" t="s">
        <v>77</v>
      </c>
      <c r="C176" s="31"/>
      <c r="D176" s="31"/>
      <c r="E176" s="31"/>
      <c r="F176" s="31"/>
      <c r="G176" s="32"/>
      <c r="H176" s="140">
        <f t="shared" ref="H176:R176" si="36">SUM(H140,H161,H171)</f>
        <v>15185380</v>
      </c>
      <c r="I176" s="141">
        <f t="shared" si="36"/>
        <v>32689847</v>
      </c>
      <c r="J176" s="142">
        <f t="shared" si="36"/>
        <v>47875227</v>
      </c>
      <c r="K176" s="352">
        <f t="shared" si="36"/>
        <v>0</v>
      </c>
      <c r="L176" s="143">
        <f t="shared" si="36"/>
        <v>404303126</v>
      </c>
      <c r="M176" s="143">
        <f t="shared" si="36"/>
        <v>379633088</v>
      </c>
      <c r="N176" s="143">
        <f t="shared" si="36"/>
        <v>402480258</v>
      </c>
      <c r="O176" s="143">
        <f t="shared" si="36"/>
        <v>517561913</v>
      </c>
      <c r="P176" s="144">
        <f t="shared" si="36"/>
        <v>464995153</v>
      </c>
      <c r="Q176" s="145">
        <f t="shared" si="36"/>
        <v>2168973538</v>
      </c>
      <c r="R176" s="146">
        <f t="shared" si="36"/>
        <v>2216848765</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令和２年（２０２０年）６月※</v>
      </c>
      <c r="J1" s="627" t="s">
        <v>0</v>
      </c>
      <c r="K1" s="628"/>
      <c r="L1" s="628"/>
      <c r="M1" s="628"/>
      <c r="N1" s="628"/>
      <c r="O1" s="629"/>
      <c r="P1" s="630">
        <v>44076</v>
      </c>
      <c r="Q1" s="631"/>
      <c r="R1" s="3" t="s">
        <v>1</v>
      </c>
    </row>
    <row r="2" spans="1:18" ht="17.100000000000001" customHeight="1" thickTop="1">
      <c r="A2" s="4">
        <v>2</v>
      </c>
      <c r="B2" s="4">
        <v>2020</v>
      </c>
      <c r="C2" s="4">
        <v>6</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令和２年（２０２０年）６月末日現在</v>
      </c>
      <c r="C5" s="635"/>
      <c r="D5" s="635"/>
      <c r="E5" s="635"/>
      <c r="F5" s="635"/>
      <c r="G5" s="636"/>
      <c r="H5" s="637" t="s">
        <v>4</v>
      </c>
      <c r="I5" s="638"/>
      <c r="L5" s="373" t="s">
        <v>3</v>
      </c>
      <c r="Q5" s="7" t="s">
        <v>5</v>
      </c>
    </row>
    <row r="6" spans="1:18" ht="17.100000000000001" customHeight="1">
      <c r="B6" s="8" t="s">
        <v>6</v>
      </c>
      <c r="C6" s="9"/>
      <c r="D6" s="9"/>
      <c r="E6" s="9"/>
      <c r="F6" s="9"/>
      <c r="G6" s="10"/>
      <c r="H6" s="11"/>
      <c r="I6" s="12">
        <v>47069</v>
      </c>
      <c r="K6" s="361" t="s">
        <v>158</v>
      </c>
      <c r="L6" s="360">
        <f>(I7+I8)-I6</f>
        <v>2455</v>
      </c>
      <c r="Q6" s="242">
        <f>R42</f>
        <v>19743</v>
      </c>
      <c r="R6" s="648">
        <f>Q6/Q7</f>
        <v>0.20439369312476061</v>
      </c>
    </row>
    <row r="7" spans="1:18" s="251" customFormat="1" ht="17.100000000000001" customHeight="1">
      <c r="B7" s="243" t="s">
        <v>151</v>
      </c>
      <c r="C7" s="244"/>
      <c r="D7" s="244"/>
      <c r="E7" s="244"/>
      <c r="F7" s="244"/>
      <c r="G7" s="245"/>
      <c r="H7" s="246"/>
      <c r="I7" s="247">
        <v>31760</v>
      </c>
      <c r="K7" s="251" t="s">
        <v>157</v>
      </c>
      <c r="Q7" s="333">
        <f>I9</f>
        <v>96593</v>
      </c>
      <c r="R7" s="648"/>
    </row>
    <row r="8" spans="1:18" s="251" customFormat="1" ht="17.100000000000001" customHeight="1">
      <c r="B8" s="13" t="s">
        <v>152</v>
      </c>
      <c r="C8" s="14"/>
      <c r="D8" s="14"/>
      <c r="E8" s="14"/>
      <c r="F8" s="14"/>
      <c r="G8" s="248"/>
      <c r="H8" s="249"/>
      <c r="I8" s="250">
        <v>17764</v>
      </c>
      <c r="K8" s="251" t="s">
        <v>156</v>
      </c>
      <c r="Q8" s="334"/>
      <c r="R8" s="335"/>
    </row>
    <row r="9" spans="1:18" ht="17.100000000000001" customHeight="1">
      <c r="B9" s="15" t="s">
        <v>7</v>
      </c>
      <c r="C9" s="16"/>
      <c r="D9" s="16"/>
      <c r="E9" s="16"/>
      <c r="F9" s="16"/>
      <c r="G9" s="17"/>
      <c r="H9" s="18"/>
      <c r="I9" s="19">
        <f>I6+I7+I8</f>
        <v>96593</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令和２年（２０２０年）６月末日現在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805</v>
      </c>
      <c r="I14" s="34">
        <f>I15+I16+I17+I18+I19+I20</f>
        <v>654</v>
      </c>
      <c r="J14" s="35">
        <f t="shared" ref="J14:J22" si="0">SUM(H14:I14)</f>
        <v>1459</v>
      </c>
      <c r="K14" s="337" t="s">
        <v>181</v>
      </c>
      <c r="L14" s="36">
        <f>L15+L16+L17+L18+L19+L20</f>
        <v>1385</v>
      </c>
      <c r="M14" s="36">
        <f>M15+M16+M17+M18+M19+M20</f>
        <v>1036</v>
      </c>
      <c r="N14" s="36">
        <f>N15+N16+N17+N18+N19+N20</f>
        <v>705</v>
      </c>
      <c r="O14" s="36">
        <f>O15+O16+O17+O18+O19+O20</f>
        <v>643</v>
      </c>
      <c r="P14" s="36">
        <f>P15+P16+P17+P18+P19+P20</f>
        <v>525</v>
      </c>
      <c r="Q14" s="37">
        <f t="shared" ref="Q14:Q22" si="1">SUM(K14:P14)</f>
        <v>4294</v>
      </c>
      <c r="R14" s="38">
        <f t="shared" ref="R14:R22" si="2">SUM(J14,Q14)</f>
        <v>5753</v>
      </c>
    </row>
    <row r="15" spans="1:18" ht="17.100000000000001" customHeight="1">
      <c r="A15" s="4">
        <v>156</v>
      </c>
      <c r="B15" s="611"/>
      <c r="C15" s="39"/>
      <c r="D15" s="40" t="s">
        <v>22</v>
      </c>
      <c r="E15" s="40"/>
      <c r="F15" s="40"/>
      <c r="G15" s="40"/>
      <c r="H15" s="41">
        <v>61</v>
      </c>
      <c r="I15" s="42">
        <v>66</v>
      </c>
      <c r="J15" s="43">
        <f t="shared" si="0"/>
        <v>127</v>
      </c>
      <c r="K15" s="338" t="s">
        <v>181</v>
      </c>
      <c r="L15" s="44">
        <v>79</v>
      </c>
      <c r="M15" s="44">
        <v>72</v>
      </c>
      <c r="N15" s="44">
        <v>37</v>
      </c>
      <c r="O15" s="44">
        <v>38</v>
      </c>
      <c r="P15" s="42">
        <v>29</v>
      </c>
      <c r="Q15" s="43">
        <f t="shared" si="1"/>
        <v>255</v>
      </c>
      <c r="R15" s="45">
        <f t="shared" si="2"/>
        <v>382</v>
      </c>
    </row>
    <row r="16" spans="1:18" ht="17.100000000000001" customHeight="1">
      <c r="A16" s="4"/>
      <c r="B16" s="611"/>
      <c r="C16" s="46"/>
      <c r="D16" s="47" t="s">
        <v>23</v>
      </c>
      <c r="E16" s="47"/>
      <c r="F16" s="47"/>
      <c r="G16" s="47"/>
      <c r="H16" s="41">
        <v>113</v>
      </c>
      <c r="I16" s="42">
        <v>112</v>
      </c>
      <c r="J16" s="43">
        <f t="shared" si="0"/>
        <v>225</v>
      </c>
      <c r="K16" s="338" t="s">
        <v>181</v>
      </c>
      <c r="L16" s="44">
        <v>170</v>
      </c>
      <c r="M16" s="44">
        <v>151</v>
      </c>
      <c r="N16" s="44">
        <v>89</v>
      </c>
      <c r="O16" s="44">
        <v>86</v>
      </c>
      <c r="P16" s="42">
        <v>72</v>
      </c>
      <c r="Q16" s="43">
        <f t="shared" si="1"/>
        <v>568</v>
      </c>
      <c r="R16" s="48">
        <f t="shared" si="2"/>
        <v>793</v>
      </c>
    </row>
    <row r="17" spans="1:18" ht="17.100000000000001" customHeight="1">
      <c r="A17" s="4"/>
      <c r="B17" s="611"/>
      <c r="C17" s="46"/>
      <c r="D17" s="47" t="s">
        <v>24</v>
      </c>
      <c r="E17" s="47"/>
      <c r="F17" s="47"/>
      <c r="G17" s="47"/>
      <c r="H17" s="41">
        <v>142</v>
      </c>
      <c r="I17" s="42">
        <v>116</v>
      </c>
      <c r="J17" s="43">
        <f t="shared" si="0"/>
        <v>258</v>
      </c>
      <c r="K17" s="338" t="s">
        <v>181</v>
      </c>
      <c r="L17" s="44">
        <v>232</v>
      </c>
      <c r="M17" s="44">
        <v>179</v>
      </c>
      <c r="N17" s="44">
        <v>138</v>
      </c>
      <c r="O17" s="44">
        <v>92</v>
      </c>
      <c r="P17" s="42">
        <v>92</v>
      </c>
      <c r="Q17" s="43">
        <f t="shared" si="1"/>
        <v>733</v>
      </c>
      <c r="R17" s="48">
        <f t="shared" si="2"/>
        <v>991</v>
      </c>
    </row>
    <row r="18" spans="1:18" ht="17.100000000000001" customHeight="1">
      <c r="A18" s="4"/>
      <c r="B18" s="611"/>
      <c r="C18" s="46"/>
      <c r="D18" s="47" t="s">
        <v>25</v>
      </c>
      <c r="E18" s="47"/>
      <c r="F18" s="47"/>
      <c r="G18" s="47"/>
      <c r="H18" s="41">
        <v>173</v>
      </c>
      <c r="I18" s="42">
        <v>128</v>
      </c>
      <c r="J18" s="43">
        <f t="shared" si="0"/>
        <v>301</v>
      </c>
      <c r="K18" s="338" t="s">
        <v>181</v>
      </c>
      <c r="L18" s="44">
        <v>315</v>
      </c>
      <c r="M18" s="44">
        <v>205</v>
      </c>
      <c r="N18" s="44">
        <v>133</v>
      </c>
      <c r="O18" s="44">
        <v>139</v>
      </c>
      <c r="P18" s="42">
        <v>127</v>
      </c>
      <c r="Q18" s="43">
        <f t="shared" si="1"/>
        <v>919</v>
      </c>
      <c r="R18" s="48">
        <f t="shared" si="2"/>
        <v>1220</v>
      </c>
    </row>
    <row r="19" spans="1:18" ht="17.100000000000001" customHeight="1">
      <c r="A19" s="4"/>
      <c r="B19" s="611"/>
      <c r="C19" s="46"/>
      <c r="D19" s="47" t="s">
        <v>26</v>
      </c>
      <c r="E19" s="47"/>
      <c r="F19" s="47"/>
      <c r="G19" s="47"/>
      <c r="H19" s="41">
        <v>186</v>
      </c>
      <c r="I19" s="42">
        <v>130</v>
      </c>
      <c r="J19" s="43">
        <f t="shared" si="0"/>
        <v>316</v>
      </c>
      <c r="K19" s="338" t="s">
        <v>181</v>
      </c>
      <c r="L19" s="44">
        <v>345</v>
      </c>
      <c r="M19" s="44">
        <v>231</v>
      </c>
      <c r="N19" s="44">
        <v>175</v>
      </c>
      <c r="O19" s="44">
        <v>145</v>
      </c>
      <c r="P19" s="42">
        <v>104</v>
      </c>
      <c r="Q19" s="43">
        <f t="shared" si="1"/>
        <v>1000</v>
      </c>
      <c r="R19" s="48">
        <f t="shared" si="2"/>
        <v>1316</v>
      </c>
    </row>
    <row r="20" spans="1:18" ht="17.100000000000001" customHeight="1">
      <c r="A20" s="4">
        <v>719</v>
      </c>
      <c r="B20" s="611"/>
      <c r="C20" s="49"/>
      <c r="D20" s="50" t="s">
        <v>27</v>
      </c>
      <c r="E20" s="50"/>
      <c r="F20" s="50"/>
      <c r="G20" s="50"/>
      <c r="H20" s="51">
        <v>130</v>
      </c>
      <c r="I20" s="52">
        <v>102</v>
      </c>
      <c r="J20" s="53">
        <f t="shared" si="0"/>
        <v>232</v>
      </c>
      <c r="K20" s="339" t="s">
        <v>181</v>
      </c>
      <c r="L20" s="54">
        <v>244</v>
      </c>
      <c r="M20" s="54">
        <v>198</v>
      </c>
      <c r="N20" s="54">
        <v>133</v>
      </c>
      <c r="O20" s="54">
        <v>143</v>
      </c>
      <c r="P20" s="52">
        <v>101</v>
      </c>
      <c r="Q20" s="43">
        <f t="shared" si="1"/>
        <v>819</v>
      </c>
      <c r="R20" s="55">
        <f t="shared" si="2"/>
        <v>1051</v>
      </c>
    </row>
    <row r="21" spans="1:18" ht="17.100000000000001" customHeight="1">
      <c r="A21" s="4">
        <v>25</v>
      </c>
      <c r="B21" s="611"/>
      <c r="C21" s="56" t="s">
        <v>28</v>
      </c>
      <c r="D21" s="56"/>
      <c r="E21" s="56"/>
      <c r="F21" s="56"/>
      <c r="G21" s="56"/>
      <c r="H21" s="33">
        <v>18</v>
      </c>
      <c r="I21" s="57">
        <v>22</v>
      </c>
      <c r="J21" s="35">
        <f t="shared" si="0"/>
        <v>40</v>
      </c>
      <c r="K21" s="337" t="s">
        <v>181</v>
      </c>
      <c r="L21" s="36">
        <v>41</v>
      </c>
      <c r="M21" s="36">
        <v>35</v>
      </c>
      <c r="N21" s="36">
        <v>17</v>
      </c>
      <c r="O21" s="36">
        <v>10</v>
      </c>
      <c r="P21" s="58">
        <v>26</v>
      </c>
      <c r="Q21" s="59">
        <f t="shared" si="1"/>
        <v>129</v>
      </c>
      <c r="R21" s="60">
        <f t="shared" si="2"/>
        <v>169</v>
      </c>
    </row>
    <row r="22" spans="1:18" ht="17.100000000000001" customHeight="1" thickBot="1">
      <c r="A22" s="4">
        <v>900</v>
      </c>
      <c r="B22" s="612"/>
      <c r="C22" s="607" t="s">
        <v>29</v>
      </c>
      <c r="D22" s="608"/>
      <c r="E22" s="608"/>
      <c r="F22" s="608"/>
      <c r="G22" s="609"/>
      <c r="H22" s="61">
        <f>H14+H21</f>
        <v>823</v>
      </c>
      <c r="I22" s="62">
        <f>I14+I21</f>
        <v>676</v>
      </c>
      <c r="J22" s="63">
        <f t="shared" si="0"/>
        <v>1499</v>
      </c>
      <c r="K22" s="340" t="s">
        <v>181</v>
      </c>
      <c r="L22" s="64">
        <f>L14+L21</f>
        <v>1426</v>
      </c>
      <c r="M22" s="64">
        <f>M14+M21</f>
        <v>1071</v>
      </c>
      <c r="N22" s="64">
        <f>N14+N21</f>
        <v>722</v>
      </c>
      <c r="O22" s="64">
        <f>O14+O21</f>
        <v>653</v>
      </c>
      <c r="P22" s="62">
        <f>P14+P21</f>
        <v>551</v>
      </c>
      <c r="Q22" s="63">
        <f t="shared" si="1"/>
        <v>4423</v>
      </c>
      <c r="R22" s="65">
        <f t="shared" si="2"/>
        <v>5922</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1935</v>
      </c>
      <c r="I24" s="34">
        <f>I25+I26+I27+I28+I29+I30</f>
        <v>1793</v>
      </c>
      <c r="J24" s="35">
        <f t="shared" ref="J24:J32" si="3">SUM(H24:I24)</f>
        <v>3728</v>
      </c>
      <c r="K24" s="337" t="s">
        <v>180</v>
      </c>
      <c r="L24" s="36">
        <f>L25+L26+L27+L28+L29+L30</f>
        <v>3202</v>
      </c>
      <c r="M24" s="36">
        <f>M25+M26+M27+M28+M29+M30</f>
        <v>1979</v>
      </c>
      <c r="N24" s="36">
        <f>N25+N26+N27+N28+N29+N30</f>
        <v>1535</v>
      </c>
      <c r="O24" s="36">
        <f>O25+O26+O27+O28+O29+O30</f>
        <v>1771</v>
      </c>
      <c r="P24" s="36">
        <f>P25+P26+P27+P28+P29+P30</f>
        <v>1468</v>
      </c>
      <c r="Q24" s="37">
        <f t="shared" ref="Q24:Q32" si="4">SUM(K24:P24)</f>
        <v>9955</v>
      </c>
      <c r="R24" s="38">
        <f t="shared" ref="R24:R32" si="5">SUM(J24,Q24)</f>
        <v>13683</v>
      </c>
    </row>
    <row r="25" spans="1:18" ht="17.100000000000001" customHeight="1">
      <c r="B25" s="614"/>
      <c r="C25" s="68"/>
      <c r="D25" s="40" t="s">
        <v>22</v>
      </c>
      <c r="E25" s="40"/>
      <c r="F25" s="40"/>
      <c r="G25" s="40"/>
      <c r="H25" s="41">
        <v>57</v>
      </c>
      <c r="I25" s="42">
        <v>58</v>
      </c>
      <c r="J25" s="43">
        <f t="shared" si="3"/>
        <v>115</v>
      </c>
      <c r="K25" s="338" t="s">
        <v>180</v>
      </c>
      <c r="L25" s="44">
        <v>71</v>
      </c>
      <c r="M25" s="44">
        <v>52</v>
      </c>
      <c r="N25" s="44">
        <v>33</v>
      </c>
      <c r="O25" s="44">
        <v>31</v>
      </c>
      <c r="P25" s="42">
        <v>29</v>
      </c>
      <c r="Q25" s="43">
        <f t="shared" si="4"/>
        <v>216</v>
      </c>
      <c r="R25" s="45">
        <f t="shared" si="5"/>
        <v>331</v>
      </c>
    </row>
    <row r="26" spans="1:18" ht="17.100000000000001" customHeight="1">
      <c r="B26" s="614"/>
      <c r="C26" s="40"/>
      <c r="D26" s="47" t="s">
        <v>23</v>
      </c>
      <c r="E26" s="47"/>
      <c r="F26" s="47"/>
      <c r="G26" s="47"/>
      <c r="H26" s="41">
        <v>129</v>
      </c>
      <c r="I26" s="42">
        <v>152</v>
      </c>
      <c r="J26" s="43">
        <f t="shared" si="3"/>
        <v>281</v>
      </c>
      <c r="K26" s="338" t="s">
        <v>180</v>
      </c>
      <c r="L26" s="44">
        <v>182</v>
      </c>
      <c r="M26" s="44">
        <v>108</v>
      </c>
      <c r="N26" s="44">
        <v>78</v>
      </c>
      <c r="O26" s="44">
        <v>70</v>
      </c>
      <c r="P26" s="42">
        <v>75</v>
      </c>
      <c r="Q26" s="43">
        <f t="shared" si="4"/>
        <v>513</v>
      </c>
      <c r="R26" s="48">
        <f t="shared" si="5"/>
        <v>794</v>
      </c>
    </row>
    <row r="27" spans="1:18" ht="17.100000000000001" customHeight="1">
      <c r="B27" s="614"/>
      <c r="C27" s="40"/>
      <c r="D27" s="47" t="s">
        <v>24</v>
      </c>
      <c r="E27" s="47"/>
      <c r="F27" s="47"/>
      <c r="G27" s="47"/>
      <c r="H27" s="41">
        <v>312</v>
      </c>
      <c r="I27" s="42">
        <v>234</v>
      </c>
      <c r="J27" s="43">
        <f t="shared" si="3"/>
        <v>546</v>
      </c>
      <c r="K27" s="338" t="s">
        <v>180</v>
      </c>
      <c r="L27" s="44">
        <v>359</v>
      </c>
      <c r="M27" s="44">
        <v>219</v>
      </c>
      <c r="N27" s="44">
        <v>139</v>
      </c>
      <c r="O27" s="44">
        <v>143</v>
      </c>
      <c r="P27" s="42">
        <v>114</v>
      </c>
      <c r="Q27" s="43">
        <f t="shared" si="4"/>
        <v>974</v>
      </c>
      <c r="R27" s="48">
        <f t="shared" si="5"/>
        <v>1520</v>
      </c>
    </row>
    <row r="28" spans="1:18" ht="17.100000000000001" customHeight="1">
      <c r="B28" s="614"/>
      <c r="C28" s="40"/>
      <c r="D28" s="47" t="s">
        <v>25</v>
      </c>
      <c r="E28" s="47"/>
      <c r="F28" s="47"/>
      <c r="G28" s="47"/>
      <c r="H28" s="41">
        <v>510</v>
      </c>
      <c r="I28" s="42">
        <v>391</v>
      </c>
      <c r="J28" s="43">
        <f t="shared" si="3"/>
        <v>901</v>
      </c>
      <c r="K28" s="338" t="s">
        <v>180</v>
      </c>
      <c r="L28" s="44">
        <v>671</v>
      </c>
      <c r="M28" s="44">
        <v>334</v>
      </c>
      <c r="N28" s="44">
        <v>219</v>
      </c>
      <c r="O28" s="44">
        <v>231</v>
      </c>
      <c r="P28" s="42">
        <v>196</v>
      </c>
      <c r="Q28" s="43">
        <f t="shared" si="4"/>
        <v>1651</v>
      </c>
      <c r="R28" s="48">
        <f t="shared" si="5"/>
        <v>2552</v>
      </c>
    </row>
    <row r="29" spans="1:18" ht="17.100000000000001" customHeight="1">
      <c r="B29" s="614"/>
      <c r="C29" s="40"/>
      <c r="D29" s="47" t="s">
        <v>26</v>
      </c>
      <c r="E29" s="47"/>
      <c r="F29" s="47"/>
      <c r="G29" s="47"/>
      <c r="H29" s="41">
        <v>582</v>
      </c>
      <c r="I29" s="42">
        <v>569</v>
      </c>
      <c r="J29" s="43">
        <f t="shared" si="3"/>
        <v>1151</v>
      </c>
      <c r="K29" s="338" t="s">
        <v>180</v>
      </c>
      <c r="L29" s="44">
        <v>975</v>
      </c>
      <c r="M29" s="44">
        <v>532</v>
      </c>
      <c r="N29" s="44">
        <v>400</v>
      </c>
      <c r="O29" s="44">
        <v>468</v>
      </c>
      <c r="P29" s="42">
        <v>382</v>
      </c>
      <c r="Q29" s="43">
        <f t="shared" si="4"/>
        <v>2757</v>
      </c>
      <c r="R29" s="48">
        <f t="shared" si="5"/>
        <v>3908</v>
      </c>
    </row>
    <row r="30" spans="1:18" ht="17.100000000000001" customHeight="1">
      <c r="B30" s="614"/>
      <c r="C30" s="50"/>
      <c r="D30" s="50" t="s">
        <v>27</v>
      </c>
      <c r="E30" s="50"/>
      <c r="F30" s="50"/>
      <c r="G30" s="50"/>
      <c r="H30" s="51">
        <v>345</v>
      </c>
      <c r="I30" s="52">
        <v>389</v>
      </c>
      <c r="J30" s="53">
        <f t="shared" si="3"/>
        <v>734</v>
      </c>
      <c r="K30" s="339" t="s">
        <v>180</v>
      </c>
      <c r="L30" s="54">
        <v>944</v>
      </c>
      <c r="M30" s="54">
        <v>734</v>
      </c>
      <c r="N30" s="54">
        <v>666</v>
      </c>
      <c r="O30" s="54">
        <v>828</v>
      </c>
      <c r="P30" s="52">
        <v>672</v>
      </c>
      <c r="Q30" s="53">
        <f t="shared" si="4"/>
        <v>3844</v>
      </c>
      <c r="R30" s="55">
        <f t="shared" si="5"/>
        <v>4578</v>
      </c>
    </row>
    <row r="31" spans="1:18" ht="17.100000000000001" customHeight="1">
      <c r="B31" s="614"/>
      <c r="C31" s="56" t="s">
        <v>28</v>
      </c>
      <c r="D31" s="56"/>
      <c r="E31" s="56"/>
      <c r="F31" s="56"/>
      <c r="G31" s="56"/>
      <c r="H31" s="33">
        <v>16</v>
      </c>
      <c r="I31" s="57">
        <v>26</v>
      </c>
      <c r="J31" s="35">
        <f t="shared" si="3"/>
        <v>42</v>
      </c>
      <c r="K31" s="337" t="s">
        <v>180</v>
      </c>
      <c r="L31" s="36">
        <v>28</v>
      </c>
      <c r="M31" s="36">
        <v>18</v>
      </c>
      <c r="N31" s="36">
        <v>20</v>
      </c>
      <c r="O31" s="36">
        <v>13</v>
      </c>
      <c r="P31" s="58">
        <v>17</v>
      </c>
      <c r="Q31" s="59">
        <f t="shared" si="4"/>
        <v>96</v>
      </c>
      <c r="R31" s="60">
        <f t="shared" si="5"/>
        <v>138</v>
      </c>
    </row>
    <row r="32" spans="1:18" ht="17.100000000000001" customHeight="1" thickBot="1">
      <c r="B32" s="615"/>
      <c r="C32" s="607" t="s">
        <v>29</v>
      </c>
      <c r="D32" s="608"/>
      <c r="E32" s="608"/>
      <c r="F32" s="608"/>
      <c r="G32" s="609"/>
      <c r="H32" s="61">
        <f>H24+H31</f>
        <v>1951</v>
      </c>
      <c r="I32" s="62">
        <f>I24+I31</f>
        <v>1819</v>
      </c>
      <c r="J32" s="63">
        <f t="shared" si="3"/>
        <v>3770</v>
      </c>
      <c r="K32" s="340" t="s">
        <v>180</v>
      </c>
      <c r="L32" s="64">
        <f>L24+L31</f>
        <v>3230</v>
      </c>
      <c r="M32" s="64">
        <f>M24+M31</f>
        <v>1997</v>
      </c>
      <c r="N32" s="64">
        <f>N24+N31</f>
        <v>1555</v>
      </c>
      <c r="O32" s="64">
        <f>O24+O31</f>
        <v>1784</v>
      </c>
      <c r="P32" s="62">
        <f>P24+P31</f>
        <v>1485</v>
      </c>
      <c r="Q32" s="63">
        <f t="shared" si="4"/>
        <v>10051</v>
      </c>
      <c r="R32" s="65">
        <f t="shared" si="5"/>
        <v>13821</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2740</v>
      </c>
      <c r="I34" s="34">
        <f t="shared" si="6"/>
        <v>2447</v>
      </c>
      <c r="J34" s="35">
        <f t="shared" ref="J34:J42" si="7">SUM(H34:I34)</f>
        <v>5187</v>
      </c>
      <c r="K34" s="337" t="s">
        <v>180</v>
      </c>
      <c r="L34" s="69">
        <f t="shared" ref="L34:P41" si="8">L14+L24</f>
        <v>4587</v>
      </c>
      <c r="M34" s="69">
        <f t="shared" si="8"/>
        <v>3015</v>
      </c>
      <c r="N34" s="69">
        <f t="shared" si="8"/>
        <v>2240</v>
      </c>
      <c r="O34" s="69">
        <f t="shared" si="8"/>
        <v>2414</v>
      </c>
      <c r="P34" s="69">
        <f t="shared" si="8"/>
        <v>1993</v>
      </c>
      <c r="Q34" s="37">
        <f t="shared" ref="Q34:Q42" si="9">SUM(K34:P34)</f>
        <v>14249</v>
      </c>
      <c r="R34" s="38">
        <f t="shared" ref="R34:R42" si="10">SUM(J34,Q34)</f>
        <v>19436</v>
      </c>
    </row>
    <row r="35" spans="1:18" ht="17.100000000000001" customHeight="1">
      <c r="B35" s="617"/>
      <c r="C35" s="39"/>
      <c r="D35" s="40" t="s">
        <v>22</v>
      </c>
      <c r="E35" s="40"/>
      <c r="F35" s="40"/>
      <c r="G35" s="40"/>
      <c r="H35" s="70">
        <f t="shared" si="6"/>
        <v>118</v>
      </c>
      <c r="I35" s="71">
        <f t="shared" si="6"/>
        <v>124</v>
      </c>
      <c r="J35" s="43">
        <f t="shared" si="7"/>
        <v>242</v>
      </c>
      <c r="K35" s="341" t="s">
        <v>180</v>
      </c>
      <c r="L35" s="72">
        <f t="shared" si="8"/>
        <v>150</v>
      </c>
      <c r="M35" s="72">
        <f t="shared" si="8"/>
        <v>124</v>
      </c>
      <c r="N35" s="72">
        <f t="shared" si="8"/>
        <v>70</v>
      </c>
      <c r="O35" s="72">
        <f t="shared" si="8"/>
        <v>69</v>
      </c>
      <c r="P35" s="73">
        <f t="shared" si="8"/>
        <v>58</v>
      </c>
      <c r="Q35" s="43">
        <f t="shared" si="9"/>
        <v>471</v>
      </c>
      <c r="R35" s="45">
        <f t="shared" si="10"/>
        <v>713</v>
      </c>
    </row>
    <row r="36" spans="1:18" ht="17.100000000000001" customHeight="1">
      <c r="B36" s="617"/>
      <c r="C36" s="46"/>
      <c r="D36" s="47" t="s">
        <v>23</v>
      </c>
      <c r="E36" s="47"/>
      <c r="F36" s="47"/>
      <c r="G36" s="47"/>
      <c r="H36" s="74">
        <f t="shared" si="6"/>
        <v>242</v>
      </c>
      <c r="I36" s="75">
        <f t="shared" si="6"/>
        <v>264</v>
      </c>
      <c r="J36" s="43">
        <f t="shared" si="7"/>
        <v>506</v>
      </c>
      <c r="K36" s="342" t="s">
        <v>180</v>
      </c>
      <c r="L36" s="76">
        <f t="shared" si="8"/>
        <v>352</v>
      </c>
      <c r="M36" s="76">
        <f t="shared" si="8"/>
        <v>259</v>
      </c>
      <c r="N36" s="76">
        <f t="shared" si="8"/>
        <v>167</v>
      </c>
      <c r="O36" s="76">
        <f t="shared" si="8"/>
        <v>156</v>
      </c>
      <c r="P36" s="77">
        <f t="shared" si="8"/>
        <v>147</v>
      </c>
      <c r="Q36" s="43">
        <f t="shared" si="9"/>
        <v>1081</v>
      </c>
      <c r="R36" s="48">
        <f t="shared" si="10"/>
        <v>1587</v>
      </c>
    </row>
    <row r="37" spans="1:18" ht="17.100000000000001" customHeight="1">
      <c r="B37" s="617"/>
      <c r="C37" s="46"/>
      <c r="D37" s="47" t="s">
        <v>24</v>
      </c>
      <c r="E37" s="47"/>
      <c r="F37" s="47"/>
      <c r="G37" s="47"/>
      <c r="H37" s="74">
        <f t="shared" si="6"/>
        <v>454</v>
      </c>
      <c r="I37" s="75">
        <f t="shared" si="6"/>
        <v>350</v>
      </c>
      <c r="J37" s="43">
        <f t="shared" si="7"/>
        <v>804</v>
      </c>
      <c r="K37" s="342" t="s">
        <v>180</v>
      </c>
      <c r="L37" s="76">
        <f t="shared" si="8"/>
        <v>591</v>
      </c>
      <c r="M37" s="76">
        <f t="shared" si="8"/>
        <v>398</v>
      </c>
      <c r="N37" s="76">
        <f t="shared" si="8"/>
        <v>277</v>
      </c>
      <c r="O37" s="76">
        <f t="shared" si="8"/>
        <v>235</v>
      </c>
      <c r="P37" s="77">
        <f t="shared" si="8"/>
        <v>206</v>
      </c>
      <c r="Q37" s="43">
        <f t="shared" si="9"/>
        <v>1707</v>
      </c>
      <c r="R37" s="48">
        <f t="shared" si="10"/>
        <v>2511</v>
      </c>
    </row>
    <row r="38" spans="1:18" ht="17.100000000000001" customHeight="1">
      <c r="B38" s="617"/>
      <c r="C38" s="46"/>
      <c r="D38" s="47" t="s">
        <v>25</v>
      </c>
      <c r="E38" s="47"/>
      <c r="F38" s="47"/>
      <c r="G38" s="47"/>
      <c r="H38" s="74">
        <f t="shared" si="6"/>
        <v>683</v>
      </c>
      <c r="I38" s="75">
        <f t="shared" si="6"/>
        <v>519</v>
      </c>
      <c r="J38" s="43">
        <f t="shared" si="7"/>
        <v>1202</v>
      </c>
      <c r="K38" s="342" t="s">
        <v>180</v>
      </c>
      <c r="L38" s="76">
        <f t="shared" si="8"/>
        <v>986</v>
      </c>
      <c r="M38" s="76">
        <f t="shared" si="8"/>
        <v>539</v>
      </c>
      <c r="N38" s="76">
        <f t="shared" si="8"/>
        <v>352</v>
      </c>
      <c r="O38" s="76">
        <f t="shared" si="8"/>
        <v>370</v>
      </c>
      <c r="P38" s="77">
        <f t="shared" si="8"/>
        <v>323</v>
      </c>
      <c r="Q38" s="43">
        <f t="shared" si="9"/>
        <v>2570</v>
      </c>
      <c r="R38" s="48">
        <f t="shared" si="10"/>
        <v>3772</v>
      </c>
    </row>
    <row r="39" spans="1:18" ht="17.100000000000001" customHeight="1">
      <c r="B39" s="617"/>
      <c r="C39" s="46"/>
      <c r="D39" s="47" t="s">
        <v>26</v>
      </c>
      <c r="E39" s="47"/>
      <c r="F39" s="47"/>
      <c r="G39" s="47"/>
      <c r="H39" s="74">
        <f t="shared" si="6"/>
        <v>768</v>
      </c>
      <c r="I39" s="75">
        <f t="shared" si="6"/>
        <v>699</v>
      </c>
      <c r="J39" s="43">
        <f t="shared" si="7"/>
        <v>1467</v>
      </c>
      <c r="K39" s="342" t="s">
        <v>180</v>
      </c>
      <c r="L39" s="76">
        <f t="shared" si="8"/>
        <v>1320</v>
      </c>
      <c r="M39" s="76">
        <f t="shared" si="8"/>
        <v>763</v>
      </c>
      <c r="N39" s="76">
        <f t="shared" si="8"/>
        <v>575</v>
      </c>
      <c r="O39" s="76">
        <f t="shared" si="8"/>
        <v>613</v>
      </c>
      <c r="P39" s="77">
        <f t="shared" si="8"/>
        <v>486</v>
      </c>
      <c r="Q39" s="43">
        <f t="shared" si="9"/>
        <v>3757</v>
      </c>
      <c r="R39" s="48">
        <f t="shared" si="10"/>
        <v>5224</v>
      </c>
    </row>
    <row r="40" spans="1:18" ht="17.100000000000001" customHeight="1">
      <c r="B40" s="617"/>
      <c r="C40" s="49"/>
      <c r="D40" s="50" t="s">
        <v>27</v>
      </c>
      <c r="E40" s="50"/>
      <c r="F40" s="50"/>
      <c r="G40" s="50"/>
      <c r="H40" s="51">
        <f t="shared" si="6"/>
        <v>475</v>
      </c>
      <c r="I40" s="78">
        <f t="shared" si="6"/>
        <v>491</v>
      </c>
      <c r="J40" s="53">
        <f t="shared" si="7"/>
        <v>966</v>
      </c>
      <c r="K40" s="343" t="s">
        <v>180</v>
      </c>
      <c r="L40" s="79">
        <f t="shared" si="8"/>
        <v>1188</v>
      </c>
      <c r="M40" s="79">
        <f t="shared" si="8"/>
        <v>932</v>
      </c>
      <c r="N40" s="79">
        <f t="shared" si="8"/>
        <v>799</v>
      </c>
      <c r="O40" s="79">
        <f t="shared" si="8"/>
        <v>971</v>
      </c>
      <c r="P40" s="80">
        <f t="shared" si="8"/>
        <v>773</v>
      </c>
      <c r="Q40" s="81">
        <f t="shared" si="9"/>
        <v>4663</v>
      </c>
      <c r="R40" s="55">
        <f t="shared" si="10"/>
        <v>5629</v>
      </c>
    </row>
    <row r="41" spans="1:18" ht="17.100000000000001" customHeight="1">
      <c r="B41" s="617"/>
      <c r="C41" s="56" t="s">
        <v>28</v>
      </c>
      <c r="D41" s="56"/>
      <c r="E41" s="56"/>
      <c r="F41" s="56"/>
      <c r="G41" s="56"/>
      <c r="H41" s="33">
        <f t="shared" si="6"/>
        <v>34</v>
      </c>
      <c r="I41" s="34">
        <f t="shared" si="6"/>
        <v>48</v>
      </c>
      <c r="J41" s="33">
        <f t="shared" si="7"/>
        <v>82</v>
      </c>
      <c r="K41" s="344" t="s">
        <v>180</v>
      </c>
      <c r="L41" s="82">
        <f t="shared" si="8"/>
        <v>69</v>
      </c>
      <c r="M41" s="82">
        <f t="shared" si="8"/>
        <v>53</v>
      </c>
      <c r="N41" s="82">
        <f t="shared" si="8"/>
        <v>37</v>
      </c>
      <c r="O41" s="82">
        <f t="shared" si="8"/>
        <v>23</v>
      </c>
      <c r="P41" s="83">
        <f t="shared" si="8"/>
        <v>43</v>
      </c>
      <c r="Q41" s="37">
        <f t="shared" si="9"/>
        <v>225</v>
      </c>
      <c r="R41" s="84">
        <f t="shared" si="10"/>
        <v>307</v>
      </c>
    </row>
    <row r="42" spans="1:18" ht="17.100000000000001" customHeight="1" thickBot="1">
      <c r="B42" s="618"/>
      <c r="C42" s="607" t="s">
        <v>29</v>
      </c>
      <c r="D42" s="608"/>
      <c r="E42" s="608"/>
      <c r="F42" s="608"/>
      <c r="G42" s="609"/>
      <c r="H42" s="61">
        <f>H34+H41</f>
        <v>2774</v>
      </c>
      <c r="I42" s="62">
        <f>I34+I41</f>
        <v>2495</v>
      </c>
      <c r="J42" s="63">
        <f t="shared" si="7"/>
        <v>5269</v>
      </c>
      <c r="K42" s="340" t="s">
        <v>180</v>
      </c>
      <c r="L42" s="64">
        <f>L34+L41</f>
        <v>4656</v>
      </c>
      <c r="M42" s="64">
        <f>M34+M41</f>
        <v>3068</v>
      </c>
      <c r="N42" s="64">
        <f>N34+N41</f>
        <v>2277</v>
      </c>
      <c r="O42" s="64">
        <f>O34+O41</f>
        <v>2437</v>
      </c>
      <c r="P42" s="62">
        <f>P34+P41</f>
        <v>2036</v>
      </c>
      <c r="Q42" s="63">
        <f t="shared" si="9"/>
        <v>14474</v>
      </c>
      <c r="R42" s="65">
        <f t="shared" si="10"/>
        <v>19743</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令和２年（２０２０年）６月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74" t="s">
        <v>13</v>
      </c>
      <c r="R48" s="668"/>
    </row>
    <row r="49" spans="1:18" ht="17.100000000000001" customHeight="1">
      <c r="B49" s="8" t="s">
        <v>21</v>
      </c>
      <c r="C49" s="10"/>
      <c r="D49" s="10"/>
      <c r="E49" s="10"/>
      <c r="F49" s="10"/>
      <c r="G49" s="10"/>
      <c r="H49" s="90">
        <v>838</v>
      </c>
      <c r="I49" s="91">
        <v>1249</v>
      </c>
      <c r="J49" s="92">
        <f>SUM(H49:I49)</f>
        <v>2087</v>
      </c>
      <c r="K49" s="346">
        <v>0</v>
      </c>
      <c r="L49" s="94">
        <v>3557</v>
      </c>
      <c r="M49" s="94">
        <v>2318</v>
      </c>
      <c r="N49" s="94">
        <v>1441</v>
      </c>
      <c r="O49" s="94">
        <v>872</v>
      </c>
      <c r="P49" s="95">
        <v>436</v>
      </c>
      <c r="Q49" s="96">
        <f>SUM(K49:P49)</f>
        <v>8624</v>
      </c>
      <c r="R49" s="97">
        <f>SUM(J49,Q49)</f>
        <v>10711</v>
      </c>
    </row>
    <row r="50" spans="1:18" ht="17.100000000000001" customHeight="1">
      <c r="B50" s="98" t="s">
        <v>28</v>
      </c>
      <c r="C50" s="99"/>
      <c r="D50" s="99"/>
      <c r="E50" s="99"/>
      <c r="F50" s="99"/>
      <c r="G50" s="99"/>
      <c r="H50" s="100">
        <v>6</v>
      </c>
      <c r="I50" s="101">
        <v>29</v>
      </c>
      <c r="J50" s="102">
        <f>SUM(H50:I50)</f>
        <v>35</v>
      </c>
      <c r="K50" s="347">
        <v>0</v>
      </c>
      <c r="L50" s="104">
        <v>48</v>
      </c>
      <c r="M50" s="104">
        <v>44</v>
      </c>
      <c r="N50" s="104">
        <v>31</v>
      </c>
      <c r="O50" s="104">
        <v>9</v>
      </c>
      <c r="P50" s="105">
        <v>12</v>
      </c>
      <c r="Q50" s="106">
        <f>SUM(K50:P50)</f>
        <v>144</v>
      </c>
      <c r="R50" s="107">
        <f>SUM(J50,Q50)</f>
        <v>179</v>
      </c>
    </row>
    <row r="51" spans="1:18" ht="17.100000000000001" customHeight="1">
      <c r="B51" s="15" t="s">
        <v>35</v>
      </c>
      <c r="C51" s="16"/>
      <c r="D51" s="16"/>
      <c r="E51" s="16"/>
      <c r="F51" s="16"/>
      <c r="G51" s="16"/>
      <c r="H51" s="108">
        <f t="shared" ref="H51:P51" si="11">H49+H50</f>
        <v>844</v>
      </c>
      <c r="I51" s="109">
        <f t="shared" si="11"/>
        <v>1278</v>
      </c>
      <c r="J51" s="110">
        <f t="shared" si="11"/>
        <v>2122</v>
      </c>
      <c r="K51" s="348">
        <f t="shared" si="11"/>
        <v>0</v>
      </c>
      <c r="L51" s="112">
        <f t="shared" si="11"/>
        <v>3605</v>
      </c>
      <c r="M51" s="112">
        <f t="shared" si="11"/>
        <v>2362</v>
      </c>
      <c r="N51" s="112">
        <f t="shared" si="11"/>
        <v>1472</v>
      </c>
      <c r="O51" s="112">
        <f t="shared" si="11"/>
        <v>881</v>
      </c>
      <c r="P51" s="109">
        <f t="shared" si="11"/>
        <v>448</v>
      </c>
      <c r="Q51" s="110">
        <f>SUM(K51:P51)</f>
        <v>8768</v>
      </c>
      <c r="R51" s="113">
        <f>SUM(J51,Q51)</f>
        <v>10890</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令和２年（２０２０年）６月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12</v>
      </c>
      <c r="I57" s="91">
        <v>17</v>
      </c>
      <c r="J57" s="92">
        <f>SUM(H57:I57)</f>
        <v>29</v>
      </c>
      <c r="K57" s="346">
        <v>0</v>
      </c>
      <c r="L57" s="94">
        <v>1345</v>
      </c>
      <c r="M57" s="94">
        <v>980</v>
      </c>
      <c r="N57" s="94">
        <v>741</v>
      </c>
      <c r="O57" s="94">
        <v>488</v>
      </c>
      <c r="P57" s="95">
        <v>206</v>
      </c>
      <c r="Q57" s="115">
        <f>SUM(K57:P57)</f>
        <v>3760</v>
      </c>
      <c r="R57" s="116">
        <f>SUM(J57,Q57)</f>
        <v>3789</v>
      </c>
    </row>
    <row r="58" spans="1:18" ht="17.100000000000001" customHeight="1">
      <c r="B58" s="98" t="s">
        <v>28</v>
      </c>
      <c r="C58" s="99"/>
      <c r="D58" s="99"/>
      <c r="E58" s="99"/>
      <c r="F58" s="99"/>
      <c r="G58" s="99"/>
      <c r="H58" s="100">
        <v>1</v>
      </c>
      <c r="I58" s="101">
        <v>1</v>
      </c>
      <c r="J58" s="102">
        <f>SUM(H58:I58)</f>
        <v>2</v>
      </c>
      <c r="K58" s="347">
        <v>0</v>
      </c>
      <c r="L58" s="104">
        <v>10</v>
      </c>
      <c r="M58" s="104">
        <v>8</v>
      </c>
      <c r="N58" s="104">
        <v>8</v>
      </c>
      <c r="O58" s="104">
        <v>1</v>
      </c>
      <c r="P58" s="105">
        <v>4</v>
      </c>
      <c r="Q58" s="117">
        <f>SUM(K58:P58)</f>
        <v>31</v>
      </c>
      <c r="R58" s="118">
        <f>SUM(J58,Q58)</f>
        <v>33</v>
      </c>
    </row>
    <row r="59" spans="1:18" ht="17.100000000000001" customHeight="1">
      <c r="B59" s="15" t="s">
        <v>35</v>
      </c>
      <c r="C59" s="16"/>
      <c r="D59" s="16"/>
      <c r="E59" s="16"/>
      <c r="F59" s="16"/>
      <c r="G59" s="16"/>
      <c r="H59" s="108">
        <f>H57+H58</f>
        <v>13</v>
      </c>
      <c r="I59" s="109">
        <f>I57+I58</f>
        <v>18</v>
      </c>
      <c r="J59" s="110">
        <f>SUM(H59:I59)</f>
        <v>31</v>
      </c>
      <c r="K59" s="348">
        <f t="shared" ref="K59:P59" si="12">K57+K58</f>
        <v>0</v>
      </c>
      <c r="L59" s="112">
        <f t="shared" si="12"/>
        <v>1355</v>
      </c>
      <c r="M59" s="112">
        <f t="shared" si="12"/>
        <v>988</v>
      </c>
      <c r="N59" s="112">
        <f t="shared" si="12"/>
        <v>749</v>
      </c>
      <c r="O59" s="112">
        <f t="shared" si="12"/>
        <v>489</v>
      </c>
      <c r="P59" s="109">
        <f t="shared" si="12"/>
        <v>210</v>
      </c>
      <c r="Q59" s="119">
        <f>SUM(K59:P59)</f>
        <v>3791</v>
      </c>
      <c r="R59" s="120">
        <f>SUM(J59,Q59)</f>
        <v>3822</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令和２年（２０２０年）６月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8</v>
      </c>
      <c r="M66" s="94">
        <v>163</v>
      </c>
      <c r="N66" s="94">
        <v>503</v>
      </c>
      <c r="O66" s="95">
        <v>436</v>
      </c>
      <c r="P66" s="115">
        <f>SUM(K66:O66)</f>
        <v>1110</v>
      </c>
      <c r="Q66" s="116">
        <f>SUM(J66,P66)</f>
        <v>1110</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8</v>
      </c>
      <c r="M68" s="112">
        <f>M66+M67</f>
        <v>164</v>
      </c>
      <c r="N68" s="112">
        <f>N66+N67</f>
        <v>504</v>
      </c>
      <c r="O68" s="109">
        <f>O66+O67</f>
        <v>441</v>
      </c>
      <c r="P68" s="119">
        <f>SUM(K68:O68)</f>
        <v>1117</v>
      </c>
      <c r="Q68" s="120">
        <f>SUM(J68,P68)</f>
        <v>1117</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令和２年（２０２０年）６月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49</v>
      </c>
      <c r="L74" s="94">
        <v>85</v>
      </c>
      <c r="M74" s="94">
        <v>116</v>
      </c>
      <c r="N74" s="94">
        <v>114</v>
      </c>
      <c r="O74" s="95">
        <v>69</v>
      </c>
      <c r="P74" s="115">
        <f>SUM(K74:O74)</f>
        <v>433</v>
      </c>
      <c r="Q74" s="116">
        <f>SUM(J74,P74)</f>
        <v>433</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50</v>
      </c>
      <c r="L76" s="112">
        <f>L74+L75</f>
        <v>85</v>
      </c>
      <c r="M76" s="112">
        <f>M74+M75</f>
        <v>116</v>
      </c>
      <c r="N76" s="112">
        <f>N74+N75</f>
        <v>114</v>
      </c>
      <c r="O76" s="109">
        <f>O74+O75</f>
        <v>70</v>
      </c>
      <c r="P76" s="119">
        <f>SUM(K76:O76)</f>
        <v>435</v>
      </c>
      <c r="Q76" s="120">
        <f>SUM(J76,P76)</f>
        <v>435</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令和２年（２０２０年）６月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76"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6</v>
      </c>
      <c r="M82" s="94">
        <v>14</v>
      </c>
      <c r="N82" s="94">
        <v>77</v>
      </c>
      <c r="O82" s="95">
        <v>105</v>
      </c>
      <c r="P82" s="115">
        <f>SUM(K82:O82)</f>
        <v>203</v>
      </c>
      <c r="Q82" s="116">
        <f>SUM(J82,P82)</f>
        <v>203</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1</v>
      </c>
      <c r="P83" s="117">
        <f>SUM(K83:O83)</f>
        <v>2</v>
      </c>
      <c r="Q83" s="118">
        <f>SUM(J83,P83)</f>
        <v>2</v>
      </c>
    </row>
    <row r="84" spans="1:18" ht="17.100000000000001" customHeight="1">
      <c r="B84" s="15" t="s">
        <v>35</v>
      </c>
      <c r="C84" s="16"/>
      <c r="D84" s="16"/>
      <c r="E84" s="16"/>
      <c r="F84" s="16"/>
      <c r="G84" s="16"/>
      <c r="H84" s="108">
        <f>H82+H83</f>
        <v>0</v>
      </c>
      <c r="I84" s="109">
        <f>I82+I83</f>
        <v>0</v>
      </c>
      <c r="J84" s="110">
        <f>SUM(H84:I84)</f>
        <v>0</v>
      </c>
      <c r="K84" s="111">
        <f>K82+K83</f>
        <v>1</v>
      </c>
      <c r="L84" s="112">
        <f>L82+L83</f>
        <v>6</v>
      </c>
      <c r="M84" s="112">
        <f>M82+M83</f>
        <v>14</v>
      </c>
      <c r="N84" s="112">
        <f>N82+N83</f>
        <v>78</v>
      </c>
      <c r="O84" s="109">
        <f>O82+O83</f>
        <v>106</v>
      </c>
      <c r="P84" s="119">
        <f>SUM(K84:O84)</f>
        <v>205</v>
      </c>
      <c r="Q84" s="120">
        <f>SUM(J84,P84)</f>
        <v>205</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令和２年（２０２０年）６月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75"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1</v>
      </c>
      <c r="M90" s="258">
        <v>29</v>
      </c>
      <c r="N90" s="258">
        <v>211</v>
      </c>
      <c r="O90" s="259">
        <v>324</v>
      </c>
      <c r="P90" s="260">
        <f>SUM(K90:O90)</f>
        <v>565</v>
      </c>
      <c r="Q90" s="261">
        <f>SUM(J90,P90)</f>
        <v>565</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6</v>
      </c>
      <c r="P91" s="270">
        <f>SUM(K91:O91)</f>
        <v>8</v>
      </c>
      <c r="Q91" s="271">
        <f>SUM(J91,P91)</f>
        <v>8</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1</v>
      </c>
      <c r="M92" s="278">
        <f>M90+M91</f>
        <v>29</v>
      </c>
      <c r="N92" s="278">
        <f>N90+N91</f>
        <v>213</v>
      </c>
      <c r="O92" s="275">
        <f>O90+O91</f>
        <v>330</v>
      </c>
      <c r="P92" s="279">
        <f>SUM(K92:O92)</f>
        <v>573</v>
      </c>
      <c r="Q92" s="280">
        <f>SUM(J92,P92)</f>
        <v>573</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令和２年（２０２０年）６月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77" t="s">
        <v>13</v>
      </c>
      <c r="R97" s="623"/>
    </row>
    <row r="98" spans="2:18" s="189" customFormat="1" ht="17.100000000000001" customHeight="1">
      <c r="B98" s="294" t="s">
        <v>43</v>
      </c>
      <c r="C98" s="295"/>
      <c r="D98" s="295"/>
      <c r="E98" s="295"/>
      <c r="F98" s="295"/>
      <c r="G98" s="296"/>
      <c r="H98" s="297">
        <f t="shared" ref="H98:R98" si="13">SUM(H99,H105,H108,H113,H117:H118)</f>
        <v>1734</v>
      </c>
      <c r="I98" s="298">
        <f t="shared" si="13"/>
        <v>2809</v>
      </c>
      <c r="J98" s="299">
        <f t="shared" si="13"/>
        <v>4543</v>
      </c>
      <c r="K98" s="352">
        <f t="shared" si="13"/>
        <v>0</v>
      </c>
      <c r="L98" s="300">
        <f t="shared" si="13"/>
        <v>9536</v>
      </c>
      <c r="M98" s="300">
        <f t="shared" si="13"/>
        <v>6969</v>
      </c>
      <c r="N98" s="300">
        <f t="shared" si="13"/>
        <v>4512</v>
      </c>
      <c r="O98" s="300">
        <f t="shared" si="13"/>
        <v>2839</v>
      </c>
      <c r="P98" s="301">
        <f t="shared" si="13"/>
        <v>1644</v>
      </c>
      <c r="Q98" s="302">
        <f t="shared" si="13"/>
        <v>25500</v>
      </c>
      <c r="R98" s="303">
        <f t="shared" si="13"/>
        <v>30043</v>
      </c>
    </row>
    <row r="99" spans="2:18" s="189" customFormat="1" ht="17.100000000000001" customHeight="1">
      <c r="B99" s="179"/>
      <c r="C99" s="294" t="s">
        <v>44</v>
      </c>
      <c r="D99" s="295"/>
      <c r="E99" s="295"/>
      <c r="F99" s="295"/>
      <c r="G99" s="296"/>
      <c r="H99" s="297">
        <f t="shared" ref="H99:Q99" si="14">SUM(H100:H104)</f>
        <v>108</v>
      </c>
      <c r="I99" s="298">
        <f t="shared" si="14"/>
        <v>213</v>
      </c>
      <c r="J99" s="299">
        <f t="shared" si="14"/>
        <v>321</v>
      </c>
      <c r="K99" s="352">
        <f t="shared" si="14"/>
        <v>0</v>
      </c>
      <c r="L99" s="300">
        <f t="shared" si="14"/>
        <v>2504</v>
      </c>
      <c r="M99" s="300">
        <f t="shared" si="14"/>
        <v>1906</v>
      </c>
      <c r="N99" s="300">
        <f t="shared" si="14"/>
        <v>1315</v>
      </c>
      <c r="O99" s="300">
        <f t="shared" si="14"/>
        <v>979</v>
      </c>
      <c r="P99" s="301">
        <f t="shared" si="14"/>
        <v>625</v>
      </c>
      <c r="Q99" s="302">
        <f t="shared" si="14"/>
        <v>7329</v>
      </c>
      <c r="R99" s="303">
        <f t="shared" ref="R99:R104" si="15">SUM(J99,Q99)</f>
        <v>7650</v>
      </c>
    </row>
    <row r="100" spans="2:18" s="189" customFormat="1" ht="17.100000000000001" customHeight="1">
      <c r="B100" s="179"/>
      <c r="C100" s="179"/>
      <c r="D100" s="304" t="s">
        <v>45</v>
      </c>
      <c r="E100" s="305"/>
      <c r="F100" s="305"/>
      <c r="G100" s="306"/>
      <c r="H100" s="307">
        <v>0</v>
      </c>
      <c r="I100" s="308">
        <v>0</v>
      </c>
      <c r="J100" s="309">
        <f>SUM(H100:I100)</f>
        <v>0</v>
      </c>
      <c r="K100" s="349">
        <v>0</v>
      </c>
      <c r="L100" s="310">
        <v>1430</v>
      </c>
      <c r="M100" s="310">
        <v>928</v>
      </c>
      <c r="N100" s="310">
        <v>527</v>
      </c>
      <c r="O100" s="310">
        <v>315</v>
      </c>
      <c r="P100" s="308">
        <v>180</v>
      </c>
      <c r="Q100" s="309">
        <f>SUM(K100:P100)</f>
        <v>3380</v>
      </c>
      <c r="R100" s="311">
        <f t="shared" si="15"/>
        <v>3380</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4</v>
      </c>
      <c r="N101" s="186">
        <v>4</v>
      </c>
      <c r="O101" s="186">
        <v>12</v>
      </c>
      <c r="P101" s="184">
        <v>10</v>
      </c>
      <c r="Q101" s="187">
        <f>SUM(K101:P101)</f>
        <v>30</v>
      </c>
      <c r="R101" s="188">
        <f t="shared" si="15"/>
        <v>30</v>
      </c>
    </row>
    <row r="102" spans="2:18" s="189" customFormat="1" ht="17.100000000000001" customHeight="1">
      <c r="B102" s="179"/>
      <c r="C102" s="179"/>
      <c r="D102" s="180" t="s">
        <v>47</v>
      </c>
      <c r="E102" s="181"/>
      <c r="F102" s="181"/>
      <c r="G102" s="182"/>
      <c r="H102" s="183">
        <v>42</v>
      </c>
      <c r="I102" s="184">
        <v>87</v>
      </c>
      <c r="J102" s="187">
        <f>SUM(H102:I102)</f>
        <v>129</v>
      </c>
      <c r="K102" s="350">
        <v>0</v>
      </c>
      <c r="L102" s="186">
        <v>318</v>
      </c>
      <c r="M102" s="186">
        <v>256</v>
      </c>
      <c r="N102" s="186">
        <v>150</v>
      </c>
      <c r="O102" s="186">
        <v>128</v>
      </c>
      <c r="P102" s="184">
        <v>101</v>
      </c>
      <c r="Q102" s="187">
        <f>SUM(K102:P102)</f>
        <v>953</v>
      </c>
      <c r="R102" s="188">
        <f t="shared" si="15"/>
        <v>1082</v>
      </c>
    </row>
    <row r="103" spans="2:18" s="189" customFormat="1" ht="17.100000000000001" customHeight="1">
      <c r="B103" s="179"/>
      <c r="C103" s="179"/>
      <c r="D103" s="180" t="s">
        <v>48</v>
      </c>
      <c r="E103" s="181"/>
      <c r="F103" s="181"/>
      <c r="G103" s="182"/>
      <c r="H103" s="183">
        <v>9</v>
      </c>
      <c r="I103" s="184">
        <v>52</v>
      </c>
      <c r="J103" s="187">
        <f>SUM(H103:I103)</f>
        <v>61</v>
      </c>
      <c r="K103" s="350">
        <v>0</v>
      </c>
      <c r="L103" s="186">
        <v>114</v>
      </c>
      <c r="M103" s="186">
        <v>87</v>
      </c>
      <c r="N103" s="186">
        <v>64</v>
      </c>
      <c r="O103" s="186">
        <v>50</v>
      </c>
      <c r="P103" s="184">
        <v>19</v>
      </c>
      <c r="Q103" s="187">
        <f>SUM(K103:P103)</f>
        <v>334</v>
      </c>
      <c r="R103" s="188">
        <f t="shared" si="15"/>
        <v>395</v>
      </c>
    </row>
    <row r="104" spans="2:18" s="189" customFormat="1" ht="17.100000000000001" customHeight="1">
      <c r="B104" s="179"/>
      <c r="C104" s="179"/>
      <c r="D104" s="324" t="s">
        <v>49</v>
      </c>
      <c r="E104" s="325"/>
      <c r="F104" s="325"/>
      <c r="G104" s="326"/>
      <c r="H104" s="327">
        <v>57</v>
      </c>
      <c r="I104" s="328">
        <v>74</v>
      </c>
      <c r="J104" s="330">
        <f>SUM(H104:I104)</f>
        <v>131</v>
      </c>
      <c r="K104" s="351">
        <v>0</v>
      </c>
      <c r="L104" s="215">
        <v>642</v>
      </c>
      <c r="M104" s="215">
        <v>631</v>
      </c>
      <c r="N104" s="215">
        <v>570</v>
      </c>
      <c r="O104" s="215">
        <v>474</v>
      </c>
      <c r="P104" s="328">
        <v>315</v>
      </c>
      <c r="Q104" s="330">
        <f>SUM(K104:P104)</f>
        <v>2632</v>
      </c>
      <c r="R104" s="331">
        <f t="shared" si="15"/>
        <v>2763</v>
      </c>
    </row>
    <row r="105" spans="2:18" s="189" customFormat="1" ht="17.100000000000001" customHeight="1">
      <c r="B105" s="179"/>
      <c r="C105" s="294" t="s">
        <v>50</v>
      </c>
      <c r="D105" s="295"/>
      <c r="E105" s="295"/>
      <c r="F105" s="295"/>
      <c r="G105" s="296"/>
      <c r="H105" s="297">
        <f t="shared" ref="H105:R105" si="16">SUM(H106:H107)</f>
        <v>122</v>
      </c>
      <c r="I105" s="298">
        <f t="shared" si="16"/>
        <v>180</v>
      </c>
      <c r="J105" s="299">
        <f t="shared" si="16"/>
        <v>302</v>
      </c>
      <c r="K105" s="352">
        <f t="shared" si="16"/>
        <v>0</v>
      </c>
      <c r="L105" s="300">
        <f t="shared" si="16"/>
        <v>1755</v>
      </c>
      <c r="M105" s="300">
        <f t="shared" si="16"/>
        <v>1165</v>
      </c>
      <c r="N105" s="300">
        <f t="shared" si="16"/>
        <v>718</v>
      </c>
      <c r="O105" s="300">
        <f t="shared" si="16"/>
        <v>375</v>
      </c>
      <c r="P105" s="301">
        <f t="shared" si="16"/>
        <v>188</v>
      </c>
      <c r="Q105" s="302">
        <f t="shared" si="16"/>
        <v>4201</v>
      </c>
      <c r="R105" s="303">
        <f t="shared" si="16"/>
        <v>4503</v>
      </c>
    </row>
    <row r="106" spans="2:18" s="189" customFormat="1" ht="17.100000000000001" customHeight="1">
      <c r="B106" s="179"/>
      <c r="C106" s="179"/>
      <c r="D106" s="304" t="s">
        <v>51</v>
      </c>
      <c r="E106" s="305"/>
      <c r="F106" s="305"/>
      <c r="G106" s="306"/>
      <c r="H106" s="307">
        <v>0</v>
      </c>
      <c r="I106" s="308">
        <v>0</v>
      </c>
      <c r="J106" s="323">
        <f>SUM(H106:I106)</f>
        <v>0</v>
      </c>
      <c r="K106" s="349">
        <v>0</v>
      </c>
      <c r="L106" s="310">
        <v>1266</v>
      </c>
      <c r="M106" s="310">
        <v>820</v>
      </c>
      <c r="N106" s="310">
        <v>506</v>
      </c>
      <c r="O106" s="310">
        <v>268</v>
      </c>
      <c r="P106" s="308">
        <v>129</v>
      </c>
      <c r="Q106" s="309">
        <f>SUM(K106:P106)</f>
        <v>2989</v>
      </c>
      <c r="R106" s="311">
        <f>SUM(J106,Q106)</f>
        <v>2989</v>
      </c>
    </row>
    <row r="107" spans="2:18" s="189" customFormat="1" ht="17.100000000000001" customHeight="1">
      <c r="B107" s="179"/>
      <c r="C107" s="179"/>
      <c r="D107" s="324" t="s">
        <v>52</v>
      </c>
      <c r="E107" s="325"/>
      <c r="F107" s="325"/>
      <c r="G107" s="326"/>
      <c r="H107" s="327">
        <v>122</v>
      </c>
      <c r="I107" s="328">
        <v>180</v>
      </c>
      <c r="J107" s="329">
        <f>SUM(H107:I107)</f>
        <v>302</v>
      </c>
      <c r="K107" s="351">
        <v>0</v>
      </c>
      <c r="L107" s="215">
        <v>489</v>
      </c>
      <c r="M107" s="215">
        <v>345</v>
      </c>
      <c r="N107" s="215">
        <v>212</v>
      </c>
      <c r="O107" s="215">
        <v>107</v>
      </c>
      <c r="P107" s="328">
        <v>59</v>
      </c>
      <c r="Q107" s="330">
        <f>SUM(K107:P107)</f>
        <v>1212</v>
      </c>
      <c r="R107" s="331">
        <f>SUM(J107,Q107)</f>
        <v>1514</v>
      </c>
    </row>
    <row r="108" spans="2:18" s="189" customFormat="1" ht="17.100000000000001" customHeight="1">
      <c r="B108" s="179"/>
      <c r="C108" s="294" t="s">
        <v>53</v>
      </c>
      <c r="D108" s="295"/>
      <c r="E108" s="295"/>
      <c r="F108" s="295"/>
      <c r="G108" s="296"/>
      <c r="H108" s="297">
        <f t="shared" ref="H108:R108" si="17">SUM(H109:H112)</f>
        <v>3</v>
      </c>
      <c r="I108" s="298">
        <f t="shared" si="17"/>
        <v>6</v>
      </c>
      <c r="J108" s="299">
        <f t="shared" si="17"/>
        <v>9</v>
      </c>
      <c r="K108" s="352">
        <f t="shared" si="17"/>
        <v>0</v>
      </c>
      <c r="L108" s="300">
        <f t="shared" si="17"/>
        <v>148</v>
      </c>
      <c r="M108" s="300">
        <f t="shared" si="17"/>
        <v>184</v>
      </c>
      <c r="N108" s="300">
        <f t="shared" si="17"/>
        <v>195</v>
      </c>
      <c r="O108" s="300">
        <f t="shared" si="17"/>
        <v>108</v>
      </c>
      <c r="P108" s="301">
        <f t="shared" si="17"/>
        <v>81</v>
      </c>
      <c r="Q108" s="302">
        <f t="shared" si="17"/>
        <v>716</v>
      </c>
      <c r="R108" s="303">
        <f t="shared" si="17"/>
        <v>725</v>
      </c>
    </row>
    <row r="109" spans="2:18" s="189" customFormat="1" ht="17.100000000000001" customHeight="1">
      <c r="B109" s="179"/>
      <c r="C109" s="179"/>
      <c r="D109" s="304" t="s">
        <v>54</v>
      </c>
      <c r="E109" s="305"/>
      <c r="F109" s="305"/>
      <c r="G109" s="306"/>
      <c r="H109" s="307">
        <v>3</v>
      </c>
      <c r="I109" s="308">
        <v>5</v>
      </c>
      <c r="J109" s="323">
        <f>SUM(H109:I109)</f>
        <v>8</v>
      </c>
      <c r="K109" s="349">
        <v>0</v>
      </c>
      <c r="L109" s="310">
        <v>139</v>
      </c>
      <c r="M109" s="310">
        <v>158</v>
      </c>
      <c r="N109" s="310">
        <v>163</v>
      </c>
      <c r="O109" s="310">
        <v>85</v>
      </c>
      <c r="P109" s="308">
        <v>61</v>
      </c>
      <c r="Q109" s="309">
        <f>SUM(K109:P109)</f>
        <v>606</v>
      </c>
      <c r="R109" s="311">
        <f>SUM(J109,Q109)</f>
        <v>614</v>
      </c>
    </row>
    <row r="110" spans="2:18" s="189" customFormat="1" ht="17.100000000000001" customHeight="1">
      <c r="B110" s="179"/>
      <c r="C110" s="179"/>
      <c r="D110" s="180" t="s">
        <v>55</v>
      </c>
      <c r="E110" s="181"/>
      <c r="F110" s="181"/>
      <c r="G110" s="182"/>
      <c r="H110" s="183">
        <v>0</v>
      </c>
      <c r="I110" s="184">
        <v>1</v>
      </c>
      <c r="J110" s="185">
        <f>SUM(H110:I110)</f>
        <v>1</v>
      </c>
      <c r="K110" s="350">
        <v>0</v>
      </c>
      <c r="L110" s="186">
        <v>8</v>
      </c>
      <c r="M110" s="186">
        <v>26</v>
      </c>
      <c r="N110" s="186">
        <v>32</v>
      </c>
      <c r="O110" s="186">
        <v>23</v>
      </c>
      <c r="P110" s="184">
        <v>20</v>
      </c>
      <c r="Q110" s="187">
        <f>SUM(K110:P110)</f>
        <v>109</v>
      </c>
      <c r="R110" s="188">
        <f>SUM(J110,Q110)</f>
        <v>110</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683</v>
      </c>
      <c r="I113" s="298">
        <f t="shared" si="18"/>
        <v>1147</v>
      </c>
      <c r="J113" s="299">
        <f t="shared" si="18"/>
        <v>1830</v>
      </c>
      <c r="K113" s="352">
        <f t="shared" si="18"/>
        <v>0</v>
      </c>
      <c r="L113" s="300">
        <f t="shared" si="18"/>
        <v>1665</v>
      </c>
      <c r="M113" s="300">
        <f t="shared" si="18"/>
        <v>1519</v>
      </c>
      <c r="N113" s="300">
        <f t="shared" si="18"/>
        <v>982</v>
      </c>
      <c r="O113" s="300">
        <f t="shared" si="18"/>
        <v>638</v>
      </c>
      <c r="P113" s="301">
        <f t="shared" si="18"/>
        <v>364</v>
      </c>
      <c r="Q113" s="302">
        <f t="shared" si="18"/>
        <v>5168</v>
      </c>
      <c r="R113" s="303">
        <f t="shared" si="18"/>
        <v>6998</v>
      </c>
    </row>
    <row r="114" spans="2:18" s="135" customFormat="1" ht="17.100000000000001" customHeight="1">
      <c r="B114" s="147"/>
      <c r="C114" s="147"/>
      <c r="D114" s="39" t="s">
        <v>58</v>
      </c>
      <c r="E114" s="68"/>
      <c r="F114" s="68"/>
      <c r="G114" s="148"/>
      <c r="H114" s="149">
        <v>660</v>
      </c>
      <c r="I114" s="150">
        <v>1113</v>
      </c>
      <c r="J114" s="167">
        <f>SUM(H114:I114)</f>
        <v>1773</v>
      </c>
      <c r="K114" s="349">
        <v>0</v>
      </c>
      <c r="L114" s="152">
        <v>1613</v>
      </c>
      <c r="M114" s="152">
        <v>1483</v>
      </c>
      <c r="N114" s="152">
        <v>963</v>
      </c>
      <c r="O114" s="152">
        <v>617</v>
      </c>
      <c r="P114" s="150">
        <v>355</v>
      </c>
      <c r="Q114" s="151">
        <f>SUM(K114:P114)</f>
        <v>5031</v>
      </c>
      <c r="R114" s="153">
        <f>SUM(J114,Q114)</f>
        <v>6804</v>
      </c>
    </row>
    <row r="115" spans="2:18" s="135" customFormat="1" ht="17.100000000000001" customHeight="1">
      <c r="B115" s="147"/>
      <c r="C115" s="147"/>
      <c r="D115" s="154" t="s">
        <v>59</v>
      </c>
      <c r="E115" s="47"/>
      <c r="F115" s="47"/>
      <c r="G115" s="155"/>
      <c r="H115" s="156">
        <v>8</v>
      </c>
      <c r="I115" s="157">
        <v>18</v>
      </c>
      <c r="J115" s="169">
        <f>SUM(H115:I115)</f>
        <v>26</v>
      </c>
      <c r="K115" s="350">
        <v>0</v>
      </c>
      <c r="L115" s="159">
        <v>27</v>
      </c>
      <c r="M115" s="159">
        <v>19</v>
      </c>
      <c r="N115" s="159">
        <v>12</v>
      </c>
      <c r="O115" s="159">
        <v>11</v>
      </c>
      <c r="P115" s="157">
        <v>6</v>
      </c>
      <c r="Q115" s="158">
        <f>SUM(K115:P115)</f>
        <v>75</v>
      </c>
      <c r="R115" s="160">
        <f>SUM(J115,Q115)</f>
        <v>101</v>
      </c>
    </row>
    <row r="116" spans="2:18" s="135" customFormat="1" ht="17.100000000000001" customHeight="1">
      <c r="B116" s="147"/>
      <c r="C116" s="147"/>
      <c r="D116" s="49" t="s">
        <v>60</v>
      </c>
      <c r="E116" s="50"/>
      <c r="F116" s="50"/>
      <c r="G116" s="161"/>
      <c r="H116" s="162">
        <v>15</v>
      </c>
      <c r="I116" s="163">
        <v>16</v>
      </c>
      <c r="J116" s="168">
        <f>SUM(H116:I116)</f>
        <v>31</v>
      </c>
      <c r="K116" s="351">
        <v>0</v>
      </c>
      <c r="L116" s="165">
        <v>25</v>
      </c>
      <c r="M116" s="165">
        <v>17</v>
      </c>
      <c r="N116" s="165">
        <v>7</v>
      </c>
      <c r="O116" s="165">
        <v>10</v>
      </c>
      <c r="P116" s="163">
        <v>3</v>
      </c>
      <c r="Q116" s="164">
        <f>SUM(K116:P116)</f>
        <v>62</v>
      </c>
      <c r="R116" s="166">
        <f>SUM(J116,Q116)</f>
        <v>93</v>
      </c>
    </row>
    <row r="117" spans="2:18" s="135" customFormat="1" ht="17.100000000000001" customHeight="1">
      <c r="B117" s="147"/>
      <c r="C117" s="171" t="s">
        <v>61</v>
      </c>
      <c r="D117" s="172"/>
      <c r="E117" s="172"/>
      <c r="F117" s="172"/>
      <c r="G117" s="173"/>
      <c r="H117" s="140">
        <v>22</v>
      </c>
      <c r="I117" s="141">
        <v>22</v>
      </c>
      <c r="J117" s="142">
        <f>SUM(H117:I117)</f>
        <v>44</v>
      </c>
      <c r="K117" s="352">
        <v>0</v>
      </c>
      <c r="L117" s="143">
        <v>107</v>
      </c>
      <c r="M117" s="143">
        <v>101</v>
      </c>
      <c r="N117" s="143">
        <v>111</v>
      </c>
      <c r="O117" s="143">
        <v>82</v>
      </c>
      <c r="P117" s="144">
        <v>32</v>
      </c>
      <c r="Q117" s="145">
        <f>SUM(K117:P117)</f>
        <v>433</v>
      </c>
      <c r="R117" s="146">
        <f>SUM(J117,Q117)</f>
        <v>477</v>
      </c>
    </row>
    <row r="118" spans="2:18" s="135" customFormat="1" ht="17.100000000000001" customHeight="1">
      <c r="B118" s="170"/>
      <c r="C118" s="171" t="s">
        <v>62</v>
      </c>
      <c r="D118" s="172"/>
      <c r="E118" s="172"/>
      <c r="F118" s="172"/>
      <c r="G118" s="173"/>
      <c r="H118" s="140">
        <v>796</v>
      </c>
      <c r="I118" s="141">
        <v>1241</v>
      </c>
      <c r="J118" s="142">
        <f>SUM(H118:I118)</f>
        <v>2037</v>
      </c>
      <c r="K118" s="352">
        <v>0</v>
      </c>
      <c r="L118" s="143">
        <v>3357</v>
      </c>
      <c r="M118" s="143">
        <v>2094</v>
      </c>
      <c r="N118" s="143">
        <v>1191</v>
      </c>
      <c r="O118" s="143">
        <v>657</v>
      </c>
      <c r="P118" s="144">
        <v>354</v>
      </c>
      <c r="Q118" s="145">
        <f>SUM(K118:P118)</f>
        <v>7653</v>
      </c>
      <c r="R118" s="146">
        <f>SUM(J118,Q118)</f>
        <v>9690</v>
      </c>
    </row>
    <row r="119" spans="2:18" s="135" customFormat="1" ht="17.100000000000001" customHeight="1">
      <c r="B119" s="137" t="s">
        <v>63</v>
      </c>
      <c r="C119" s="138"/>
      <c r="D119" s="138"/>
      <c r="E119" s="138"/>
      <c r="F119" s="138"/>
      <c r="G119" s="139"/>
      <c r="H119" s="140">
        <f t="shared" ref="H119:R119" si="19">SUM(H120:H128)</f>
        <v>13</v>
      </c>
      <c r="I119" s="141">
        <f t="shared" si="19"/>
        <v>18</v>
      </c>
      <c r="J119" s="142">
        <f t="shared" si="19"/>
        <v>31</v>
      </c>
      <c r="K119" s="352">
        <f t="shared" si="19"/>
        <v>0</v>
      </c>
      <c r="L119" s="143">
        <f t="shared" si="19"/>
        <v>1423</v>
      </c>
      <c r="M119" s="143">
        <f t="shared" si="19"/>
        <v>1046</v>
      </c>
      <c r="N119" s="143">
        <f t="shared" si="19"/>
        <v>804</v>
      </c>
      <c r="O119" s="143">
        <f t="shared" si="19"/>
        <v>521</v>
      </c>
      <c r="P119" s="144">
        <f t="shared" si="19"/>
        <v>234</v>
      </c>
      <c r="Q119" s="145">
        <f t="shared" si="19"/>
        <v>4028</v>
      </c>
      <c r="R119" s="146">
        <f t="shared" si="19"/>
        <v>4059</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65</v>
      </c>
      <c r="M120" s="152">
        <v>48</v>
      </c>
      <c r="N120" s="152">
        <v>26</v>
      </c>
      <c r="O120" s="152">
        <v>21</v>
      </c>
      <c r="P120" s="150">
        <v>10</v>
      </c>
      <c r="Q120" s="151">
        <f t="shared" ref="Q120:Q128" si="21">SUM(K120:P120)</f>
        <v>170</v>
      </c>
      <c r="R120" s="153">
        <f t="shared" ref="R120:R128" si="22">SUM(J120,Q120)</f>
        <v>170</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0</v>
      </c>
      <c r="Q121" s="177">
        <f t="shared" si="21"/>
        <v>0</v>
      </c>
      <c r="R121" s="178">
        <f t="shared" si="22"/>
        <v>0</v>
      </c>
    </row>
    <row r="122" spans="2:18" s="189" customFormat="1" ht="17.100000000000001" customHeight="1">
      <c r="B122" s="179"/>
      <c r="C122" s="180" t="s">
        <v>66</v>
      </c>
      <c r="D122" s="181"/>
      <c r="E122" s="181"/>
      <c r="F122" s="181"/>
      <c r="G122" s="182"/>
      <c r="H122" s="183">
        <v>0</v>
      </c>
      <c r="I122" s="184">
        <v>0</v>
      </c>
      <c r="J122" s="185">
        <f t="shared" si="20"/>
        <v>0</v>
      </c>
      <c r="K122" s="355"/>
      <c r="L122" s="186">
        <v>954</v>
      </c>
      <c r="M122" s="186">
        <v>547</v>
      </c>
      <c r="N122" s="186">
        <v>345</v>
      </c>
      <c r="O122" s="186">
        <v>182</v>
      </c>
      <c r="P122" s="184">
        <v>69</v>
      </c>
      <c r="Q122" s="187">
        <f t="shared" si="21"/>
        <v>2097</v>
      </c>
      <c r="R122" s="188">
        <f t="shared" si="22"/>
        <v>2097</v>
      </c>
    </row>
    <row r="123" spans="2:18" s="135" customFormat="1" ht="17.100000000000001" customHeight="1">
      <c r="B123" s="147"/>
      <c r="C123" s="154" t="s">
        <v>67</v>
      </c>
      <c r="D123" s="47"/>
      <c r="E123" s="47"/>
      <c r="F123" s="47"/>
      <c r="G123" s="155"/>
      <c r="H123" s="156">
        <v>0</v>
      </c>
      <c r="I123" s="157">
        <v>1</v>
      </c>
      <c r="J123" s="169">
        <f t="shared" si="20"/>
        <v>1</v>
      </c>
      <c r="K123" s="350">
        <v>0</v>
      </c>
      <c r="L123" s="159">
        <v>96</v>
      </c>
      <c r="M123" s="159">
        <v>79</v>
      </c>
      <c r="N123" s="159">
        <v>78</v>
      </c>
      <c r="O123" s="159">
        <v>49</v>
      </c>
      <c r="P123" s="157">
        <v>19</v>
      </c>
      <c r="Q123" s="158">
        <f t="shared" si="21"/>
        <v>321</v>
      </c>
      <c r="R123" s="160">
        <f t="shared" si="22"/>
        <v>322</v>
      </c>
    </row>
    <row r="124" spans="2:18" s="135" customFormat="1" ht="17.100000000000001" customHeight="1">
      <c r="B124" s="147"/>
      <c r="C124" s="154" t="s">
        <v>68</v>
      </c>
      <c r="D124" s="47"/>
      <c r="E124" s="47"/>
      <c r="F124" s="47"/>
      <c r="G124" s="155"/>
      <c r="H124" s="156">
        <v>13</v>
      </c>
      <c r="I124" s="157">
        <v>17</v>
      </c>
      <c r="J124" s="169">
        <f t="shared" si="20"/>
        <v>30</v>
      </c>
      <c r="K124" s="350">
        <v>0</v>
      </c>
      <c r="L124" s="159">
        <v>81</v>
      </c>
      <c r="M124" s="159">
        <v>79</v>
      </c>
      <c r="N124" s="159">
        <v>71</v>
      </c>
      <c r="O124" s="159">
        <v>60</v>
      </c>
      <c r="P124" s="157">
        <v>19</v>
      </c>
      <c r="Q124" s="158">
        <f t="shared" si="21"/>
        <v>310</v>
      </c>
      <c r="R124" s="160">
        <f t="shared" si="22"/>
        <v>340</v>
      </c>
    </row>
    <row r="125" spans="2:18" s="135" customFormat="1" ht="17.100000000000001" customHeight="1">
      <c r="B125" s="147"/>
      <c r="C125" s="154" t="s">
        <v>69</v>
      </c>
      <c r="D125" s="47"/>
      <c r="E125" s="47"/>
      <c r="F125" s="47"/>
      <c r="G125" s="155"/>
      <c r="H125" s="156">
        <v>0</v>
      </c>
      <c r="I125" s="157">
        <v>0</v>
      </c>
      <c r="J125" s="169">
        <f t="shared" si="20"/>
        <v>0</v>
      </c>
      <c r="K125" s="355"/>
      <c r="L125" s="159">
        <v>182</v>
      </c>
      <c r="M125" s="159">
        <v>215</v>
      </c>
      <c r="N125" s="159">
        <v>216</v>
      </c>
      <c r="O125" s="159">
        <v>133</v>
      </c>
      <c r="P125" s="157">
        <v>51</v>
      </c>
      <c r="Q125" s="158">
        <f t="shared" si="21"/>
        <v>797</v>
      </c>
      <c r="R125" s="160">
        <f t="shared" si="22"/>
        <v>797</v>
      </c>
    </row>
    <row r="126" spans="2:18" s="135" customFormat="1" ht="17.100000000000001" customHeight="1">
      <c r="B126" s="147"/>
      <c r="C126" s="190" t="s">
        <v>70</v>
      </c>
      <c r="D126" s="191"/>
      <c r="E126" s="191"/>
      <c r="F126" s="191"/>
      <c r="G126" s="192"/>
      <c r="H126" s="156">
        <v>0</v>
      </c>
      <c r="I126" s="157">
        <v>0</v>
      </c>
      <c r="J126" s="169">
        <f t="shared" si="20"/>
        <v>0</v>
      </c>
      <c r="K126" s="355"/>
      <c r="L126" s="159">
        <v>24</v>
      </c>
      <c r="M126" s="159">
        <v>45</v>
      </c>
      <c r="N126" s="159">
        <v>36</v>
      </c>
      <c r="O126" s="159">
        <v>24</v>
      </c>
      <c r="P126" s="157">
        <v>13</v>
      </c>
      <c r="Q126" s="158">
        <f t="shared" si="21"/>
        <v>142</v>
      </c>
      <c r="R126" s="160">
        <f t="shared" si="22"/>
        <v>142</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7</v>
      </c>
      <c r="O127" s="159">
        <v>23</v>
      </c>
      <c r="P127" s="157">
        <v>18</v>
      </c>
      <c r="Q127" s="158">
        <f t="shared" si="21"/>
        <v>48</v>
      </c>
      <c r="R127" s="160">
        <f t="shared" si="22"/>
        <v>48</v>
      </c>
    </row>
    <row r="128" spans="2:18" s="135" customFormat="1" ht="17.100000000000001" customHeight="1">
      <c r="B128" s="195"/>
      <c r="C128" s="196" t="s">
        <v>72</v>
      </c>
      <c r="D128" s="197"/>
      <c r="E128" s="197"/>
      <c r="F128" s="197"/>
      <c r="G128" s="198"/>
      <c r="H128" s="199">
        <v>0</v>
      </c>
      <c r="I128" s="200">
        <v>0</v>
      </c>
      <c r="J128" s="201">
        <f t="shared" si="20"/>
        <v>0</v>
      </c>
      <c r="K128" s="356"/>
      <c r="L128" s="202">
        <v>21</v>
      </c>
      <c r="M128" s="202">
        <v>33</v>
      </c>
      <c r="N128" s="202">
        <v>25</v>
      </c>
      <c r="O128" s="202">
        <v>29</v>
      </c>
      <c r="P128" s="200">
        <v>35</v>
      </c>
      <c r="Q128" s="203">
        <f t="shared" si="21"/>
        <v>143</v>
      </c>
      <c r="R128" s="204">
        <f t="shared" si="22"/>
        <v>143</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52</v>
      </c>
      <c r="M129" s="143">
        <f t="shared" si="23"/>
        <v>103</v>
      </c>
      <c r="N129" s="143">
        <f t="shared" si="23"/>
        <v>329</v>
      </c>
      <c r="O129" s="143">
        <f t="shared" si="23"/>
        <v>916</v>
      </c>
      <c r="P129" s="144">
        <f t="shared" si="23"/>
        <v>959</v>
      </c>
      <c r="Q129" s="145">
        <f t="shared" si="23"/>
        <v>2359</v>
      </c>
      <c r="R129" s="146">
        <f t="shared" si="23"/>
        <v>2359</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8</v>
      </c>
      <c r="N130" s="152">
        <v>168</v>
      </c>
      <c r="O130" s="152">
        <v>509</v>
      </c>
      <c r="P130" s="150">
        <v>450</v>
      </c>
      <c r="Q130" s="151">
        <f>SUM(K130:P130)</f>
        <v>1135</v>
      </c>
      <c r="R130" s="153">
        <f>SUM(J130,Q130)</f>
        <v>1135</v>
      </c>
    </row>
    <row r="131" spans="1:18" s="135" customFormat="1" ht="17.100000000000001" customHeight="1">
      <c r="B131" s="147"/>
      <c r="C131" s="154" t="s">
        <v>75</v>
      </c>
      <c r="D131" s="47"/>
      <c r="E131" s="47"/>
      <c r="F131" s="47"/>
      <c r="G131" s="155"/>
      <c r="H131" s="156">
        <v>0</v>
      </c>
      <c r="I131" s="157">
        <v>0</v>
      </c>
      <c r="J131" s="169">
        <f>SUM(H131:I131)</f>
        <v>0</v>
      </c>
      <c r="K131" s="355"/>
      <c r="L131" s="159">
        <v>51</v>
      </c>
      <c r="M131" s="159">
        <v>88</v>
      </c>
      <c r="N131" s="159">
        <v>117</v>
      </c>
      <c r="O131" s="159">
        <v>116</v>
      </c>
      <c r="P131" s="157">
        <v>72</v>
      </c>
      <c r="Q131" s="158">
        <f>SUM(K131:P131)</f>
        <v>444</v>
      </c>
      <c r="R131" s="160">
        <f>SUM(J131,Q131)</f>
        <v>444</v>
      </c>
    </row>
    <row r="132" spans="1:18" s="135" customFormat="1" ht="16.5" customHeight="1">
      <c r="B132" s="193"/>
      <c r="C132" s="154" t="s">
        <v>76</v>
      </c>
      <c r="D132" s="47"/>
      <c r="E132" s="47"/>
      <c r="F132" s="47"/>
      <c r="G132" s="155"/>
      <c r="H132" s="156">
        <v>0</v>
      </c>
      <c r="I132" s="157">
        <v>0</v>
      </c>
      <c r="J132" s="169">
        <f>SUM(H132:I132)</f>
        <v>0</v>
      </c>
      <c r="K132" s="355"/>
      <c r="L132" s="159">
        <v>1</v>
      </c>
      <c r="M132" s="159">
        <v>6</v>
      </c>
      <c r="N132" s="159">
        <v>14</v>
      </c>
      <c r="O132" s="159">
        <v>79</v>
      </c>
      <c r="P132" s="157">
        <v>108</v>
      </c>
      <c r="Q132" s="158">
        <f>SUM(K132:P132)</f>
        <v>208</v>
      </c>
      <c r="R132" s="160">
        <f>SUM(J132,Q132)</f>
        <v>208</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1</v>
      </c>
      <c r="N133" s="320">
        <v>30</v>
      </c>
      <c r="O133" s="320">
        <v>212</v>
      </c>
      <c r="P133" s="318">
        <v>329</v>
      </c>
      <c r="Q133" s="321">
        <f>SUM(K133:P133)</f>
        <v>572</v>
      </c>
      <c r="R133" s="322">
        <f>SUM(J133,Q133)</f>
        <v>572</v>
      </c>
    </row>
    <row r="134" spans="1:18" s="135" customFormat="1" ht="17.100000000000001" customHeight="1">
      <c r="B134" s="205" t="s">
        <v>77</v>
      </c>
      <c r="C134" s="31"/>
      <c r="D134" s="31"/>
      <c r="E134" s="31"/>
      <c r="F134" s="31"/>
      <c r="G134" s="32"/>
      <c r="H134" s="140">
        <f t="shared" ref="H134:R134" si="24">SUM(H98,H119,H129)</f>
        <v>1747</v>
      </c>
      <c r="I134" s="141">
        <f t="shared" si="24"/>
        <v>2827</v>
      </c>
      <c r="J134" s="142">
        <f t="shared" si="24"/>
        <v>4574</v>
      </c>
      <c r="K134" s="352">
        <f t="shared" si="24"/>
        <v>0</v>
      </c>
      <c r="L134" s="143">
        <f t="shared" si="24"/>
        <v>11011</v>
      </c>
      <c r="M134" s="143">
        <f t="shared" si="24"/>
        <v>8118</v>
      </c>
      <c r="N134" s="143">
        <f t="shared" si="24"/>
        <v>5645</v>
      </c>
      <c r="O134" s="143">
        <f t="shared" si="24"/>
        <v>4276</v>
      </c>
      <c r="P134" s="144">
        <f t="shared" si="24"/>
        <v>2837</v>
      </c>
      <c r="Q134" s="145">
        <f t="shared" si="24"/>
        <v>31887</v>
      </c>
      <c r="R134" s="146">
        <f t="shared" si="24"/>
        <v>36461</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令和２年（２０２０年）６月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74" t="s">
        <v>13</v>
      </c>
      <c r="R139" s="668"/>
    </row>
    <row r="140" spans="1:18" s="135" customFormat="1" ht="17.100000000000001" customHeight="1">
      <c r="B140" s="137" t="s">
        <v>43</v>
      </c>
      <c r="C140" s="138"/>
      <c r="D140" s="138"/>
      <c r="E140" s="138"/>
      <c r="F140" s="138"/>
      <c r="G140" s="139"/>
      <c r="H140" s="140">
        <f t="shared" ref="H140:R140" si="25">SUM(H141,H147,H150,H155,H159:H160)</f>
        <v>13672744</v>
      </c>
      <c r="I140" s="141">
        <f t="shared" si="25"/>
        <v>28704551</v>
      </c>
      <c r="J140" s="142">
        <f t="shared" si="25"/>
        <v>42377295</v>
      </c>
      <c r="K140" s="352">
        <f t="shared" si="25"/>
        <v>0</v>
      </c>
      <c r="L140" s="143">
        <f t="shared" si="25"/>
        <v>243926923</v>
      </c>
      <c r="M140" s="143">
        <f t="shared" si="25"/>
        <v>211666465</v>
      </c>
      <c r="N140" s="143">
        <f t="shared" si="25"/>
        <v>175814898</v>
      </c>
      <c r="O140" s="143">
        <f t="shared" si="25"/>
        <v>122703161</v>
      </c>
      <c r="P140" s="144">
        <f t="shared" si="25"/>
        <v>76185863</v>
      </c>
      <c r="Q140" s="145">
        <f t="shared" si="25"/>
        <v>830297310</v>
      </c>
      <c r="R140" s="146">
        <f t="shared" si="25"/>
        <v>872674605</v>
      </c>
    </row>
    <row r="141" spans="1:18" s="135" customFormat="1" ht="17.100000000000001" customHeight="1">
      <c r="B141" s="147"/>
      <c r="C141" s="137" t="s">
        <v>44</v>
      </c>
      <c r="D141" s="138"/>
      <c r="E141" s="138"/>
      <c r="F141" s="138"/>
      <c r="G141" s="139"/>
      <c r="H141" s="140">
        <f t="shared" ref="H141:Q141" si="26">SUM(H142:H146)</f>
        <v>1528986</v>
      </c>
      <c r="I141" s="141">
        <f t="shared" si="26"/>
        <v>5003279</v>
      </c>
      <c r="J141" s="142">
        <f t="shared" si="26"/>
        <v>6532265</v>
      </c>
      <c r="K141" s="352">
        <f t="shared" si="26"/>
        <v>0</v>
      </c>
      <c r="L141" s="143">
        <f t="shared" si="26"/>
        <v>56620645</v>
      </c>
      <c r="M141" s="143">
        <f t="shared" si="26"/>
        <v>48577963</v>
      </c>
      <c r="N141" s="143">
        <f t="shared" si="26"/>
        <v>37673611</v>
      </c>
      <c r="O141" s="143">
        <f t="shared" si="26"/>
        <v>32874650</v>
      </c>
      <c r="P141" s="144">
        <f t="shared" si="26"/>
        <v>24836754</v>
      </c>
      <c r="Q141" s="145">
        <f t="shared" si="26"/>
        <v>200583623</v>
      </c>
      <c r="R141" s="146">
        <f t="shared" ref="R141:R146" si="27">SUM(J141,Q141)</f>
        <v>207115888</v>
      </c>
    </row>
    <row r="142" spans="1:18" s="135" customFormat="1" ht="17.100000000000001" customHeight="1">
      <c r="B142" s="147"/>
      <c r="C142" s="147"/>
      <c r="D142" s="39" t="s">
        <v>45</v>
      </c>
      <c r="E142" s="68"/>
      <c r="F142" s="68"/>
      <c r="G142" s="148"/>
      <c r="H142" s="149">
        <v>0</v>
      </c>
      <c r="I142" s="150">
        <v>0</v>
      </c>
      <c r="J142" s="151">
        <f>SUM(H142:I142)</f>
        <v>0</v>
      </c>
      <c r="K142" s="349">
        <v>0</v>
      </c>
      <c r="L142" s="152">
        <v>37102773</v>
      </c>
      <c r="M142" s="152">
        <v>31156022</v>
      </c>
      <c r="N142" s="152">
        <v>26116457</v>
      </c>
      <c r="O142" s="152">
        <v>22230349</v>
      </c>
      <c r="P142" s="150">
        <v>16891872</v>
      </c>
      <c r="Q142" s="151">
        <f>SUM(K142:P142)</f>
        <v>133497473</v>
      </c>
      <c r="R142" s="153">
        <f t="shared" si="27"/>
        <v>133497473</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159768</v>
      </c>
      <c r="N143" s="159">
        <v>239074</v>
      </c>
      <c r="O143" s="159">
        <v>570868</v>
      </c>
      <c r="P143" s="157">
        <v>551790</v>
      </c>
      <c r="Q143" s="158">
        <f>SUM(K143:P143)</f>
        <v>1521500</v>
      </c>
      <c r="R143" s="160">
        <f t="shared" si="27"/>
        <v>1521500</v>
      </c>
    </row>
    <row r="144" spans="1:18" s="135" customFormat="1" ht="17.100000000000001" customHeight="1">
      <c r="B144" s="147"/>
      <c r="C144" s="147"/>
      <c r="D144" s="154" t="s">
        <v>47</v>
      </c>
      <c r="E144" s="47"/>
      <c r="F144" s="47"/>
      <c r="G144" s="155"/>
      <c r="H144" s="156">
        <v>884447</v>
      </c>
      <c r="I144" s="157">
        <v>2737786</v>
      </c>
      <c r="J144" s="158">
        <f>SUM(H144:I144)</f>
        <v>3622233</v>
      </c>
      <c r="K144" s="350">
        <v>0</v>
      </c>
      <c r="L144" s="159">
        <v>10948501</v>
      </c>
      <c r="M144" s="159">
        <v>10416004</v>
      </c>
      <c r="N144" s="159">
        <v>5572711</v>
      </c>
      <c r="O144" s="159">
        <v>5229929</v>
      </c>
      <c r="P144" s="157">
        <v>4726385</v>
      </c>
      <c r="Q144" s="158">
        <f>SUM(K144:P144)</f>
        <v>36893530</v>
      </c>
      <c r="R144" s="160">
        <f t="shared" si="27"/>
        <v>40515763</v>
      </c>
    </row>
    <row r="145" spans="2:18" s="135" customFormat="1" ht="17.100000000000001" customHeight="1">
      <c r="B145" s="147"/>
      <c r="C145" s="147"/>
      <c r="D145" s="154" t="s">
        <v>48</v>
      </c>
      <c r="E145" s="47"/>
      <c r="F145" s="47"/>
      <c r="G145" s="155"/>
      <c r="H145" s="156">
        <v>283698</v>
      </c>
      <c r="I145" s="157">
        <v>1826174</v>
      </c>
      <c r="J145" s="158">
        <f>SUM(H145:I145)</f>
        <v>2109872</v>
      </c>
      <c r="K145" s="350">
        <v>0</v>
      </c>
      <c r="L145" s="159">
        <v>4324632</v>
      </c>
      <c r="M145" s="159">
        <v>2878408</v>
      </c>
      <c r="N145" s="159">
        <v>2357736</v>
      </c>
      <c r="O145" s="159">
        <v>2001201</v>
      </c>
      <c r="P145" s="157">
        <v>670590</v>
      </c>
      <c r="Q145" s="158">
        <f>SUM(K145:P145)</f>
        <v>12232567</v>
      </c>
      <c r="R145" s="160">
        <f t="shared" si="27"/>
        <v>14342439</v>
      </c>
    </row>
    <row r="146" spans="2:18" s="135" customFormat="1" ht="17.100000000000001" customHeight="1">
      <c r="B146" s="147"/>
      <c r="C146" s="147"/>
      <c r="D146" s="49" t="s">
        <v>49</v>
      </c>
      <c r="E146" s="50"/>
      <c r="F146" s="50"/>
      <c r="G146" s="161"/>
      <c r="H146" s="162">
        <v>360841</v>
      </c>
      <c r="I146" s="163">
        <v>439319</v>
      </c>
      <c r="J146" s="164">
        <f>SUM(H146:I146)</f>
        <v>800160</v>
      </c>
      <c r="K146" s="351">
        <v>0</v>
      </c>
      <c r="L146" s="165">
        <v>4244739</v>
      </c>
      <c r="M146" s="165">
        <v>3967761</v>
      </c>
      <c r="N146" s="165">
        <v>3387633</v>
      </c>
      <c r="O146" s="165">
        <v>2842303</v>
      </c>
      <c r="P146" s="163">
        <v>1996117</v>
      </c>
      <c r="Q146" s="164">
        <f>SUM(K146:P146)</f>
        <v>16438553</v>
      </c>
      <c r="R146" s="166">
        <f t="shared" si="27"/>
        <v>17238713</v>
      </c>
    </row>
    <row r="147" spans="2:18" s="135" customFormat="1" ht="17.100000000000001" customHeight="1">
      <c r="B147" s="147"/>
      <c r="C147" s="137" t="s">
        <v>50</v>
      </c>
      <c r="D147" s="138"/>
      <c r="E147" s="138"/>
      <c r="F147" s="138"/>
      <c r="G147" s="139"/>
      <c r="H147" s="140">
        <f t="shared" ref="H147:R147" si="28">SUM(H148:H149)</f>
        <v>2633186</v>
      </c>
      <c r="I147" s="141">
        <f t="shared" si="28"/>
        <v>6937170</v>
      </c>
      <c r="J147" s="142">
        <f t="shared" si="28"/>
        <v>9570356</v>
      </c>
      <c r="K147" s="352">
        <f t="shared" si="28"/>
        <v>0</v>
      </c>
      <c r="L147" s="143">
        <f t="shared" si="28"/>
        <v>107009230</v>
      </c>
      <c r="M147" s="143">
        <f t="shared" si="28"/>
        <v>89149003</v>
      </c>
      <c r="N147" s="143">
        <f t="shared" si="28"/>
        <v>69766214</v>
      </c>
      <c r="O147" s="143">
        <f t="shared" si="28"/>
        <v>42847980</v>
      </c>
      <c r="P147" s="144">
        <f t="shared" si="28"/>
        <v>23497026</v>
      </c>
      <c r="Q147" s="145">
        <f t="shared" si="28"/>
        <v>332269453</v>
      </c>
      <c r="R147" s="146">
        <f t="shared" si="28"/>
        <v>341839809</v>
      </c>
    </row>
    <row r="148" spans="2:18" s="135" customFormat="1" ht="17.100000000000001" customHeight="1">
      <c r="B148" s="147"/>
      <c r="C148" s="147"/>
      <c r="D148" s="39" t="s">
        <v>51</v>
      </c>
      <c r="E148" s="68"/>
      <c r="F148" s="68"/>
      <c r="G148" s="148"/>
      <c r="H148" s="149">
        <v>0</v>
      </c>
      <c r="I148" s="150">
        <v>0</v>
      </c>
      <c r="J148" s="167">
        <f>SUM(H148:I148)</f>
        <v>0</v>
      </c>
      <c r="K148" s="349">
        <v>0</v>
      </c>
      <c r="L148" s="152">
        <v>78788554</v>
      </c>
      <c r="M148" s="152">
        <v>65980914</v>
      </c>
      <c r="N148" s="152">
        <v>51762899</v>
      </c>
      <c r="O148" s="152">
        <v>32065280</v>
      </c>
      <c r="P148" s="150">
        <v>16824752</v>
      </c>
      <c r="Q148" s="151">
        <f>SUM(K148:P148)</f>
        <v>245422399</v>
      </c>
      <c r="R148" s="153">
        <f>SUM(J148,Q148)</f>
        <v>245422399</v>
      </c>
    </row>
    <row r="149" spans="2:18" s="135" customFormat="1" ht="17.100000000000001" customHeight="1">
      <c r="B149" s="147"/>
      <c r="C149" s="147"/>
      <c r="D149" s="49" t="s">
        <v>52</v>
      </c>
      <c r="E149" s="50"/>
      <c r="F149" s="50"/>
      <c r="G149" s="161"/>
      <c r="H149" s="162">
        <v>2633186</v>
      </c>
      <c r="I149" s="163">
        <v>6937170</v>
      </c>
      <c r="J149" s="168">
        <f>SUM(H149:I149)</f>
        <v>9570356</v>
      </c>
      <c r="K149" s="351">
        <v>0</v>
      </c>
      <c r="L149" s="165">
        <v>28220676</v>
      </c>
      <c r="M149" s="165">
        <v>23168089</v>
      </c>
      <c r="N149" s="165">
        <v>18003315</v>
      </c>
      <c r="O149" s="165">
        <v>10782700</v>
      </c>
      <c r="P149" s="163">
        <v>6672274</v>
      </c>
      <c r="Q149" s="164">
        <f>SUM(K149:P149)</f>
        <v>86847054</v>
      </c>
      <c r="R149" s="166">
        <f>SUM(J149,Q149)</f>
        <v>96417410</v>
      </c>
    </row>
    <row r="150" spans="2:18" s="135" customFormat="1" ht="17.100000000000001" customHeight="1">
      <c r="B150" s="147"/>
      <c r="C150" s="137" t="s">
        <v>53</v>
      </c>
      <c r="D150" s="138"/>
      <c r="E150" s="138"/>
      <c r="F150" s="138"/>
      <c r="G150" s="139"/>
      <c r="H150" s="140">
        <f t="shared" ref="H150:R150" si="29">SUM(H151:H154)</f>
        <v>83295</v>
      </c>
      <c r="I150" s="141">
        <f t="shared" si="29"/>
        <v>222966</v>
      </c>
      <c r="J150" s="142">
        <f t="shared" si="29"/>
        <v>306261</v>
      </c>
      <c r="K150" s="352">
        <f t="shared" si="29"/>
        <v>0</v>
      </c>
      <c r="L150" s="143">
        <f t="shared" si="29"/>
        <v>7134658</v>
      </c>
      <c r="M150" s="143">
        <f t="shared" si="29"/>
        <v>11845484</v>
      </c>
      <c r="N150" s="143">
        <f t="shared" si="29"/>
        <v>15649184</v>
      </c>
      <c r="O150" s="143">
        <f t="shared" si="29"/>
        <v>8765420</v>
      </c>
      <c r="P150" s="144">
        <f t="shared" si="29"/>
        <v>7624233</v>
      </c>
      <c r="Q150" s="145">
        <f t="shared" si="29"/>
        <v>51018979</v>
      </c>
      <c r="R150" s="146">
        <f t="shared" si="29"/>
        <v>51325240</v>
      </c>
    </row>
    <row r="151" spans="2:18" s="135" customFormat="1" ht="17.100000000000001" customHeight="1">
      <c r="B151" s="147"/>
      <c r="C151" s="147"/>
      <c r="D151" s="39" t="s">
        <v>54</v>
      </c>
      <c r="E151" s="68"/>
      <c r="F151" s="68"/>
      <c r="G151" s="148"/>
      <c r="H151" s="149">
        <v>83295</v>
      </c>
      <c r="I151" s="150">
        <v>198504</v>
      </c>
      <c r="J151" s="167">
        <f>SUM(H151:I151)</f>
        <v>281799</v>
      </c>
      <c r="K151" s="349">
        <v>0</v>
      </c>
      <c r="L151" s="152">
        <v>6580512</v>
      </c>
      <c r="M151" s="152">
        <v>9588532</v>
      </c>
      <c r="N151" s="152">
        <v>12757165</v>
      </c>
      <c r="O151" s="152">
        <v>6615464</v>
      </c>
      <c r="P151" s="150">
        <v>5357671</v>
      </c>
      <c r="Q151" s="151">
        <f>SUM(K151:P151)</f>
        <v>40899344</v>
      </c>
      <c r="R151" s="153">
        <f>SUM(J151,Q151)</f>
        <v>41181143</v>
      </c>
    </row>
    <row r="152" spans="2:18" s="135" customFormat="1" ht="17.100000000000001" customHeight="1">
      <c r="B152" s="147"/>
      <c r="C152" s="147"/>
      <c r="D152" s="154" t="s">
        <v>55</v>
      </c>
      <c r="E152" s="47"/>
      <c r="F152" s="47"/>
      <c r="G152" s="155"/>
      <c r="H152" s="156">
        <v>0</v>
      </c>
      <c r="I152" s="157">
        <v>24462</v>
      </c>
      <c r="J152" s="169">
        <f>SUM(H152:I152)</f>
        <v>24462</v>
      </c>
      <c r="K152" s="350">
        <v>0</v>
      </c>
      <c r="L152" s="159">
        <v>423043</v>
      </c>
      <c r="M152" s="159">
        <v>2256952</v>
      </c>
      <c r="N152" s="159">
        <v>2892019</v>
      </c>
      <c r="O152" s="159">
        <v>2149956</v>
      </c>
      <c r="P152" s="157">
        <v>2266562</v>
      </c>
      <c r="Q152" s="158">
        <f>SUM(K152:P152)</f>
        <v>9988532</v>
      </c>
      <c r="R152" s="160">
        <f>SUM(J152,Q152)</f>
        <v>10012994</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131103</v>
      </c>
      <c r="M154" s="320">
        <v>0</v>
      </c>
      <c r="N154" s="320">
        <v>0</v>
      </c>
      <c r="O154" s="320">
        <v>0</v>
      </c>
      <c r="P154" s="318">
        <v>0</v>
      </c>
      <c r="Q154" s="321">
        <f>SUM(K154:P154)</f>
        <v>131103</v>
      </c>
      <c r="R154" s="322">
        <f>SUM(J154,Q154)</f>
        <v>131103</v>
      </c>
    </row>
    <row r="155" spans="2:18" s="135" customFormat="1" ht="17.100000000000001" customHeight="1">
      <c r="B155" s="147"/>
      <c r="C155" s="137" t="s">
        <v>57</v>
      </c>
      <c r="D155" s="138"/>
      <c r="E155" s="138"/>
      <c r="F155" s="138"/>
      <c r="G155" s="139"/>
      <c r="H155" s="140">
        <f t="shared" ref="H155:R155" si="30">SUM(H156:H158)</f>
        <v>4680135</v>
      </c>
      <c r="I155" s="141">
        <f t="shared" si="30"/>
        <v>9022705</v>
      </c>
      <c r="J155" s="142">
        <f t="shared" si="30"/>
        <v>13702840</v>
      </c>
      <c r="K155" s="352">
        <f t="shared" si="30"/>
        <v>0</v>
      </c>
      <c r="L155" s="143">
        <f t="shared" si="30"/>
        <v>13702385</v>
      </c>
      <c r="M155" s="143">
        <f t="shared" si="30"/>
        <v>18109986</v>
      </c>
      <c r="N155" s="143">
        <f t="shared" si="30"/>
        <v>13064767</v>
      </c>
      <c r="O155" s="143">
        <f t="shared" si="30"/>
        <v>11350780</v>
      </c>
      <c r="P155" s="144">
        <f t="shared" si="30"/>
        <v>7465455</v>
      </c>
      <c r="Q155" s="145">
        <f t="shared" si="30"/>
        <v>63693373</v>
      </c>
      <c r="R155" s="146">
        <f t="shared" si="30"/>
        <v>77396213</v>
      </c>
    </row>
    <row r="156" spans="2:18" s="135" customFormat="1" ht="17.100000000000001" customHeight="1">
      <c r="B156" s="147"/>
      <c r="C156" s="147"/>
      <c r="D156" s="39" t="s">
        <v>58</v>
      </c>
      <c r="E156" s="68"/>
      <c r="F156" s="68"/>
      <c r="G156" s="148"/>
      <c r="H156" s="149">
        <v>3943297</v>
      </c>
      <c r="I156" s="150">
        <v>8071909</v>
      </c>
      <c r="J156" s="167">
        <f>SUM(H156:I156)</f>
        <v>12015206</v>
      </c>
      <c r="K156" s="349">
        <v>0</v>
      </c>
      <c r="L156" s="152">
        <v>11882691</v>
      </c>
      <c r="M156" s="152">
        <v>16789046</v>
      </c>
      <c r="N156" s="152">
        <v>12276839</v>
      </c>
      <c r="O156" s="152">
        <v>10666044</v>
      </c>
      <c r="P156" s="150">
        <v>7092532</v>
      </c>
      <c r="Q156" s="151">
        <f>SUM(K156:P156)</f>
        <v>58707152</v>
      </c>
      <c r="R156" s="153">
        <f>SUM(J156,Q156)</f>
        <v>70722358</v>
      </c>
    </row>
    <row r="157" spans="2:18" s="135" customFormat="1" ht="17.100000000000001" customHeight="1">
      <c r="B157" s="147"/>
      <c r="C157" s="147"/>
      <c r="D157" s="154" t="s">
        <v>59</v>
      </c>
      <c r="E157" s="47"/>
      <c r="F157" s="47"/>
      <c r="G157" s="155"/>
      <c r="H157" s="156">
        <v>208647</v>
      </c>
      <c r="I157" s="157">
        <v>416924</v>
      </c>
      <c r="J157" s="169">
        <f>SUM(H157:I157)</f>
        <v>625571</v>
      </c>
      <c r="K157" s="350">
        <v>0</v>
      </c>
      <c r="L157" s="159">
        <v>556481</v>
      </c>
      <c r="M157" s="159">
        <v>477936</v>
      </c>
      <c r="N157" s="159">
        <v>344105</v>
      </c>
      <c r="O157" s="159">
        <v>300672</v>
      </c>
      <c r="P157" s="157">
        <v>147202</v>
      </c>
      <c r="Q157" s="158">
        <f>SUM(K157:P157)</f>
        <v>1826396</v>
      </c>
      <c r="R157" s="160">
        <f>SUM(J157,Q157)</f>
        <v>2451967</v>
      </c>
    </row>
    <row r="158" spans="2:18" s="135" customFormat="1" ht="17.100000000000001" customHeight="1">
      <c r="B158" s="147"/>
      <c r="C158" s="147"/>
      <c r="D158" s="49" t="s">
        <v>60</v>
      </c>
      <c r="E158" s="50"/>
      <c r="F158" s="50"/>
      <c r="G158" s="161"/>
      <c r="H158" s="162">
        <v>528191</v>
      </c>
      <c r="I158" s="163">
        <v>533872</v>
      </c>
      <c r="J158" s="168">
        <f>SUM(H158:I158)</f>
        <v>1062063</v>
      </c>
      <c r="K158" s="351">
        <v>0</v>
      </c>
      <c r="L158" s="165">
        <v>1263213</v>
      </c>
      <c r="M158" s="165">
        <v>843004</v>
      </c>
      <c r="N158" s="165">
        <v>443823</v>
      </c>
      <c r="O158" s="165">
        <v>384064</v>
      </c>
      <c r="P158" s="163">
        <v>225721</v>
      </c>
      <c r="Q158" s="164">
        <f>SUM(K158:P158)</f>
        <v>3159825</v>
      </c>
      <c r="R158" s="166">
        <f>SUM(J158,Q158)</f>
        <v>4221888</v>
      </c>
    </row>
    <row r="159" spans="2:18" s="135" customFormat="1" ht="17.100000000000001" customHeight="1">
      <c r="B159" s="147"/>
      <c r="C159" s="171" t="s">
        <v>61</v>
      </c>
      <c r="D159" s="172"/>
      <c r="E159" s="172"/>
      <c r="F159" s="172"/>
      <c r="G159" s="173"/>
      <c r="H159" s="140">
        <v>1220382</v>
      </c>
      <c r="I159" s="141">
        <v>2052721</v>
      </c>
      <c r="J159" s="142">
        <f>SUM(H159:I159)</f>
        <v>3273103</v>
      </c>
      <c r="K159" s="352">
        <v>0</v>
      </c>
      <c r="L159" s="143">
        <v>16259024</v>
      </c>
      <c r="M159" s="143">
        <v>17213433</v>
      </c>
      <c r="N159" s="143">
        <v>20678962</v>
      </c>
      <c r="O159" s="143">
        <v>16489356</v>
      </c>
      <c r="P159" s="144">
        <v>7138840</v>
      </c>
      <c r="Q159" s="145">
        <f>SUM(K159:P159)</f>
        <v>77779615</v>
      </c>
      <c r="R159" s="146">
        <f>SUM(J159,Q159)</f>
        <v>81052718</v>
      </c>
    </row>
    <row r="160" spans="2:18" s="135" customFormat="1" ht="17.100000000000001" customHeight="1">
      <c r="B160" s="170"/>
      <c r="C160" s="171" t="s">
        <v>62</v>
      </c>
      <c r="D160" s="172"/>
      <c r="E160" s="172"/>
      <c r="F160" s="172"/>
      <c r="G160" s="173"/>
      <c r="H160" s="140">
        <v>3526760</v>
      </c>
      <c r="I160" s="141">
        <v>5465710</v>
      </c>
      <c r="J160" s="142">
        <f>SUM(H160:I160)</f>
        <v>8992470</v>
      </c>
      <c r="K160" s="352">
        <v>0</v>
      </c>
      <c r="L160" s="143">
        <v>43200981</v>
      </c>
      <c r="M160" s="143">
        <v>26770596</v>
      </c>
      <c r="N160" s="143">
        <v>18982160</v>
      </c>
      <c r="O160" s="143">
        <v>10374975</v>
      </c>
      <c r="P160" s="144">
        <v>5623555</v>
      </c>
      <c r="Q160" s="145">
        <f>SUM(K160:P160)</f>
        <v>104952267</v>
      </c>
      <c r="R160" s="146">
        <f>SUM(J160,Q160)</f>
        <v>113944737</v>
      </c>
    </row>
    <row r="161" spans="2:18" s="135" customFormat="1" ht="17.100000000000001" customHeight="1">
      <c r="B161" s="137" t="s">
        <v>63</v>
      </c>
      <c r="C161" s="138"/>
      <c r="D161" s="138"/>
      <c r="E161" s="138"/>
      <c r="F161" s="138"/>
      <c r="G161" s="139"/>
      <c r="H161" s="140">
        <f t="shared" ref="H161:R161" si="31">SUM(H162:H170)</f>
        <v>606433</v>
      </c>
      <c r="I161" s="141">
        <f t="shared" si="31"/>
        <v>1396640</v>
      </c>
      <c r="J161" s="142">
        <f t="shared" si="31"/>
        <v>2003073</v>
      </c>
      <c r="K161" s="352">
        <f t="shared" si="31"/>
        <v>0</v>
      </c>
      <c r="L161" s="143">
        <f t="shared" si="31"/>
        <v>139682298</v>
      </c>
      <c r="M161" s="143">
        <f t="shared" si="31"/>
        <v>141198194</v>
      </c>
      <c r="N161" s="143">
        <f t="shared" si="31"/>
        <v>142590917</v>
      </c>
      <c r="O161" s="143">
        <f t="shared" si="31"/>
        <v>104481977</v>
      </c>
      <c r="P161" s="144">
        <f t="shared" si="31"/>
        <v>54571726</v>
      </c>
      <c r="Q161" s="145">
        <f t="shared" si="31"/>
        <v>582525112</v>
      </c>
      <c r="R161" s="146">
        <f t="shared" si="31"/>
        <v>584528185</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4709229</v>
      </c>
      <c r="M162" s="211">
        <v>4909299</v>
      </c>
      <c r="N162" s="211">
        <v>4186889</v>
      </c>
      <c r="O162" s="211">
        <v>3888396</v>
      </c>
      <c r="P162" s="212">
        <v>2792013</v>
      </c>
      <c r="Q162" s="213">
        <f t="shared" ref="Q162:Q170" si="33">SUM(K162:P162)</f>
        <v>20485826</v>
      </c>
      <c r="R162" s="214">
        <f t="shared" ref="R162:R170" si="34">SUM(J162,Q162)</f>
        <v>20485826</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0</v>
      </c>
      <c r="Q163" s="158">
        <f t="shared" si="33"/>
        <v>0</v>
      </c>
      <c r="R163" s="160">
        <f t="shared" si="34"/>
        <v>0</v>
      </c>
    </row>
    <row r="164" spans="2:18" s="189" customFormat="1" ht="17.100000000000001" customHeight="1">
      <c r="B164" s="179"/>
      <c r="C164" s="180" t="s">
        <v>66</v>
      </c>
      <c r="D164" s="181"/>
      <c r="E164" s="181"/>
      <c r="F164" s="181"/>
      <c r="G164" s="182"/>
      <c r="H164" s="183">
        <v>0</v>
      </c>
      <c r="I164" s="184">
        <v>0</v>
      </c>
      <c r="J164" s="185">
        <f t="shared" si="32"/>
        <v>0</v>
      </c>
      <c r="K164" s="355"/>
      <c r="L164" s="186">
        <v>64987420</v>
      </c>
      <c r="M164" s="186">
        <v>46002729</v>
      </c>
      <c r="N164" s="186">
        <v>41351378</v>
      </c>
      <c r="O164" s="186">
        <v>23835582</v>
      </c>
      <c r="P164" s="184">
        <v>10874069</v>
      </c>
      <c r="Q164" s="187">
        <f t="shared" si="33"/>
        <v>187051178</v>
      </c>
      <c r="R164" s="188">
        <f t="shared" si="34"/>
        <v>187051178</v>
      </c>
    </row>
    <row r="165" spans="2:18" s="135" customFormat="1" ht="17.100000000000001" customHeight="1">
      <c r="B165" s="147"/>
      <c r="C165" s="154" t="s">
        <v>67</v>
      </c>
      <c r="D165" s="47"/>
      <c r="E165" s="47"/>
      <c r="F165" s="47"/>
      <c r="G165" s="155"/>
      <c r="H165" s="156">
        <v>0</v>
      </c>
      <c r="I165" s="157">
        <v>73737</v>
      </c>
      <c r="J165" s="169">
        <f t="shared" si="32"/>
        <v>73737</v>
      </c>
      <c r="K165" s="350">
        <v>0</v>
      </c>
      <c r="L165" s="159">
        <v>10461777</v>
      </c>
      <c r="M165" s="159">
        <v>10532969</v>
      </c>
      <c r="N165" s="159">
        <v>11091363</v>
      </c>
      <c r="O165" s="159">
        <v>8913080</v>
      </c>
      <c r="P165" s="157">
        <v>3577427</v>
      </c>
      <c r="Q165" s="158">
        <f t="shared" si="33"/>
        <v>44576616</v>
      </c>
      <c r="R165" s="160">
        <f t="shared" si="34"/>
        <v>44650353</v>
      </c>
    </row>
    <row r="166" spans="2:18" s="135" customFormat="1" ht="17.100000000000001" customHeight="1">
      <c r="B166" s="147"/>
      <c r="C166" s="154" t="s">
        <v>68</v>
      </c>
      <c r="D166" s="47"/>
      <c r="E166" s="47"/>
      <c r="F166" s="47"/>
      <c r="G166" s="155"/>
      <c r="H166" s="156">
        <v>606433</v>
      </c>
      <c r="I166" s="157">
        <v>1322903</v>
      </c>
      <c r="J166" s="169">
        <f t="shared" si="32"/>
        <v>1929336</v>
      </c>
      <c r="K166" s="350">
        <v>0</v>
      </c>
      <c r="L166" s="159">
        <v>10150458</v>
      </c>
      <c r="M166" s="159">
        <v>13757868</v>
      </c>
      <c r="N166" s="159">
        <v>16752795</v>
      </c>
      <c r="O166" s="159">
        <v>14967248</v>
      </c>
      <c r="P166" s="157">
        <v>5389470</v>
      </c>
      <c r="Q166" s="158">
        <f t="shared" si="33"/>
        <v>61017839</v>
      </c>
      <c r="R166" s="160">
        <f t="shared" si="34"/>
        <v>62947175</v>
      </c>
    </row>
    <row r="167" spans="2:18" s="135" customFormat="1" ht="17.100000000000001" customHeight="1">
      <c r="B167" s="147"/>
      <c r="C167" s="154" t="s">
        <v>69</v>
      </c>
      <c r="D167" s="47"/>
      <c r="E167" s="47"/>
      <c r="F167" s="47"/>
      <c r="G167" s="155"/>
      <c r="H167" s="156">
        <v>0</v>
      </c>
      <c r="I167" s="157">
        <v>0</v>
      </c>
      <c r="J167" s="169">
        <f t="shared" si="32"/>
        <v>0</v>
      </c>
      <c r="K167" s="355"/>
      <c r="L167" s="159">
        <v>42817255</v>
      </c>
      <c r="M167" s="159">
        <v>52297840</v>
      </c>
      <c r="N167" s="159">
        <v>54595211</v>
      </c>
      <c r="O167" s="159">
        <v>33219366</v>
      </c>
      <c r="P167" s="157">
        <v>12978619</v>
      </c>
      <c r="Q167" s="158">
        <f t="shared" si="33"/>
        <v>195908291</v>
      </c>
      <c r="R167" s="160">
        <f t="shared" si="34"/>
        <v>195908291</v>
      </c>
    </row>
    <row r="168" spans="2:18" s="135" customFormat="1" ht="17.100000000000001" customHeight="1">
      <c r="B168" s="147"/>
      <c r="C168" s="190" t="s">
        <v>70</v>
      </c>
      <c r="D168" s="191"/>
      <c r="E168" s="191"/>
      <c r="F168" s="191"/>
      <c r="G168" s="192"/>
      <c r="H168" s="156">
        <v>0</v>
      </c>
      <c r="I168" s="157">
        <v>0</v>
      </c>
      <c r="J168" s="169">
        <f t="shared" si="32"/>
        <v>0</v>
      </c>
      <c r="K168" s="355"/>
      <c r="L168" s="159">
        <v>3823170</v>
      </c>
      <c r="M168" s="159">
        <v>8019924</v>
      </c>
      <c r="N168" s="159">
        <v>6968162</v>
      </c>
      <c r="O168" s="159">
        <v>5202362</v>
      </c>
      <c r="P168" s="157">
        <v>3107779</v>
      </c>
      <c r="Q168" s="158">
        <f t="shared" si="33"/>
        <v>27121397</v>
      </c>
      <c r="R168" s="160">
        <f t="shared" si="34"/>
        <v>27121397</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1775927</v>
      </c>
      <c r="O169" s="159">
        <v>6436970</v>
      </c>
      <c r="P169" s="157">
        <v>5548438</v>
      </c>
      <c r="Q169" s="158">
        <f t="shared" si="33"/>
        <v>13761335</v>
      </c>
      <c r="R169" s="160">
        <f t="shared" si="34"/>
        <v>13761335</v>
      </c>
    </row>
    <row r="170" spans="2:18" s="135" customFormat="1" ht="17.100000000000001" customHeight="1">
      <c r="B170" s="195"/>
      <c r="C170" s="196" t="s">
        <v>72</v>
      </c>
      <c r="D170" s="197"/>
      <c r="E170" s="197"/>
      <c r="F170" s="197"/>
      <c r="G170" s="198"/>
      <c r="H170" s="199">
        <v>0</v>
      </c>
      <c r="I170" s="200">
        <v>0</v>
      </c>
      <c r="J170" s="201">
        <f t="shared" si="32"/>
        <v>0</v>
      </c>
      <c r="K170" s="356"/>
      <c r="L170" s="202">
        <v>2732989</v>
      </c>
      <c r="M170" s="202">
        <v>5677565</v>
      </c>
      <c r="N170" s="202">
        <v>5869192</v>
      </c>
      <c r="O170" s="202">
        <v>8018973</v>
      </c>
      <c r="P170" s="200">
        <v>10303911</v>
      </c>
      <c r="Q170" s="203">
        <f t="shared" si="33"/>
        <v>32602630</v>
      </c>
      <c r="R170" s="204">
        <f t="shared" si="34"/>
        <v>32602630</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12224702</v>
      </c>
      <c r="M171" s="143">
        <f t="shared" si="35"/>
        <v>24340279</v>
      </c>
      <c r="N171" s="143">
        <f t="shared" si="35"/>
        <v>83394243</v>
      </c>
      <c r="O171" s="143">
        <f t="shared" si="35"/>
        <v>265937563</v>
      </c>
      <c r="P171" s="144">
        <f t="shared" si="35"/>
        <v>316362927</v>
      </c>
      <c r="Q171" s="145">
        <f t="shared" si="35"/>
        <v>702259714</v>
      </c>
      <c r="R171" s="146">
        <f t="shared" si="35"/>
        <v>702259714</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1573306</v>
      </c>
      <c r="N172" s="152">
        <v>39936957</v>
      </c>
      <c r="O172" s="152">
        <v>125862234</v>
      </c>
      <c r="P172" s="150">
        <v>119837113</v>
      </c>
      <c r="Q172" s="151">
        <f>SUM(K172:P172)</f>
        <v>287209610</v>
      </c>
      <c r="R172" s="153">
        <f>SUM(J172,Q172)</f>
        <v>287209610</v>
      </c>
    </row>
    <row r="173" spans="2:18" s="135" customFormat="1" ht="17.100000000000001" customHeight="1">
      <c r="B173" s="147"/>
      <c r="C173" s="154" t="s">
        <v>75</v>
      </c>
      <c r="D173" s="47"/>
      <c r="E173" s="47"/>
      <c r="F173" s="47"/>
      <c r="G173" s="155"/>
      <c r="H173" s="156">
        <v>0</v>
      </c>
      <c r="I173" s="157">
        <v>0</v>
      </c>
      <c r="J173" s="169">
        <f>SUM(H173:I173)</f>
        <v>0</v>
      </c>
      <c r="K173" s="355"/>
      <c r="L173" s="159">
        <v>12017234</v>
      </c>
      <c r="M173" s="159">
        <v>20800761</v>
      </c>
      <c r="N173" s="159">
        <v>29487582</v>
      </c>
      <c r="O173" s="159">
        <v>32833999</v>
      </c>
      <c r="P173" s="157">
        <v>21959399</v>
      </c>
      <c r="Q173" s="158">
        <f>SUM(K173:P173)</f>
        <v>117098975</v>
      </c>
      <c r="R173" s="160">
        <f>SUM(J173,Q173)</f>
        <v>117098975</v>
      </c>
    </row>
    <row r="174" spans="2:18" s="135" customFormat="1" ht="17.100000000000001" customHeight="1">
      <c r="B174" s="193"/>
      <c r="C174" s="154" t="s">
        <v>76</v>
      </c>
      <c r="D174" s="47"/>
      <c r="E174" s="47"/>
      <c r="F174" s="47"/>
      <c r="G174" s="155"/>
      <c r="H174" s="156">
        <v>0</v>
      </c>
      <c r="I174" s="157">
        <v>0</v>
      </c>
      <c r="J174" s="169">
        <f>SUM(H174:I174)</f>
        <v>0</v>
      </c>
      <c r="K174" s="355"/>
      <c r="L174" s="159">
        <v>207468</v>
      </c>
      <c r="M174" s="159">
        <v>1678455</v>
      </c>
      <c r="N174" s="159">
        <v>4570395</v>
      </c>
      <c r="O174" s="159">
        <v>27204683</v>
      </c>
      <c r="P174" s="157">
        <v>40647796</v>
      </c>
      <c r="Q174" s="158">
        <f>SUM(K174:P174)</f>
        <v>74308797</v>
      </c>
      <c r="R174" s="160">
        <f>SUM(J174,Q174)</f>
        <v>74308797</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287757</v>
      </c>
      <c r="N175" s="320">
        <v>9399309</v>
      </c>
      <c r="O175" s="320">
        <v>80036647</v>
      </c>
      <c r="P175" s="318">
        <v>133918619</v>
      </c>
      <c r="Q175" s="321">
        <f>SUM(K175:P175)</f>
        <v>223642332</v>
      </c>
      <c r="R175" s="322">
        <f>SUM(J175,Q175)</f>
        <v>223642332</v>
      </c>
    </row>
    <row r="176" spans="2:18" s="135" customFormat="1" ht="17.100000000000001" customHeight="1">
      <c r="B176" s="205" t="s">
        <v>77</v>
      </c>
      <c r="C176" s="31"/>
      <c r="D176" s="31"/>
      <c r="E176" s="31"/>
      <c r="F176" s="31"/>
      <c r="G176" s="32"/>
      <c r="H176" s="140">
        <f t="shared" ref="H176:R176" si="36">SUM(H140,H161,H171)</f>
        <v>14279177</v>
      </c>
      <c r="I176" s="141">
        <f t="shared" si="36"/>
        <v>30101191</v>
      </c>
      <c r="J176" s="142">
        <f t="shared" si="36"/>
        <v>44380368</v>
      </c>
      <c r="K176" s="352">
        <f t="shared" si="36"/>
        <v>0</v>
      </c>
      <c r="L176" s="143">
        <f t="shared" si="36"/>
        <v>395833923</v>
      </c>
      <c r="M176" s="143">
        <f t="shared" si="36"/>
        <v>377204938</v>
      </c>
      <c r="N176" s="143">
        <f t="shared" si="36"/>
        <v>401800058</v>
      </c>
      <c r="O176" s="143">
        <f t="shared" si="36"/>
        <v>493122701</v>
      </c>
      <c r="P176" s="144">
        <f t="shared" si="36"/>
        <v>447120516</v>
      </c>
      <c r="Q176" s="145">
        <f t="shared" si="36"/>
        <v>2115082136</v>
      </c>
      <c r="R176" s="146">
        <f t="shared" si="36"/>
        <v>2159462504</v>
      </c>
    </row>
  </sheetData>
  <mergeCells count="54">
    <mergeCell ref="H88:J88"/>
    <mergeCell ref="K88:P88"/>
    <mergeCell ref="K54:R54"/>
    <mergeCell ref="K64:P64"/>
    <mergeCell ref="Q88:Q89"/>
    <mergeCell ref="Q64:Q65"/>
    <mergeCell ref="B80:G81"/>
    <mergeCell ref="J79:Q79"/>
    <mergeCell ref="J87:Q87"/>
    <mergeCell ref="H5:I5"/>
    <mergeCell ref="H55:J55"/>
    <mergeCell ref="H47:J47"/>
    <mergeCell ref="B72:G73"/>
    <mergeCell ref="B13:B22"/>
    <mergeCell ref="B23:B32"/>
    <mergeCell ref="B33:B42"/>
    <mergeCell ref="Q80:Q81"/>
    <mergeCell ref="B138:G139"/>
    <mergeCell ref="H96:J96"/>
    <mergeCell ref="K96:Q96"/>
    <mergeCell ref="R96:R97"/>
    <mergeCell ref="B96:G97"/>
    <mergeCell ref="H138:J138"/>
    <mergeCell ref="R138:R139"/>
    <mergeCell ref="K138:Q138"/>
    <mergeCell ref="R6:R7"/>
    <mergeCell ref="K46:R46"/>
    <mergeCell ref="J63:Q63"/>
    <mergeCell ref="K72:P72"/>
    <mergeCell ref="R55:R56"/>
    <mergeCell ref="K55:Q55"/>
    <mergeCell ref="H64:J64"/>
    <mergeCell ref="H72:J72"/>
    <mergeCell ref="J71:Q71"/>
    <mergeCell ref="Q72:Q73"/>
    <mergeCell ref="K47:Q47"/>
    <mergeCell ref="Q12:R12"/>
    <mergeCell ref="R47:R48"/>
    <mergeCell ref="J1:O1"/>
    <mergeCell ref="P1:Q1"/>
    <mergeCell ref="I137:R137"/>
    <mergeCell ref="C13:G13"/>
    <mergeCell ref="C22:G22"/>
    <mergeCell ref="C32:G32"/>
    <mergeCell ref="C42:G42"/>
    <mergeCell ref="I95:R95"/>
    <mergeCell ref="H80:J80"/>
    <mergeCell ref="K80:P80"/>
    <mergeCell ref="H4:I4"/>
    <mergeCell ref="B47:G48"/>
    <mergeCell ref="B55:G56"/>
    <mergeCell ref="B64:G65"/>
    <mergeCell ref="B88:G89"/>
    <mergeCell ref="B5:G5"/>
  </mergeCells>
  <phoneticPr fontId="7"/>
  <pageMargins left="0.35433070866141736" right="0.78740157480314965" top="0.59055118110236227" bottom="0.39370078740157483" header="0.39370078740157483" footer="0.39370078740157483"/>
  <pageSetup paperSize="9" scale="67"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令和２年（２０２０年）７月※</v>
      </c>
      <c r="B1" s="251"/>
      <c r="C1" s="251"/>
      <c r="D1" s="251"/>
      <c r="E1" s="251"/>
      <c r="F1" s="251"/>
      <c r="G1" s="251"/>
      <c r="H1" s="251"/>
      <c r="J1" s="627" t="s">
        <v>0</v>
      </c>
      <c r="K1" s="628"/>
      <c r="L1" s="628"/>
      <c r="M1" s="628"/>
      <c r="N1" s="628"/>
      <c r="O1" s="629"/>
      <c r="P1" s="630">
        <v>44111</v>
      </c>
      <c r="Q1" s="631"/>
      <c r="R1" s="3" t="s">
        <v>1</v>
      </c>
    </row>
    <row r="2" spans="1:18" ht="17.100000000000001" customHeight="1" thickTop="1">
      <c r="A2" s="4">
        <v>2</v>
      </c>
      <c r="B2" s="4">
        <v>2020</v>
      </c>
      <c r="C2" s="4">
        <v>7</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令和２年（２０２０年）７月末日現在</v>
      </c>
      <c r="C5" s="635"/>
      <c r="D5" s="635"/>
      <c r="E5" s="635"/>
      <c r="F5" s="635"/>
      <c r="G5" s="636"/>
      <c r="H5" s="637" t="s">
        <v>4</v>
      </c>
      <c r="I5" s="638"/>
      <c r="L5" s="378" t="s">
        <v>3</v>
      </c>
      <c r="Q5" s="7" t="s">
        <v>5</v>
      </c>
    </row>
    <row r="6" spans="1:18" ht="17.100000000000001" customHeight="1">
      <c r="B6" s="8" t="s">
        <v>6</v>
      </c>
      <c r="C6" s="9"/>
      <c r="D6" s="9"/>
      <c r="E6" s="9"/>
      <c r="F6" s="9"/>
      <c r="G6" s="10"/>
      <c r="H6" s="11"/>
      <c r="I6" s="12">
        <v>47085</v>
      </c>
      <c r="K6" s="361" t="s">
        <v>158</v>
      </c>
      <c r="L6" s="360">
        <f>(I7+I8)-I6</f>
        <v>2456</v>
      </c>
      <c r="Q6" s="242">
        <f>R42</f>
        <v>19862</v>
      </c>
      <c r="R6" s="648">
        <f>Q6/Q7</f>
        <v>0.20555544056465133</v>
      </c>
    </row>
    <row r="7" spans="1:18" s="251" customFormat="1" ht="17.100000000000001" customHeight="1">
      <c r="B7" s="243" t="s">
        <v>151</v>
      </c>
      <c r="C7" s="244"/>
      <c r="D7" s="244"/>
      <c r="E7" s="244"/>
      <c r="F7" s="244"/>
      <c r="G7" s="245"/>
      <c r="H7" s="246"/>
      <c r="I7" s="247">
        <v>31768</v>
      </c>
      <c r="K7" s="251" t="s">
        <v>157</v>
      </c>
      <c r="Q7" s="333">
        <f>I9</f>
        <v>96626</v>
      </c>
      <c r="R7" s="648"/>
    </row>
    <row r="8" spans="1:18" s="251" customFormat="1" ht="17.100000000000001" customHeight="1">
      <c r="B8" s="13" t="s">
        <v>152</v>
      </c>
      <c r="C8" s="14"/>
      <c r="D8" s="14"/>
      <c r="E8" s="14"/>
      <c r="F8" s="14"/>
      <c r="G8" s="248"/>
      <c r="H8" s="249"/>
      <c r="I8" s="250">
        <v>17773</v>
      </c>
      <c r="K8" s="251" t="s">
        <v>156</v>
      </c>
      <c r="Q8" s="334"/>
      <c r="R8" s="335"/>
    </row>
    <row r="9" spans="1:18" ht="17.100000000000001" customHeight="1">
      <c r="B9" s="15" t="s">
        <v>7</v>
      </c>
      <c r="C9" s="16"/>
      <c r="D9" s="16"/>
      <c r="E9" s="16"/>
      <c r="F9" s="16"/>
      <c r="G9" s="17"/>
      <c r="H9" s="18"/>
      <c r="I9" s="19">
        <f>I6+I7+I8</f>
        <v>96626</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令和２年（２０２０年）７月末日現在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813</v>
      </c>
      <c r="I14" s="34">
        <f>I15+I16+I17+I18+I19+I20</f>
        <v>656</v>
      </c>
      <c r="J14" s="35">
        <f t="shared" ref="J14:J22" si="0">SUM(H14:I14)</f>
        <v>1469</v>
      </c>
      <c r="K14" s="337" t="s">
        <v>183</v>
      </c>
      <c r="L14" s="36">
        <f>L15+L16+L17+L18+L19+L20</f>
        <v>1387</v>
      </c>
      <c r="M14" s="36">
        <f>M15+M16+M17+M18+M19+M20</f>
        <v>1044</v>
      </c>
      <c r="N14" s="36">
        <f>N15+N16+N17+N18+N19+N20</f>
        <v>708</v>
      </c>
      <c r="O14" s="36">
        <f>O15+O16+O17+O18+O19+O20</f>
        <v>665</v>
      </c>
      <c r="P14" s="36">
        <f>P15+P16+P17+P18+P19+P20</f>
        <v>516</v>
      </c>
      <c r="Q14" s="37">
        <f t="shared" ref="Q14:Q22" si="1">SUM(K14:P14)</f>
        <v>4320</v>
      </c>
      <c r="R14" s="38">
        <f t="shared" ref="R14:R22" si="2">SUM(J14,Q14)</f>
        <v>5789</v>
      </c>
    </row>
    <row r="15" spans="1:18" ht="17.100000000000001" customHeight="1">
      <c r="A15" s="4">
        <v>156</v>
      </c>
      <c r="B15" s="611"/>
      <c r="C15" s="39"/>
      <c r="D15" s="40" t="s">
        <v>22</v>
      </c>
      <c r="E15" s="40"/>
      <c r="F15" s="40"/>
      <c r="G15" s="40"/>
      <c r="H15" s="41">
        <v>65</v>
      </c>
      <c r="I15" s="42">
        <v>68</v>
      </c>
      <c r="J15" s="43">
        <f t="shared" si="0"/>
        <v>133</v>
      </c>
      <c r="K15" s="338" t="s">
        <v>183</v>
      </c>
      <c r="L15" s="44">
        <v>80</v>
      </c>
      <c r="M15" s="44">
        <v>72</v>
      </c>
      <c r="N15" s="44">
        <v>34</v>
      </c>
      <c r="O15" s="44">
        <v>36</v>
      </c>
      <c r="P15" s="42">
        <v>30</v>
      </c>
      <c r="Q15" s="43">
        <f t="shared" si="1"/>
        <v>252</v>
      </c>
      <c r="R15" s="45">
        <f t="shared" si="2"/>
        <v>385</v>
      </c>
    </row>
    <row r="16" spans="1:18" ht="17.100000000000001" customHeight="1">
      <c r="A16" s="4"/>
      <c r="B16" s="611"/>
      <c r="C16" s="46"/>
      <c r="D16" s="47" t="s">
        <v>23</v>
      </c>
      <c r="E16" s="47"/>
      <c r="F16" s="47"/>
      <c r="G16" s="47"/>
      <c r="H16" s="41">
        <v>107</v>
      </c>
      <c r="I16" s="42">
        <v>112</v>
      </c>
      <c r="J16" s="43">
        <f t="shared" si="0"/>
        <v>219</v>
      </c>
      <c r="K16" s="338" t="s">
        <v>183</v>
      </c>
      <c r="L16" s="44">
        <v>168</v>
      </c>
      <c r="M16" s="44">
        <v>159</v>
      </c>
      <c r="N16" s="44">
        <v>95</v>
      </c>
      <c r="O16" s="44">
        <v>90</v>
      </c>
      <c r="P16" s="42">
        <v>69</v>
      </c>
      <c r="Q16" s="43">
        <f t="shared" si="1"/>
        <v>581</v>
      </c>
      <c r="R16" s="48">
        <f t="shared" si="2"/>
        <v>800</v>
      </c>
    </row>
    <row r="17" spans="1:18" ht="17.100000000000001" customHeight="1">
      <c r="A17" s="4"/>
      <c r="B17" s="611"/>
      <c r="C17" s="46"/>
      <c r="D17" s="47" t="s">
        <v>24</v>
      </c>
      <c r="E17" s="47"/>
      <c r="F17" s="47"/>
      <c r="G17" s="47"/>
      <c r="H17" s="41">
        <v>139</v>
      </c>
      <c r="I17" s="42">
        <v>123</v>
      </c>
      <c r="J17" s="43">
        <f t="shared" si="0"/>
        <v>262</v>
      </c>
      <c r="K17" s="338" t="s">
        <v>183</v>
      </c>
      <c r="L17" s="44">
        <v>235</v>
      </c>
      <c r="M17" s="44">
        <v>181</v>
      </c>
      <c r="N17" s="44">
        <v>135</v>
      </c>
      <c r="O17" s="44">
        <v>96</v>
      </c>
      <c r="P17" s="42">
        <v>91</v>
      </c>
      <c r="Q17" s="43">
        <f t="shared" si="1"/>
        <v>738</v>
      </c>
      <c r="R17" s="48">
        <f t="shared" si="2"/>
        <v>1000</v>
      </c>
    </row>
    <row r="18" spans="1:18" ht="17.100000000000001" customHeight="1">
      <c r="A18" s="4"/>
      <c r="B18" s="611"/>
      <c r="C18" s="46"/>
      <c r="D18" s="47" t="s">
        <v>25</v>
      </c>
      <c r="E18" s="47"/>
      <c r="F18" s="47"/>
      <c r="G18" s="47"/>
      <c r="H18" s="41">
        <v>181</v>
      </c>
      <c r="I18" s="42">
        <v>126</v>
      </c>
      <c r="J18" s="43">
        <f t="shared" si="0"/>
        <v>307</v>
      </c>
      <c r="K18" s="338" t="s">
        <v>183</v>
      </c>
      <c r="L18" s="44">
        <v>312</v>
      </c>
      <c r="M18" s="44">
        <v>202</v>
      </c>
      <c r="N18" s="44">
        <v>138</v>
      </c>
      <c r="O18" s="44">
        <v>149</v>
      </c>
      <c r="P18" s="42">
        <v>122</v>
      </c>
      <c r="Q18" s="43">
        <f t="shared" si="1"/>
        <v>923</v>
      </c>
      <c r="R18" s="48">
        <f t="shared" si="2"/>
        <v>1230</v>
      </c>
    </row>
    <row r="19" spans="1:18" ht="17.100000000000001" customHeight="1">
      <c r="A19" s="4"/>
      <c r="B19" s="611"/>
      <c r="C19" s="46"/>
      <c r="D19" s="47" t="s">
        <v>26</v>
      </c>
      <c r="E19" s="47"/>
      <c r="F19" s="47"/>
      <c r="G19" s="47"/>
      <c r="H19" s="41">
        <v>193</v>
      </c>
      <c r="I19" s="42">
        <v>124</v>
      </c>
      <c r="J19" s="43">
        <f t="shared" si="0"/>
        <v>317</v>
      </c>
      <c r="K19" s="338" t="s">
        <v>183</v>
      </c>
      <c r="L19" s="44">
        <v>351</v>
      </c>
      <c r="M19" s="44">
        <v>232</v>
      </c>
      <c r="N19" s="44">
        <v>172</v>
      </c>
      <c r="O19" s="44">
        <v>145</v>
      </c>
      <c r="P19" s="42">
        <v>98</v>
      </c>
      <c r="Q19" s="43">
        <f t="shared" si="1"/>
        <v>998</v>
      </c>
      <c r="R19" s="48">
        <f t="shared" si="2"/>
        <v>1315</v>
      </c>
    </row>
    <row r="20" spans="1:18" ht="17.100000000000001" customHeight="1">
      <c r="A20" s="4">
        <v>719</v>
      </c>
      <c r="B20" s="611"/>
      <c r="C20" s="49"/>
      <c r="D20" s="50" t="s">
        <v>27</v>
      </c>
      <c r="E20" s="50"/>
      <c r="F20" s="50"/>
      <c r="G20" s="50"/>
      <c r="H20" s="51">
        <v>128</v>
      </c>
      <c r="I20" s="52">
        <v>103</v>
      </c>
      <c r="J20" s="53">
        <f t="shared" si="0"/>
        <v>231</v>
      </c>
      <c r="K20" s="339" t="s">
        <v>183</v>
      </c>
      <c r="L20" s="54">
        <v>241</v>
      </c>
      <c r="M20" s="54">
        <v>198</v>
      </c>
      <c r="N20" s="54">
        <v>134</v>
      </c>
      <c r="O20" s="54">
        <v>149</v>
      </c>
      <c r="P20" s="52">
        <v>106</v>
      </c>
      <c r="Q20" s="43">
        <f t="shared" si="1"/>
        <v>828</v>
      </c>
      <c r="R20" s="55">
        <f t="shared" si="2"/>
        <v>1059</v>
      </c>
    </row>
    <row r="21" spans="1:18" ht="17.100000000000001" customHeight="1">
      <c r="A21" s="4">
        <v>25</v>
      </c>
      <c r="B21" s="611"/>
      <c r="C21" s="56" t="s">
        <v>28</v>
      </c>
      <c r="D21" s="56"/>
      <c r="E21" s="56"/>
      <c r="F21" s="56"/>
      <c r="G21" s="56"/>
      <c r="H21" s="33">
        <v>17</v>
      </c>
      <c r="I21" s="57">
        <v>23</v>
      </c>
      <c r="J21" s="35">
        <f t="shared" si="0"/>
        <v>40</v>
      </c>
      <c r="K21" s="337" t="s">
        <v>183</v>
      </c>
      <c r="L21" s="36">
        <v>42</v>
      </c>
      <c r="M21" s="36">
        <v>32</v>
      </c>
      <c r="N21" s="36">
        <v>19</v>
      </c>
      <c r="O21" s="36">
        <v>11</v>
      </c>
      <c r="P21" s="58">
        <v>27</v>
      </c>
      <c r="Q21" s="59">
        <f t="shared" si="1"/>
        <v>131</v>
      </c>
      <c r="R21" s="60">
        <f t="shared" si="2"/>
        <v>171</v>
      </c>
    </row>
    <row r="22" spans="1:18" ht="17.100000000000001" customHeight="1" thickBot="1">
      <c r="A22" s="4">
        <v>900</v>
      </c>
      <c r="B22" s="612"/>
      <c r="C22" s="607" t="s">
        <v>29</v>
      </c>
      <c r="D22" s="608"/>
      <c r="E22" s="608"/>
      <c r="F22" s="608"/>
      <c r="G22" s="609"/>
      <c r="H22" s="61">
        <f>H14+H21</f>
        <v>830</v>
      </c>
      <c r="I22" s="62">
        <f>I14+I21</f>
        <v>679</v>
      </c>
      <c r="J22" s="63">
        <f t="shared" si="0"/>
        <v>1509</v>
      </c>
      <c r="K22" s="340" t="s">
        <v>183</v>
      </c>
      <c r="L22" s="64">
        <f>L14+L21</f>
        <v>1429</v>
      </c>
      <c r="M22" s="64">
        <f>M14+M21</f>
        <v>1076</v>
      </c>
      <c r="N22" s="64">
        <f>N14+N21</f>
        <v>727</v>
      </c>
      <c r="O22" s="64">
        <f>O14+O21</f>
        <v>676</v>
      </c>
      <c r="P22" s="62">
        <f>P14+P21</f>
        <v>543</v>
      </c>
      <c r="Q22" s="63">
        <f t="shared" si="1"/>
        <v>4451</v>
      </c>
      <c r="R22" s="65">
        <f t="shared" si="2"/>
        <v>5960</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1947</v>
      </c>
      <c r="I24" s="34">
        <f>I25+I26+I27+I28+I29+I30</f>
        <v>1789</v>
      </c>
      <c r="J24" s="35">
        <f t="shared" ref="J24:J32" si="3">SUM(H24:I24)</f>
        <v>3736</v>
      </c>
      <c r="K24" s="337" t="s">
        <v>182</v>
      </c>
      <c r="L24" s="36">
        <f>L25+L26+L27+L28+L29+L30</f>
        <v>3220</v>
      </c>
      <c r="M24" s="36">
        <f>M25+M26+M27+M28+M29+M30</f>
        <v>1996</v>
      </c>
      <c r="N24" s="36">
        <f>N25+N26+N27+N28+N29+N30</f>
        <v>1556</v>
      </c>
      <c r="O24" s="36">
        <f>O25+O26+O27+O28+O29+O30</f>
        <v>1772</v>
      </c>
      <c r="P24" s="36">
        <f>P25+P26+P27+P28+P29+P30</f>
        <v>1484</v>
      </c>
      <c r="Q24" s="37">
        <f t="shared" ref="Q24:Q32" si="4">SUM(K24:P24)</f>
        <v>10028</v>
      </c>
      <c r="R24" s="38">
        <f t="shared" ref="R24:R32" si="5">SUM(J24,Q24)</f>
        <v>13764</v>
      </c>
    </row>
    <row r="25" spans="1:18" ht="17.100000000000001" customHeight="1">
      <c r="B25" s="614"/>
      <c r="C25" s="68"/>
      <c r="D25" s="40" t="s">
        <v>22</v>
      </c>
      <c r="E25" s="40"/>
      <c r="F25" s="40"/>
      <c r="G25" s="40"/>
      <c r="H25" s="41">
        <v>60</v>
      </c>
      <c r="I25" s="42">
        <v>56</v>
      </c>
      <c r="J25" s="43">
        <f t="shared" si="3"/>
        <v>116</v>
      </c>
      <c r="K25" s="338" t="s">
        <v>182</v>
      </c>
      <c r="L25" s="44">
        <v>69</v>
      </c>
      <c r="M25" s="44">
        <v>51</v>
      </c>
      <c r="N25" s="44">
        <v>31</v>
      </c>
      <c r="O25" s="44">
        <v>33</v>
      </c>
      <c r="P25" s="42">
        <v>26</v>
      </c>
      <c r="Q25" s="43">
        <f t="shared" si="4"/>
        <v>210</v>
      </c>
      <c r="R25" s="45">
        <f t="shared" si="5"/>
        <v>326</v>
      </c>
    </row>
    <row r="26" spans="1:18" ht="17.100000000000001" customHeight="1">
      <c r="B26" s="614"/>
      <c r="C26" s="40"/>
      <c r="D26" s="47" t="s">
        <v>23</v>
      </c>
      <c r="E26" s="47"/>
      <c r="F26" s="47"/>
      <c r="G26" s="47"/>
      <c r="H26" s="41">
        <v>137</v>
      </c>
      <c r="I26" s="42">
        <v>155</v>
      </c>
      <c r="J26" s="43">
        <f t="shared" si="3"/>
        <v>292</v>
      </c>
      <c r="K26" s="338" t="s">
        <v>182</v>
      </c>
      <c r="L26" s="44">
        <v>190</v>
      </c>
      <c r="M26" s="44">
        <v>101</v>
      </c>
      <c r="N26" s="44">
        <v>88</v>
      </c>
      <c r="O26" s="44">
        <v>67</v>
      </c>
      <c r="P26" s="42">
        <v>76</v>
      </c>
      <c r="Q26" s="43">
        <f t="shared" si="4"/>
        <v>522</v>
      </c>
      <c r="R26" s="48">
        <f t="shared" si="5"/>
        <v>814</v>
      </c>
    </row>
    <row r="27" spans="1:18" ht="17.100000000000001" customHeight="1">
      <c r="B27" s="614"/>
      <c r="C27" s="40"/>
      <c r="D27" s="47" t="s">
        <v>24</v>
      </c>
      <c r="E27" s="47"/>
      <c r="F27" s="47"/>
      <c r="G27" s="47"/>
      <c r="H27" s="41">
        <v>308</v>
      </c>
      <c r="I27" s="42">
        <v>238</v>
      </c>
      <c r="J27" s="43">
        <f t="shared" si="3"/>
        <v>546</v>
      </c>
      <c r="K27" s="338" t="s">
        <v>182</v>
      </c>
      <c r="L27" s="44">
        <v>365</v>
      </c>
      <c r="M27" s="44">
        <v>223</v>
      </c>
      <c r="N27" s="44">
        <v>146</v>
      </c>
      <c r="O27" s="44">
        <v>142</v>
      </c>
      <c r="P27" s="42">
        <v>116</v>
      </c>
      <c r="Q27" s="43">
        <f t="shared" si="4"/>
        <v>992</v>
      </c>
      <c r="R27" s="48">
        <f t="shared" si="5"/>
        <v>1538</v>
      </c>
    </row>
    <row r="28" spans="1:18" ht="17.100000000000001" customHeight="1">
      <c r="B28" s="614"/>
      <c r="C28" s="40"/>
      <c r="D28" s="47" t="s">
        <v>25</v>
      </c>
      <c r="E28" s="47"/>
      <c r="F28" s="47"/>
      <c r="G28" s="47"/>
      <c r="H28" s="41">
        <v>513</v>
      </c>
      <c r="I28" s="42">
        <v>389</v>
      </c>
      <c r="J28" s="43">
        <f t="shared" si="3"/>
        <v>902</v>
      </c>
      <c r="K28" s="338" t="s">
        <v>182</v>
      </c>
      <c r="L28" s="44">
        <v>669</v>
      </c>
      <c r="M28" s="44">
        <v>344</v>
      </c>
      <c r="N28" s="44">
        <v>217</v>
      </c>
      <c r="O28" s="44">
        <v>234</v>
      </c>
      <c r="P28" s="42">
        <v>197</v>
      </c>
      <c r="Q28" s="43">
        <f t="shared" si="4"/>
        <v>1661</v>
      </c>
      <c r="R28" s="48">
        <f t="shared" si="5"/>
        <v>2563</v>
      </c>
    </row>
    <row r="29" spans="1:18" ht="17.100000000000001" customHeight="1">
      <c r="B29" s="614"/>
      <c r="C29" s="40"/>
      <c r="D29" s="47" t="s">
        <v>26</v>
      </c>
      <c r="E29" s="47"/>
      <c r="F29" s="47"/>
      <c r="G29" s="47"/>
      <c r="H29" s="41">
        <v>584</v>
      </c>
      <c r="I29" s="42">
        <v>556</v>
      </c>
      <c r="J29" s="43">
        <f t="shared" si="3"/>
        <v>1140</v>
      </c>
      <c r="K29" s="338" t="s">
        <v>182</v>
      </c>
      <c r="L29" s="44">
        <v>984</v>
      </c>
      <c r="M29" s="44">
        <v>538</v>
      </c>
      <c r="N29" s="44">
        <v>404</v>
      </c>
      <c r="O29" s="44">
        <v>467</v>
      </c>
      <c r="P29" s="42">
        <v>393</v>
      </c>
      <c r="Q29" s="43">
        <f t="shared" si="4"/>
        <v>2786</v>
      </c>
      <c r="R29" s="48">
        <f t="shared" si="5"/>
        <v>3926</v>
      </c>
    </row>
    <row r="30" spans="1:18" ht="17.100000000000001" customHeight="1">
      <c r="B30" s="614"/>
      <c r="C30" s="50"/>
      <c r="D30" s="50" t="s">
        <v>27</v>
      </c>
      <c r="E30" s="50"/>
      <c r="F30" s="50"/>
      <c r="G30" s="50"/>
      <c r="H30" s="51">
        <v>345</v>
      </c>
      <c r="I30" s="52">
        <v>395</v>
      </c>
      <c r="J30" s="53">
        <f t="shared" si="3"/>
        <v>740</v>
      </c>
      <c r="K30" s="339" t="s">
        <v>182</v>
      </c>
      <c r="L30" s="54">
        <v>943</v>
      </c>
      <c r="M30" s="54">
        <v>739</v>
      </c>
      <c r="N30" s="54">
        <v>670</v>
      </c>
      <c r="O30" s="54">
        <v>829</v>
      </c>
      <c r="P30" s="52">
        <v>676</v>
      </c>
      <c r="Q30" s="53">
        <f t="shared" si="4"/>
        <v>3857</v>
      </c>
      <c r="R30" s="55">
        <f t="shared" si="5"/>
        <v>4597</v>
      </c>
    </row>
    <row r="31" spans="1:18" ht="17.100000000000001" customHeight="1">
      <c r="B31" s="614"/>
      <c r="C31" s="56" t="s">
        <v>28</v>
      </c>
      <c r="D31" s="56"/>
      <c r="E31" s="56"/>
      <c r="F31" s="56"/>
      <c r="G31" s="56"/>
      <c r="H31" s="33">
        <v>18</v>
      </c>
      <c r="I31" s="57">
        <v>24</v>
      </c>
      <c r="J31" s="35">
        <f t="shared" si="3"/>
        <v>42</v>
      </c>
      <c r="K31" s="337" t="s">
        <v>182</v>
      </c>
      <c r="L31" s="36">
        <v>28</v>
      </c>
      <c r="M31" s="36">
        <v>19</v>
      </c>
      <c r="N31" s="36">
        <v>19</v>
      </c>
      <c r="O31" s="36">
        <v>14</v>
      </c>
      <c r="P31" s="58">
        <v>16</v>
      </c>
      <c r="Q31" s="59">
        <f t="shared" si="4"/>
        <v>96</v>
      </c>
      <c r="R31" s="60">
        <f t="shared" si="5"/>
        <v>138</v>
      </c>
    </row>
    <row r="32" spans="1:18" ht="17.100000000000001" customHeight="1" thickBot="1">
      <c r="B32" s="615"/>
      <c r="C32" s="607" t="s">
        <v>29</v>
      </c>
      <c r="D32" s="608"/>
      <c r="E32" s="608"/>
      <c r="F32" s="608"/>
      <c r="G32" s="609"/>
      <c r="H32" s="61">
        <f>H24+H31</f>
        <v>1965</v>
      </c>
      <c r="I32" s="62">
        <f>I24+I31</f>
        <v>1813</v>
      </c>
      <c r="J32" s="63">
        <f t="shared" si="3"/>
        <v>3778</v>
      </c>
      <c r="K32" s="340" t="s">
        <v>182</v>
      </c>
      <c r="L32" s="64">
        <f>L24+L31</f>
        <v>3248</v>
      </c>
      <c r="M32" s="64">
        <f>M24+M31</f>
        <v>2015</v>
      </c>
      <c r="N32" s="64">
        <f>N24+N31</f>
        <v>1575</v>
      </c>
      <c r="O32" s="64">
        <f>O24+O31</f>
        <v>1786</v>
      </c>
      <c r="P32" s="62">
        <f>P24+P31</f>
        <v>1500</v>
      </c>
      <c r="Q32" s="63">
        <f t="shared" si="4"/>
        <v>10124</v>
      </c>
      <c r="R32" s="65">
        <f t="shared" si="5"/>
        <v>13902</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2760</v>
      </c>
      <c r="I34" s="34">
        <f t="shared" si="6"/>
        <v>2445</v>
      </c>
      <c r="J34" s="35">
        <f t="shared" ref="J34:J42" si="7">SUM(H34:I34)</f>
        <v>5205</v>
      </c>
      <c r="K34" s="337" t="s">
        <v>182</v>
      </c>
      <c r="L34" s="69">
        <f t="shared" ref="L34:P41" si="8">L14+L24</f>
        <v>4607</v>
      </c>
      <c r="M34" s="69">
        <f t="shared" si="8"/>
        <v>3040</v>
      </c>
      <c r="N34" s="69">
        <f t="shared" si="8"/>
        <v>2264</v>
      </c>
      <c r="O34" s="69">
        <f t="shared" si="8"/>
        <v>2437</v>
      </c>
      <c r="P34" s="69">
        <f t="shared" si="8"/>
        <v>2000</v>
      </c>
      <c r="Q34" s="37">
        <f t="shared" ref="Q34:Q42" si="9">SUM(K34:P34)</f>
        <v>14348</v>
      </c>
      <c r="R34" s="38">
        <f t="shared" ref="R34:R42" si="10">SUM(J34,Q34)</f>
        <v>19553</v>
      </c>
    </row>
    <row r="35" spans="1:18" ht="17.100000000000001" customHeight="1">
      <c r="B35" s="617"/>
      <c r="C35" s="39"/>
      <c r="D35" s="40" t="s">
        <v>22</v>
      </c>
      <c r="E35" s="40"/>
      <c r="F35" s="40"/>
      <c r="G35" s="40"/>
      <c r="H35" s="70">
        <f t="shared" si="6"/>
        <v>125</v>
      </c>
      <c r="I35" s="71">
        <f t="shared" si="6"/>
        <v>124</v>
      </c>
      <c r="J35" s="43">
        <f t="shared" si="7"/>
        <v>249</v>
      </c>
      <c r="K35" s="341" t="s">
        <v>182</v>
      </c>
      <c r="L35" s="72">
        <f t="shared" si="8"/>
        <v>149</v>
      </c>
      <c r="M35" s="72">
        <f t="shared" si="8"/>
        <v>123</v>
      </c>
      <c r="N35" s="72">
        <f t="shared" si="8"/>
        <v>65</v>
      </c>
      <c r="O35" s="72">
        <f t="shared" si="8"/>
        <v>69</v>
      </c>
      <c r="P35" s="73">
        <f t="shared" si="8"/>
        <v>56</v>
      </c>
      <c r="Q35" s="43">
        <f t="shared" si="9"/>
        <v>462</v>
      </c>
      <c r="R35" s="45">
        <f t="shared" si="10"/>
        <v>711</v>
      </c>
    </row>
    <row r="36" spans="1:18" ht="17.100000000000001" customHeight="1">
      <c r="B36" s="617"/>
      <c r="C36" s="46"/>
      <c r="D36" s="47" t="s">
        <v>23</v>
      </c>
      <c r="E36" s="47"/>
      <c r="F36" s="47"/>
      <c r="G36" s="47"/>
      <c r="H36" s="74">
        <f t="shared" si="6"/>
        <v>244</v>
      </c>
      <c r="I36" s="75">
        <f t="shared" si="6"/>
        <v>267</v>
      </c>
      <c r="J36" s="43">
        <f t="shared" si="7"/>
        <v>511</v>
      </c>
      <c r="K36" s="342" t="s">
        <v>182</v>
      </c>
      <c r="L36" s="76">
        <f t="shared" si="8"/>
        <v>358</v>
      </c>
      <c r="M36" s="76">
        <f t="shared" si="8"/>
        <v>260</v>
      </c>
      <c r="N36" s="76">
        <f t="shared" si="8"/>
        <v>183</v>
      </c>
      <c r="O36" s="76">
        <f t="shared" si="8"/>
        <v>157</v>
      </c>
      <c r="P36" s="77">
        <f t="shared" si="8"/>
        <v>145</v>
      </c>
      <c r="Q36" s="43">
        <f t="shared" si="9"/>
        <v>1103</v>
      </c>
      <c r="R36" s="48">
        <f t="shared" si="10"/>
        <v>1614</v>
      </c>
    </row>
    <row r="37" spans="1:18" ht="17.100000000000001" customHeight="1">
      <c r="B37" s="617"/>
      <c r="C37" s="46"/>
      <c r="D37" s="47" t="s">
        <v>24</v>
      </c>
      <c r="E37" s="47"/>
      <c r="F37" s="47"/>
      <c r="G37" s="47"/>
      <c r="H37" s="74">
        <f t="shared" si="6"/>
        <v>447</v>
      </c>
      <c r="I37" s="75">
        <f t="shared" si="6"/>
        <v>361</v>
      </c>
      <c r="J37" s="43">
        <f t="shared" si="7"/>
        <v>808</v>
      </c>
      <c r="K37" s="342" t="s">
        <v>182</v>
      </c>
      <c r="L37" s="76">
        <f t="shared" si="8"/>
        <v>600</v>
      </c>
      <c r="M37" s="76">
        <f t="shared" si="8"/>
        <v>404</v>
      </c>
      <c r="N37" s="76">
        <f t="shared" si="8"/>
        <v>281</v>
      </c>
      <c r="O37" s="76">
        <f t="shared" si="8"/>
        <v>238</v>
      </c>
      <c r="P37" s="77">
        <f t="shared" si="8"/>
        <v>207</v>
      </c>
      <c r="Q37" s="43">
        <f t="shared" si="9"/>
        <v>1730</v>
      </c>
      <c r="R37" s="48">
        <f t="shared" si="10"/>
        <v>2538</v>
      </c>
    </row>
    <row r="38" spans="1:18" ht="17.100000000000001" customHeight="1">
      <c r="B38" s="617"/>
      <c r="C38" s="46"/>
      <c r="D38" s="47" t="s">
        <v>25</v>
      </c>
      <c r="E38" s="47"/>
      <c r="F38" s="47"/>
      <c r="G38" s="47"/>
      <c r="H38" s="74">
        <f t="shared" si="6"/>
        <v>694</v>
      </c>
      <c r="I38" s="75">
        <f t="shared" si="6"/>
        <v>515</v>
      </c>
      <c r="J38" s="43">
        <f t="shared" si="7"/>
        <v>1209</v>
      </c>
      <c r="K38" s="342" t="s">
        <v>182</v>
      </c>
      <c r="L38" s="76">
        <f t="shared" si="8"/>
        <v>981</v>
      </c>
      <c r="M38" s="76">
        <f t="shared" si="8"/>
        <v>546</v>
      </c>
      <c r="N38" s="76">
        <f t="shared" si="8"/>
        <v>355</v>
      </c>
      <c r="O38" s="76">
        <f t="shared" si="8"/>
        <v>383</v>
      </c>
      <c r="P38" s="77">
        <f t="shared" si="8"/>
        <v>319</v>
      </c>
      <c r="Q38" s="43">
        <f t="shared" si="9"/>
        <v>2584</v>
      </c>
      <c r="R38" s="48">
        <f t="shared" si="10"/>
        <v>3793</v>
      </c>
    </row>
    <row r="39" spans="1:18" ht="17.100000000000001" customHeight="1">
      <c r="B39" s="617"/>
      <c r="C39" s="46"/>
      <c r="D39" s="47" t="s">
        <v>26</v>
      </c>
      <c r="E39" s="47"/>
      <c r="F39" s="47"/>
      <c r="G39" s="47"/>
      <c r="H39" s="74">
        <f t="shared" si="6"/>
        <v>777</v>
      </c>
      <c r="I39" s="75">
        <f t="shared" si="6"/>
        <v>680</v>
      </c>
      <c r="J39" s="43">
        <f t="shared" si="7"/>
        <v>1457</v>
      </c>
      <c r="K39" s="342" t="s">
        <v>182</v>
      </c>
      <c r="L39" s="76">
        <f t="shared" si="8"/>
        <v>1335</v>
      </c>
      <c r="M39" s="76">
        <f t="shared" si="8"/>
        <v>770</v>
      </c>
      <c r="N39" s="76">
        <f t="shared" si="8"/>
        <v>576</v>
      </c>
      <c r="O39" s="76">
        <f t="shared" si="8"/>
        <v>612</v>
      </c>
      <c r="P39" s="77">
        <f t="shared" si="8"/>
        <v>491</v>
      </c>
      <c r="Q39" s="43">
        <f t="shared" si="9"/>
        <v>3784</v>
      </c>
      <c r="R39" s="48">
        <f t="shared" si="10"/>
        <v>5241</v>
      </c>
    </row>
    <row r="40" spans="1:18" ht="17.100000000000001" customHeight="1">
      <c r="B40" s="617"/>
      <c r="C40" s="49"/>
      <c r="D40" s="50" t="s">
        <v>27</v>
      </c>
      <c r="E40" s="50"/>
      <c r="F40" s="50"/>
      <c r="G40" s="50"/>
      <c r="H40" s="51">
        <f t="shared" si="6"/>
        <v>473</v>
      </c>
      <c r="I40" s="78">
        <f t="shared" si="6"/>
        <v>498</v>
      </c>
      <c r="J40" s="53">
        <f t="shared" si="7"/>
        <v>971</v>
      </c>
      <c r="K40" s="343" t="s">
        <v>182</v>
      </c>
      <c r="L40" s="79">
        <f t="shared" si="8"/>
        <v>1184</v>
      </c>
      <c r="M40" s="79">
        <f t="shared" si="8"/>
        <v>937</v>
      </c>
      <c r="N40" s="79">
        <f t="shared" si="8"/>
        <v>804</v>
      </c>
      <c r="O40" s="79">
        <f t="shared" si="8"/>
        <v>978</v>
      </c>
      <c r="P40" s="80">
        <f t="shared" si="8"/>
        <v>782</v>
      </c>
      <c r="Q40" s="81">
        <f t="shared" si="9"/>
        <v>4685</v>
      </c>
      <c r="R40" s="55">
        <f t="shared" si="10"/>
        <v>5656</v>
      </c>
    </row>
    <row r="41" spans="1:18" ht="17.100000000000001" customHeight="1">
      <c r="B41" s="617"/>
      <c r="C41" s="56" t="s">
        <v>28</v>
      </c>
      <c r="D41" s="56"/>
      <c r="E41" s="56"/>
      <c r="F41" s="56"/>
      <c r="G41" s="56"/>
      <c r="H41" s="33">
        <f t="shared" si="6"/>
        <v>35</v>
      </c>
      <c r="I41" s="34">
        <f t="shared" si="6"/>
        <v>47</v>
      </c>
      <c r="J41" s="33">
        <f t="shared" si="7"/>
        <v>82</v>
      </c>
      <c r="K41" s="344" t="s">
        <v>182</v>
      </c>
      <c r="L41" s="82">
        <f t="shared" si="8"/>
        <v>70</v>
      </c>
      <c r="M41" s="82">
        <f t="shared" si="8"/>
        <v>51</v>
      </c>
      <c r="N41" s="82">
        <f t="shared" si="8"/>
        <v>38</v>
      </c>
      <c r="O41" s="82">
        <f t="shared" si="8"/>
        <v>25</v>
      </c>
      <c r="P41" s="83">
        <f t="shared" si="8"/>
        <v>43</v>
      </c>
      <c r="Q41" s="37">
        <f t="shared" si="9"/>
        <v>227</v>
      </c>
      <c r="R41" s="84">
        <f t="shared" si="10"/>
        <v>309</v>
      </c>
    </row>
    <row r="42" spans="1:18" ht="17.100000000000001" customHeight="1" thickBot="1">
      <c r="B42" s="618"/>
      <c r="C42" s="607" t="s">
        <v>29</v>
      </c>
      <c r="D42" s="608"/>
      <c r="E42" s="608"/>
      <c r="F42" s="608"/>
      <c r="G42" s="609"/>
      <c r="H42" s="61">
        <f>H34+H41</f>
        <v>2795</v>
      </c>
      <c r="I42" s="62">
        <f>I34+I41</f>
        <v>2492</v>
      </c>
      <c r="J42" s="63">
        <f t="shared" si="7"/>
        <v>5287</v>
      </c>
      <c r="K42" s="340" t="s">
        <v>182</v>
      </c>
      <c r="L42" s="64">
        <f>L34+L41</f>
        <v>4677</v>
      </c>
      <c r="M42" s="64">
        <f>M34+M41</f>
        <v>3091</v>
      </c>
      <c r="N42" s="64">
        <f>N34+N41</f>
        <v>2302</v>
      </c>
      <c r="O42" s="64">
        <f>O34+O41</f>
        <v>2462</v>
      </c>
      <c r="P42" s="62">
        <f>P34+P41</f>
        <v>2043</v>
      </c>
      <c r="Q42" s="63">
        <f t="shared" si="9"/>
        <v>14575</v>
      </c>
      <c r="R42" s="65">
        <f t="shared" si="10"/>
        <v>19862</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令和２年（２０２０年）７月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80" t="s">
        <v>13</v>
      </c>
      <c r="R48" s="668"/>
    </row>
    <row r="49" spans="1:18" ht="17.100000000000001" customHeight="1">
      <c r="B49" s="8" t="s">
        <v>21</v>
      </c>
      <c r="C49" s="10"/>
      <c r="D49" s="10"/>
      <c r="E49" s="10"/>
      <c r="F49" s="10"/>
      <c r="G49" s="10"/>
      <c r="H49" s="90">
        <v>840</v>
      </c>
      <c r="I49" s="91">
        <v>1260</v>
      </c>
      <c r="J49" s="92">
        <f>SUM(H49:I49)</f>
        <v>2100</v>
      </c>
      <c r="K49" s="346">
        <v>0</v>
      </c>
      <c r="L49" s="94">
        <v>3504</v>
      </c>
      <c r="M49" s="94">
        <v>2371</v>
      </c>
      <c r="N49" s="94">
        <v>1415</v>
      </c>
      <c r="O49" s="94">
        <v>882</v>
      </c>
      <c r="P49" s="95">
        <v>427</v>
      </c>
      <c r="Q49" s="96">
        <f>SUM(K49:P49)</f>
        <v>8599</v>
      </c>
      <c r="R49" s="97">
        <f>SUM(J49,Q49)</f>
        <v>10699</v>
      </c>
    </row>
    <row r="50" spans="1:18" ht="17.100000000000001" customHeight="1">
      <c r="B50" s="98" t="s">
        <v>28</v>
      </c>
      <c r="C50" s="99"/>
      <c r="D50" s="99"/>
      <c r="E50" s="99"/>
      <c r="F50" s="99"/>
      <c r="G50" s="99"/>
      <c r="H50" s="100">
        <v>7</v>
      </c>
      <c r="I50" s="101">
        <v>28</v>
      </c>
      <c r="J50" s="102">
        <f>SUM(H50:I50)</f>
        <v>35</v>
      </c>
      <c r="K50" s="347">
        <v>0</v>
      </c>
      <c r="L50" s="104">
        <v>50</v>
      </c>
      <c r="M50" s="104">
        <v>43</v>
      </c>
      <c r="N50" s="104">
        <v>30</v>
      </c>
      <c r="O50" s="104">
        <v>11</v>
      </c>
      <c r="P50" s="105">
        <v>15</v>
      </c>
      <c r="Q50" s="106">
        <f>SUM(K50:P50)</f>
        <v>149</v>
      </c>
      <c r="R50" s="107">
        <f>SUM(J50,Q50)</f>
        <v>184</v>
      </c>
    </row>
    <row r="51" spans="1:18" ht="17.100000000000001" customHeight="1">
      <c r="B51" s="15" t="s">
        <v>35</v>
      </c>
      <c r="C51" s="16"/>
      <c r="D51" s="16"/>
      <c r="E51" s="16"/>
      <c r="F51" s="16"/>
      <c r="G51" s="16"/>
      <c r="H51" s="108">
        <f t="shared" ref="H51:P51" si="11">H49+H50</f>
        <v>847</v>
      </c>
      <c r="I51" s="109">
        <f t="shared" si="11"/>
        <v>1288</v>
      </c>
      <c r="J51" s="110">
        <f t="shared" si="11"/>
        <v>2135</v>
      </c>
      <c r="K51" s="348">
        <f t="shared" si="11"/>
        <v>0</v>
      </c>
      <c r="L51" s="112">
        <f t="shared" si="11"/>
        <v>3554</v>
      </c>
      <c r="M51" s="112">
        <f t="shared" si="11"/>
        <v>2414</v>
      </c>
      <c r="N51" s="112">
        <f t="shared" si="11"/>
        <v>1445</v>
      </c>
      <c r="O51" s="112">
        <f t="shared" si="11"/>
        <v>893</v>
      </c>
      <c r="P51" s="109">
        <f t="shared" si="11"/>
        <v>442</v>
      </c>
      <c r="Q51" s="110">
        <f>SUM(K51:P51)</f>
        <v>8748</v>
      </c>
      <c r="R51" s="113">
        <f>SUM(J51,Q51)</f>
        <v>10883</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令和２年（２０２０年）７月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11</v>
      </c>
      <c r="I57" s="91">
        <v>18</v>
      </c>
      <c r="J57" s="92">
        <f>SUM(H57:I57)</f>
        <v>29</v>
      </c>
      <c r="K57" s="346">
        <v>0</v>
      </c>
      <c r="L57" s="94">
        <v>1358</v>
      </c>
      <c r="M57" s="94">
        <v>1004</v>
      </c>
      <c r="N57" s="94">
        <v>727</v>
      </c>
      <c r="O57" s="94">
        <v>482</v>
      </c>
      <c r="P57" s="95">
        <v>213</v>
      </c>
      <c r="Q57" s="115">
        <f>SUM(K57:P57)</f>
        <v>3784</v>
      </c>
      <c r="R57" s="116">
        <f>SUM(J57,Q57)</f>
        <v>3813</v>
      </c>
    </row>
    <row r="58" spans="1:18" ht="17.100000000000001" customHeight="1">
      <c r="B58" s="98" t="s">
        <v>28</v>
      </c>
      <c r="C58" s="99"/>
      <c r="D58" s="99"/>
      <c r="E58" s="99"/>
      <c r="F58" s="99"/>
      <c r="G58" s="99"/>
      <c r="H58" s="100">
        <v>0</v>
      </c>
      <c r="I58" s="101">
        <v>1</v>
      </c>
      <c r="J58" s="102">
        <f>SUM(H58:I58)</f>
        <v>1</v>
      </c>
      <c r="K58" s="347">
        <v>0</v>
      </c>
      <c r="L58" s="104">
        <v>11</v>
      </c>
      <c r="M58" s="104">
        <v>7</v>
      </c>
      <c r="N58" s="104">
        <v>8</v>
      </c>
      <c r="O58" s="104">
        <v>1</v>
      </c>
      <c r="P58" s="105">
        <v>4</v>
      </c>
      <c r="Q58" s="117">
        <f>SUM(K58:P58)</f>
        <v>31</v>
      </c>
      <c r="R58" s="118">
        <f>SUM(J58,Q58)</f>
        <v>32</v>
      </c>
    </row>
    <row r="59" spans="1:18" ht="17.100000000000001" customHeight="1">
      <c r="B59" s="15" t="s">
        <v>35</v>
      </c>
      <c r="C59" s="16"/>
      <c r="D59" s="16"/>
      <c r="E59" s="16"/>
      <c r="F59" s="16"/>
      <c r="G59" s="16"/>
      <c r="H59" s="108">
        <f>H57+H58</f>
        <v>11</v>
      </c>
      <c r="I59" s="109">
        <f>I57+I58</f>
        <v>19</v>
      </c>
      <c r="J59" s="110">
        <f>SUM(H59:I59)</f>
        <v>30</v>
      </c>
      <c r="K59" s="348">
        <f t="shared" ref="K59:P59" si="12">K57+K58</f>
        <v>0</v>
      </c>
      <c r="L59" s="112">
        <f t="shared" si="12"/>
        <v>1369</v>
      </c>
      <c r="M59" s="112">
        <f t="shared" si="12"/>
        <v>1011</v>
      </c>
      <c r="N59" s="112">
        <f t="shared" si="12"/>
        <v>735</v>
      </c>
      <c r="O59" s="112">
        <f t="shared" si="12"/>
        <v>483</v>
      </c>
      <c r="P59" s="109">
        <f t="shared" si="12"/>
        <v>217</v>
      </c>
      <c r="Q59" s="119">
        <f>SUM(K59:P59)</f>
        <v>3815</v>
      </c>
      <c r="R59" s="120">
        <f>SUM(J59,Q59)</f>
        <v>3845</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令和２年（２０２０年）７月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0</v>
      </c>
      <c r="L66" s="94">
        <v>7</v>
      </c>
      <c r="M66" s="94">
        <v>164</v>
      </c>
      <c r="N66" s="94">
        <v>495</v>
      </c>
      <c r="O66" s="95">
        <v>434</v>
      </c>
      <c r="P66" s="115">
        <f>SUM(K66:O66)</f>
        <v>1100</v>
      </c>
      <c r="Q66" s="116">
        <f>SUM(J66,P66)</f>
        <v>1100</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0</v>
      </c>
      <c r="L68" s="112">
        <f>L66+L67</f>
        <v>7</v>
      </c>
      <c r="M68" s="112">
        <f>M66+M67</f>
        <v>165</v>
      </c>
      <c r="N68" s="112">
        <f>N66+N67</f>
        <v>496</v>
      </c>
      <c r="O68" s="109">
        <f>O66+O67</f>
        <v>439</v>
      </c>
      <c r="P68" s="119">
        <f>SUM(K68:O68)</f>
        <v>1107</v>
      </c>
      <c r="Q68" s="120">
        <f>SUM(J68,P68)</f>
        <v>1107</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令和２年（２０２０年）７月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44</v>
      </c>
      <c r="L74" s="94">
        <v>73</v>
      </c>
      <c r="M74" s="94">
        <v>115</v>
      </c>
      <c r="N74" s="94">
        <v>117</v>
      </c>
      <c r="O74" s="95">
        <v>73</v>
      </c>
      <c r="P74" s="115">
        <f>SUM(K74:O74)</f>
        <v>422</v>
      </c>
      <c r="Q74" s="116">
        <f>SUM(J74,P74)</f>
        <v>422</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45</v>
      </c>
      <c r="L76" s="112">
        <f>L74+L75</f>
        <v>73</v>
      </c>
      <c r="M76" s="112">
        <f>M74+M75</f>
        <v>115</v>
      </c>
      <c r="N76" s="112">
        <f>N74+N75</f>
        <v>117</v>
      </c>
      <c r="O76" s="109">
        <f>O74+O75</f>
        <v>74</v>
      </c>
      <c r="P76" s="119">
        <f>SUM(K76:O76)</f>
        <v>424</v>
      </c>
      <c r="Q76" s="120">
        <f>SUM(J76,P76)</f>
        <v>424</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令和２年（２０２０年）７月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82"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8</v>
      </c>
      <c r="M82" s="94">
        <v>14</v>
      </c>
      <c r="N82" s="94">
        <v>73</v>
      </c>
      <c r="O82" s="95">
        <v>102</v>
      </c>
      <c r="P82" s="115">
        <f>SUM(K82:O82)</f>
        <v>198</v>
      </c>
      <c r="Q82" s="116">
        <f>SUM(J82,P82)</f>
        <v>198</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2</v>
      </c>
      <c r="P83" s="117">
        <f>SUM(K83:O83)</f>
        <v>3</v>
      </c>
      <c r="Q83" s="118">
        <f>SUM(J83,P83)</f>
        <v>3</v>
      </c>
    </row>
    <row r="84" spans="1:18" ht="17.100000000000001" customHeight="1">
      <c r="B84" s="15" t="s">
        <v>35</v>
      </c>
      <c r="C84" s="16"/>
      <c r="D84" s="16"/>
      <c r="E84" s="16"/>
      <c r="F84" s="16"/>
      <c r="G84" s="16"/>
      <c r="H84" s="108">
        <f>H82+H83</f>
        <v>0</v>
      </c>
      <c r="I84" s="109">
        <f>I82+I83</f>
        <v>0</v>
      </c>
      <c r="J84" s="110">
        <f>SUM(H84:I84)</f>
        <v>0</v>
      </c>
      <c r="K84" s="111">
        <f>K82+K83</f>
        <v>1</v>
      </c>
      <c r="L84" s="112">
        <f>L82+L83</f>
        <v>8</v>
      </c>
      <c r="M84" s="112">
        <f>M82+M83</f>
        <v>14</v>
      </c>
      <c r="N84" s="112">
        <f>N82+N83</f>
        <v>74</v>
      </c>
      <c r="O84" s="109">
        <f>O82+O83</f>
        <v>104</v>
      </c>
      <c r="P84" s="119">
        <f>SUM(K84:O84)</f>
        <v>201</v>
      </c>
      <c r="Q84" s="120">
        <f>SUM(J84,P84)</f>
        <v>201</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令和２年（２０２０年）７月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81"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4</v>
      </c>
      <c r="M90" s="258">
        <v>25</v>
      </c>
      <c r="N90" s="258">
        <v>224</v>
      </c>
      <c r="O90" s="259">
        <v>339</v>
      </c>
      <c r="P90" s="260">
        <f>SUM(K90:O90)</f>
        <v>592</v>
      </c>
      <c r="Q90" s="261">
        <f>SUM(J90,P90)</f>
        <v>592</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5</v>
      </c>
      <c r="P91" s="270">
        <f>SUM(K91:O91)</f>
        <v>7</v>
      </c>
      <c r="Q91" s="271">
        <f>SUM(J91,P91)</f>
        <v>7</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4</v>
      </c>
      <c r="M92" s="278">
        <f>M90+M91</f>
        <v>25</v>
      </c>
      <c r="N92" s="278">
        <f>N90+N91</f>
        <v>226</v>
      </c>
      <c r="O92" s="275">
        <f>O90+O91</f>
        <v>344</v>
      </c>
      <c r="P92" s="279">
        <f>SUM(K92:O92)</f>
        <v>599</v>
      </c>
      <c r="Q92" s="280">
        <f>SUM(J92,P92)</f>
        <v>599</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令和２年（２０２０年）７月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79" t="s">
        <v>13</v>
      </c>
      <c r="R97" s="623"/>
    </row>
    <row r="98" spans="2:18" s="189" customFormat="1" ht="17.100000000000001" customHeight="1">
      <c r="B98" s="294" t="s">
        <v>43</v>
      </c>
      <c r="C98" s="295"/>
      <c r="D98" s="295"/>
      <c r="E98" s="295"/>
      <c r="F98" s="295"/>
      <c r="G98" s="296"/>
      <c r="H98" s="297">
        <f t="shared" ref="H98:R98" si="13">SUM(H99,H105,H108,H113,H117:H118)</f>
        <v>1802</v>
      </c>
      <c r="I98" s="298">
        <f t="shared" si="13"/>
        <v>2862</v>
      </c>
      <c r="J98" s="299">
        <f t="shared" si="13"/>
        <v>4664</v>
      </c>
      <c r="K98" s="352">
        <f t="shared" si="13"/>
        <v>0</v>
      </c>
      <c r="L98" s="300">
        <f t="shared" si="13"/>
        <v>9506</v>
      </c>
      <c r="M98" s="300">
        <f t="shared" si="13"/>
        <v>7278</v>
      </c>
      <c r="N98" s="300">
        <f t="shared" si="13"/>
        <v>4504</v>
      </c>
      <c r="O98" s="300">
        <f t="shared" si="13"/>
        <v>2901</v>
      </c>
      <c r="P98" s="301">
        <f t="shared" si="13"/>
        <v>1636</v>
      </c>
      <c r="Q98" s="302">
        <f t="shared" si="13"/>
        <v>25825</v>
      </c>
      <c r="R98" s="303">
        <f t="shared" si="13"/>
        <v>30489</v>
      </c>
    </row>
    <row r="99" spans="2:18" s="189" customFormat="1" ht="17.100000000000001" customHeight="1">
      <c r="B99" s="179"/>
      <c r="C99" s="294" t="s">
        <v>44</v>
      </c>
      <c r="D99" s="295"/>
      <c r="E99" s="295"/>
      <c r="F99" s="295"/>
      <c r="G99" s="296"/>
      <c r="H99" s="297">
        <f t="shared" ref="H99:Q99" si="14">SUM(H100:H104)</f>
        <v>101</v>
      </c>
      <c r="I99" s="298">
        <f t="shared" si="14"/>
        <v>209</v>
      </c>
      <c r="J99" s="299">
        <f t="shared" si="14"/>
        <v>310</v>
      </c>
      <c r="K99" s="352">
        <f t="shared" si="14"/>
        <v>0</v>
      </c>
      <c r="L99" s="300">
        <f t="shared" si="14"/>
        <v>2493</v>
      </c>
      <c r="M99" s="300">
        <f t="shared" si="14"/>
        <v>1931</v>
      </c>
      <c r="N99" s="300">
        <f t="shared" si="14"/>
        <v>1275</v>
      </c>
      <c r="O99" s="300">
        <f t="shared" si="14"/>
        <v>963</v>
      </c>
      <c r="P99" s="301">
        <f t="shared" si="14"/>
        <v>604</v>
      </c>
      <c r="Q99" s="302">
        <f t="shared" si="14"/>
        <v>7266</v>
      </c>
      <c r="R99" s="303">
        <f t="shared" ref="R99:R104" si="15">SUM(J99,Q99)</f>
        <v>7576</v>
      </c>
    </row>
    <row r="100" spans="2:18" s="189" customFormat="1" ht="17.100000000000001" customHeight="1">
      <c r="B100" s="179"/>
      <c r="C100" s="179"/>
      <c r="D100" s="304" t="s">
        <v>45</v>
      </c>
      <c r="E100" s="305"/>
      <c r="F100" s="305"/>
      <c r="G100" s="306"/>
      <c r="H100" s="307">
        <v>0</v>
      </c>
      <c r="I100" s="308">
        <v>0</v>
      </c>
      <c r="J100" s="309">
        <f>SUM(H100:I100)</f>
        <v>0</v>
      </c>
      <c r="K100" s="349">
        <v>0</v>
      </c>
      <c r="L100" s="310">
        <v>1420</v>
      </c>
      <c r="M100" s="310">
        <v>953</v>
      </c>
      <c r="N100" s="310">
        <v>527</v>
      </c>
      <c r="O100" s="310">
        <v>298</v>
      </c>
      <c r="P100" s="308">
        <v>168</v>
      </c>
      <c r="Q100" s="309">
        <f>SUM(K100:P100)</f>
        <v>3366</v>
      </c>
      <c r="R100" s="311">
        <f t="shared" si="15"/>
        <v>3366</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5</v>
      </c>
      <c r="N101" s="186">
        <v>4</v>
      </c>
      <c r="O101" s="186">
        <v>13</v>
      </c>
      <c r="P101" s="184">
        <v>9</v>
      </c>
      <c r="Q101" s="187">
        <f>SUM(K101:P101)</f>
        <v>31</v>
      </c>
      <c r="R101" s="188">
        <f t="shared" si="15"/>
        <v>31</v>
      </c>
    </row>
    <row r="102" spans="2:18" s="189" customFormat="1" ht="17.100000000000001" customHeight="1">
      <c r="B102" s="179"/>
      <c r="C102" s="179"/>
      <c r="D102" s="180" t="s">
        <v>47</v>
      </c>
      <c r="E102" s="181"/>
      <c r="F102" s="181"/>
      <c r="G102" s="182"/>
      <c r="H102" s="183">
        <v>40</v>
      </c>
      <c r="I102" s="184">
        <v>82</v>
      </c>
      <c r="J102" s="187">
        <f>SUM(H102:I102)</f>
        <v>122</v>
      </c>
      <c r="K102" s="350">
        <v>0</v>
      </c>
      <c r="L102" s="186">
        <v>314</v>
      </c>
      <c r="M102" s="186">
        <v>264</v>
      </c>
      <c r="N102" s="186">
        <v>162</v>
      </c>
      <c r="O102" s="186">
        <v>126</v>
      </c>
      <c r="P102" s="184">
        <v>94</v>
      </c>
      <c r="Q102" s="187">
        <f>SUM(K102:P102)</f>
        <v>960</v>
      </c>
      <c r="R102" s="188">
        <f t="shared" si="15"/>
        <v>1082</v>
      </c>
    </row>
    <row r="103" spans="2:18" s="189" customFormat="1" ht="17.100000000000001" customHeight="1">
      <c r="B103" s="179"/>
      <c r="C103" s="179"/>
      <c r="D103" s="180" t="s">
        <v>48</v>
      </c>
      <c r="E103" s="181"/>
      <c r="F103" s="181"/>
      <c r="G103" s="182"/>
      <c r="H103" s="183">
        <v>9</v>
      </c>
      <c r="I103" s="184">
        <v>51</v>
      </c>
      <c r="J103" s="187">
        <f>SUM(H103:I103)</f>
        <v>60</v>
      </c>
      <c r="K103" s="350">
        <v>0</v>
      </c>
      <c r="L103" s="186">
        <v>100</v>
      </c>
      <c r="M103" s="186">
        <v>91</v>
      </c>
      <c r="N103" s="186">
        <v>69</v>
      </c>
      <c r="O103" s="186">
        <v>47</v>
      </c>
      <c r="P103" s="184">
        <v>20</v>
      </c>
      <c r="Q103" s="187">
        <f>SUM(K103:P103)</f>
        <v>327</v>
      </c>
      <c r="R103" s="188">
        <f t="shared" si="15"/>
        <v>387</v>
      </c>
    </row>
    <row r="104" spans="2:18" s="189" customFormat="1" ht="17.100000000000001" customHeight="1">
      <c r="B104" s="179"/>
      <c r="C104" s="179"/>
      <c r="D104" s="324" t="s">
        <v>49</v>
      </c>
      <c r="E104" s="325"/>
      <c r="F104" s="325"/>
      <c r="G104" s="326"/>
      <c r="H104" s="327">
        <v>52</v>
      </c>
      <c r="I104" s="328">
        <v>76</v>
      </c>
      <c r="J104" s="330">
        <f>SUM(H104:I104)</f>
        <v>128</v>
      </c>
      <c r="K104" s="351">
        <v>0</v>
      </c>
      <c r="L104" s="215">
        <v>659</v>
      </c>
      <c r="M104" s="215">
        <v>618</v>
      </c>
      <c r="N104" s="215">
        <v>513</v>
      </c>
      <c r="O104" s="215">
        <v>479</v>
      </c>
      <c r="P104" s="328">
        <v>313</v>
      </c>
      <c r="Q104" s="330">
        <f>SUM(K104:P104)</f>
        <v>2582</v>
      </c>
      <c r="R104" s="331">
        <f t="shared" si="15"/>
        <v>2710</v>
      </c>
    </row>
    <row r="105" spans="2:18" s="189" customFormat="1" ht="17.100000000000001" customHeight="1">
      <c r="B105" s="179"/>
      <c r="C105" s="294" t="s">
        <v>50</v>
      </c>
      <c r="D105" s="295"/>
      <c r="E105" s="295"/>
      <c r="F105" s="295"/>
      <c r="G105" s="296"/>
      <c r="H105" s="297">
        <f t="shared" ref="H105:R105" si="16">SUM(H106:H107)</f>
        <v>124</v>
      </c>
      <c r="I105" s="298">
        <f t="shared" si="16"/>
        <v>174</v>
      </c>
      <c r="J105" s="299">
        <f t="shared" si="16"/>
        <v>298</v>
      </c>
      <c r="K105" s="352">
        <f t="shared" si="16"/>
        <v>0</v>
      </c>
      <c r="L105" s="300">
        <f t="shared" si="16"/>
        <v>1695</v>
      </c>
      <c r="M105" s="300">
        <f t="shared" si="16"/>
        <v>1200</v>
      </c>
      <c r="N105" s="300">
        <f t="shared" si="16"/>
        <v>697</v>
      </c>
      <c r="O105" s="300">
        <f t="shared" si="16"/>
        <v>389</v>
      </c>
      <c r="P105" s="301">
        <f t="shared" si="16"/>
        <v>181</v>
      </c>
      <c r="Q105" s="302">
        <f t="shared" si="16"/>
        <v>4162</v>
      </c>
      <c r="R105" s="303">
        <f t="shared" si="16"/>
        <v>4460</v>
      </c>
    </row>
    <row r="106" spans="2:18" s="189" customFormat="1" ht="17.100000000000001" customHeight="1">
      <c r="B106" s="179"/>
      <c r="C106" s="179"/>
      <c r="D106" s="304" t="s">
        <v>51</v>
      </c>
      <c r="E106" s="305"/>
      <c r="F106" s="305"/>
      <c r="G106" s="306"/>
      <c r="H106" s="307">
        <v>0</v>
      </c>
      <c r="I106" s="308">
        <v>0</v>
      </c>
      <c r="J106" s="323">
        <f>SUM(H106:I106)</f>
        <v>0</v>
      </c>
      <c r="K106" s="349">
        <v>0</v>
      </c>
      <c r="L106" s="310">
        <v>1239</v>
      </c>
      <c r="M106" s="310">
        <v>839</v>
      </c>
      <c r="N106" s="310">
        <v>497</v>
      </c>
      <c r="O106" s="310">
        <v>280</v>
      </c>
      <c r="P106" s="308">
        <v>126</v>
      </c>
      <c r="Q106" s="309">
        <f>SUM(K106:P106)</f>
        <v>2981</v>
      </c>
      <c r="R106" s="311">
        <f>SUM(J106,Q106)</f>
        <v>2981</v>
      </c>
    </row>
    <row r="107" spans="2:18" s="189" customFormat="1" ht="17.100000000000001" customHeight="1">
      <c r="B107" s="179"/>
      <c r="C107" s="179"/>
      <c r="D107" s="324" t="s">
        <v>52</v>
      </c>
      <c r="E107" s="325"/>
      <c r="F107" s="325"/>
      <c r="G107" s="326"/>
      <c r="H107" s="327">
        <v>124</v>
      </c>
      <c r="I107" s="328">
        <v>174</v>
      </c>
      <c r="J107" s="329">
        <f>SUM(H107:I107)</f>
        <v>298</v>
      </c>
      <c r="K107" s="351">
        <v>0</v>
      </c>
      <c r="L107" s="215">
        <v>456</v>
      </c>
      <c r="M107" s="215">
        <v>361</v>
      </c>
      <c r="N107" s="215">
        <v>200</v>
      </c>
      <c r="O107" s="215">
        <v>109</v>
      </c>
      <c r="P107" s="328">
        <v>55</v>
      </c>
      <c r="Q107" s="330">
        <f>SUM(K107:P107)</f>
        <v>1181</v>
      </c>
      <c r="R107" s="331">
        <f>SUM(J107,Q107)</f>
        <v>1479</v>
      </c>
    </row>
    <row r="108" spans="2:18" s="189" customFormat="1" ht="17.100000000000001" customHeight="1">
      <c r="B108" s="179"/>
      <c r="C108" s="294" t="s">
        <v>53</v>
      </c>
      <c r="D108" s="295"/>
      <c r="E108" s="295"/>
      <c r="F108" s="295"/>
      <c r="G108" s="296"/>
      <c r="H108" s="297">
        <f t="shared" ref="H108:R108" si="17">SUM(H109:H112)</f>
        <v>1</v>
      </c>
      <c r="I108" s="298">
        <f t="shared" si="17"/>
        <v>3</v>
      </c>
      <c r="J108" s="299">
        <f t="shared" si="17"/>
        <v>4</v>
      </c>
      <c r="K108" s="352">
        <f t="shared" si="17"/>
        <v>0</v>
      </c>
      <c r="L108" s="300">
        <f t="shared" si="17"/>
        <v>132</v>
      </c>
      <c r="M108" s="300">
        <f t="shared" si="17"/>
        <v>195</v>
      </c>
      <c r="N108" s="300">
        <f t="shared" si="17"/>
        <v>193</v>
      </c>
      <c r="O108" s="300">
        <f t="shared" si="17"/>
        <v>123</v>
      </c>
      <c r="P108" s="301">
        <f t="shared" si="17"/>
        <v>82</v>
      </c>
      <c r="Q108" s="302">
        <f t="shared" si="17"/>
        <v>725</v>
      </c>
      <c r="R108" s="303">
        <f t="shared" si="17"/>
        <v>729</v>
      </c>
    </row>
    <row r="109" spans="2:18" s="189" customFormat="1" ht="17.100000000000001" customHeight="1">
      <c r="B109" s="179"/>
      <c r="C109" s="179"/>
      <c r="D109" s="304" t="s">
        <v>54</v>
      </c>
      <c r="E109" s="305"/>
      <c r="F109" s="305"/>
      <c r="G109" s="306"/>
      <c r="H109" s="307">
        <v>1</v>
      </c>
      <c r="I109" s="308">
        <v>2</v>
      </c>
      <c r="J109" s="323">
        <f>SUM(H109:I109)</f>
        <v>3</v>
      </c>
      <c r="K109" s="349">
        <v>0</v>
      </c>
      <c r="L109" s="310">
        <v>124</v>
      </c>
      <c r="M109" s="310">
        <v>168</v>
      </c>
      <c r="N109" s="310">
        <v>168</v>
      </c>
      <c r="O109" s="310">
        <v>96</v>
      </c>
      <c r="P109" s="308">
        <v>62</v>
      </c>
      <c r="Q109" s="309">
        <f>SUM(K109:P109)</f>
        <v>618</v>
      </c>
      <c r="R109" s="311">
        <f>SUM(J109,Q109)</f>
        <v>621</v>
      </c>
    </row>
    <row r="110" spans="2:18" s="189" customFormat="1" ht="17.100000000000001" customHeight="1">
      <c r="B110" s="179"/>
      <c r="C110" s="179"/>
      <c r="D110" s="180" t="s">
        <v>55</v>
      </c>
      <c r="E110" s="181"/>
      <c r="F110" s="181"/>
      <c r="G110" s="182"/>
      <c r="H110" s="183">
        <v>0</v>
      </c>
      <c r="I110" s="184">
        <v>1</v>
      </c>
      <c r="J110" s="185">
        <f>SUM(H110:I110)</f>
        <v>1</v>
      </c>
      <c r="K110" s="350">
        <v>0</v>
      </c>
      <c r="L110" s="186">
        <v>7</v>
      </c>
      <c r="M110" s="186">
        <v>27</v>
      </c>
      <c r="N110" s="186">
        <v>24</v>
      </c>
      <c r="O110" s="186">
        <v>27</v>
      </c>
      <c r="P110" s="184">
        <v>20</v>
      </c>
      <c r="Q110" s="187">
        <f>SUM(K110:P110)</f>
        <v>105</v>
      </c>
      <c r="R110" s="188">
        <f>SUM(J110,Q110)</f>
        <v>106</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1</v>
      </c>
      <c r="O111" s="186">
        <v>0</v>
      </c>
      <c r="P111" s="184">
        <v>0</v>
      </c>
      <c r="Q111" s="187">
        <f>SUM(K111:P111)</f>
        <v>1</v>
      </c>
      <c r="R111" s="188">
        <f>SUM(J111,Q111)</f>
        <v>1</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749</v>
      </c>
      <c r="I113" s="298">
        <f t="shared" si="18"/>
        <v>1217</v>
      </c>
      <c r="J113" s="299">
        <f t="shared" si="18"/>
        <v>1966</v>
      </c>
      <c r="K113" s="352">
        <f t="shared" si="18"/>
        <v>0</v>
      </c>
      <c r="L113" s="300">
        <f t="shared" si="18"/>
        <v>1746</v>
      </c>
      <c r="M113" s="300">
        <f t="shared" si="18"/>
        <v>1699</v>
      </c>
      <c r="N113" s="300">
        <f t="shared" si="18"/>
        <v>1059</v>
      </c>
      <c r="O113" s="300">
        <f t="shared" si="18"/>
        <v>685</v>
      </c>
      <c r="P113" s="301">
        <f t="shared" si="18"/>
        <v>397</v>
      </c>
      <c r="Q113" s="302">
        <f t="shared" si="18"/>
        <v>5586</v>
      </c>
      <c r="R113" s="303">
        <f t="shared" si="18"/>
        <v>7552</v>
      </c>
    </row>
    <row r="114" spans="2:18" s="135" customFormat="1" ht="17.100000000000001" customHeight="1">
      <c r="B114" s="147"/>
      <c r="C114" s="147"/>
      <c r="D114" s="39" t="s">
        <v>58</v>
      </c>
      <c r="E114" s="68"/>
      <c r="F114" s="68"/>
      <c r="G114" s="148"/>
      <c r="H114" s="149">
        <v>714</v>
      </c>
      <c r="I114" s="150">
        <v>1167</v>
      </c>
      <c r="J114" s="167">
        <f>SUM(H114:I114)</f>
        <v>1881</v>
      </c>
      <c r="K114" s="349">
        <v>0</v>
      </c>
      <c r="L114" s="152">
        <v>1670</v>
      </c>
      <c r="M114" s="152">
        <v>1640</v>
      </c>
      <c r="N114" s="152">
        <v>1023</v>
      </c>
      <c r="O114" s="152">
        <v>653</v>
      </c>
      <c r="P114" s="150">
        <v>391</v>
      </c>
      <c r="Q114" s="151">
        <f>SUM(K114:P114)</f>
        <v>5377</v>
      </c>
      <c r="R114" s="153">
        <f>SUM(J114,Q114)</f>
        <v>7258</v>
      </c>
    </row>
    <row r="115" spans="2:18" s="135" customFormat="1" ht="17.100000000000001" customHeight="1">
      <c r="B115" s="147"/>
      <c r="C115" s="147"/>
      <c r="D115" s="154" t="s">
        <v>59</v>
      </c>
      <c r="E115" s="47"/>
      <c r="F115" s="47"/>
      <c r="G115" s="155"/>
      <c r="H115" s="156">
        <v>18</v>
      </c>
      <c r="I115" s="157">
        <v>24</v>
      </c>
      <c r="J115" s="169">
        <f>SUM(H115:I115)</f>
        <v>42</v>
      </c>
      <c r="K115" s="350">
        <v>0</v>
      </c>
      <c r="L115" s="159">
        <v>36</v>
      </c>
      <c r="M115" s="159">
        <v>32</v>
      </c>
      <c r="N115" s="159">
        <v>23</v>
      </c>
      <c r="O115" s="159">
        <v>19</v>
      </c>
      <c r="P115" s="157">
        <v>6</v>
      </c>
      <c r="Q115" s="158">
        <f>SUM(K115:P115)</f>
        <v>116</v>
      </c>
      <c r="R115" s="160">
        <f>SUM(J115,Q115)</f>
        <v>158</v>
      </c>
    </row>
    <row r="116" spans="2:18" s="135" customFormat="1" ht="17.100000000000001" customHeight="1">
      <c r="B116" s="147"/>
      <c r="C116" s="147"/>
      <c r="D116" s="49" t="s">
        <v>60</v>
      </c>
      <c r="E116" s="50"/>
      <c r="F116" s="50"/>
      <c r="G116" s="161"/>
      <c r="H116" s="162">
        <v>17</v>
      </c>
      <c r="I116" s="163">
        <v>26</v>
      </c>
      <c r="J116" s="168">
        <f>SUM(H116:I116)</f>
        <v>43</v>
      </c>
      <c r="K116" s="351">
        <v>0</v>
      </c>
      <c r="L116" s="165">
        <v>40</v>
      </c>
      <c r="M116" s="165">
        <v>27</v>
      </c>
      <c r="N116" s="165">
        <v>13</v>
      </c>
      <c r="O116" s="165">
        <v>13</v>
      </c>
      <c r="P116" s="163">
        <v>0</v>
      </c>
      <c r="Q116" s="164">
        <f>SUM(K116:P116)</f>
        <v>93</v>
      </c>
      <c r="R116" s="166">
        <f>SUM(J116,Q116)</f>
        <v>136</v>
      </c>
    </row>
    <row r="117" spans="2:18" s="135" customFormat="1" ht="17.100000000000001" customHeight="1">
      <c r="B117" s="147"/>
      <c r="C117" s="171" t="s">
        <v>61</v>
      </c>
      <c r="D117" s="172"/>
      <c r="E117" s="172"/>
      <c r="F117" s="172"/>
      <c r="G117" s="173"/>
      <c r="H117" s="140">
        <v>20</v>
      </c>
      <c r="I117" s="141">
        <v>21</v>
      </c>
      <c r="J117" s="142">
        <f>SUM(H117:I117)</f>
        <v>41</v>
      </c>
      <c r="K117" s="352">
        <v>0</v>
      </c>
      <c r="L117" s="143">
        <v>98</v>
      </c>
      <c r="M117" s="143">
        <v>98</v>
      </c>
      <c r="N117" s="143">
        <v>111</v>
      </c>
      <c r="O117" s="143">
        <v>83</v>
      </c>
      <c r="P117" s="144">
        <v>33</v>
      </c>
      <c r="Q117" s="145">
        <f>SUM(K117:P117)</f>
        <v>423</v>
      </c>
      <c r="R117" s="146">
        <f>SUM(J117,Q117)</f>
        <v>464</v>
      </c>
    </row>
    <row r="118" spans="2:18" s="135" customFormat="1" ht="17.100000000000001" customHeight="1">
      <c r="B118" s="170"/>
      <c r="C118" s="171" t="s">
        <v>62</v>
      </c>
      <c r="D118" s="172"/>
      <c r="E118" s="172"/>
      <c r="F118" s="172"/>
      <c r="G118" s="173"/>
      <c r="H118" s="140">
        <v>807</v>
      </c>
      <c r="I118" s="141">
        <v>1238</v>
      </c>
      <c r="J118" s="142">
        <f>SUM(H118:I118)</f>
        <v>2045</v>
      </c>
      <c r="K118" s="352">
        <v>0</v>
      </c>
      <c r="L118" s="143">
        <v>3342</v>
      </c>
      <c r="M118" s="143">
        <v>2155</v>
      </c>
      <c r="N118" s="143">
        <v>1169</v>
      </c>
      <c r="O118" s="143">
        <v>658</v>
      </c>
      <c r="P118" s="144">
        <v>339</v>
      </c>
      <c r="Q118" s="145">
        <f>SUM(K118:P118)</f>
        <v>7663</v>
      </c>
      <c r="R118" s="146">
        <f>SUM(J118,Q118)</f>
        <v>9708</v>
      </c>
    </row>
    <row r="119" spans="2:18" s="135" customFormat="1" ht="17.100000000000001" customHeight="1">
      <c r="B119" s="137" t="s">
        <v>63</v>
      </c>
      <c r="C119" s="138"/>
      <c r="D119" s="138"/>
      <c r="E119" s="138"/>
      <c r="F119" s="138"/>
      <c r="G119" s="139"/>
      <c r="H119" s="140">
        <f t="shared" ref="H119:R119" si="19">SUM(H120:H128)</f>
        <v>11</v>
      </c>
      <c r="I119" s="141">
        <f t="shared" si="19"/>
        <v>21</v>
      </c>
      <c r="J119" s="142">
        <f t="shared" si="19"/>
        <v>32</v>
      </c>
      <c r="K119" s="352">
        <f t="shared" si="19"/>
        <v>0</v>
      </c>
      <c r="L119" s="143">
        <f t="shared" si="19"/>
        <v>1454</v>
      </c>
      <c r="M119" s="143">
        <f t="shared" si="19"/>
        <v>1074</v>
      </c>
      <c r="N119" s="143">
        <f t="shared" si="19"/>
        <v>780</v>
      </c>
      <c r="O119" s="143">
        <f t="shared" si="19"/>
        <v>513</v>
      </c>
      <c r="P119" s="144">
        <f t="shared" si="19"/>
        <v>236</v>
      </c>
      <c r="Q119" s="145">
        <f t="shared" si="19"/>
        <v>4057</v>
      </c>
      <c r="R119" s="146">
        <f t="shared" si="19"/>
        <v>4089</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65</v>
      </c>
      <c r="M120" s="152">
        <v>51</v>
      </c>
      <c r="N120" s="152">
        <v>28</v>
      </c>
      <c r="O120" s="152">
        <v>18</v>
      </c>
      <c r="P120" s="150">
        <v>11</v>
      </c>
      <c r="Q120" s="151">
        <f t="shared" ref="Q120:Q128" si="21">SUM(K120:P120)</f>
        <v>173</v>
      </c>
      <c r="R120" s="153">
        <f t="shared" ref="R120:R128" si="22">SUM(J120,Q120)</f>
        <v>173</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2</v>
      </c>
      <c r="Q121" s="177">
        <f t="shared" si="21"/>
        <v>2</v>
      </c>
      <c r="R121" s="178">
        <f t="shared" si="22"/>
        <v>2</v>
      </c>
    </row>
    <row r="122" spans="2:18" s="189" customFormat="1" ht="17.100000000000001" customHeight="1">
      <c r="B122" s="179"/>
      <c r="C122" s="180" t="s">
        <v>66</v>
      </c>
      <c r="D122" s="181"/>
      <c r="E122" s="181"/>
      <c r="F122" s="181"/>
      <c r="G122" s="182"/>
      <c r="H122" s="183">
        <v>0</v>
      </c>
      <c r="I122" s="184">
        <v>0</v>
      </c>
      <c r="J122" s="185">
        <f t="shared" si="20"/>
        <v>0</v>
      </c>
      <c r="K122" s="355"/>
      <c r="L122" s="186">
        <v>958</v>
      </c>
      <c r="M122" s="186">
        <v>572</v>
      </c>
      <c r="N122" s="186">
        <v>325</v>
      </c>
      <c r="O122" s="186">
        <v>177</v>
      </c>
      <c r="P122" s="184">
        <v>72</v>
      </c>
      <c r="Q122" s="187">
        <f t="shared" si="21"/>
        <v>2104</v>
      </c>
      <c r="R122" s="188">
        <f t="shared" si="22"/>
        <v>2104</v>
      </c>
    </row>
    <row r="123" spans="2:18" s="135" customFormat="1" ht="17.100000000000001" customHeight="1">
      <c r="B123" s="147"/>
      <c r="C123" s="154" t="s">
        <v>67</v>
      </c>
      <c r="D123" s="47"/>
      <c r="E123" s="47"/>
      <c r="F123" s="47"/>
      <c r="G123" s="155"/>
      <c r="H123" s="156">
        <v>0</v>
      </c>
      <c r="I123" s="157">
        <v>2</v>
      </c>
      <c r="J123" s="169">
        <f t="shared" si="20"/>
        <v>2</v>
      </c>
      <c r="K123" s="350">
        <v>0</v>
      </c>
      <c r="L123" s="159">
        <v>91</v>
      </c>
      <c r="M123" s="159">
        <v>80</v>
      </c>
      <c r="N123" s="159">
        <v>74</v>
      </c>
      <c r="O123" s="159">
        <v>47</v>
      </c>
      <c r="P123" s="157">
        <v>19</v>
      </c>
      <c r="Q123" s="158">
        <f t="shared" si="21"/>
        <v>311</v>
      </c>
      <c r="R123" s="160">
        <f t="shared" si="22"/>
        <v>313</v>
      </c>
    </row>
    <row r="124" spans="2:18" s="135" customFormat="1" ht="17.100000000000001" customHeight="1">
      <c r="B124" s="147"/>
      <c r="C124" s="154" t="s">
        <v>68</v>
      </c>
      <c r="D124" s="47"/>
      <c r="E124" s="47"/>
      <c r="F124" s="47"/>
      <c r="G124" s="155"/>
      <c r="H124" s="156">
        <v>11</v>
      </c>
      <c r="I124" s="157">
        <v>19</v>
      </c>
      <c r="J124" s="169">
        <f t="shared" si="20"/>
        <v>30</v>
      </c>
      <c r="K124" s="350">
        <v>0</v>
      </c>
      <c r="L124" s="159">
        <v>89</v>
      </c>
      <c r="M124" s="159">
        <v>83</v>
      </c>
      <c r="N124" s="159">
        <v>72</v>
      </c>
      <c r="O124" s="159">
        <v>60</v>
      </c>
      <c r="P124" s="157">
        <v>22</v>
      </c>
      <c r="Q124" s="158">
        <f t="shared" si="21"/>
        <v>326</v>
      </c>
      <c r="R124" s="160">
        <f t="shared" si="22"/>
        <v>356</v>
      </c>
    </row>
    <row r="125" spans="2:18" s="135" customFormat="1" ht="17.100000000000001" customHeight="1">
      <c r="B125" s="147"/>
      <c r="C125" s="154" t="s">
        <v>69</v>
      </c>
      <c r="D125" s="47"/>
      <c r="E125" s="47"/>
      <c r="F125" s="47"/>
      <c r="G125" s="155"/>
      <c r="H125" s="156">
        <v>0</v>
      </c>
      <c r="I125" s="157">
        <v>0</v>
      </c>
      <c r="J125" s="169">
        <f t="shared" si="20"/>
        <v>0</v>
      </c>
      <c r="K125" s="355"/>
      <c r="L125" s="159">
        <v>197</v>
      </c>
      <c r="M125" s="159">
        <v>213</v>
      </c>
      <c r="N125" s="159">
        <v>214</v>
      </c>
      <c r="O125" s="159">
        <v>134</v>
      </c>
      <c r="P125" s="157">
        <v>52</v>
      </c>
      <c r="Q125" s="158">
        <f t="shared" si="21"/>
        <v>810</v>
      </c>
      <c r="R125" s="160">
        <f t="shared" si="22"/>
        <v>810</v>
      </c>
    </row>
    <row r="126" spans="2:18" s="135" customFormat="1" ht="17.100000000000001" customHeight="1">
      <c r="B126" s="147"/>
      <c r="C126" s="190" t="s">
        <v>70</v>
      </c>
      <c r="D126" s="191"/>
      <c r="E126" s="191"/>
      <c r="F126" s="191"/>
      <c r="G126" s="192"/>
      <c r="H126" s="156">
        <v>0</v>
      </c>
      <c r="I126" s="157">
        <v>0</v>
      </c>
      <c r="J126" s="169">
        <f t="shared" si="20"/>
        <v>0</v>
      </c>
      <c r="K126" s="355"/>
      <c r="L126" s="159">
        <v>26</v>
      </c>
      <c r="M126" s="159">
        <v>44</v>
      </c>
      <c r="N126" s="159">
        <v>37</v>
      </c>
      <c r="O126" s="159">
        <v>26</v>
      </c>
      <c r="P126" s="157">
        <v>15</v>
      </c>
      <c r="Q126" s="158">
        <f t="shared" si="21"/>
        <v>148</v>
      </c>
      <c r="R126" s="160">
        <f t="shared" si="22"/>
        <v>148</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8</v>
      </c>
      <c r="O127" s="159">
        <v>22</v>
      </c>
      <c r="P127" s="157">
        <v>18</v>
      </c>
      <c r="Q127" s="158">
        <f t="shared" si="21"/>
        <v>48</v>
      </c>
      <c r="R127" s="160">
        <f t="shared" si="22"/>
        <v>48</v>
      </c>
    </row>
    <row r="128" spans="2:18" s="135" customFormat="1" ht="17.100000000000001" customHeight="1">
      <c r="B128" s="195"/>
      <c r="C128" s="196" t="s">
        <v>72</v>
      </c>
      <c r="D128" s="197"/>
      <c r="E128" s="197"/>
      <c r="F128" s="197"/>
      <c r="G128" s="198"/>
      <c r="H128" s="199">
        <v>0</v>
      </c>
      <c r="I128" s="200">
        <v>0</v>
      </c>
      <c r="J128" s="201">
        <f t="shared" si="20"/>
        <v>0</v>
      </c>
      <c r="K128" s="356"/>
      <c r="L128" s="202">
        <v>28</v>
      </c>
      <c r="M128" s="202">
        <v>31</v>
      </c>
      <c r="N128" s="202">
        <v>22</v>
      </c>
      <c r="O128" s="202">
        <v>29</v>
      </c>
      <c r="P128" s="200">
        <v>25</v>
      </c>
      <c r="Q128" s="203">
        <f t="shared" si="21"/>
        <v>135</v>
      </c>
      <c r="R128" s="204">
        <f t="shared" si="22"/>
        <v>135</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46</v>
      </c>
      <c r="M129" s="143">
        <f t="shared" si="23"/>
        <v>96</v>
      </c>
      <c r="N129" s="143">
        <f t="shared" si="23"/>
        <v>325</v>
      </c>
      <c r="O129" s="143">
        <f t="shared" si="23"/>
        <v>922</v>
      </c>
      <c r="P129" s="144">
        <f t="shared" si="23"/>
        <v>974</v>
      </c>
      <c r="Q129" s="145">
        <f t="shared" si="23"/>
        <v>2363</v>
      </c>
      <c r="R129" s="146">
        <f t="shared" si="23"/>
        <v>2363</v>
      </c>
    </row>
    <row r="130" spans="1:18" s="135" customFormat="1" ht="17.100000000000001" customHeight="1">
      <c r="B130" s="147"/>
      <c r="C130" s="39" t="s">
        <v>74</v>
      </c>
      <c r="D130" s="68"/>
      <c r="E130" s="68"/>
      <c r="F130" s="68"/>
      <c r="G130" s="148"/>
      <c r="H130" s="149">
        <v>0</v>
      </c>
      <c r="I130" s="150">
        <v>0</v>
      </c>
      <c r="J130" s="167">
        <f>SUM(H130:I130)</f>
        <v>0</v>
      </c>
      <c r="K130" s="353"/>
      <c r="L130" s="152">
        <v>0</v>
      </c>
      <c r="M130" s="152">
        <v>7</v>
      </c>
      <c r="N130" s="152">
        <v>166</v>
      </c>
      <c r="O130" s="152">
        <v>502</v>
      </c>
      <c r="P130" s="150">
        <v>439</v>
      </c>
      <c r="Q130" s="151">
        <f>SUM(K130:P130)</f>
        <v>1114</v>
      </c>
      <c r="R130" s="153">
        <f>SUM(J130,Q130)</f>
        <v>1114</v>
      </c>
    </row>
    <row r="131" spans="1:18" s="135" customFormat="1" ht="17.100000000000001" customHeight="1">
      <c r="B131" s="147"/>
      <c r="C131" s="154" t="s">
        <v>75</v>
      </c>
      <c r="D131" s="47"/>
      <c r="E131" s="47"/>
      <c r="F131" s="47"/>
      <c r="G131" s="155"/>
      <c r="H131" s="156">
        <v>0</v>
      </c>
      <c r="I131" s="157">
        <v>0</v>
      </c>
      <c r="J131" s="169">
        <f>SUM(H131:I131)</f>
        <v>0</v>
      </c>
      <c r="K131" s="355"/>
      <c r="L131" s="159">
        <v>45</v>
      </c>
      <c r="M131" s="159">
        <v>74</v>
      </c>
      <c r="N131" s="159">
        <v>119</v>
      </c>
      <c r="O131" s="159">
        <v>119</v>
      </c>
      <c r="P131" s="157">
        <v>76</v>
      </c>
      <c r="Q131" s="158">
        <f>SUM(K131:P131)</f>
        <v>433</v>
      </c>
      <c r="R131" s="160">
        <f>SUM(J131,Q131)</f>
        <v>433</v>
      </c>
    </row>
    <row r="132" spans="1:18" s="135" customFormat="1" ht="16.5" customHeight="1">
      <c r="B132" s="193"/>
      <c r="C132" s="154" t="s">
        <v>76</v>
      </c>
      <c r="D132" s="47"/>
      <c r="E132" s="47"/>
      <c r="F132" s="47"/>
      <c r="G132" s="155"/>
      <c r="H132" s="156">
        <v>0</v>
      </c>
      <c r="I132" s="157">
        <v>0</v>
      </c>
      <c r="J132" s="169">
        <f>SUM(H132:I132)</f>
        <v>0</v>
      </c>
      <c r="K132" s="355"/>
      <c r="L132" s="159">
        <v>1</v>
      </c>
      <c r="M132" s="159">
        <v>10</v>
      </c>
      <c r="N132" s="159">
        <v>15</v>
      </c>
      <c r="O132" s="159">
        <v>73</v>
      </c>
      <c r="P132" s="157">
        <v>106</v>
      </c>
      <c r="Q132" s="158">
        <f>SUM(K132:P132)</f>
        <v>205</v>
      </c>
      <c r="R132" s="160">
        <f>SUM(J132,Q132)</f>
        <v>205</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5</v>
      </c>
      <c r="N133" s="320">
        <v>25</v>
      </c>
      <c r="O133" s="320">
        <v>228</v>
      </c>
      <c r="P133" s="318">
        <v>353</v>
      </c>
      <c r="Q133" s="321">
        <f>SUM(K133:P133)</f>
        <v>611</v>
      </c>
      <c r="R133" s="322">
        <f>SUM(J133,Q133)</f>
        <v>611</v>
      </c>
    </row>
    <row r="134" spans="1:18" s="135" customFormat="1" ht="17.100000000000001" customHeight="1">
      <c r="B134" s="205" t="s">
        <v>77</v>
      </c>
      <c r="C134" s="31"/>
      <c r="D134" s="31"/>
      <c r="E134" s="31"/>
      <c r="F134" s="31"/>
      <c r="G134" s="32"/>
      <c r="H134" s="140">
        <f t="shared" ref="H134:R134" si="24">SUM(H98,H119,H129)</f>
        <v>1813</v>
      </c>
      <c r="I134" s="141">
        <f t="shared" si="24"/>
        <v>2883</v>
      </c>
      <c r="J134" s="142">
        <f t="shared" si="24"/>
        <v>4696</v>
      </c>
      <c r="K134" s="352">
        <f t="shared" si="24"/>
        <v>0</v>
      </c>
      <c r="L134" s="143">
        <f t="shared" si="24"/>
        <v>11006</v>
      </c>
      <c r="M134" s="143">
        <f t="shared" si="24"/>
        <v>8448</v>
      </c>
      <c r="N134" s="143">
        <f t="shared" si="24"/>
        <v>5609</v>
      </c>
      <c r="O134" s="143">
        <f t="shared" si="24"/>
        <v>4336</v>
      </c>
      <c r="P134" s="144">
        <f t="shared" si="24"/>
        <v>2846</v>
      </c>
      <c r="Q134" s="145">
        <f t="shared" si="24"/>
        <v>32245</v>
      </c>
      <c r="R134" s="146">
        <f t="shared" si="24"/>
        <v>36941</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令和２年（２０２０年）７月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80" t="s">
        <v>13</v>
      </c>
      <c r="R139" s="668"/>
    </row>
    <row r="140" spans="1:18" s="135" customFormat="1" ht="17.100000000000001" customHeight="1">
      <c r="B140" s="137" t="s">
        <v>43</v>
      </c>
      <c r="C140" s="138"/>
      <c r="D140" s="138"/>
      <c r="E140" s="138"/>
      <c r="F140" s="138"/>
      <c r="G140" s="139"/>
      <c r="H140" s="140">
        <f t="shared" ref="H140:R140" si="25">SUM(H141,H147,H150,H155,H159:H160)</f>
        <v>14268770</v>
      </c>
      <c r="I140" s="141">
        <f t="shared" si="25"/>
        <v>29711575</v>
      </c>
      <c r="J140" s="142">
        <f t="shared" si="25"/>
        <v>43980345</v>
      </c>
      <c r="K140" s="352">
        <f t="shared" si="25"/>
        <v>0</v>
      </c>
      <c r="L140" s="143">
        <f t="shared" si="25"/>
        <v>242161462</v>
      </c>
      <c r="M140" s="143">
        <f t="shared" si="25"/>
        <v>220663140</v>
      </c>
      <c r="N140" s="143">
        <f t="shared" si="25"/>
        <v>179002845</v>
      </c>
      <c r="O140" s="143">
        <f t="shared" si="25"/>
        <v>126537506</v>
      </c>
      <c r="P140" s="144">
        <f t="shared" si="25"/>
        <v>75448904</v>
      </c>
      <c r="Q140" s="145">
        <f t="shared" si="25"/>
        <v>843813857</v>
      </c>
      <c r="R140" s="146">
        <f t="shared" si="25"/>
        <v>887794202</v>
      </c>
    </row>
    <row r="141" spans="1:18" s="135" customFormat="1" ht="17.100000000000001" customHeight="1">
      <c r="B141" s="147"/>
      <c r="C141" s="137" t="s">
        <v>44</v>
      </c>
      <c r="D141" s="138"/>
      <c r="E141" s="138"/>
      <c r="F141" s="138"/>
      <c r="G141" s="139"/>
      <c r="H141" s="140">
        <f t="shared" ref="H141:Q141" si="26">SUM(H142:H146)</f>
        <v>1390186</v>
      </c>
      <c r="I141" s="141">
        <f t="shared" si="26"/>
        <v>4784664</v>
      </c>
      <c r="J141" s="142">
        <f t="shared" si="26"/>
        <v>6174850</v>
      </c>
      <c r="K141" s="352">
        <f t="shared" si="26"/>
        <v>0</v>
      </c>
      <c r="L141" s="143">
        <f t="shared" si="26"/>
        <v>56116178</v>
      </c>
      <c r="M141" s="143">
        <f t="shared" si="26"/>
        <v>50757641</v>
      </c>
      <c r="N141" s="143">
        <f t="shared" si="26"/>
        <v>38268418</v>
      </c>
      <c r="O141" s="143">
        <f t="shared" si="26"/>
        <v>33656129</v>
      </c>
      <c r="P141" s="144">
        <f t="shared" si="26"/>
        <v>22965580</v>
      </c>
      <c r="Q141" s="145">
        <f t="shared" si="26"/>
        <v>201763946</v>
      </c>
      <c r="R141" s="146">
        <f t="shared" ref="R141:R146" si="27">SUM(J141,Q141)</f>
        <v>207938796</v>
      </c>
    </row>
    <row r="142" spans="1:18" s="135" customFormat="1" ht="17.100000000000001" customHeight="1">
      <c r="B142" s="147"/>
      <c r="C142" s="147"/>
      <c r="D142" s="39" t="s">
        <v>45</v>
      </c>
      <c r="E142" s="68"/>
      <c r="F142" s="68"/>
      <c r="G142" s="148"/>
      <c r="H142" s="149">
        <v>0</v>
      </c>
      <c r="I142" s="150">
        <v>0</v>
      </c>
      <c r="J142" s="151">
        <f>SUM(H142:I142)</f>
        <v>0</v>
      </c>
      <c r="K142" s="349">
        <v>0</v>
      </c>
      <c r="L142" s="152">
        <v>37329714</v>
      </c>
      <c r="M142" s="152">
        <v>33469724</v>
      </c>
      <c r="N142" s="152">
        <v>26493229</v>
      </c>
      <c r="O142" s="152">
        <v>23020510</v>
      </c>
      <c r="P142" s="150">
        <v>15298098</v>
      </c>
      <c r="Q142" s="151">
        <f>SUM(K142:P142)</f>
        <v>135611275</v>
      </c>
      <c r="R142" s="153">
        <f t="shared" si="27"/>
        <v>135611275</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208278</v>
      </c>
      <c r="N143" s="159">
        <v>224118</v>
      </c>
      <c r="O143" s="159">
        <v>616966</v>
      </c>
      <c r="P143" s="157">
        <v>496098</v>
      </c>
      <c r="Q143" s="158">
        <f>SUM(K143:P143)</f>
        <v>1545460</v>
      </c>
      <c r="R143" s="160">
        <f t="shared" si="27"/>
        <v>1545460</v>
      </c>
    </row>
    <row r="144" spans="1:18" s="135" customFormat="1" ht="17.100000000000001" customHeight="1">
      <c r="B144" s="147"/>
      <c r="C144" s="147"/>
      <c r="D144" s="154" t="s">
        <v>47</v>
      </c>
      <c r="E144" s="47"/>
      <c r="F144" s="47"/>
      <c r="G144" s="155"/>
      <c r="H144" s="156">
        <v>827201</v>
      </c>
      <c r="I144" s="157">
        <v>2693887</v>
      </c>
      <c r="J144" s="158">
        <f>SUM(H144:I144)</f>
        <v>3521088</v>
      </c>
      <c r="K144" s="350">
        <v>0</v>
      </c>
      <c r="L144" s="159">
        <v>10598078</v>
      </c>
      <c r="M144" s="159">
        <v>9992285</v>
      </c>
      <c r="N144" s="159">
        <v>5762828</v>
      </c>
      <c r="O144" s="159">
        <v>5193714</v>
      </c>
      <c r="P144" s="157">
        <v>4526242</v>
      </c>
      <c r="Q144" s="158">
        <f>SUM(K144:P144)</f>
        <v>36073147</v>
      </c>
      <c r="R144" s="160">
        <f t="shared" si="27"/>
        <v>39594235</v>
      </c>
    </row>
    <row r="145" spans="2:18" s="135" customFormat="1" ht="17.100000000000001" customHeight="1">
      <c r="B145" s="147"/>
      <c r="C145" s="147"/>
      <c r="D145" s="154" t="s">
        <v>48</v>
      </c>
      <c r="E145" s="47"/>
      <c r="F145" s="47"/>
      <c r="G145" s="155"/>
      <c r="H145" s="156">
        <v>213894</v>
      </c>
      <c r="I145" s="157">
        <v>1661688</v>
      </c>
      <c r="J145" s="158">
        <f>SUM(H145:I145)</f>
        <v>1875582</v>
      </c>
      <c r="K145" s="350">
        <v>0</v>
      </c>
      <c r="L145" s="159">
        <v>3643125</v>
      </c>
      <c r="M145" s="159">
        <v>3161644</v>
      </c>
      <c r="N145" s="159">
        <v>2583566</v>
      </c>
      <c r="O145" s="159">
        <v>1944796</v>
      </c>
      <c r="P145" s="157">
        <v>607265</v>
      </c>
      <c r="Q145" s="158">
        <f>SUM(K145:P145)</f>
        <v>11940396</v>
      </c>
      <c r="R145" s="160">
        <f t="shared" si="27"/>
        <v>13815978</v>
      </c>
    </row>
    <row r="146" spans="2:18" s="135" customFormat="1" ht="17.100000000000001" customHeight="1">
      <c r="B146" s="147"/>
      <c r="C146" s="147"/>
      <c r="D146" s="49" t="s">
        <v>49</v>
      </c>
      <c r="E146" s="50"/>
      <c r="F146" s="50"/>
      <c r="G146" s="161"/>
      <c r="H146" s="162">
        <v>349091</v>
      </c>
      <c r="I146" s="163">
        <v>429089</v>
      </c>
      <c r="J146" s="164">
        <f>SUM(H146:I146)</f>
        <v>778180</v>
      </c>
      <c r="K146" s="351">
        <v>0</v>
      </c>
      <c r="L146" s="165">
        <v>4545261</v>
      </c>
      <c r="M146" s="165">
        <v>3925710</v>
      </c>
      <c r="N146" s="165">
        <v>3204677</v>
      </c>
      <c r="O146" s="165">
        <v>2880143</v>
      </c>
      <c r="P146" s="163">
        <v>2037877</v>
      </c>
      <c r="Q146" s="164">
        <f>SUM(K146:P146)</f>
        <v>16593668</v>
      </c>
      <c r="R146" s="166">
        <f t="shared" si="27"/>
        <v>17371848</v>
      </c>
    </row>
    <row r="147" spans="2:18" s="135" customFormat="1" ht="17.100000000000001" customHeight="1">
      <c r="B147" s="147"/>
      <c r="C147" s="137" t="s">
        <v>50</v>
      </c>
      <c r="D147" s="138"/>
      <c r="E147" s="138"/>
      <c r="F147" s="138"/>
      <c r="G147" s="139"/>
      <c r="H147" s="140">
        <f t="shared" ref="H147:R147" si="28">SUM(H148:H149)</f>
        <v>2688420</v>
      </c>
      <c r="I147" s="141">
        <f t="shared" si="28"/>
        <v>6717011</v>
      </c>
      <c r="J147" s="142">
        <f t="shared" si="28"/>
        <v>9405431</v>
      </c>
      <c r="K147" s="352">
        <f t="shared" si="28"/>
        <v>0</v>
      </c>
      <c r="L147" s="143">
        <f t="shared" si="28"/>
        <v>105417095</v>
      </c>
      <c r="M147" s="143">
        <f t="shared" si="28"/>
        <v>91374021</v>
      </c>
      <c r="N147" s="143">
        <f t="shared" si="28"/>
        <v>69906882</v>
      </c>
      <c r="O147" s="143">
        <f t="shared" si="28"/>
        <v>43297357</v>
      </c>
      <c r="P147" s="144">
        <f t="shared" si="28"/>
        <v>23248390</v>
      </c>
      <c r="Q147" s="145">
        <f t="shared" si="28"/>
        <v>333243745</v>
      </c>
      <c r="R147" s="146">
        <f t="shared" si="28"/>
        <v>342649176</v>
      </c>
    </row>
    <row r="148" spans="2:18" s="135" customFormat="1" ht="17.100000000000001" customHeight="1">
      <c r="B148" s="147"/>
      <c r="C148" s="147"/>
      <c r="D148" s="39" t="s">
        <v>51</v>
      </c>
      <c r="E148" s="68"/>
      <c r="F148" s="68"/>
      <c r="G148" s="148"/>
      <c r="H148" s="149">
        <v>0</v>
      </c>
      <c r="I148" s="150">
        <v>0</v>
      </c>
      <c r="J148" s="167">
        <f>SUM(H148:I148)</f>
        <v>0</v>
      </c>
      <c r="K148" s="349">
        <v>0</v>
      </c>
      <c r="L148" s="152">
        <v>79121012</v>
      </c>
      <c r="M148" s="152">
        <v>67537919</v>
      </c>
      <c r="N148" s="152">
        <v>53154743</v>
      </c>
      <c r="O148" s="152">
        <v>32858200</v>
      </c>
      <c r="P148" s="150">
        <v>17214805</v>
      </c>
      <c r="Q148" s="151">
        <f>SUM(K148:P148)</f>
        <v>249886679</v>
      </c>
      <c r="R148" s="153">
        <f>SUM(J148,Q148)</f>
        <v>249886679</v>
      </c>
    </row>
    <row r="149" spans="2:18" s="135" customFormat="1" ht="17.100000000000001" customHeight="1">
      <c r="B149" s="147"/>
      <c r="C149" s="147"/>
      <c r="D149" s="49" t="s">
        <v>52</v>
      </c>
      <c r="E149" s="50"/>
      <c r="F149" s="50"/>
      <c r="G149" s="161"/>
      <c r="H149" s="162">
        <v>2688420</v>
      </c>
      <c r="I149" s="163">
        <v>6717011</v>
      </c>
      <c r="J149" s="168">
        <f>SUM(H149:I149)</f>
        <v>9405431</v>
      </c>
      <c r="K149" s="351">
        <v>0</v>
      </c>
      <c r="L149" s="165">
        <v>26296083</v>
      </c>
      <c r="M149" s="165">
        <v>23836102</v>
      </c>
      <c r="N149" s="165">
        <v>16752139</v>
      </c>
      <c r="O149" s="165">
        <v>10439157</v>
      </c>
      <c r="P149" s="163">
        <v>6033585</v>
      </c>
      <c r="Q149" s="164">
        <f>SUM(K149:P149)</f>
        <v>83357066</v>
      </c>
      <c r="R149" s="166">
        <f>SUM(J149,Q149)</f>
        <v>92762497</v>
      </c>
    </row>
    <row r="150" spans="2:18" s="135" customFormat="1" ht="17.100000000000001" customHeight="1">
      <c r="B150" s="147"/>
      <c r="C150" s="137" t="s">
        <v>53</v>
      </c>
      <c r="D150" s="138"/>
      <c r="E150" s="138"/>
      <c r="F150" s="138"/>
      <c r="G150" s="139"/>
      <c r="H150" s="140">
        <f t="shared" ref="H150:R150" si="29">SUM(H151:H154)</f>
        <v>21753</v>
      </c>
      <c r="I150" s="141">
        <f t="shared" si="29"/>
        <v>112045</v>
      </c>
      <c r="J150" s="142">
        <f t="shared" si="29"/>
        <v>133798</v>
      </c>
      <c r="K150" s="352">
        <f t="shared" si="29"/>
        <v>0</v>
      </c>
      <c r="L150" s="143">
        <f t="shared" si="29"/>
        <v>6734397</v>
      </c>
      <c r="M150" s="143">
        <f t="shared" si="29"/>
        <v>12727607</v>
      </c>
      <c r="N150" s="143">
        <f t="shared" si="29"/>
        <v>16236445</v>
      </c>
      <c r="O150" s="143">
        <f t="shared" si="29"/>
        <v>9405724</v>
      </c>
      <c r="P150" s="144">
        <f t="shared" si="29"/>
        <v>7778825</v>
      </c>
      <c r="Q150" s="145">
        <f t="shared" si="29"/>
        <v>52882998</v>
      </c>
      <c r="R150" s="146">
        <f t="shared" si="29"/>
        <v>53016796</v>
      </c>
    </row>
    <row r="151" spans="2:18" s="135" customFormat="1" ht="17.100000000000001" customHeight="1">
      <c r="B151" s="147"/>
      <c r="C151" s="147"/>
      <c r="D151" s="39" t="s">
        <v>54</v>
      </c>
      <c r="E151" s="68"/>
      <c r="F151" s="68"/>
      <c r="G151" s="148"/>
      <c r="H151" s="149">
        <v>21753</v>
      </c>
      <c r="I151" s="150">
        <v>87583</v>
      </c>
      <c r="J151" s="167">
        <f>SUM(H151:I151)</f>
        <v>109336</v>
      </c>
      <c r="K151" s="349">
        <v>0</v>
      </c>
      <c r="L151" s="152">
        <v>6150963</v>
      </c>
      <c r="M151" s="152">
        <v>10511519</v>
      </c>
      <c r="N151" s="152">
        <v>14095653</v>
      </c>
      <c r="O151" s="152">
        <v>7109139</v>
      </c>
      <c r="P151" s="150">
        <v>5852741</v>
      </c>
      <c r="Q151" s="151">
        <f>SUM(K151:P151)</f>
        <v>43720015</v>
      </c>
      <c r="R151" s="153">
        <f>SUM(J151,Q151)</f>
        <v>43829351</v>
      </c>
    </row>
    <row r="152" spans="2:18" s="135" customFormat="1" ht="17.100000000000001" customHeight="1">
      <c r="B152" s="147"/>
      <c r="C152" s="147"/>
      <c r="D152" s="154" t="s">
        <v>55</v>
      </c>
      <c r="E152" s="47"/>
      <c r="F152" s="47"/>
      <c r="G152" s="155"/>
      <c r="H152" s="156">
        <v>0</v>
      </c>
      <c r="I152" s="157">
        <v>24462</v>
      </c>
      <c r="J152" s="169">
        <f>SUM(H152:I152)</f>
        <v>24462</v>
      </c>
      <c r="K152" s="350">
        <v>0</v>
      </c>
      <c r="L152" s="159">
        <v>452331</v>
      </c>
      <c r="M152" s="159">
        <v>2216088</v>
      </c>
      <c r="N152" s="159">
        <v>2093056</v>
      </c>
      <c r="O152" s="159">
        <v>2296585</v>
      </c>
      <c r="P152" s="157">
        <v>1926084</v>
      </c>
      <c r="Q152" s="158">
        <f>SUM(K152:P152)</f>
        <v>8984144</v>
      </c>
      <c r="R152" s="160">
        <f>SUM(J152,Q152)</f>
        <v>9008606</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47736</v>
      </c>
      <c r="O153" s="159">
        <v>0</v>
      </c>
      <c r="P153" s="157">
        <v>0</v>
      </c>
      <c r="Q153" s="158">
        <f>SUM(K153:P153)</f>
        <v>47736</v>
      </c>
      <c r="R153" s="160">
        <f>SUM(J153,Q153)</f>
        <v>47736</v>
      </c>
    </row>
    <row r="154" spans="2:18" s="189" customFormat="1" ht="16.5" customHeight="1">
      <c r="B154" s="179"/>
      <c r="C154" s="313"/>
      <c r="D154" s="314" t="s">
        <v>154</v>
      </c>
      <c r="E154" s="315"/>
      <c r="F154" s="315"/>
      <c r="G154" s="316"/>
      <c r="H154" s="317">
        <v>0</v>
      </c>
      <c r="I154" s="318">
        <v>0</v>
      </c>
      <c r="J154" s="319">
        <f>SUM(H154:I154)</f>
        <v>0</v>
      </c>
      <c r="K154" s="359">
        <v>0</v>
      </c>
      <c r="L154" s="320">
        <v>131103</v>
      </c>
      <c r="M154" s="320">
        <v>0</v>
      </c>
      <c r="N154" s="320">
        <v>0</v>
      </c>
      <c r="O154" s="320">
        <v>0</v>
      </c>
      <c r="P154" s="318">
        <v>0</v>
      </c>
      <c r="Q154" s="321">
        <f>SUM(K154:P154)</f>
        <v>131103</v>
      </c>
      <c r="R154" s="322">
        <f>SUM(J154,Q154)</f>
        <v>131103</v>
      </c>
    </row>
    <row r="155" spans="2:18" s="135" customFormat="1" ht="17.100000000000001" customHeight="1">
      <c r="B155" s="147"/>
      <c r="C155" s="137" t="s">
        <v>57</v>
      </c>
      <c r="D155" s="138"/>
      <c r="E155" s="138"/>
      <c r="F155" s="138"/>
      <c r="G155" s="139"/>
      <c r="H155" s="140">
        <f t="shared" ref="H155:R155" si="30">SUM(H156:H158)</f>
        <v>5463906</v>
      </c>
      <c r="I155" s="141">
        <f t="shared" si="30"/>
        <v>10556778</v>
      </c>
      <c r="J155" s="142">
        <f t="shared" si="30"/>
        <v>16020684</v>
      </c>
      <c r="K155" s="352">
        <f t="shared" si="30"/>
        <v>0</v>
      </c>
      <c r="L155" s="143">
        <f t="shared" si="30"/>
        <v>15496005</v>
      </c>
      <c r="M155" s="143">
        <f t="shared" si="30"/>
        <v>20375790</v>
      </c>
      <c r="N155" s="143">
        <f t="shared" si="30"/>
        <v>14560734</v>
      </c>
      <c r="O155" s="143">
        <f t="shared" si="30"/>
        <v>12376064</v>
      </c>
      <c r="P155" s="144">
        <f t="shared" si="30"/>
        <v>8294253</v>
      </c>
      <c r="Q155" s="145">
        <f t="shared" si="30"/>
        <v>71102846</v>
      </c>
      <c r="R155" s="146">
        <f t="shared" si="30"/>
        <v>87123530</v>
      </c>
    </row>
    <row r="156" spans="2:18" s="135" customFormat="1" ht="17.100000000000001" customHeight="1">
      <c r="B156" s="147"/>
      <c r="C156" s="147"/>
      <c r="D156" s="39" t="s">
        <v>58</v>
      </c>
      <c r="E156" s="68"/>
      <c r="F156" s="68"/>
      <c r="G156" s="148"/>
      <c r="H156" s="149">
        <v>4128850</v>
      </c>
      <c r="I156" s="150">
        <v>8492589</v>
      </c>
      <c r="J156" s="167">
        <f>SUM(H156:I156)</f>
        <v>12621439</v>
      </c>
      <c r="K156" s="349">
        <v>0</v>
      </c>
      <c r="L156" s="152">
        <v>12058120</v>
      </c>
      <c r="M156" s="152">
        <v>18532029</v>
      </c>
      <c r="N156" s="152">
        <v>13224014</v>
      </c>
      <c r="O156" s="152">
        <v>11128513</v>
      </c>
      <c r="P156" s="150">
        <v>8123118</v>
      </c>
      <c r="Q156" s="151">
        <f>SUM(K156:P156)</f>
        <v>63065794</v>
      </c>
      <c r="R156" s="153">
        <f>SUM(J156,Q156)</f>
        <v>75687233</v>
      </c>
    </row>
    <row r="157" spans="2:18" s="135" customFormat="1" ht="17.100000000000001" customHeight="1">
      <c r="B157" s="147"/>
      <c r="C157" s="147"/>
      <c r="D157" s="154" t="s">
        <v>59</v>
      </c>
      <c r="E157" s="47"/>
      <c r="F157" s="47"/>
      <c r="G157" s="155"/>
      <c r="H157" s="156">
        <v>357986</v>
      </c>
      <c r="I157" s="157">
        <v>621259</v>
      </c>
      <c r="J157" s="169">
        <f>SUM(H157:I157)</f>
        <v>979245</v>
      </c>
      <c r="K157" s="350">
        <v>0</v>
      </c>
      <c r="L157" s="159">
        <v>818678</v>
      </c>
      <c r="M157" s="159">
        <v>699093</v>
      </c>
      <c r="N157" s="159">
        <v>609946</v>
      </c>
      <c r="O157" s="159">
        <v>622805</v>
      </c>
      <c r="P157" s="157">
        <v>171135</v>
      </c>
      <c r="Q157" s="158">
        <f>SUM(K157:P157)</f>
        <v>2921657</v>
      </c>
      <c r="R157" s="160">
        <f>SUM(J157,Q157)</f>
        <v>3900902</v>
      </c>
    </row>
    <row r="158" spans="2:18" s="135" customFormat="1" ht="17.100000000000001" customHeight="1">
      <c r="B158" s="147"/>
      <c r="C158" s="147"/>
      <c r="D158" s="49" t="s">
        <v>60</v>
      </c>
      <c r="E158" s="50"/>
      <c r="F158" s="50"/>
      <c r="G158" s="161"/>
      <c r="H158" s="162">
        <v>977070</v>
      </c>
      <c r="I158" s="163">
        <v>1442930</v>
      </c>
      <c r="J158" s="168">
        <f>SUM(H158:I158)</f>
        <v>2420000</v>
      </c>
      <c r="K158" s="351">
        <v>0</v>
      </c>
      <c r="L158" s="165">
        <v>2619207</v>
      </c>
      <c r="M158" s="165">
        <v>1144668</v>
      </c>
      <c r="N158" s="165">
        <v>726774</v>
      </c>
      <c r="O158" s="165">
        <v>624746</v>
      </c>
      <c r="P158" s="163">
        <v>0</v>
      </c>
      <c r="Q158" s="164">
        <f>SUM(K158:P158)</f>
        <v>5115395</v>
      </c>
      <c r="R158" s="166">
        <f>SUM(J158,Q158)</f>
        <v>7535395</v>
      </c>
    </row>
    <row r="159" spans="2:18" s="135" customFormat="1" ht="17.100000000000001" customHeight="1">
      <c r="B159" s="147"/>
      <c r="C159" s="171" t="s">
        <v>61</v>
      </c>
      <c r="D159" s="172"/>
      <c r="E159" s="172"/>
      <c r="F159" s="172"/>
      <c r="G159" s="173"/>
      <c r="H159" s="140">
        <v>1175335</v>
      </c>
      <c r="I159" s="141">
        <v>2079297</v>
      </c>
      <c r="J159" s="142">
        <f>SUM(H159:I159)</f>
        <v>3254632</v>
      </c>
      <c r="K159" s="352">
        <v>0</v>
      </c>
      <c r="L159" s="143">
        <v>15659043</v>
      </c>
      <c r="M159" s="143">
        <v>17998981</v>
      </c>
      <c r="N159" s="143">
        <v>21357686</v>
      </c>
      <c r="O159" s="143">
        <v>17421191</v>
      </c>
      <c r="P159" s="144">
        <v>7835555</v>
      </c>
      <c r="Q159" s="145">
        <f>SUM(K159:P159)</f>
        <v>80272456</v>
      </c>
      <c r="R159" s="146">
        <f>SUM(J159,Q159)</f>
        <v>83527088</v>
      </c>
    </row>
    <row r="160" spans="2:18" s="135" customFormat="1" ht="17.100000000000001" customHeight="1">
      <c r="B160" s="170"/>
      <c r="C160" s="171" t="s">
        <v>62</v>
      </c>
      <c r="D160" s="172"/>
      <c r="E160" s="172"/>
      <c r="F160" s="172"/>
      <c r="G160" s="173"/>
      <c r="H160" s="140">
        <v>3529170</v>
      </c>
      <c r="I160" s="141">
        <v>5461780</v>
      </c>
      <c r="J160" s="142">
        <f>SUM(H160:I160)</f>
        <v>8990950</v>
      </c>
      <c r="K160" s="352">
        <v>0</v>
      </c>
      <c r="L160" s="143">
        <v>42738744</v>
      </c>
      <c r="M160" s="143">
        <v>27429100</v>
      </c>
      <c r="N160" s="143">
        <v>18672680</v>
      </c>
      <c r="O160" s="143">
        <v>10381041</v>
      </c>
      <c r="P160" s="144">
        <v>5326301</v>
      </c>
      <c r="Q160" s="145">
        <f>SUM(K160:P160)</f>
        <v>104547866</v>
      </c>
      <c r="R160" s="146">
        <f>SUM(J160,Q160)</f>
        <v>113538816</v>
      </c>
    </row>
    <row r="161" spans="2:18" s="135" customFormat="1" ht="17.100000000000001" customHeight="1">
      <c r="B161" s="137" t="s">
        <v>63</v>
      </c>
      <c r="C161" s="138"/>
      <c r="D161" s="138"/>
      <c r="E161" s="138"/>
      <c r="F161" s="138"/>
      <c r="G161" s="139"/>
      <c r="H161" s="140">
        <f t="shared" ref="H161:R161" si="31">SUM(H162:H170)</f>
        <v>515695</v>
      </c>
      <c r="I161" s="141">
        <f t="shared" si="31"/>
        <v>1539827</v>
      </c>
      <c r="J161" s="142">
        <f t="shared" si="31"/>
        <v>2055522</v>
      </c>
      <c r="K161" s="352">
        <f t="shared" si="31"/>
        <v>0</v>
      </c>
      <c r="L161" s="143">
        <f t="shared" si="31"/>
        <v>148304285</v>
      </c>
      <c r="M161" s="143">
        <f t="shared" si="31"/>
        <v>147181931</v>
      </c>
      <c r="N161" s="143">
        <f t="shared" si="31"/>
        <v>143090713</v>
      </c>
      <c r="O161" s="143">
        <f t="shared" si="31"/>
        <v>105855329</v>
      </c>
      <c r="P161" s="144">
        <f t="shared" si="31"/>
        <v>55321381</v>
      </c>
      <c r="Q161" s="145">
        <f t="shared" si="31"/>
        <v>599753639</v>
      </c>
      <c r="R161" s="146">
        <f t="shared" si="31"/>
        <v>601809161</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4683160</v>
      </c>
      <c r="M162" s="211">
        <v>5159681</v>
      </c>
      <c r="N162" s="211">
        <v>4210922</v>
      </c>
      <c r="O162" s="211">
        <v>3803509</v>
      </c>
      <c r="P162" s="212">
        <v>2928404</v>
      </c>
      <c r="Q162" s="213">
        <f t="shared" ref="Q162:Q170" si="33">SUM(K162:P162)</f>
        <v>20785676</v>
      </c>
      <c r="R162" s="214">
        <f t="shared" ref="R162:R170" si="34">SUM(J162,Q162)</f>
        <v>20785676</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377601</v>
      </c>
      <c r="Q163" s="158">
        <f t="shared" si="33"/>
        <v>377601</v>
      </c>
      <c r="R163" s="160">
        <f t="shared" si="34"/>
        <v>377601</v>
      </c>
    </row>
    <row r="164" spans="2:18" s="189" customFormat="1" ht="17.100000000000001" customHeight="1">
      <c r="B164" s="179"/>
      <c r="C164" s="180" t="s">
        <v>66</v>
      </c>
      <c r="D164" s="181"/>
      <c r="E164" s="181"/>
      <c r="F164" s="181"/>
      <c r="G164" s="182"/>
      <c r="H164" s="183">
        <v>0</v>
      </c>
      <c r="I164" s="184">
        <v>0</v>
      </c>
      <c r="J164" s="185">
        <f t="shared" si="32"/>
        <v>0</v>
      </c>
      <c r="K164" s="355"/>
      <c r="L164" s="186">
        <v>67068208</v>
      </c>
      <c r="M164" s="186">
        <v>49731216</v>
      </c>
      <c r="N164" s="186">
        <v>40183481</v>
      </c>
      <c r="O164" s="186">
        <v>22895232</v>
      </c>
      <c r="P164" s="184">
        <v>10797964</v>
      </c>
      <c r="Q164" s="187">
        <f t="shared" si="33"/>
        <v>190676101</v>
      </c>
      <c r="R164" s="188">
        <f t="shared" si="34"/>
        <v>190676101</v>
      </c>
    </row>
    <row r="165" spans="2:18" s="135" customFormat="1" ht="17.100000000000001" customHeight="1">
      <c r="B165" s="147"/>
      <c r="C165" s="154" t="s">
        <v>67</v>
      </c>
      <c r="D165" s="47"/>
      <c r="E165" s="47"/>
      <c r="F165" s="47"/>
      <c r="G165" s="155"/>
      <c r="H165" s="156">
        <v>0</v>
      </c>
      <c r="I165" s="157">
        <v>98307</v>
      </c>
      <c r="J165" s="169">
        <f t="shared" si="32"/>
        <v>98307</v>
      </c>
      <c r="K165" s="350">
        <v>0</v>
      </c>
      <c r="L165" s="159">
        <v>10428920</v>
      </c>
      <c r="M165" s="159">
        <v>10741903</v>
      </c>
      <c r="N165" s="159">
        <v>11461786</v>
      </c>
      <c r="O165" s="159">
        <v>8320335</v>
      </c>
      <c r="P165" s="157">
        <v>3532892</v>
      </c>
      <c r="Q165" s="158">
        <f t="shared" si="33"/>
        <v>44485836</v>
      </c>
      <c r="R165" s="160">
        <f t="shared" si="34"/>
        <v>44584143</v>
      </c>
    </row>
    <row r="166" spans="2:18" s="135" customFormat="1" ht="17.100000000000001" customHeight="1">
      <c r="B166" s="147"/>
      <c r="C166" s="154" t="s">
        <v>68</v>
      </c>
      <c r="D166" s="47"/>
      <c r="E166" s="47"/>
      <c r="F166" s="47"/>
      <c r="G166" s="155"/>
      <c r="H166" s="156">
        <v>515695</v>
      </c>
      <c r="I166" s="157">
        <v>1441520</v>
      </c>
      <c r="J166" s="169">
        <f t="shared" si="32"/>
        <v>1957215</v>
      </c>
      <c r="K166" s="350">
        <v>0</v>
      </c>
      <c r="L166" s="159">
        <v>10929165</v>
      </c>
      <c r="M166" s="159">
        <v>14267591</v>
      </c>
      <c r="N166" s="159">
        <v>16866442</v>
      </c>
      <c r="O166" s="159">
        <v>15471525</v>
      </c>
      <c r="P166" s="157">
        <v>6184053</v>
      </c>
      <c r="Q166" s="158">
        <f t="shared" si="33"/>
        <v>63718776</v>
      </c>
      <c r="R166" s="160">
        <f t="shared" si="34"/>
        <v>65675991</v>
      </c>
    </row>
    <row r="167" spans="2:18" s="135" customFormat="1" ht="17.100000000000001" customHeight="1">
      <c r="B167" s="147"/>
      <c r="C167" s="154" t="s">
        <v>69</v>
      </c>
      <c r="D167" s="47"/>
      <c r="E167" s="47"/>
      <c r="F167" s="47"/>
      <c r="G167" s="155"/>
      <c r="H167" s="156">
        <v>0</v>
      </c>
      <c r="I167" s="157">
        <v>0</v>
      </c>
      <c r="J167" s="169">
        <f t="shared" si="32"/>
        <v>0</v>
      </c>
      <c r="K167" s="355"/>
      <c r="L167" s="159">
        <v>47539897</v>
      </c>
      <c r="M167" s="159">
        <v>53614168</v>
      </c>
      <c r="N167" s="159">
        <v>55720784</v>
      </c>
      <c r="O167" s="159">
        <v>35134397</v>
      </c>
      <c r="P167" s="157">
        <v>14325305</v>
      </c>
      <c r="Q167" s="158">
        <f t="shared" si="33"/>
        <v>206334551</v>
      </c>
      <c r="R167" s="160">
        <f t="shared" si="34"/>
        <v>206334551</v>
      </c>
    </row>
    <row r="168" spans="2:18" s="135" customFormat="1" ht="17.100000000000001" customHeight="1">
      <c r="B168" s="147"/>
      <c r="C168" s="190" t="s">
        <v>70</v>
      </c>
      <c r="D168" s="191"/>
      <c r="E168" s="191"/>
      <c r="F168" s="191"/>
      <c r="G168" s="192"/>
      <c r="H168" s="156">
        <v>0</v>
      </c>
      <c r="I168" s="157">
        <v>0</v>
      </c>
      <c r="J168" s="169">
        <f t="shared" si="32"/>
        <v>0</v>
      </c>
      <c r="K168" s="355"/>
      <c r="L168" s="159">
        <v>4008042</v>
      </c>
      <c r="M168" s="159">
        <v>8118825</v>
      </c>
      <c r="N168" s="159">
        <v>7334855</v>
      </c>
      <c r="O168" s="159">
        <v>5857200</v>
      </c>
      <c r="P168" s="157">
        <v>3695697</v>
      </c>
      <c r="Q168" s="158">
        <f t="shared" si="33"/>
        <v>29014619</v>
      </c>
      <c r="R168" s="160">
        <f t="shared" si="34"/>
        <v>29014619</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1788594</v>
      </c>
      <c r="O169" s="159">
        <v>6623060</v>
      </c>
      <c r="P169" s="157">
        <v>5782570</v>
      </c>
      <c r="Q169" s="158">
        <f t="shared" si="33"/>
        <v>14194224</v>
      </c>
      <c r="R169" s="160">
        <f t="shared" si="34"/>
        <v>14194224</v>
      </c>
    </row>
    <row r="170" spans="2:18" s="135" customFormat="1" ht="17.100000000000001" customHeight="1">
      <c r="B170" s="195"/>
      <c r="C170" s="196" t="s">
        <v>72</v>
      </c>
      <c r="D170" s="197"/>
      <c r="E170" s="197"/>
      <c r="F170" s="197"/>
      <c r="G170" s="198"/>
      <c r="H170" s="199">
        <v>0</v>
      </c>
      <c r="I170" s="200">
        <v>0</v>
      </c>
      <c r="J170" s="201">
        <f t="shared" si="32"/>
        <v>0</v>
      </c>
      <c r="K170" s="356"/>
      <c r="L170" s="202">
        <v>3646893</v>
      </c>
      <c r="M170" s="202">
        <v>5548547</v>
      </c>
      <c r="N170" s="202">
        <v>5523849</v>
      </c>
      <c r="O170" s="202">
        <v>7750071</v>
      </c>
      <c r="P170" s="200">
        <v>7696895</v>
      </c>
      <c r="Q170" s="203">
        <f t="shared" si="33"/>
        <v>30166255</v>
      </c>
      <c r="R170" s="204">
        <f t="shared" si="34"/>
        <v>30166255</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10741873</v>
      </c>
      <c r="M171" s="143">
        <f t="shared" si="35"/>
        <v>24642278</v>
      </c>
      <c r="N171" s="143">
        <f t="shared" si="35"/>
        <v>85828055</v>
      </c>
      <c r="O171" s="143">
        <f t="shared" si="35"/>
        <v>279294275</v>
      </c>
      <c r="P171" s="144">
        <f t="shared" si="35"/>
        <v>329653797</v>
      </c>
      <c r="Q171" s="145">
        <f t="shared" si="35"/>
        <v>730160278</v>
      </c>
      <c r="R171" s="146">
        <f t="shared" si="35"/>
        <v>730160278</v>
      </c>
    </row>
    <row r="172" spans="2:18" s="135" customFormat="1" ht="17.100000000000001" customHeight="1">
      <c r="B172" s="147"/>
      <c r="C172" s="39" t="s">
        <v>74</v>
      </c>
      <c r="D172" s="68"/>
      <c r="E172" s="68"/>
      <c r="F172" s="68"/>
      <c r="G172" s="148"/>
      <c r="H172" s="149">
        <v>0</v>
      </c>
      <c r="I172" s="150">
        <v>0</v>
      </c>
      <c r="J172" s="167">
        <f>SUM(H172:I172)</f>
        <v>0</v>
      </c>
      <c r="K172" s="353"/>
      <c r="L172" s="152">
        <v>0</v>
      </c>
      <c r="M172" s="152">
        <v>1568703</v>
      </c>
      <c r="N172" s="152">
        <v>40342708</v>
      </c>
      <c r="O172" s="152">
        <v>128787937</v>
      </c>
      <c r="P172" s="150">
        <v>121848691</v>
      </c>
      <c r="Q172" s="151">
        <f>SUM(K172:P172)</f>
        <v>292548039</v>
      </c>
      <c r="R172" s="153">
        <f>SUM(J172,Q172)</f>
        <v>292548039</v>
      </c>
    </row>
    <row r="173" spans="2:18" s="135" customFormat="1" ht="17.100000000000001" customHeight="1">
      <c r="B173" s="147"/>
      <c r="C173" s="154" t="s">
        <v>75</v>
      </c>
      <c r="D173" s="47"/>
      <c r="E173" s="47"/>
      <c r="F173" s="47"/>
      <c r="G173" s="155"/>
      <c r="H173" s="156">
        <v>0</v>
      </c>
      <c r="I173" s="157">
        <v>0</v>
      </c>
      <c r="J173" s="169">
        <f>SUM(H173:I173)</f>
        <v>0</v>
      </c>
      <c r="K173" s="355"/>
      <c r="L173" s="159">
        <v>10527880</v>
      </c>
      <c r="M173" s="159">
        <v>19366799</v>
      </c>
      <c r="N173" s="159">
        <v>32032990</v>
      </c>
      <c r="O173" s="159">
        <v>35827415</v>
      </c>
      <c r="P173" s="157">
        <v>24389260</v>
      </c>
      <c r="Q173" s="158">
        <f>SUM(K173:P173)</f>
        <v>122144344</v>
      </c>
      <c r="R173" s="160">
        <f>SUM(J173,Q173)</f>
        <v>122144344</v>
      </c>
    </row>
    <row r="174" spans="2:18" s="135" customFormat="1" ht="17.100000000000001" customHeight="1">
      <c r="B174" s="193"/>
      <c r="C174" s="154" t="s">
        <v>76</v>
      </c>
      <c r="D174" s="47"/>
      <c r="E174" s="47"/>
      <c r="F174" s="47"/>
      <c r="G174" s="155"/>
      <c r="H174" s="156">
        <v>0</v>
      </c>
      <c r="I174" s="157">
        <v>0</v>
      </c>
      <c r="J174" s="169">
        <f>SUM(H174:I174)</f>
        <v>0</v>
      </c>
      <c r="K174" s="355"/>
      <c r="L174" s="159">
        <v>213993</v>
      </c>
      <c r="M174" s="159">
        <v>2548287</v>
      </c>
      <c r="N174" s="159">
        <v>4850593</v>
      </c>
      <c r="O174" s="159">
        <v>27336870</v>
      </c>
      <c r="P174" s="157">
        <v>40585110</v>
      </c>
      <c r="Q174" s="158">
        <f>SUM(K174:P174)</f>
        <v>75534853</v>
      </c>
      <c r="R174" s="160">
        <f>SUM(J174,Q174)</f>
        <v>75534853</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1158489</v>
      </c>
      <c r="N175" s="320">
        <v>8601764</v>
      </c>
      <c r="O175" s="320">
        <v>87342053</v>
      </c>
      <c r="P175" s="318">
        <v>142830736</v>
      </c>
      <c r="Q175" s="321">
        <f>SUM(K175:P175)</f>
        <v>239933042</v>
      </c>
      <c r="R175" s="322">
        <f>SUM(J175,Q175)</f>
        <v>239933042</v>
      </c>
    </row>
    <row r="176" spans="2:18" s="135" customFormat="1" ht="17.100000000000001" customHeight="1">
      <c r="B176" s="205" t="s">
        <v>77</v>
      </c>
      <c r="C176" s="31"/>
      <c r="D176" s="31"/>
      <c r="E176" s="31"/>
      <c r="F176" s="31"/>
      <c r="G176" s="32"/>
      <c r="H176" s="140">
        <f t="shared" ref="H176:R176" si="36">SUM(H140,H161,H171)</f>
        <v>14784465</v>
      </c>
      <c r="I176" s="141">
        <f t="shared" si="36"/>
        <v>31251402</v>
      </c>
      <c r="J176" s="142">
        <f t="shared" si="36"/>
        <v>46035867</v>
      </c>
      <c r="K176" s="352">
        <f t="shared" si="36"/>
        <v>0</v>
      </c>
      <c r="L176" s="143">
        <f t="shared" si="36"/>
        <v>401207620</v>
      </c>
      <c r="M176" s="143">
        <f t="shared" si="36"/>
        <v>392487349</v>
      </c>
      <c r="N176" s="143">
        <f t="shared" si="36"/>
        <v>407921613</v>
      </c>
      <c r="O176" s="143">
        <f t="shared" si="36"/>
        <v>511687110</v>
      </c>
      <c r="P176" s="144">
        <f t="shared" si="36"/>
        <v>460424082</v>
      </c>
      <c r="Q176" s="145">
        <f t="shared" si="36"/>
        <v>2173727774</v>
      </c>
      <c r="R176" s="146">
        <f t="shared" si="36"/>
        <v>2219763641</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heetViews>
  <sheetFormatPr defaultColWidth="7.59765625" defaultRowHeight="17.100000000000001" customHeight="1"/>
  <cols>
    <col min="1" max="2" width="2.59765625" style="2" customWidth="1"/>
    <col min="3" max="3" width="5.59765625" style="2" customWidth="1"/>
    <col min="4" max="4" width="7.59765625" style="2" customWidth="1"/>
    <col min="5" max="5" width="3.4648437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令和２年（２０２０年）８月※</v>
      </c>
      <c r="J1" s="627" t="s">
        <v>0</v>
      </c>
      <c r="K1" s="628"/>
      <c r="L1" s="628"/>
      <c r="M1" s="628"/>
      <c r="N1" s="628"/>
      <c r="O1" s="629"/>
      <c r="P1" s="630">
        <v>44137</v>
      </c>
      <c r="Q1" s="631"/>
      <c r="R1" s="3" t="s">
        <v>1</v>
      </c>
    </row>
    <row r="2" spans="1:18" ht="17.100000000000001" customHeight="1" thickTop="1">
      <c r="A2" s="4">
        <v>2</v>
      </c>
      <c r="B2" s="4">
        <v>2020</v>
      </c>
      <c r="C2" s="4">
        <v>8</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令和２年（２０２０年）８月末日現在</v>
      </c>
      <c r="C5" s="635"/>
      <c r="D5" s="635"/>
      <c r="E5" s="635"/>
      <c r="F5" s="635"/>
      <c r="G5" s="636"/>
      <c r="H5" s="637" t="s">
        <v>4</v>
      </c>
      <c r="I5" s="638"/>
      <c r="L5" s="384" t="s">
        <v>3</v>
      </c>
      <c r="Q5" s="7" t="s">
        <v>5</v>
      </c>
    </row>
    <row r="6" spans="1:18" ht="17.100000000000001" customHeight="1">
      <c r="B6" s="8" t="s">
        <v>6</v>
      </c>
      <c r="C6" s="9"/>
      <c r="D6" s="9"/>
      <c r="E6" s="9"/>
      <c r="F6" s="9"/>
      <c r="G6" s="10"/>
      <c r="H6" s="11"/>
      <c r="I6" s="12">
        <v>47118</v>
      </c>
      <c r="K6" s="361" t="s">
        <v>158</v>
      </c>
      <c r="L6" s="360">
        <f>(I7+I8)-I6</f>
        <v>2507</v>
      </c>
      <c r="Q6" s="242">
        <f>R42</f>
        <v>19932</v>
      </c>
      <c r="R6" s="648">
        <f>Q6/Q7</f>
        <v>0.2060304104689745</v>
      </c>
    </row>
    <row r="7" spans="1:18" s="251" customFormat="1" ht="17.100000000000001" customHeight="1">
      <c r="B7" s="243" t="s">
        <v>151</v>
      </c>
      <c r="C7" s="244"/>
      <c r="D7" s="244"/>
      <c r="E7" s="244"/>
      <c r="F7" s="244"/>
      <c r="G7" s="245"/>
      <c r="H7" s="246"/>
      <c r="I7" s="247">
        <v>31832</v>
      </c>
      <c r="K7" s="251" t="s">
        <v>157</v>
      </c>
      <c r="Q7" s="333">
        <f>I9</f>
        <v>96743</v>
      </c>
      <c r="R7" s="648"/>
    </row>
    <row r="8" spans="1:18" s="251" customFormat="1" ht="17.100000000000001" customHeight="1">
      <c r="B8" s="13" t="s">
        <v>152</v>
      </c>
      <c r="C8" s="14"/>
      <c r="D8" s="14"/>
      <c r="E8" s="14"/>
      <c r="F8" s="14"/>
      <c r="G8" s="248"/>
      <c r="H8" s="249"/>
      <c r="I8" s="250">
        <v>17793</v>
      </c>
      <c r="K8" s="251" t="s">
        <v>156</v>
      </c>
      <c r="Q8" s="334"/>
      <c r="R8" s="335"/>
    </row>
    <row r="9" spans="1:18" ht="17.100000000000001" customHeight="1">
      <c r="B9" s="15" t="s">
        <v>7</v>
      </c>
      <c r="C9" s="16"/>
      <c r="D9" s="16"/>
      <c r="E9" s="16"/>
      <c r="F9" s="16"/>
      <c r="G9" s="17"/>
      <c r="H9" s="18"/>
      <c r="I9" s="19">
        <f>I6+I7+I8</f>
        <v>96743</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令和２年（２０２０年）８月末日現在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818</v>
      </c>
      <c r="I14" s="34">
        <f>I15+I16+I17+I18+I19+I20</f>
        <v>659</v>
      </c>
      <c r="J14" s="35">
        <f t="shared" ref="J14:J22" si="0">SUM(H14:I14)</f>
        <v>1477</v>
      </c>
      <c r="K14" s="337" t="s">
        <v>185</v>
      </c>
      <c r="L14" s="36">
        <f>L15+L16+L17+L18+L19+L20</f>
        <v>1388</v>
      </c>
      <c r="M14" s="36">
        <f>M15+M16+M17+M18+M19+M20</f>
        <v>1054</v>
      </c>
      <c r="N14" s="36">
        <f>N15+N16+N17+N18+N19+N20</f>
        <v>701</v>
      </c>
      <c r="O14" s="36">
        <f>O15+O16+O17+O18+O19+O20</f>
        <v>678</v>
      </c>
      <c r="P14" s="36">
        <f>P15+P16+P17+P18+P19+P20</f>
        <v>521</v>
      </c>
      <c r="Q14" s="37">
        <f t="shared" ref="Q14:Q22" si="1">SUM(K14:P14)</f>
        <v>4342</v>
      </c>
      <c r="R14" s="38">
        <f t="shared" ref="R14:R22" si="2">SUM(J14,Q14)</f>
        <v>5819</v>
      </c>
    </row>
    <row r="15" spans="1:18" ht="17.100000000000001" customHeight="1">
      <c r="A15" s="4">
        <v>156</v>
      </c>
      <c r="B15" s="611"/>
      <c r="C15" s="39"/>
      <c r="D15" s="40" t="s">
        <v>22</v>
      </c>
      <c r="E15" s="40"/>
      <c r="F15" s="40"/>
      <c r="G15" s="40"/>
      <c r="H15" s="41">
        <v>62</v>
      </c>
      <c r="I15" s="42">
        <v>69</v>
      </c>
      <c r="J15" s="43">
        <f t="shared" si="0"/>
        <v>131</v>
      </c>
      <c r="K15" s="338" t="s">
        <v>185</v>
      </c>
      <c r="L15" s="44">
        <v>75</v>
      </c>
      <c r="M15" s="44">
        <v>76</v>
      </c>
      <c r="N15" s="44">
        <v>34</v>
      </c>
      <c r="O15" s="44">
        <v>35</v>
      </c>
      <c r="P15" s="42">
        <v>31</v>
      </c>
      <c r="Q15" s="43">
        <f t="shared" si="1"/>
        <v>251</v>
      </c>
      <c r="R15" s="45">
        <f t="shared" si="2"/>
        <v>382</v>
      </c>
    </row>
    <row r="16" spans="1:18" ht="17.100000000000001" customHeight="1">
      <c r="A16" s="4"/>
      <c r="B16" s="611"/>
      <c r="C16" s="46"/>
      <c r="D16" s="47" t="s">
        <v>23</v>
      </c>
      <c r="E16" s="47"/>
      <c r="F16" s="47"/>
      <c r="G16" s="47"/>
      <c r="H16" s="41">
        <v>111</v>
      </c>
      <c r="I16" s="42">
        <v>116</v>
      </c>
      <c r="J16" s="43">
        <f t="shared" si="0"/>
        <v>227</v>
      </c>
      <c r="K16" s="338" t="s">
        <v>185</v>
      </c>
      <c r="L16" s="44">
        <v>168</v>
      </c>
      <c r="M16" s="44">
        <v>156</v>
      </c>
      <c r="N16" s="44">
        <v>97</v>
      </c>
      <c r="O16" s="44">
        <v>95</v>
      </c>
      <c r="P16" s="42">
        <v>67</v>
      </c>
      <c r="Q16" s="43">
        <f t="shared" si="1"/>
        <v>583</v>
      </c>
      <c r="R16" s="48">
        <f t="shared" si="2"/>
        <v>810</v>
      </c>
    </row>
    <row r="17" spans="1:18" ht="17.100000000000001" customHeight="1">
      <c r="A17" s="4"/>
      <c r="B17" s="611"/>
      <c r="C17" s="46"/>
      <c r="D17" s="47" t="s">
        <v>24</v>
      </c>
      <c r="E17" s="47"/>
      <c r="F17" s="47"/>
      <c r="G17" s="47"/>
      <c r="H17" s="41">
        <v>136</v>
      </c>
      <c r="I17" s="42">
        <v>121</v>
      </c>
      <c r="J17" s="43">
        <f t="shared" si="0"/>
        <v>257</v>
      </c>
      <c r="K17" s="338" t="s">
        <v>185</v>
      </c>
      <c r="L17" s="44">
        <v>238</v>
      </c>
      <c r="M17" s="44">
        <v>184</v>
      </c>
      <c r="N17" s="44">
        <v>132</v>
      </c>
      <c r="O17" s="44">
        <v>97</v>
      </c>
      <c r="P17" s="42">
        <v>88</v>
      </c>
      <c r="Q17" s="43">
        <f t="shared" si="1"/>
        <v>739</v>
      </c>
      <c r="R17" s="48">
        <f t="shared" si="2"/>
        <v>996</v>
      </c>
    </row>
    <row r="18" spans="1:18" ht="17.100000000000001" customHeight="1">
      <c r="A18" s="4"/>
      <c r="B18" s="611"/>
      <c r="C18" s="46"/>
      <c r="D18" s="47" t="s">
        <v>25</v>
      </c>
      <c r="E18" s="47"/>
      <c r="F18" s="47"/>
      <c r="G18" s="47"/>
      <c r="H18" s="41">
        <v>184</v>
      </c>
      <c r="I18" s="42">
        <v>123</v>
      </c>
      <c r="J18" s="43">
        <f t="shared" si="0"/>
        <v>307</v>
      </c>
      <c r="K18" s="338" t="s">
        <v>185</v>
      </c>
      <c r="L18" s="44">
        <v>315</v>
      </c>
      <c r="M18" s="44">
        <v>207</v>
      </c>
      <c r="N18" s="44">
        <v>134</v>
      </c>
      <c r="O18" s="44">
        <v>159</v>
      </c>
      <c r="P18" s="42">
        <v>123</v>
      </c>
      <c r="Q18" s="43">
        <f t="shared" si="1"/>
        <v>938</v>
      </c>
      <c r="R18" s="48">
        <f t="shared" si="2"/>
        <v>1245</v>
      </c>
    </row>
    <row r="19" spans="1:18" ht="17.100000000000001" customHeight="1">
      <c r="A19" s="4"/>
      <c r="B19" s="611"/>
      <c r="C19" s="46"/>
      <c r="D19" s="47" t="s">
        <v>26</v>
      </c>
      <c r="E19" s="47"/>
      <c r="F19" s="47"/>
      <c r="G19" s="47"/>
      <c r="H19" s="41">
        <v>196</v>
      </c>
      <c r="I19" s="42">
        <v>127</v>
      </c>
      <c r="J19" s="43">
        <f t="shared" si="0"/>
        <v>323</v>
      </c>
      <c r="K19" s="338" t="s">
        <v>185</v>
      </c>
      <c r="L19" s="44">
        <v>348</v>
      </c>
      <c r="M19" s="44">
        <v>229</v>
      </c>
      <c r="N19" s="44">
        <v>171</v>
      </c>
      <c r="O19" s="44">
        <v>149</v>
      </c>
      <c r="P19" s="42">
        <v>99</v>
      </c>
      <c r="Q19" s="43">
        <f t="shared" si="1"/>
        <v>996</v>
      </c>
      <c r="R19" s="48">
        <f t="shared" si="2"/>
        <v>1319</v>
      </c>
    </row>
    <row r="20" spans="1:18" ht="17.100000000000001" customHeight="1">
      <c r="A20" s="4">
        <v>719</v>
      </c>
      <c r="B20" s="611"/>
      <c r="C20" s="49"/>
      <c r="D20" s="50" t="s">
        <v>27</v>
      </c>
      <c r="E20" s="50"/>
      <c r="F20" s="50"/>
      <c r="G20" s="50"/>
      <c r="H20" s="51">
        <v>129</v>
      </c>
      <c r="I20" s="52">
        <v>103</v>
      </c>
      <c r="J20" s="53">
        <f t="shared" si="0"/>
        <v>232</v>
      </c>
      <c r="K20" s="339" t="s">
        <v>185</v>
      </c>
      <c r="L20" s="54">
        <v>244</v>
      </c>
      <c r="M20" s="54">
        <v>202</v>
      </c>
      <c r="N20" s="54">
        <v>133</v>
      </c>
      <c r="O20" s="54">
        <v>143</v>
      </c>
      <c r="P20" s="52">
        <v>113</v>
      </c>
      <c r="Q20" s="43">
        <f t="shared" si="1"/>
        <v>835</v>
      </c>
      <c r="R20" s="55">
        <f t="shared" si="2"/>
        <v>1067</v>
      </c>
    </row>
    <row r="21" spans="1:18" ht="17.100000000000001" customHeight="1">
      <c r="A21" s="4">
        <v>25</v>
      </c>
      <c r="B21" s="611"/>
      <c r="C21" s="56" t="s">
        <v>28</v>
      </c>
      <c r="D21" s="56"/>
      <c r="E21" s="56"/>
      <c r="F21" s="56"/>
      <c r="G21" s="56"/>
      <c r="H21" s="33">
        <v>18</v>
      </c>
      <c r="I21" s="57">
        <v>23</v>
      </c>
      <c r="J21" s="35">
        <f t="shared" si="0"/>
        <v>41</v>
      </c>
      <c r="K21" s="337" t="s">
        <v>185</v>
      </c>
      <c r="L21" s="36">
        <v>41</v>
      </c>
      <c r="M21" s="36">
        <v>33</v>
      </c>
      <c r="N21" s="36">
        <v>21</v>
      </c>
      <c r="O21" s="36">
        <v>10</v>
      </c>
      <c r="P21" s="58">
        <v>25</v>
      </c>
      <c r="Q21" s="59">
        <f t="shared" si="1"/>
        <v>130</v>
      </c>
      <c r="R21" s="60">
        <f t="shared" si="2"/>
        <v>171</v>
      </c>
    </row>
    <row r="22" spans="1:18" ht="17.100000000000001" customHeight="1" thickBot="1">
      <c r="A22" s="4">
        <v>900</v>
      </c>
      <c r="B22" s="612"/>
      <c r="C22" s="607" t="s">
        <v>29</v>
      </c>
      <c r="D22" s="608"/>
      <c r="E22" s="608"/>
      <c r="F22" s="608"/>
      <c r="G22" s="609"/>
      <c r="H22" s="61">
        <f>H14+H21</f>
        <v>836</v>
      </c>
      <c r="I22" s="62">
        <f>I14+I21</f>
        <v>682</v>
      </c>
      <c r="J22" s="63">
        <f t="shared" si="0"/>
        <v>1518</v>
      </c>
      <c r="K22" s="340" t="s">
        <v>185</v>
      </c>
      <c r="L22" s="64">
        <f>L14+L21</f>
        <v>1429</v>
      </c>
      <c r="M22" s="64">
        <f>M14+M21</f>
        <v>1087</v>
      </c>
      <c r="N22" s="64">
        <f>N14+N21</f>
        <v>722</v>
      </c>
      <c r="O22" s="64">
        <f>O14+O21</f>
        <v>688</v>
      </c>
      <c r="P22" s="62">
        <f>P14+P21</f>
        <v>546</v>
      </c>
      <c r="Q22" s="63">
        <f t="shared" si="1"/>
        <v>4472</v>
      </c>
      <c r="R22" s="65">
        <f t="shared" si="2"/>
        <v>5990</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1944</v>
      </c>
      <c r="I24" s="34">
        <f>I25+I26+I27+I28+I29+I30</f>
        <v>1803</v>
      </c>
      <c r="J24" s="35">
        <f t="shared" ref="J24:J32" si="3">SUM(H24:I24)</f>
        <v>3747</v>
      </c>
      <c r="K24" s="337" t="s">
        <v>184</v>
      </c>
      <c r="L24" s="36">
        <f>L25+L26+L27+L28+L29+L30</f>
        <v>3252</v>
      </c>
      <c r="M24" s="36">
        <f>M25+M26+M27+M28+M29+M30</f>
        <v>1985</v>
      </c>
      <c r="N24" s="36">
        <f>N25+N26+N27+N28+N29+N30</f>
        <v>1560</v>
      </c>
      <c r="O24" s="36">
        <f>O25+O26+O27+O28+O29+O30</f>
        <v>1759</v>
      </c>
      <c r="P24" s="36">
        <f>P25+P26+P27+P28+P29+P30</f>
        <v>1495</v>
      </c>
      <c r="Q24" s="37">
        <f t="shared" ref="Q24:Q32" si="4">SUM(K24:P24)</f>
        <v>10051</v>
      </c>
      <c r="R24" s="38">
        <f t="shared" ref="R24:R32" si="5">SUM(J24,Q24)</f>
        <v>13798</v>
      </c>
    </row>
    <row r="25" spans="1:18" ht="17.100000000000001" customHeight="1">
      <c r="B25" s="614"/>
      <c r="C25" s="68"/>
      <c r="D25" s="40" t="s">
        <v>22</v>
      </c>
      <c r="E25" s="40"/>
      <c r="F25" s="40"/>
      <c r="G25" s="40"/>
      <c r="H25" s="41">
        <v>63</v>
      </c>
      <c r="I25" s="42">
        <v>54</v>
      </c>
      <c r="J25" s="43">
        <f t="shared" si="3"/>
        <v>117</v>
      </c>
      <c r="K25" s="338" t="s">
        <v>184</v>
      </c>
      <c r="L25" s="44">
        <v>71</v>
      </c>
      <c r="M25" s="44">
        <v>48</v>
      </c>
      <c r="N25" s="44">
        <v>33</v>
      </c>
      <c r="O25" s="44">
        <v>33</v>
      </c>
      <c r="P25" s="42">
        <v>25</v>
      </c>
      <c r="Q25" s="43">
        <f t="shared" si="4"/>
        <v>210</v>
      </c>
      <c r="R25" s="45">
        <f t="shared" si="5"/>
        <v>327</v>
      </c>
    </row>
    <row r="26" spans="1:18" ht="17.100000000000001" customHeight="1">
      <c r="B26" s="614"/>
      <c r="C26" s="40"/>
      <c r="D26" s="47" t="s">
        <v>23</v>
      </c>
      <c r="E26" s="47"/>
      <c r="F26" s="47"/>
      <c r="G26" s="47"/>
      <c r="H26" s="41">
        <v>138</v>
      </c>
      <c r="I26" s="42">
        <v>152</v>
      </c>
      <c r="J26" s="43">
        <f t="shared" si="3"/>
        <v>290</v>
      </c>
      <c r="K26" s="338" t="s">
        <v>184</v>
      </c>
      <c r="L26" s="44">
        <v>193</v>
      </c>
      <c r="M26" s="44">
        <v>99</v>
      </c>
      <c r="N26" s="44">
        <v>92</v>
      </c>
      <c r="O26" s="44">
        <v>65</v>
      </c>
      <c r="P26" s="42">
        <v>78</v>
      </c>
      <c r="Q26" s="43">
        <f t="shared" si="4"/>
        <v>527</v>
      </c>
      <c r="R26" s="48">
        <f t="shared" si="5"/>
        <v>817</v>
      </c>
    </row>
    <row r="27" spans="1:18" ht="17.100000000000001" customHeight="1">
      <c r="B27" s="614"/>
      <c r="C27" s="40"/>
      <c r="D27" s="47" t="s">
        <v>24</v>
      </c>
      <c r="E27" s="47"/>
      <c r="F27" s="47"/>
      <c r="G27" s="47"/>
      <c r="H27" s="41">
        <v>303</v>
      </c>
      <c r="I27" s="42">
        <v>250</v>
      </c>
      <c r="J27" s="43">
        <f t="shared" si="3"/>
        <v>553</v>
      </c>
      <c r="K27" s="338" t="s">
        <v>184</v>
      </c>
      <c r="L27" s="44">
        <v>367</v>
      </c>
      <c r="M27" s="44">
        <v>210</v>
      </c>
      <c r="N27" s="44">
        <v>147</v>
      </c>
      <c r="O27" s="44">
        <v>142</v>
      </c>
      <c r="P27" s="42">
        <v>116</v>
      </c>
      <c r="Q27" s="43">
        <f t="shared" si="4"/>
        <v>982</v>
      </c>
      <c r="R27" s="48">
        <f t="shared" si="5"/>
        <v>1535</v>
      </c>
    </row>
    <row r="28" spans="1:18" ht="17.100000000000001" customHeight="1">
      <c r="B28" s="614"/>
      <c r="C28" s="40"/>
      <c r="D28" s="47" t="s">
        <v>25</v>
      </c>
      <c r="E28" s="47"/>
      <c r="F28" s="47"/>
      <c r="G28" s="47"/>
      <c r="H28" s="41">
        <v>509</v>
      </c>
      <c r="I28" s="42">
        <v>389</v>
      </c>
      <c r="J28" s="43">
        <f t="shared" si="3"/>
        <v>898</v>
      </c>
      <c r="K28" s="338" t="s">
        <v>184</v>
      </c>
      <c r="L28" s="44">
        <v>690</v>
      </c>
      <c r="M28" s="44">
        <v>339</v>
      </c>
      <c r="N28" s="44">
        <v>223</v>
      </c>
      <c r="O28" s="44">
        <v>229</v>
      </c>
      <c r="P28" s="42">
        <v>204</v>
      </c>
      <c r="Q28" s="43">
        <f t="shared" si="4"/>
        <v>1685</v>
      </c>
      <c r="R28" s="48">
        <f t="shared" si="5"/>
        <v>2583</v>
      </c>
    </row>
    <row r="29" spans="1:18" ht="17.100000000000001" customHeight="1">
      <c r="B29" s="614"/>
      <c r="C29" s="40"/>
      <c r="D29" s="47" t="s">
        <v>26</v>
      </c>
      <c r="E29" s="47"/>
      <c r="F29" s="47"/>
      <c r="G29" s="47"/>
      <c r="H29" s="41">
        <v>579</v>
      </c>
      <c r="I29" s="42">
        <v>558</v>
      </c>
      <c r="J29" s="43">
        <f t="shared" si="3"/>
        <v>1137</v>
      </c>
      <c r="K29" s="338" t="s">
        <v>184</v>
      </c>
      <c r="L29" s="44">
        <v>984</v>
      </c>
      <c r="M29" s="44">
        <v>541</v>
      </c>
      <c r="N29" s="44">
        <v>410</v>
      </c>
      <c r="O29" s="44">
        <v>460</v>
      </c>
      <c r="P29" s="42">
        <v>389</v>
      </c>
      <c r="Q29" s="43">
        <f t="shared" si="4"/>
        <v>2784</v>
      </c>
      <c r="R29" s="48">
        <f t="shared" si="5"/>
        <v>3921</v>
      </c>
    </row>
    <row r="30" spans="1:18" ht="17.100000000000001" customHeight="1">
      <c r="B30" s="614"/>
      <c r="C30" s="50"/>
      <c r="D30" s="50" t="s">
        <v>27</v>
      </c>
      <c r="E30" s="50"/>
      <c r="F30" s="50"/>
      <c r="G30" s="50"/>
      <c r="H30" s="51">
        <v>352</v>
      </c>
      <c r="I30" s="52">
        <v>400</v>
      </c>
      <c r="J30" s="53">
        <f t="shared" si="3"/>
        <v>752</v>
      </c>
      <c r="K30" s="339" t="s">
        <v>184</v>
      </c>
      <c r="L30" s="54">
        <v>947</v>
      </c>
      <c r="M30" s="54">
        <v>748</v>
      </c>
      <c r="N30" s="54">
        <v>655</v>
      </c>
      <c r="O30" s="54">
        <v>830</v>
      </c>
      <c r="P30" s="52">
        <v>683</v>
      </c>
      <c r="Q30" s="53">
        <f t="shared" si="4"/>
        <v>3863</v>
      </c>
      <c r="R30" s="55">
        <f t="shared" si="5"/>
        <v>4615</v>
      </c>
    </row>
    <row r="31" spans="1:18" ht="17.100000000000001" customHeight="1">
      <c r="B31" s="614"/>
      <c r="C31" s="56" t="s">
        <v>28</v>
      </c>
      <c r="D31" s="56"/>
      <c r="E31" s="56"/>
      <c r="F31" s="56"/>
      <c r="G31" s="56"/>
      <c r="H31" s="33">
        <v>20</v>
      </c>
      <c r="I31" s="57">
        <v>24</v>
      </c>
      <c r="J31" s="35">
        <f t="shared" si="3"/>
        <v>44</v>
      </c>
      <c r="K31" s="337" t="s">
        <v>184</v>
      </c>
      <c r="L31" s="36">
        <v>27</v>
      </c>
      <c r="M31" s="36">
        <v>21</v>
      </c>
      <c r="N31" s="36">
        <v>22</v>
      </c>
      <c r="O31" s="36">
        <v>15</v>
      </c>
      <c r="P31" s="58">
        <v>15</v>
      </c>
      <c r="Q31" s="59">
        <f t="shared" si="4"/>
        <v>100</v>
      </c>
      <c r="R31" s="60">
        <f t="shared" si="5"/>
        <v>144</v>
      </c>
    </row>
    <row r="32" spans="1:18" ht="17.100000000000001" customHeight="1" thickBot="1">
      <c r="B32" s="615"/>
      <c r="C32" s="607" t="s">
        <v>29</v>
      </c>
      <c r="D32" s="608"/>
      <c r="E32" s="608"/>
      <c r="F32" s="608"/>
      <c r="G32" s="609"/>
      <c r="H32" s="61">
        <f>H24+H31</f>
        <v>1964</v>
      </c>
      <c r="I32" s="62">
        <f>I24+I31</f>
        <v>1827</v>
      </c>
      <c r="J32" s="63">
        <f t="shared" si="3"/>
        <v>3791</v>
      </c>
      <c r="K32" s="340" t="s">
        <v>184</v>
      </c>
      <c r="L32" s="64">
        <f>L24+L31</f>
        <v>3279</v>
      </c>
      <c r="M32" s="64">
        <f>M24+M31</f>
        <v>2006</v>
      </c>
      <c r="N32" s="64">
        <f>N24+N31</f>
        <v>1582</v>
      </c>
      <c r="O32" s="64">
        <f>O24+O31</f>
        <v>1774</v>
      </c>
      <c r="P32" s="62">
        <f>P24+P31</f>
        <v>1510</v>
      </c>
      <c r="Q32" s="63">
        <f t="shared" si="4"/>
        <v>10151</v>
      </c>
      <c r="R32" s="65">
        <f t="shared" si="5"/>
        <v>13942</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2762</v>
      </c>
      <c r="I34" s="34">
        <f t="shared" si="6"/>
        <v>2462</v>
      </c>
      <c r="J34" s="35">
        <f t="shared" ref="J34:J42" si="7">SUM(H34:I34)</f>
        <v>5224</v>
      </c>
      <c r="K34" s="337" t="s">
        <v>184</v>
      </c>
      <c r="L34" s="69">
        <f t="shared" ref="L34:P41" si="8">L14+L24</f>
        <v>4640</v>
      </c>
      <c r="M34" s="69">
        <f t="shared" si="8"/>
        <v>3039</v>
      </c>
      <c r="N34" s="69">
        <f t="shared" si="8"/>
        <v>2261</v>
      </c>
      <c r="O34" s="69">
        <f t="shared" si="8"/>
        <v>2437</v>
      </c>
      <c r="P34" s="69">
        <f t="shared" si="8"/>
        <v>2016</v>
      </c>
      <c r="Q34" s="37">
        <f t="shared" ref="Q34:Q42" si="9">SUM(K34:P34)</f>
        <v>14393</v>
      </c>
      <c r="R34" s="38">
        <f t="shared" ref="R34:R42" si="10">SUM(J34,Q34)</f>
        <v>19617</v>
      </c>
    </row>
    <row r="35" spans="1:18" ht="17.100000000000001" customHeight="1">
      <c r="B35" s="617"/>
      <c r="C35" s="39"/>
      <c r="D35" s="40" t="s">
        <v>22</v>
      </c>
      <c r="E35" s="40"/>
      <c r="F35" s="40"/>
      <c r="G35" s="40"/>
      <c r="H35" s="70">
        <f t="shared" si="6"/>
        <v>125</v>
      </c>
      <c r="I35" s="71">
        <f t="shared" si="6"/>
        <v>123</v>
      </c>
      <c r="J35" s="43">
        <f t="shared" si="7"/>
        <v>248</v>
      </c>
      <c r="K35" s="341" t="s">
        <v>184</v>
      </c>
      <c r="L35" s="72">
        <f t="shared" si="8"/>
        <v>146</v>
      </c>
      <c r="M35" s="72">
        <f t="shared" si="8"/>
        <v>124</v>
      </c>
      <c r="N35" s="72">
        <f t="shared" si="8"/>
        <v>67</v>
      </c>
      <c r="O35" s="72">
        <f t="shared" si="8"/>
        <v>68</v>
      </c>
      <c r="P35" s="73">
        <f t="shared" si="8"/>
        <v>56</v>
      </c>
      <c r="Q35" s="43">
        <f t="shared" si="9"/>
        <v>461</v>
      </c>
      <c r="R35" s="45">
        <f t="shared" si="10"/>
        <v>709</v>
      </c>
    </row>
    <row r="36" spans="1:18" ht="17.100000000000001" customHeight="1">
      <c r="B36" s="617"/>
      <c r="C36" s="46"/>
      <c r="D36" s="47" t="s">
        <v>23</v>
      </c>
      <c r="E36" s="47"/>
      <c r="F36" s="47"/>
      <c r="G36" s="47"/>
      <c r="H36" s="74">
        <f t="shared" si="6"/>
        <v>249</v>
      </c>
      <c r="I36" s="75">
        <f t="shared" si="6"/>
        <v>268</v>
      </c>
      <c r="J36" s="43">
        <f t="shared" si="7"/>
        <v>517</v>
      </c>
      <c r="K36" s="342" t="s">
        <v>184</v>
      </c>
      <c r="L36" s="76">
        <f t="shared" si="8"/>
        <v>361</v>
      </c>
      <c r="M36" s="76">
        <f t="shared" si="8"/>
        <v>255</v>
      </c>
      <c r="N36" s="76">
        <f t="shared" si="8"/>
        <v>189</v>
      </c>
      <c r="O36" s="76">
        <f t="shared" si="8"/>
        <v>160</v>
      </c>
      <c r="P36" s="77">
        <f t="shared" si="8"/>
        <v>145</v>
      </c>
      <c r="Q36" s="43">
        <f t="shared" si="9"/>
        <v>1110</v>
      </c>
      <c r="R36" s="48">
        <f t="shared" si="10"/>
        <v>1627</v>
      </c>
    </row>
    <row r="37" spans="1:18" ht="17.100000000000001" customHeight="1">
      <c r="B37" s="617"/>
      <c r="C37" s="46"/>
      <c r="D37" s="47" t="s">
        <v>24</v>
      </c>
      <c r="E37" s="47"/>
      <c r="F37" s="47"/>
      <c r="G37" s="47"/>
      <c r="H37" s="74">
        <f t="shared" si="6"/>
        <v>439</v>
      </c>
      <c r="I37" s="75">
        <f t="shared" si="6"/>
        <v>371</v>
      </c>
      <c r="J37" s="43">
        <f t="shared" si="7"/>
        <v>810</v>
      </c>
      <c r="K37" s="342" t="s">
        <v>184</v>
      </c>
      <c r="L37" s="76">
        <f t="shared" si="8"/>
        <v>605</v>
      </c>
      <c r="M37" s="76">
        <f t="shared" si="8"/>
        <v>394</v>
      </c>
      <c r="N37" s="76">
        <f t="shared" si="8"/>
        <v>279</v>
      </c>
      <c r="O37" s="76">
        <f t="shared" si="8"/>
        <v>239</v>
      </c>
      <c r="P37" s="77">
        <f t="shared" si="8"/>
        <v>204</v>
      </c>
      <c r="Q37" s="43">
        <f t="shared" si="9"/>
        <v>1721</v>
      </c>
      <c r="R37" s="48">
        <f t="shared" si="10"/>
        <v>2531</v>
      </c>
    </row>
    <row r="38" spans="1:18" ht="17.100000000000001" customHeight="1">
      <c r="B38" s="617"/>
      <c r="C38" s="46"/>
      <c r="D38" s="47" t="s">
        <v>25</v>
      </c>
      <c r="E38" s="47"/>
      <c r="F38" s="47"/>
      <c r="G38" s="47"/>
      <c r="H38" s="74">
        <f t="shared" si="6"/>
        <v>693</v>
      </c>
      <c r="I38" s="75">
        <f t="shared" si="6"/>
        <v>512</v>
      </c>
      <c r="J38" s="43">
        <f t="shared" si="7"/>
        <v>1205</v>
      </c>
      <c r="K38" s="342" t="s">
        <v>184</v>
      </c>
      <c r="L38" s="76">
        <f t="shared" si="8"/>
        <v>1005</v>
      </c>
      <c r="M38" s="76">
        <f t="shared" si="8"/>
        <v>546</v>
      </c>
      <c r="N38" s="76">
        <f t="shared" si="8"/>
        <v>357</v>
      </c>
      <c r="O38" s="76">
        <f t="shared" si="8"/>
        <v>388</v>
      </c>
      <c r="P38" s="77">
        <f t="shared" si="8"/>
        <v>327</v>
      </c>
      <c r="Q38" s="43">
        <f t="shared" si="9"/>
        <v>2623</v>
      </c>
      <c r="R38" s="48">
        <f t="shared" si="10"/>
        <v>3828</v>
      </c>
    </row>
    <row r="39" spans="1:18" ht="17.100000000000001" customHeight="1">
      <c r="B39" s="617"/>
      <c r="C39" s="46"/>
      <c r="D39" s="47" t="s">
        <v>26</v>
      </c>
      <c r="E39" s="47"/>
      <c r="F39" s="47"/>
      <c r="G39" s="47"/>
      <c r="H39" s="74">
        <f t="shared" si="6"/>
        <v>775</v>
      </c>
      <c r="I39" s="75">
        <f t="shared" si="6"/>
        <v>685</v>
      </c>
      <c r="J39" s="43">
        <f t="shared" si="7"/>
        <v>1460</v>
      </c>
      <c r="K39" s="342" t="s">
        <v>184</v>
      </c>
      <c r="L39" s="76">
        <f t="shared" si="8"/>
        <v>1332</v>
      </c>
      <c r="M39" s="76">
        <f t="shared" si="8"/>
        <v>770</v>
      </c>
      <c r="N39" s="76">
        <f t="shared" si="8"/>
        <v>581</v>
      </c>
      <c r="O39" s="76">
        <f t="shared" si="8"/>
        <v>609</v>
      </c>
      <c r="P39" s="77">
        <f t="shared" si="8"/>
        <v>488</v>
      </c>
      <c r="Q39" s="43">
        <f t="shared" si="9"/>
        <v>3780</v>
      </c>
      <c r="R39" s="48">
        <f t="shared" si="10"/>
        <v>5240</v>
      </c>
    </row>
    <row r="40" spans="1:18" ht="17.100000000000001" customHeight="1">
      <c r="B40" s="617"/>
      <c r="C40" s="49"/>
      <c r="D40" s="50" t="s">
        <v>27</v>
      </c>
      <c r="E40" s="50"/>
      <c r="F40" s="50"/>
      <c r="G40" s="50"/>
      <c r="H40" s="51">
        <f t="shared" si="6"/>
        <v>481</v>
      </c>
      <c r="I40" s="78">
        <f t="shared" si="6"/>
        <v>503</v>
      </c>
      <c r="J40" s="53">
        <f t="shared" si="7"/>
        <v>984</v>
      </c>
      <c r="K40" s="343" t="s">
        <v>184</v>
      </c>
      <c r="L40" s="79">
        <f t="shared" si="8"/>
        <v>1191</v>
      </c>
      <c r="M40" s="79">
        <f t="shared" si="8"/>
        <v>950</v>
      </c>
      <c r="N40" s="79">
        <f t="shared" si="8"/>
        <v>788</v>
      </c>
      <c r="O40" s="79">
        <f t="shared" si="8"/>
        <v>973</v>
      </c>
      <c r="P40" s="80">
        <f t="shared" si="8"/>
        <v>796</v>
      </c>
      <c r="Q40" s="81">
        <f t="shared" si="9"/>
        <v>4698</v>
      </c>
      <c r="R40" s="55">
        <f t="shared" si="10"/>
        <v>5682</v>
      </c>
    </row>
    <row r="41" spans="1:18" ht="17.100000000000001" customHeight="1">
      <c r="B41" s="617"/>
      <c r="C41" s="56" t="s">
        <v>28</v>
      </c>
      <c r="D41" s="56"/>
      <c r="E41" s="56"/>
      <c r="F41" s="56"/>
      <c r="G41" s="56"/>
      <c r="H41" s="33">
        <f t="shared" si="6"/>
        <v>38</v>
      </c>
      <c r="I41" s="34">
        <f t="shared" si="6"/>
        <v>47</v>
      </c>
      <c r="J41" s="33">
        <f t="shared" si="7"/>
        <v>85</v>
      </c>
      <c r="K41" s="344" t="s">
        <v>184</v>
      </c>
      <c r="L41" s="82">
        <f t="shared" si="8"/>
        <v>68</v>
      </c>
      <c r="M41" s="82">
        <f t="shared" si="8"/>
        <v>54</v>
      </c>
      <c r="N41" s="82">
        <f t="shared" si="8"/>
        <v>43</v>
      </c>
      <c r="O41" s="82">
        <f t="shared" si="8"/>
        <v>25</v>
      </c>
      <c r="P41" s="83">
        <f t="shared" si="8"/>
        <v>40</v>
      </c>
      <c r="Q41" s="37">
        <f t="shared" si="9"/>
        <v>230</v>
      </c>
      <c r="R41" s="84">
        <f t="shared" si="10"/>
        <v>315</v>
      </c>
    </row>
    <row r="42" spans="1:18" ht="17.100000000000001" customHeight="1" thickBot="1">
      <c r="B42" s="618"/>
      <c r="C42" s="607" t="s">
        <v>29</v>
      </c>
      <c r="D42" s="608"/>
      <c r="E42" s="608"/>
      <c r="F42" s="608"/>
      <c r="G42" s="609"/>
      <c r="H42" s="61">
        <f>H34+H41</f>
        <v>2800</v>
      </c>
      <c r="I42" s="62">
        <f>I34+I41</f>
        <v>2509</v>
      </c>
      <c r="J42" s="63">
        <f t="shared" si="7"/>
        <v>5309</v>
      </c>
      <c r="K42" s="340" t="s">
        <v>184</v>
      </c>
      <c r="L42" s="64">
        <f>L34+L41</f>
        <v>4708</v>
      </c>
      <c r="M42" s="64">
        <f>M34+M41</f>
        <v>3093</v>
      </c>
      <c r="N42" s="64">
        <f>N34+N41</f>
        <v>2304</v>
      </c>
      <c r="O42" s="64">
        <f>O34+O41</f>
        <v>2462</v>
      </c>
      <c r="P42" s="62">
        <f>P34+P41</f>
        <v>2056</v>
      </c>
      <c r="Q42" s="63">
        <f t="shared" si="9"/>
        <v>14623</v>
      </c>
      <c r="R42" s="65">
        <f t="shared" si="10"/>
        <v>19932</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令和２年（２０２０年）８月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83" t="s">
        <v>13</v>
      </c>
      <c r="R48" s="668"/>
    </row>
    <row r="49" spans="1:18" ht="17.100000000000001" customHeight="1">
      <c r="B49" s="8" t="s">
        <v>21</v>
      </c>
      <c r="C49" s="10"/>
      <c r="D49" s="10"/>
      <c r="E49" s="10"/>
      <c r="F49" s="10"/>
      <c r="G49" s="10"/>
      <c r="H49" s="90">
        <v>848</v>
      </c>
      <c r="I49" s="91">
        <v>1263</v>
      </c>
      <c r="J49" s="92">
        <f>SUM(H49:I49)</f>
        <v>2111</v>
      </c>
      <c r="K49" s="346">
        <v>0</v>
      </c>
      <c r="L49" s="94">
        <v>3559</v>
      </c>
      <c r="M49" s="94">
        <v>2403</v>
      </c>
      <c r="N49" s="94">
        <v>1434</v>
      </c>
      <c r="O49" s="94">
        <v>905</v>
      </c>
      <c r="P49" s="95">
        <v>430</v>
      </c>
      <c r="Q49" s="96">
        <f>SUM(K49:P49)</f>
        <v>8731</v>
      </c>
      <c r="R49" s="97">
        <f>SUM(J49,Q49)</f>
        <v>10842</v>
      </c>
    </row>
    <row r="50" spans="1:18" ht="17.100000000000001" customHeight="1">
      <c r="B50" s="98" t="s">
        <v>28</v>
      </c>
      <c r="C50" s="99"/>
      <c r="D50" s="99"/>
      <c r="E50" s="99"/>
      <c r="F50" s="99"/>
      <c r="G50" s="99"/>
      <c r="H50" s="100">
        <v>6</v>
      </c>
      <c r="I50" s="101">
        <v>25</v>
      </c>
      <c r="J50" s="102">
        <f>SUM(H50:I50)</f>
        <v>31</v>
      </c>
      <c r="K50" s="347">
        <v>0</v>
      </c>
      <c r="L50" s="104">
        <v>46</v>
      </c>
      <c r="M50" s="104">
        <v>43</v>
      </c>
      <c r="N50" s="104">
        <v>32</v>
      </c>
      <c r="O50" s="104">
        <v>11</v>
      </c>
      <c r="P50" s="105">
        <v>15</v>
      </c>
      <c r="Q50" s="106">
        <f>SUM(K50:P50)</f>
        <v>147</v>
      </c>
      <c r="R50" s="107">
        <f>SUM(J50,Q50)</f>
        <v>178</v>
      </c>
    </row>
    <row r="51" spans="1:18" ht="17.100000000000001" customHeight="1">
      <c r="B51" s="15" t="s">
        <v>35</v>
      </c>
      <c r="C51" s="16"/>
      <c r="D51" s="16"/>
      <c r="E51" s="16"/>
      <c r="F51" s="16"/>
      <c r="G51" s="16"/>
      <c r="H51" s="108">
        <f t="shared" ref="H51:P51" si="11">H49+H50</f>
        <v>854</v>
      </c>
      <c r="I51" s="109">
        <f t="shared" si="11"/>
        <v>1288</v>
      </c>
      <c r="J51" s="110">
        <f t="shared" si="11"/>
        <v>2142</v>
      </c>
      <c r="K51" s="348">
        <f t="shared" si="11"/>
        <v>0</v>
      </c>
      <c r="L51" s="112">
        <f t="shared" si="11"/>
        <v>3605</v>
      </c>
      <c r="M51" s="112">
        <f t="shared" si="11"/>
        <v>2446</v>
      </c>
      <c r="N51" s="112">
        <f t="shared" si="11"/>
        <v>1466</v>
      </c>
      <c r="O51" s="112">
        <f t="shared" si="11"/>
        <v>916</v>
      </c>
      <c r="P51" s="109">
        <f t="shared" si="11"/>
        <v>445</v>
      </c>
      <c r="Q51" s="110">
        <f>SUM(K51:P51)</f>
        <v>8878</v>
      </c>
      <c r="R51" s="113">
        <f>SUM(J51,Q51)</f>
        <v>11020</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令和２年（２０２０年）８月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10</v>
      </c>
      <c r="I57" s="91">
        <v>17</v>
      </c>
      <c r="J57" s="92">
        <f>SUM(H57:I57)</f>
        <v>27</v>
      </c>
      <c r="K57" s="346">
        <v>0</v>
      </c>
      <c r="L57" s="94">
        <v>1398</v>
      </c>
      <c r="M57" s="94">
        <v>1027</v>
      </c>
      <c r="N57" s="94">
        <v>725</v>
      </c>
      <c r="O57" s="94">
        <v>497</v>
      </c>
      <c r="P57" s="95">
        <v>211</v>
      </c>
      <c r="Q57" s="115">
        <f>SUM(K57:P57)</f>
        <v>3858</v>
      </c>
      <c r="R57" s="116">
        <f>SUM(J57,Q57)</f>
        <v>3885</v>
      </c>
    </row>
    <row r="58" spans="1:18" ht="17.100000000000001" customHeight="1">
      <c r="B58" s="98" t="s">
        <v>28</v>
      </c>
      <c r="C58" s="99"/>
      <c r="D58" s="99"/>
      <c r="E58" s="99"/>
      <c r="F58" s="99"/>
      <c r="G58" s="99"/>
      <c r="H58" s="100">
        <v>0</v>
      </c>
      <c r="I58" s="101">
        <v>1</v>
      </c>
      <c r="J58" s="102">
        <f>SUM(H58:I58)</f>
        <v>1</v>
      </c>
      <c r="K58" s="347">
        <v>0</v>
      </c>
      <c r="L58" s="104">
        <v>8</v>
      </c>
      <c r="M58" s="104">
        <v>7</v>
      </c>
      <c r="N58" s="104">
        <v>9</v>
      </c>
      <c r="O58" s="104">
        <v>1</v>
      </c>
      <c r="P58" s="105">
        <v>5</v>
      </c>
      <c r="Q58" s="117">
        <f>SUM(K58:P58)</f>
        <v>30</v>
      </c>
      <c r="R58" s="118">
        <f>SUM(J58,Q58)</f>
        <v>31</v>
      </c>
    </row>
    <row r="59" spans="1:18" ht="17.100000000000001" customHeight="1">
      <c r="B59" s="15" t="s">
        <v>35</v>
      </c>
      <c r="C59" s="16"/>
      <c r="D59" s="16"/>
      <c r="E59" s="16"/>
      <c r="F59" s="16"/>
      <c r="G59" s="16"/>
      <c r="H59" s="108">
        <f>H57+H58</f>
        <v>10</v>
      </c>
      <c r="I59" s="109">
        <f>I57+I58</f>
        <v>18</v>
      </c>
      <c r="J59" s="110">
        <f>SUM(H59:I59)</f>
        <v>28</v>
      </c>
      <c r="K59" s="348">
        <f t="shared" ref="K59:P59" si="12">K57+K58</f>
        <v>0</v>
      </c>
      <c r="L59" s="112">
        <f t="shared" si="12"/>
        <v>1406</v>
      </c>
      <c r="M59" s="112">
        <f t="shared" si="12"/>
        <v>1034</v>
      </c>
      <c r="N59" s="112">
        <f t="shared" si="12"/>
        <v>734</v>
      </c>
      <c r="O59" s="112">
        <f t="shared" si="12"/>
        <v>498</v>
      </c>
      <c r="P59" s="109">
        <f t="shared" si="12"/>
        <v>216</v>
      </c>
      <c r="Q59" s="119">
        <f>SUM(K59:P59)</f>
        <v>3888</v>
      </c>
      <c r="R59" s="120">
        <f>SUM(J59,Q59)</f>
        <v>3916</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令和２年（２０２０年）８月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1</v>
      </c>
      <c r="L66" s="94">
        <v>7</v>
      </c>
      <c r="M66" s="94">
        <v>164</v>
      </c>
      <c r="N66" s="94">
        <v>491</v>
      </c>
      <c r="O66" s="95">
        <v>443</v>
      </c>
      <c r="P66" s="115">
        <f>SUM(K66:O66)</f>
        <v>1106</v>
      </c>
      <c r="Q66" s="116">
        <f>SUM(J66,P66)</f>
        <v>1106</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1</v>
      </c>
      <c r="L68" s="112">
        <f>L66+L67</f>
        <v>7</v>
      </c>
      <c r="M68" s="112">
        <f>M66+M67</f>
        <v>165</v>
      </c>
      <c r="N68" s="112">
        <f>N66+N67</f>
        <v>492</v>
      </c>
      <c r="O68" s="109">
        <f>O66+O67</f>
        <v>448</v>
      </c>
      <c r="P68" s="119">
        <f>SUM(K68:O68)</f>
        <v>1113</v>
      </c>
      <c r="Q68" s="120">
        <f>SUM(J68,P68)</f>
        <v>1113</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令和２年（２０２０年）８月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44</v>
      </c>
      <c r="L74" s="94">
        <v>79</v>
      </c>
      <c r="M74" s="94">
        <v>124</v>
      </c>
      <c r="N74" s="94">
        <v>122</v>
      </c>
      <c r="O74" s="95">
        <v>75</v>
      </c>
      <c r="P74" s="115">
        <f>SUM(K74:O74)</f>
        <v>444</v>
      </c>
      <c r="Q74" s="116">
        <f>SUM(J74,P74)</f>
        <v>444</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45</v>
      </c>
      <c r="L76" s="112">
        <f>L74+L75</f>
        <v>79</v>
      </c>
      <c r="M76" s="112">
        <f>M74+M75</f>
        <v>124</v>
      </c>
      <c r="N76" s="112">
        <f>N74+N75</f>
        <v>122</v>
      </c>
      <c r="O76" s="109">
        <f>O74+O75</f>
        <v>76</v>
      </c>
      <c r="P76" s="119">
        <f>SUM(K76:O76)</f>
        <v>446</v>
      </c>
      <c r="Q76" s="120">
        <f>SUM(J76,P76)</f>
        <v>446</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令和２年（２０２０年）８月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85"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8</v>
      </c>
      <c r="M82" s="94">
        <v>15</v>
      </c>
      <c r="N82" s="94">
        <v>49</v>
      </c>
      <c r="O82" s="95">
        <v>77</v>
      </c>
      <c r="P82" s="115">
        <f>SUM(K82:O82)</f>
        <v>150</v>
      </c>
      <c r="Q82" s="116">
        <f>SUM(J82,P82)</f>
        <v>150</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1</v>
      </c>
      <c r="P83" s="117">
        <f>SUM(K83:O83)</f>
        <v>2</v>
      </c>
      <c r="Q83" s="118">
        <f>SUM(J83,P83)</f>
        <v>2</v>
      </c>
    </row>
    <row r="84" spans="1:18" ht="17.100000000000001" customHeight="1">
      <c r="B84" s="15" t="s">
        <v>35</v>
      </c>
      <c r="C84" s="16"/>
      <c r="D84" s="16"/>
      <c r="E84" s="16"/>
      <c r="F84" s="16"/>
      <c r="G84" s="16"/>
      <c r="H84" s="108">
        <f>H82+H83</f>
        <v>0</v>
      </c>
      <c r="I84" s="109">
        <f>I82+I83</f>
        <v>0</v>
      </c>
      <c r="J84" s="110">
        <f>SUM(H84:I84)</f>
        <v>0</v>
      </c>
      <c r="K84" s="111">
        <f>K82+K83</f>
        <v>1</v>
      </c>
      <c r="L84" s="112">
        <f>L82+L83</f>
        <v>8</v>
      </c>
      <c r="M84" s="112">
        <f>M82+M83</f>
        <v>15</v>
      </c>
      <c r="N84" s="112">
        <f>N82+N83</f>
        <v>50</v>
      </c>
      <c r="O84" s="109">
        <f>O82+O83</f>
        <v>78</v>
      </c>
      <c r="P84" s="119">
        <f>SUM(K84:O84)</f>
        <v>152</v>
      </c>
      <c r="Q84" s="120">
        <f>SUM(J84,P84)</f>
        <v>152</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令和２年（２０２０年）８月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87"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4</v>
      </c>
      <c r="M90" s="258">
        <v>28</v>
      </c>
      <c r="N90" s="258">
        <v>251</v>
      </c>
      <c r="O90" s="259">
        <v>370</v>
      </c>
      <c r="P90" s="260">
        <f>SUM(K90:O90)</f>
        <v>653</v>
      </c>
      <c r="Q90" s="261">
        <f>SUM(J90,P90)</f>
        <v>653</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5</v>
      </c>
      <c r="P91" s="270">
        <f>SUM(K91:O91)</f>
        <v>7</v>
      </c>
      <c r="Q91" s="271">
        <f>SUM(J91,P91)</f>
        <v>7</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4</v>
      </c>
      <c r="M92" s="278">
        <f>M90+M91</f>
        <v>28</v>
      </c>
      <c r="N92" s="278">
        <f>N90+N91</f>
        <v>253</v>
      </c>
      <c r="O92" s="275">
        <f>O90+O91</f>
        <v>375</v>
      </c>
      <c r="P92" s="279">
        <f>SUM(K92:O92)</f>
        <v>660</v>
      </c>
      <c r="Q92" s="280">
        <f>SUM(J92,P92)</f>
        <v>660</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令和２年（２０２０年）８月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86" t="s">
        <v>13</v>
      </c>
      <c r="R97" s="623"/>
    </row>
    <row r="98" spans="2:18" s="189" customFormat="1" ht="17.100000000000001" customHeight="1">
      <c r="B98" s="294" t="s">
        <v>43</v>
      </c>
      <c r="C98" s="295"/>
      <c r="D98" s="295"/>
      <c r="E98" s="295"/>
      <c r="F98" s="295"/>
      <c r="G98" s="296"/>
      <c r="H98" s="297">
        <f t="shared" ref="H98:R98" si="13">SUM(H99,H105,H108,H113,H117:H118)</f>
        <v>1817</v>
      </c>
      <c r="I98" s="298">
        <f t="shared" si="13"/>
        <v>2875</v>
      </c>
      <c r="J98" s="299">
        <f t="shared" si="13"/>
        <v>4692</v>
      </c>
      <c r="K98" s="352">
        <f t="shared" si="13"/>
        <v>0</v>
      </c>
      <c r="L98" s="300">
        <f t="shared" si="13"/>
        <v>9647</v>
      </c>
      <c r="M98" s="300">
        <f t="shared" si="13"/>
        <v>7314</v>
      </c>
      <c r="N98" s="300">
        <f t="shared" si="13"/>
        <v>4550</v>
      </c>
      <c r="O98" s="300">
        <f t="shared" si="13"/>
        <v>3016</v>
      </c>
      <c r="P98" s="301">
        <f t="shared" si="13"/>
        <v>1649</v>
      </c>
      <c r="Q98" s="302">
        <f t="shared" si="13"/>
        <v>26176</v>
      </c>
      <c r="R98" s="303">
        <f t="shared" si="13"/>
        <v>30868</v>
      </c>
    </row>
    <row r="99" spans="2:18" s="189" customFormat="1" ht="17.100000000000001" customHeight="1">
      <c r="B99" s="179"/>
      <c r="C99" s="294" t="s">
        <v>44</v>
      </c>
      <c r="D99" s="295"/>
      <c r="E99" s="295"/>
      <c r="F99" s="295"/>
      <c r="G99" s="296"/>
      <c r="H99" s="297">
        <f t="shared" ref="H99:Q99" si="14">SUM(H100:H104)</f>
        <v>109</v>
      </c>
      <c r="I99" s="298">
        <f t="shared" si="14"/>
        <v>211</v>
      </c>
      <c r="J99" s="299">
        <f t="shared" si="14"/>
        <v>320</v>
      </c>
      <c r="K99" s="352">
        <f t="shared" si="14"/>
        <v>0</v>
      </c>
      <c r="L99" s="300">
        <f t="shared" si="14"/>
        <v>2566</v>
      </c>
      <c r="M99" s="300">
        <f t="shared" si="14"/>
        <v>1981</v>
      </c>
      <c r="N99" s="300">
        <f t="shared" si="14"/>
        <v>1289</v>
      </c>
      <c r="O99" s="300">
        <f t="shared" si="14"/>
        <v>1016</v>
      </c>
      <c r="P99" s="301">
        <f t="shared" si="14"/>
        <v>641</v>
      </c>
      <c r="Q99" s="302">
        <f t="shared" si="14"/>
        <v>7493</v>
      </c>
      <c r="R99" s="303">
        <f t="shared" ref="R99:R104" si="15">SUM(J99,Q99)</f>
        <v>7813</v>
      </c>
    </row>
    <row r="100" spans="2:18" s="189" customFormat="1" ht="17.100000000000001" customHeight="1">
      <c r="B100" s="179"/>
      <c r="C100" s="179"/>
      <c r="D100" s="304" t="s">
        <v>45</v>
      </c>
      <c r="E100" s="305"/>
      <c r="F100" s="305"/>
      <c r="G100" s="306"/>
      <c r="H100" s="307">
        <v>0</v>
      </c>
      <c r="I100" s="308">
        <v>0</v>
      </c>
      <c r="J100" s="309">
        <f>SUM(H100:I100)</f>
        <v>0</v>
      </c>
      <c r="K100" s="349">
        <v>0</v>
      </c>
      <c r="L100" s="310">
        <v>1423</v>
      </c>
      <c r="M100" s="310">
        <v>952</v>
      </c>
      <c r="N100" s="310">
        <v>497</v>
      </c>
      <c r="O100" s="310">
        <v>300</v>
      </c>
      <c r="P100" s="308">
        <v>180</v>
      </c>
      <c r="Q100" s="309">
        <f>SUM(K100:P100)</f>
        <v>3352</v>
      </c>
      <c r="R100" s="311">
        <f t="shared" si="15"/>
        <v>3352</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5</v>
      </c>
      <c r="N101" s="186">
        <v>3</v>
      </c>
      <c r="O101" s="186">
        <v>14</v>
      </c>
      <c r="P101" s="184">
        <v>9</v>
      </c>
      <c r="Q101" s="187">
        <f>SUM(K101:P101)</f>
        <v>31</v>
      </c>
      <c r="R101" s="188">
        <f t="shared" si="15"/>
        <v>31</v>
      </c>
    </row>
    <row r="102" spans="2:18" s="189" customFormat="1" ht="17.100000000000001" customHeight="1">
      <c r="B102" s="179"/>
      <c r="C102" s="179"/>
      <c r="D102" s="180" t="s">
        <v>47</v>
      </c>
      <c r="E102" s="181"/>
      <c r="F102" s="181"/>
      <c r="G102" s="182"/>
      <c r="H102" s="183">
        <v>43</v>
      </c>
      <c r="I102" s="184">
        <v>87</v>
      </c>
      <c r="J102" s="187">
        <f>SUM(H102:I102)</f>
        <v>130</v>
      </c>
      <c r="K102" s="350">
        <v>0</v>
      </c>
      <c r="L102" s="186">
        <v>331</v>
      </c>
      <c r="M102" s="186">
        <v>275</v>
      </c>
      <c r="N102" s="186">
        <v>163</v>
      </c>
      <c r="O102" s="186">
        <v>139</v>
      </c>
      <c r="P102" s="184">
        <v>97</v>
      </c>
      <c r="Q102" s="187">
        <f>SUM(K102:P102)</f>
        <v>1005</v>
      </c>
      <c r="R102" s="188">
        <f t="shared" si="15"/>
        <v>1135</v>
      </c>
    </row>
    <row r="103" spans="2:18" s="189" customFormat="1" ht="17.100000000000001" customHeight="1">
      <c r="B103" s="179"/>
      <c r="C103" s="179"/>
      <c r="D103" s="180" t="s">
        <v>48</v>
      </c>
      <c r="E103" s="181"/>
      <c r="F103" s="181"/>
      <c r="G103" s="182"/>
      <c r="H103" s="183">
        <v>11</v>
      </c>
      <c r="I103" s="184">
        <v>49</v>
      </c>
      <c r="J103" s="187">
        <f>SUM(H103:I103)</f>
        <v>60</v>
      </c>
      <c r="K103" s="350">
        <v>0</v>
      </c>
      <c r="L103" s="186">
        <v>99</v>
      </c>
      <c r="M103" s="186">
        <v>94</v>
      </c>
      <c r="N103" s="186">
        <v>73</v>
      </c>
      <c r="O103" s="186">
        <v>47</v>
      </c>
      <c r="P103" s="184">
        <v>20</v>
      </c>
      <c r="Q103" s="187">
        <f>SUM(K103:P103)</f>
        <v>333</v>
      </c>
      <c r="R103" s="188">
        <f t="shared" si="15"/>
        <v>393</v>
      </c>
    </row>
    <row r="104" spans="2:18" s="189" customFormat="1" ht="17.100000000000001" customHeight="1">
      <c r="B104" s="179"/>
      <c r="C104" s="179"/>
      <c r="D104" s="324" t="s">
        <v>49</v>
      </c>
      <c r="E104" s="325"/>
      <c r="F104" s="325"/>
      <c r="G104" s="326"/>
      <c r="H104" s="327">
        <v>55</v>
      </c>
      <c r="I104" s="328">
        <v>75</v>
      </c>
      <c r="J104" s="330">
        <f>SUM(H104:I104)</f>
        <v>130</v>
      </c>
      <c r="K104" s="351">
        <v>0</v>
      </c>
      <c r="L104" s="215">
        <v>713</v>
      </c>
      <c r="M104" s="215">
        <v>655</v>
      </c>
      <c r="N104" s="215">
        <v>553</v>
      </c>
      <c r="O104" s="215">
        <v>516</v>
      </c>
      <c r="P104" s="328">
        <v>335</v>
      </c>
      <c r="Q104" s="330">
        <f>SUM(K104:P104)</f>
        <v>2772</v>
      </c>
      <c r="R104" s="331">
        <f t="shared" si="15"/>
        <v>2902</v>
      </c>
    </row>
    <row r="105" spans="2:18" s="189" customFormat="1" ht="17.100000000000001" customHeight="1">
      <c r="B105" s="179"/>
      <c r="C105" s="294" t="s">
        <v>50</v>
      </c>
      <c r="D105" s="295"/>
      <c r="E105" s="295"/>
      <c r="F105" s="295"/>
      <c r="G105" s="296"/>
      <c r="H105" s="297">
        <f t="shared" ref="H105:R105" si="16">SUM(H106:H107)</f>
        <v>143</v>
      </c>
      <c r="I105" s="298">
        <f t="shared" si="16"/>
        <v>189</v>
      </c>
      <c r="J105" s="299">
        <f t="shared" si="16"/>
        <v>332</v>
      </c>
      <c r="K105" s="352">
        <f t="shared" si="16"/>
        <v>0</v>
      </c>
      <c r="L105" s="300">
        <f t="shared" si="16"/>
        <v>1772</v>
      </c>
      <c r="M105" s="300">
        <f t="shared" si="16"/>
        <v>1245</v>
      </c>
      <c r="N105" s="300">
        <f t="shared" si="16"/>
        <v>719</v>
      </c>
      <c r="O105" s="300">
        <f t="shared" si="16"/>
        <v>410</v>
      </c>
      <c r="P105" s="301">
        <f t="shared" si="16"/>
        <v>188</v>
      </c>
      <c r="Q105" s="302">
        <f t="shared" si="16"/>
        <v>4334</v>
      </c>
      <c r="R105" s="303">
        <f t="shared" si="16"/>
        <v>4666</v>
      </c>
    </row>
    <row r="106" spans="2:18" s="189" customFormat="1" ht="17.100000000000001" customHeight="1">
      <c r="B106" s="179"/>
      <c r="C106" s="179"/>
      <c r="D106" s="304" t="s">
        <v>51</v>
      </c>
      <c r="E106" s="305"/>
      <c r="F106" s="305"/>
      <c r="G106" s="306"/>
      <c r="H106" s="307">
        <v>0</v>
      </c>
      <c r="I106" s="308">
        <v>0</v>
      </c>
      <c r="J106" s="323">
        <f>SUM(H106:I106)</f>
        <v>0</v>
      </c>
      <c r="K106" s="349">
        <v>0</v>
      </c>
      <c r="L106" s="310">
        <v>1299</v>
      </c>
      <c r="M106" s="310">
        <v>878</v>
      </c>
      <c r="N106" s="310">
        <v>514</v>
      </c>
      <c r="O106" s="310">
        <v>300</v>
      </c>
      <c r="P106" s="308">
        <v>132</v>
      </c>
      <c r="Q106" s="309">
        <f>SUM(K106:P106)</f>
        <v>3123</v>
      </c>
      <c r="R106" s="311">
        <f>SUM(J106,Q106)</f>
        <v>3123</v>
      </c>
    </row>
    <row r="107" spans="2:18" s="189" customFormat="1" ht="17.100000000000001" customHeight="1">
      <c r="B107" s="179"/>
      <c r="C107" s="179"/>
      <c r="D107" s="324" t="s">
        <v>52</v>
      </c>
      <c r="E107" s="325"/>
      <c r="F107" s="325"/>
      <c r="G107" s="326"/>
      <c r="H107" s="327">
        <v>143</v>
      </c>
      <c r="I107" s="328">
        <v>189</v>
      </c>
      <c r="J107" s="329">
        <f>SUM(H107:I107)</f>
        <v>332</v>
      </c>
      <c r="K107" s="351">
        <v>0</v>
      </c>
      <c r="L107" s="215">
        <v>473</v>
      </c>
      <c r="M107" s="215">
        <v>367</v>
      </c>
      <c r="N107" s="215">
        <v>205</v>
      </c>
      <c r="O107" s="215">
        <v>110</v>
      </c>
      <c r="P107" s="328">
        <v>56</v>
      </c>
      <c r="Q107" s="330">
        <f>SUM(K107:P107)</f>
        <v>1211</v>
      </c>
      <c r="R107" s="331">
        <f>SUM(J107,Q107)</f>
        <v>1543</v>
      </c>
    </row>
    <row r="108" spans="2:18" s="189" customFormat="1" ht="17.100000000000001" customHeight="1">
      <c r="B108" s="179"/>
      <c r="C108" s="294" t="s">
        <v>53</v>
      </c>
      <c r="D108" s="295"/>
      <c r="E108" s="295"/>
      <c r="F108" s="295"/>
      <c r="G108" s="296"/>
      <c r="H108" s="297">
        <f t="shared" ref="H108:R108" si="17">SUM(H109:H112)</f>
        <v>1</v>
      </c>
      <c r="I108" s="298">
        <f t="shared" si="17"/>
        <v>2</v>
      </c>
      <c r="J108" s="299">
        <f t="shared" si="17"/>
        <v>3</v>
      </c>
      <c r="K108" s="352">
        <f t="shared" si="17"/>
        <v>0</v>
      </c>
      <c r="L108" s="300">
        <f t="shared" si="17"/>
        <v>148</v>
      </c>
      <c r="M108" s="300">
        <f t="shared" si="17"/>
        <v>186</v>
      </c>
      <c r="N108" s="300">
        <f t="shared" si="17"/>
        <v>209</v>
      </c>
      <c r="O108" s="300">
        <f t="shared" si="17"/>
        <v>133</v>
      </c>
      <c r="P108" s="301">
        <f t="shared" si="17"/>
        <v>76</v>
      </c>
      <c r="Q108" s="302">
        <f t="shared" si="17"/>
        <v>752</v>
      </c>
      <c r="R108" s="303">
        <f t="shared" si="17"/>
        <v>755</v>
      </c>
    </row>
    <row r="109" spans="2:18" s="189" customFormat="1" ht="17.100000000000001" customHeight="1">
      <c r="B109" s="179"/>
      <c r="C109" s="179"/>
      <c r="D109" s="304" t="s">
        <v>54</v>
      </c>
      <c r="E109" s="305"/>
      <c r="F109" s="305"/>
      <c r="G109" s="306"/>
      <c r="H109" s="307">
        <v>1</v>
      </c>
      <c r="I109" s="308">
        <v>1</v>
      </c>
      <c r="J109" s="323">
        <f>SUM(H109:I109)</f>
        <v>2</v>
      </c>
      <c r="K109" s="349">
        <v>0</v>
      </c>
      <c r="L109" s="310">
        <v>136</v>
      </c>
      <c r="M109" s="310">
        <v>163</v>
      </c>
      <c r="N109" s="310">
        <v>179</v>
      </c>
      <c r="O109" s="310">
        <v>107</v>
      </c>
      <c r="P109" s="308">
        <v>57</v>
      </c>
      <c r="Q109" s="309">
        <f>SUM(K109:P109)</f>
        <v>642</v>
      </c>
      <c r="R109" s="311">
        <f>SUM(J109,Q109)</f>
        <v>644</v>
      </c>
    </row>
    <row r="110" spans="2:18" s="189" customFormat="1" ht="17.100000000000001" customHeight="1">
      <c r="B110" s="179"/>
      <c r="C110" s="179"/>
      <c r="D110" s="180" t="s">
        <v>55</v>
      </c>
      <c r="E110" s="181"/>
      <c r="F110" s="181"/>
      <c r="G110" s="182"/>
      <c r="H110" s="183">
        <v>0</v>
      </c>
      <c r="I110" s="184">
        <v>1</v>
      </c>
      <c r="J110" s="185">
        <f>SUM(H110:I110)</f>
        <v>1</v>
      </c>
      <c r="K110" s="350">
        <v>0</v>
      </c>
      <c r="L110" s="186">
        <v>11</v>
      </c>
      <c r="M110" s="186">
        <v>23</v>
      </c>
      <c r="N110" s="186">
        <v>30</v>
      </c>
      <c r="O110" s="186">
        <v>26</v>
      </c>
      <c r="P110" s="184">
        <v>19</v>
      </c>
      <c r="Q110" s="187">
        <f>SUM(K110:P110)</f>
        <v>109</v>
      </c>
      <c r="R110" s="188">
        <f>SUM(J110,Q110)</f>
        <v>110</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728</v>
      </c>
      <c r="I113" s="298">
        <f t="shared" si="18"/>
        <v>1207</v>
      </c>
      <c r="J113" s="299">
        <f t="shared" si="18"/>
        <v>1935</v>
      </c>
      <c r="K113" s="352">
        <f t="shared" si="18"/>
        <v>0</v>
      </c>
      <c r="L113" s="300">
        <f t="shared" si="18"/>
        <v>1704</v>
      </c>
      <c r="M113" s="300">
        <f t="shared" si="18"/>
        <v>1645</v>
      </c>
      <c r="N113" s="300">
        <f t="shared" si="18"/>
        <v>1051</v>
      </c>
      <c r="O113" s="300">
        <f t="shared" si="18"/>
        <v>693</v>
      </c>
      <c r="P113" s="301">
        <f t="shared" si="18"/>
        <v>379</v>
      </c>
      <c r="Q113" s="302">
        <f t="shared" si="18"/>
        <v>5472</v>
      </c>
      <c r="R113" s="303">
        <f t="shared" si="18"/>
        <v>7407</v>
      </c>
    </row>
    <row r="114" spans="2:18" s="135" customFormat="1" ht="17.100000000000001" customHeight="1">
      <c r="B114" s="147"/>
      <c r="C114" s="147"/>
      <c r="D114" s="39" t="s">
        <v>58</v>
      </c>
      <c r="E114" s="68"/>
      <c r="F114" s="68"/>
      <c r="G114" s="148"/>
      <c r="H114" s="149">
        <v>695</v>
      </c>
      <c r="I114" s="150">
        <v>1161</v>
      </c>
      <c r="J114" s="167">
        <f>SUM(H114:I114)</f>
        <v>1856</v>
      </c>
      <c r="K114" s="349">
        <v>0</v>
      </c>
      <c r="L114" s="152">
        <v>1654</v>
      </c>
      <c r="M114" s="152">
        <v>1596</v>
      </c>
      <c r="N114" s="152">
        <v>1018</v>
      </c>
      <c r="O114" s="152">
        <v>672</v>
      </c>
      <c r="P114" s="150">
        <v>375</v>
      </c>
      <c r="Q114" s="151">
        <f>SUM(K114:P114)</f>
        <v>5315</v>
      </c>
      <c r="R114" s="153">
        <f>SUM(J114,Q114)</f>
        <v>7171</v>
      </c>
    </row>
    <row r="115" spans="2:18" s="135" customFormat="1" ht="17.100000000000001" customHeight="1">
      <c r="B115" s="147"/>
      <c r="C115" s="147"/>
      <c r="D115" s="154" t="s">
        <v>59</v>
      </c>
      <c r="E115" s="47"/>
      <c r="F115" s="47"/>
      <c r="G115" s="155"/>
      <c r="H115" s="156">
        <v>20</v>
      </c>
      <c r="I115" s="157">
        <v>19</v>
      </c>
      <c r="J115" s="169">
        <f>SUM(H115:I115)</f>
        <v>39</v>
      </c>
      <c r="K115" s="350">
        <v>0</v>
      </c>
      <c r="L115" s="159">
        <v>23</v>
      </c>
      <c r="M115" s="159">
        <v>29</v>
      </c>
      <c r="N115" s="159">
        <v>19</v>
      </c>
      <c r="O115" s="159">
        <v>12</v>
      </c>
      <c r="P115" s="157">
        <v>3</v>
      </c>
      <c r="Q115" s="158">
        <f>SUM(K115:P115)</f>
        <v>86</v>
      </c>
      <c r="R115" s="160">
        <f>SUM(J115,Q115)</f>
        <v>125</v>
      </c>
    </row>
    <row r="116" spans="2:18" s="135" customFormat="1" ht="17.100000000000001" customHeight="1">
      <c r="B116" s="147"/>
      <c r="C116" s="147"/>
      <c r="D116" s="49" t="s">
        <v>60</v>
      </c>
      <c r="E116" s="50"/>
      <c r="F116" s="50"/>
      <c r="G116" s="161"/>
      <c r="H116" s="162">
        <v>13</v>
      </c>
      <c r="I116" s="163">
        <v>27</v>
      </c>
      <c r="J116" s="168">
        <f>SUM(H116:I116)</f>
        <v>40</v>
      </c>
      <c r="K116" s="351">
        <v>0</v>
      </c>
      <c r="L116" s="165">
        <v>27</v>
      </c>
      <c r="M116" s="165">
        <v>20</v>
      </c>
      <c r="N116" s="165">
        <v>14</v>
      </c>
      <c r="O116" s="165">
        <v>9</v>
      </c>
      <c r="P116" s="163">
        <v>1</v>
      </c>
      <c r="Q116" s="164">
        <f>SUM(K116:P116)</f>
        <v>71</v>
      </c>
      <c r="R116" s="166">
        <f>SUM(J116,Q116)</f>
        <v>111</v>
      </c>
    </row>
    <row r="117" spans="2:18" s="135" customFormat="1" ht="17.100000000000001" customHeight="1">
      <c r="B117" s="147"/>
      <c r="C117" s="171" t="s">
        <v>61</v>
      </c>
      <c r="D117" s="172"/>
      <c r="E117" s="172"/>
      <c r="F117" s="172"/>
      <c r="G117" s="173"/>
      <c r="H117" s="140">
        <v>22</v>
      </c>
      <c r="I117" s="141">
        <v>22</v>
      </c>
      <c r="J117" s="142">
        <f>SUM(H117:I117)</f>
        <v>44</v>
      </c>
      <c r="K117" s="352">
        <v>0</v>
      </c>
      <c r="L117" s="143">
        <v>94</v>
      </c>
      <c r="M117" s="143">
        <v>97</v>
      </c>
      <c r="N117" s="143">
        <v>110</v>
      </c>
      <c r="O117" s="143">
        <v>81</v>
      </c>
      <c r="P117" s="144">
        <v>31</v>
      </c>
      <c r="Q117" s="145">
        <f>SUM(K117:P117)</f>
        <v>413</v>
      </c>
      <c r="R117" s="146">
        <f>SUM(J117,Q117)</f>
        <v>457</v>
      </c>
    </row>
    <row r="118" spans="2:18" s="135" customFormat="1" ht="17.100000000000001" customHeight="1">
      <c r="B118" s="170"/>
      <c r="C118" s="171" t="s">
        <v>62</v>
      </c>
      <c r="D118" s="172"/>
      <c r="E118" s="172"/>
      <c r="F118" s="172"/>
      <c r="G118" s="173"/>
      <c r="H118" s="140">
        <v>814</v>
      </c>
      <c r="I118" s="141">
        <v>1244</v>
      </c>
      <c r="J118" s="142">
        <f>SUM(H118:I118)</f>
        <v>2058</v>
      </c>
      <c r="K118" s="352">
        <v>0</v>
      </c>
      <c r="L118" s="143">
        <v>3363</v>
      </c>
      <c r="M118" s="143">
        <v>2160</v>
      </c>
      <c r="N118" s="143">
        <v>1172</v>
      </c>
      <c r="O118" s="143">
        <v>683</v>
      </c>
      <c r="P118" s="144">
        <v>334</v>
      </c>
      <c r="Q118" s="145">
        <f>SUM(K118:P118)</f>
        <v>7712</v>
      </c>
      <c r="R118" s="146">
        <f>SUM(J118,Q118)</f>
        <v>9770</v>
      </c>
    </row>
    <row r="119" spans="2:18" s="135" customFormat="1" ht="17.100000000000001" customHeight="1">
      <c r="B119" s="137" t="s">
        <v>63</v>
      </c>
      <c r="C119" s="138"/>
      <c r="D119" s="138"/>
      <c r="E119" s="138"/>
      <c r="F119" s="138"/>
      <c r="G119" s="139"/>
      <c r="H119" s="140">
        <f t="shared" ref="H119:R119" si="19">SUM(H120:H128)</f>
        <v>10</v>
      </c>
      <c r="I119" s="141">
        <f t="shared" si="19"/>
        <v>18</v>
      </c>
      <c r="J119" s="142">
        <f t="shared" si="19"/>
        <v>28</v>
      </c>
      <c r="K119" s="352">
        <f t="shared" si="19"/>
        <v>0</v>
      </c>
      <c r="L119" s="143">
        <f t="shared" si="19"/>
        <v>1475</v>
      </c>
      <c r="M119" s="143">
        <f t="shared" si="19"/>
        <v>1082</v>
      </c>
      <c r="N119" s="143">
        <f t="shared" si="19"/>
        <v>776</v>
      </c>
      <c r="O119" s="143">
        <f t="shared" si="19"/>
        <v>528</v>
      </c>
      <c r="P119" s="144">
        <f t="shared" si="19"/>
        <v>229</v>
      </c>
      <c r="Q119" s="145">
        <f t="shared" si="19"/>
        <v>4090</v>
      </c>
      <c r="R119" s="146">
        <f t="shared" si="19"/>
        <v>4118</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63</v>
      </c>
      <c r="M120" s="152">
        <v>46</v>
      </c>
      <c r="N120" s="152">
        <v>28</v>
      </c>
      <c r="O120" s="152">
        <v>25</v>
      </c>
      <c r="P120" s="150">
        <v>12</v>
      </c>
      <c r="Q120" s="151">
        <f t="shared" ref="Q120:Q128" si="21">SUM(K120:P120)</f>
        <v>174</v>
      </c>
      <c r="R120" s="153">
        <f t="shared" ref="R120:R128" si="22">SUM(J120,Q120)</f>
        <v>174</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978</v>
      </c>
      <c r="M122" s="186">
        <v>589</v>
      </c>
      <c r="N122" s="186">
        <v>314</v>
      </c>
      <c r="O122" s="186">
        <v>180</v>
      </c>
      <c r="P122" s="184">
        <v>69</v>
      </c>
      <c r="Q122" s="187">
        <f t="shared" si="21"/>
        <v>2130</v>
      </c>
      <c r="R122" s="188">
        <f t="shared" si="22"/>
        <v>2130</v>
      </c>
    </row>
    <row r="123" spans="2:18" s="135" customFormat="1" ht="17.100000000000001" customHeight="1">
      <c r="B123" s="147"/>
      <c r="C123" s="154" t="s">
        <v>67</v>
      </c>
      <c r="D123" s="47"/>
      <c r="E123" s="47"/>
      <c r="F123" s="47"/>
      <c r="G123" s="155"/>
      <c r="H123" s="156">
        <v>0</v>
      </c>
      <c r="I123" s="157">
        <v>2</v>
      </c>
      <c r="J123" s="169">
        <f t="shared" si="20"/>
        <v>2</v>
      </c>
      <c r="K123" s="350">
        <v>0</v>
      </c>
      <c r="L123" s="159">
        <v>96</v>
      </c>
      <c r="M123" s="159">
        <v>77</v>
      </c>
      <c r="N123" s="159">
        <v>76</v>
      </c>
      <c r="O123" s="159">
        <v>50</v>
      </c>
      <c r="P123" s="157">
        <v>17</v>
      </c>
      <c r="Q123" s="158">
        <f t="shared" si="21"/>
        <v>316</v>
      </c>
      <c r="R123" s="160">
        <f t="shared" si="22"/>
        <v>318</v>
      </c>
    </row>
    <row r="124" spans="2:18" s="135" customFormat="1" ht="17.100000000000001" customHeight="1">
      <c r="B124" s="147"/>
      <c r="C124" s="154" t="s">
        <v>68</v>
      </c>
      <c r="D124" s="47"/>
      <c r="E124" s="47"/>
      <c r="F124" s="47"/>
      <c r="G124" s="155"/>
      <c r="H124" s="156">
        <v>10</v>
      </c>
      <c r="I124" s="157">
        <v>16</v>
      </c>
      <c r="J124" s="169">
        <f t="shared" si="20"/>
        <v>26</v>
      </c>
      <c r="K124" s="350">
        <v>0</v>
      </c>
      <c r="L124" s="159">
        <v>92</v>
      </c>
      <c r="M124" s="159">
        <v>82</v>
      </c>
      <c r="N124" s="159">
        <v>75</v>
      </c>
      <c r="O124" s="159">
        <v>58</v>
      </c>
      <c r="P124" s="157">
        <v>25</v>
      </c>
      <c r="Q124" s="158">
        <f t="shared" si="21"/>
        <v>332</v>
      </c>
      <c r="R124" s="160">
        <f t="shared" si="22"/>
        <v>358</v>
      </c>
    </row>
    <row r="125" spans="2:18" s="135" customFormat="1" ht="17.100000000000001" customHeight="1">
      <c r="B125" s="147"/>
      <c r="C125" s="154" t="s">
        <v>69</v>
      </c>
      <c r="D125" s="47"/>
      <c r="E125" s="47"/>
      <c r="F125" s="47"/>
      <c r="G125" s="155"/>
      <c r="H125" s="156">
        <v>0</v>
      </c>
      <c r="I125" s="157">
        <v>0</v>
      </c>
      <c r="J125" s="169">
        <f t="shared" si="20"/>
        <v>0</v>
      </c>
      <c r="K125" s="355"/>
      <c r="L125" s="159">
        <v>195</v>
      </c>
      <c r="M125" s="159">
        <v>218</v>
      </c>
      <c r="N125" s="159">
        <v>223</v>
      </c>
      <c r="O125" s="159">
        <v>137</v>
      </c>
      <c r="P125" s="157">
        <v>46</v>
      </c>
      <c r="Q125" s="158">
        <f t="shared" si="21"/>
        <v>819</v>
      </c>
      <c r="R125" s="160">
        <f t="shared" si="22"/>
        <v>819</v>
      </c>
    </row>
    <row r="126" spans="2:18" s="135" customFormat="1" ht="17.100000000000001" customHeight="1">
      <c r="B126" s="147"/>
      <c r="C126" s="190" t="s">
        <v>70</v>
      </c>
      <c r="D126" s="191"/>
      <c r="E126" s="191"/>
      <c r="F126" s="191"/>
      <c r="G126" s="192"/>
      <c r="H126" s="156">
        <v>0</v>
      </c>
      <c r="I126" s="157">
        <v>0</v>
      </c>
      <c r="J126" s="169">
        <f t="shared" si="20"/>
        <v>0</v>
      </c>
      <c r="K126" s="355"/>
      <c r="L126" s="159">
        <v>26</v>
      </c>
      <c r="M126" s="159">
        <v>41</v>
      </c>
      <c r="N126" s="159">
        <v>34</v>
      </c>
      <c r="O126" s="159">
        <v>25</v>
      </c>
      <c r="P126" s="157">
        <v>15</v>
      </c>
      <c r="Q126" s="158">
        <f t="shared" si="21"/>
        <v>141</v>
      </c>
      <c r="R126" s="160">
        <f t="shared" si="22"/>
        <v>141</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5</v>
      </c>
      <c r="O127" s="159">
        <v>24</v>
      </c>
      <c r="P127" s="157">
        <v>17</v>
      </c>
      <c r="Q127" s="158">
        <f t="shared" si="21"/>
        <v>46</v>
      </c>
      <c r="R127" s="160">
        <f t="shared" si="22"/>
        <v>46</v>
      </c>
    </row>
    <row r="128" spans="2:18" s="135" customFormat="1" ht="17.100000000000001" customHeight="1">
      <c r="B128" s="195"/>
      <c r="C128" s="196" t="s">
        <v>72</v>
      </c>
      <c r="D128" s="197"/>
      <c r="E128" s="197"/>
      <c r="F128" s="197"/>
      <c r="G128" s="198"/>
      <c r="H128" s="199">
        <v>0</v>
      </c>
      <c r="I128" s="200">
        <v>0</v>
      </c>
      <c r="J128" s="201">
        <f t="shared" si="20"/>
        <v>0</v>
      </c>
      <c r="K128" s="356"/>
      <c r="L128" s="202">
        <v>25</v>
      </c>
      <c r="M128" s="202">
        <v>29</v>
      </c>
      <c r="N128" s="202">
        <v>21</v>
      </c>
      <c r="O128" s="202">
        <v>29</v>
      </c>
      <c r="P128" s="200">
        <v>27</v>
      </c>
      <c r="Q128" s="203">
        <f t="shared" si="21"/>
        <v>131</v>
      </c>
      <c r="R128" s="204">
        <f t="shared" si="22"/>
        <v>131</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47</v>
      </c>
      <c r="M129" s="143">
        <f t="shared" si="23"/>
        <v>104</v>
      </c>
      <c r="N129" s="143">
        <f t="shared" si="23"/>
        <v>336</v>
      </c>
      <c r="O129" s="143">
        <f t="shared" si="23"/>
        <v>935</v>
      </c>
      <c r="P129" s="144">
        <f t="shared" si="23"/>
        <v>982</v>
      </c>
      <c r="Q129" s="145">
        <f t="shared" si="23"/>
        <v>2404</v>
      </c>
      <c r="R129" s="146">
        <f t="shared" si="23"/>
        <v>2404</v>
      </c>
    </row>
    <row r="130" spans="1:18" s="135" customFormat="1" ht="17.100000000000001" customHeight="1">
      <c r="B130" s="147"/>
      <c r="C130" s="39" t="s">
        <v>74</v>
      </c>
      <c r="D130" s="68"/>
      <c r="E130" s="68"/>
      <c r="F130" s="68"/>
      <c r="G130" s="148"/>
      <c r="H130" s="149">
        <v>0</v>
      </c>
      <c r="I130" s="150">
        <v>0</v>
      </c>
      <c r="J130" s="167">
        <f>SUM(H130:I130)</f>
        <v>0</v>
      </c>
      <c r="K130" s="353"/>
      <c r="L130" s="152">
        <v>1</v>
      </c>
      <c r="M130" s="152">
        <v>8</v>
      </c>
      <c r="N130" s="152">
        <v>166</v>
      </c>
      <c r="O130" s="152">
        <v>501</v>
      </c>
      <c r="P130" s="150">
        <v>450</v>
      </c>
      <c r="Q130" s="151">
        <f>SUM(K130:P130)</f>
        <v>1126</v>
      </c>
      <c r="R130" s="153">
        <f>SUM(J130,Q130)</f>
        <v>1126</v>
      </c>
    </row>
    <row r="131" spans="1:18" s="135" customFormat="1" ht="17.100000000000001" customHeight="1">
      <c r="B131" s="147"/>
      <c r="C131" s="154" t="s">
        <v>75</v>
      </c>
      <c r="D131" s="47"/>
      <c r="E131" s="47"/>
      <c r="F131" s="47"/>
      <c r="G131" s="155"/>
      <c r="H131" s="156">
        <v>0</v>
      </c>
      <c r="I131" s="157">
        <v>0</v>
      </c>
      <c r="J131" s="169">
        <f>SUM(H131:I131)</f>
        <v>0</v>
      </c>
      <c r="K131" s="355"/>
      <c r="L131" s="159">
        <v>45</v>
      </c>
      <c r="M131" s="159">
        <v>84</v>
      </c>
      <c r="N131" s="159">
        <v>127</v>
      </c>
      <c r="O131" s="159">
        <v>127</v>
      </c>
      <c r="P131" s="157">
        <v>79</v>
      </c>
      <c r="Q131" s="158">
        <f>SUM(K131:P131)</f>
        <v>462</v>
      </c>
      <c r="R131" s="160">
        <f>SUM(J131,Q131)</f>
        <v>462</v>
      </c>
    </row>
    <row r="132" spans="1:18" s="135" customFormat="1" ht="16.5" customHeight="1">
      <c r="B132" s="193"/>
      <c r="C132" s="154" t="s">
        <v>76</v>
      </c>
      <c r="D132" s="47"/>
      <c r="E132" s="47"/>
      <c r="F132" s="47"/>
      <c r="G132" s="155"/>
      <c r="H132" s="156">
        <v>0</v>
      </c>
      <c r="I132" s="157">
        <v>0</v>
      </c>
      <c r="J132" s="169">
        <f>SUM(H132:I132)</f>
        <v>0</v>
      </c>
      <c r="K132" s="355"/>
      <c r="L132" s="159">
        <v>1</v>
      </c>
      <c r="M132" s="159">
        <v>8</v>
      </c>
      <c r="N132" s="159">
        <v>15</v>
      </c>
      <c r="O132" s="159">
        <v>52</v>
      </c>
      <c r="P132" s="157">
        <v>74</v>
      </c>
      <c r="Q132" s="158">
        <f>SUM(K132:P132)</f>
        <v>150</v>
      </c>
      <c r="R132" s="160">
        <f>SUM(J132,Q132)</f>
        <v>150</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4</v>
      </c>
      <c r="N133" s="320">
        <v>28</v>
      </c>
      <c r="O133" s="320">
        <v>255</v>
      </c>
      <c r="P133" s="318">
        <v>379</v>
      </c>
      <c r="Q133" s="321">
        <f>SUM(K133:P133)</f>
        <v>666</v>
      </c>
      <c r="R133" s="322">
        <f>SUM(J133,Q133)</f>
        <v>666</v>
      </c>
    </row>
    <row r="134" spans="1:18" s="135" customFormat="1" ht="17.100000000000001" customHeight="1">
      <c r="B134" s="205" t="s">
        <v>77</v>
      </c>
      <c r="C134" s="31"/>
      <c r="D134" s="31"/>
      <c r="E134" s="31"/>
      <c r="F134" s="31"/>
      <c r="G134" s="32"/>
      <c r="H134" s="140">
        <f t="shared" ref="H134:R134" si="24">SUM(H98,H119,H129)</f>
        <v>1827</v>
      </c>
      <c r="I134" s="141">
        <f t="shared" si="24"/>
        <v>2893</v>
      </c>
      <c r="J134" s="142">
        <f t="shared" si="24"/>
        <v>4720</v>
      </c>
      <c r="K134" s="352">
        <f t="shared" si="24"/>
        <v>0</v>
      </c>
      <c r="L134" s="143">
        <f t="shared" si="24"/>
        <v>11169</v>
      </c>
      <c r="M134" s="143">
        <f t="shared" si="24"/>
        <v>8500</v>
      </c>
      <c r="N134" s="143">
        <f t="shared" si="24"/>
        <v>5662</v>
      </c>
      <c r="O134" s="143">
        <f t="shared" si="24"/>
        <v>4479</v>
      </c>
      <c r="P134" s="144">
        <f t="shared" si="24"/>
        <v>2860</v>
      </c>
      <c r="Q134" s="145">
        <f t="shared" si="24"/>
        <v>32670</v>
      </c>
      <c r="R134" s="146">
        <f t="shared" si="24"/>
        <v>37390</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令和２年（２０２０年）８月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83" t="s">
        <v>13</v>
      </c>
      <c r="R139" s="668"/>
    </row>
    <row r="140" spans="1:18" s="135" customFormat="1" ht="17.100000000000001" customHeight="1">
      <c r="B140" s="137" t="s">
        <v>43</v>
      </c>
      <c r="C140" s="138"/>
      <c r="D140" s="138"/>
      <c r="E140" s="138"/>
      <c r="F140" s="138"/>
      <c r="G140" s="139"/>
      <c r="H140" s="140">
        <f t="shared" ref="H140:R140" si="25">SUM(H141,H147,H150,H155,H159:H160)</f>
        <v>14519843</v>
      </c>
      <c r="I140" s="141">
        <f t="shared" si="25"/>
        <v>30811504</v>
      </c>
      <c r="J140" s="142">
        <f t="shared" si="25"/>
        <v>45331347</v>
      </c>
      <c r="K140" s="352">
        <f t="shared" si="25"/>
        <v>0</v>
      </c>
      <c r="L140" s="143">
        <f t="shared" si="25"/>
        <v>250095410</v>
      </c>
      <c r="M140" s="143">
        <f t="shared" si="25"/>
        <v>224641223</v>
      </c>
      <c r="N140" s="143">
        <f t="shared" si="25"/>
        <v>179493598</v>
      </c>
      <c r="O140" s="143">
        <f t="shared" si="25"/>
        <v>132764651</v>
      </c>
      <c r="P140" s="144">
        <f t="shared" si="25"/>
        <v>75919245</v>
      </c>
      <c r="Q140" s="145">
        <f t="shared" si="25"/>
        <v>862914127</v>
      </c>
      <c r="R140" s="146">
        <f t="shared" si="25"/>
        <v>908245474</v>
      </c>
    </row>
    <row r="141" spans="1:18" s="135" customFormat="1" ht="17.100000000000001" customHeight="1">
      <c r="B141" s="147"/>
      <c r="C141" s="137" t="s">
        <v>44</v>
      </c>
      <c r="D141" s="138"/>
      <c r="E141" s="138"/>
      <c r="F141" s="138"/>
      <c r="G141" s="139"/>
      <c r="H141" s="140">
        <f t="shared" ref="H141:Q141" si="26">SUM(H142:H146)</f>
        <v>1677158</v>
      </c>
      <c r="I141" s="141">
        <f t="shared" si="26"/>
        <v>5216914</v>
      </c>
      <c r="J141" s="142">
        <f t="shared" si="26"/>
        <v>6894072</v>
      </c>
      <c r="K141" s="352">
        <f t="shared" si="26"/>
        <v>0</v>
      </c>
      <c r="L141" s="143">
        <f t="shared" si="26"/>
        <v>58098092</v>
      </c>
      <c r="M141" s="143">
        <f t="shared" si="26"/>
        <v>51915999</v>
      </c>
      <c r="N141" s="143">
        <f t="shared" si="26"/>
        <v>37388502</v>
      </c>
      <c r="O141" s="143">
        <f t="shared" si="26"/>
        <v>35730848</v>
      </c>
      <c r="P141" s="144">
        <f t="shared" si="26"/>
        <v>24243848</v>
      </c>
      <c r="Q141" s="145">
        <f t="shared" si="26"/>
        <v>207377289</v>
      </c>
      <c r="R141" s="146">
        <f t="shared" ref="R141:R146" si="27">SUM(J141,Q141)</f>
        <v>214271361</v>
      </c>
    </row>
    <row r="142" spans="1:18" s="135" customFormat="1" ht="17.100000000000001" customHeight="1">
      <c r="B142" s="147"/>
      <c r="C142" s="147"/>
      <c r="D142" s="39" t="s">
        <v>45</v>
      </c>
      <c r="E142" s="68"/>
      <c r="F142" s="68"/>
      <c r="G142" s="148"/>
      <c r="H142" s="149">
        <v>0</v>
      </c>
      <c r="I142" s="150">
        <v>0</v>
      </c>
      <c r="J142" s="151">
        <f>SUM(H142:I142)</f>
        <v>0</v>
      </c>
      <c r="K142" s="349">
        <v>0</v>
      </c>
      <c r="L142" s="152">
        <v>37396246</v>
      </c>
      <c r="M142" s="152">
        <v>32728900</v>
      </c>
      <c r="N142" s="152">
        <v>24709379</v>
      </c>
      <c r="O142" s="152">
        <v>23718964</v>
      </c>
      <c r="P142" s="150">
        <v>15771597</v>
      </c>
      <c r="Q142" s="151">
        <f>SUM(K142:P142)</f>
        <v>134325086</v>
      </c>
      <c r="R142" s="153">
        <f t="shared" si="27"/>
        <v>134325086</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230544</v>
      </c>
      <c r="N143" s="159">
        <v>169929</v>
      </c>
      <c r="O143" s="159">
        <v>745758</v>
      </c>
      <c r="P143" s="157">
        <v>624976</v>
      </c>
      <c r="Q143" s="158">
        <f>SUM(K143:P143)</f>
        <v>1771207</v>
      </c>
      <c r="R143" s="160">
        <f t="shared" si="27"/>
        <v>1771207</v>
      </c>
    </row>
    <row r="144" spans="1:18" s="135" customFormat="1" ht="17.100000000000001" customHeight="1">
      <c r="B144" s="147"/>
      <c r="C144" s="147"/>
      <c r="D144" s="154" t="s">
        <v>47</v>
      </c>
      <c r="E144" s="47"/>
      <c r="F144" s="47"/>
      <c r="G144" s="155"/>
      <c r="H144" s="156">
        <v>967065</v>
      </c>
      <c r="I144" s="157">
        <v>2977685</v>
      </c>
      <c r="J144" s="158">
        <f>SUM(H144:I144)</f>
        <v>3944750</v>
      </c>
      <c r="K144" s="350">
        <v>0</v>
      </c>
      <c r="L144" s="159">
        <v>11809276</v>
      </c>
      <c r="M144" s="159">
        <v>11072440</v>
      </c>
      <c r="N144" s="159">
        <v>6095298</v>
      </c>
      <c r="O144" s="159">
        <v>6146411</v>
      </c>
      <c r="P144" s="157">
        <v>4930783</v>
      </c>
      <c r="Q144" s="158">
        <f>SUM(K144:P144)</f>
        <v>40054208</v>
      </c>
      <c r="R144" s="160">
        <f t="shared" si="27"/>
        <v>43998958</v>
      </c>
    </row>
    <row r="145" spans="2:18" s="135" customFormat="1" ht="17.100000000000001" customHeight="1">
      <c r="B145" s="147"/>
      <c r="C145" s="147"/>
      <c r="D145" s="154" t="s">
        <v>48</v>
      </c>
      <c r="E145" s="47"/>
      <c r="F145" s="47"/>
      <c r="G145" s="155"/>
      <c r="H145" s="156">
        <v>318778</v>
      </c>
      <c r="I145" s="157">
        <v>1796918</v>
      </c>
      <c r="J145" s="158">
        <f>SUM(H145:I145)</f>
        <v>2115696</v>
      </c>
      <c r="K145" s="350">
        <v>0</v>
      </c>
      <c r="L145" s="159">
        <v>3865473</v>
      </c>
      <c r="M145" s="159">
        <v>3447687</v>
      </c>
      <c r="N145" s="159">
        <v>2814923</v>
      </c>
      <c r="O145" s="159">
        <v>1889161</v>
      </c>
      <c r="P145" s="157">
        <v>695650</v>
      </c>
      <c r="Q145" s="158">
        <f>SUM(K145:P145)</f>
        <v>12712894</v>
      </c>
      <c r="R145" s="160">
        <f t="shared" si="27"/>
        <v>14828590</v>
      </c>
    </row>
    <row r="146" spans="2:18" s="135" customFormat="1" ht="17.100000000000001" customHeight="1">
      <c r="B146" s="147"/>
      <c r="C146" s="147"/>
      <c r="D146" s="49" t="s">
        <v>49</v>
      </c>
      <c r="E146" s="50"/>
      <c r="F146" s="50"/>
      <c r="G146" s="161"/>
      <c r="H146" s="162">
        <v>391315</v>
      </c>
      <c r="I146" s="163">
        <v>442311</v>
      </c>
      <c r="J146" s="164">
        <f>SUM(H146:I146)</f>
        <v>833626</v>
      </c>
      <c r="K146" s="351">
        <v>0</v>
      </c>
      <c r="L146" s="165">
        <v>5027097</v>
      </c>
      <c r="M146" s="165">
        <v>4436428</v>
      </c>
      <c r="N146" s="165">
        <v>3598973</v>
      </c>
      <c r="O146" s="165">
        <v>3230554</v>
      </c>
      <c r="P146" s="163">
        <v>2220842</v>
      </c>
      <c r="Q146" s="164">
        <f>SUM(K146:P146)</f>
        <v>18513894</v>
      </c>
      <c r="R146" s="166">
        <f t="shared" si="27"/>
        <v>19347520</v>
      </c>
    </row>
    <row r="147" spans="2:18" s="135" customFormat="1" ht="17.100000000000001" customHeight="1">
      <c r="B147" s="147"/>
      <c r="C147" s="137" t="s">
        <v>50</v>
      </c>
      <c r="D147" s="138"/>
      <c r="E147" s="138"/>
      <c r="F147" s="138"/>
      <c r="G147" s="139"/>
      <c r="H147" s="140">
        <f t="shared" ref="H147:R147" si="28">SUM(H148:H149)</f>
        <v>3104619</v>
      </c>
      <c r="I147" s="141">
        <f t="shared" si="28"/>
        <v>7415234</v>
      </c>
      <c r="J147" s="142">
        <f t="shared" si="28"/>
        <v>10519853</v>
      </c>
      <c r="K147" s="352">
        <f t="shared" si="28"/>
        <v>0</v>
      </c>
      <c r="L147" s="143">
        <f t="shared" si="28"/>
        <v>112317301</v>
      </c>
      <c r="M147" s="143">
        <f t="shared" si="28"/>
        <v>96277039</v>
      </c>
      <c r="N147" s="143">
        <f t="shared" si="28"/>
        <v>72009443</v>
      </c>
      <c r="O147" s="143">
        <f t="shared" si="28"/>
        <v>46758562</v>
      </c>
      <c r="P147" s="144">
        <f t="shared" si="28"/>
        <v>24328998</v>
      </c>
      <c r="Q147" s="145">
        <f t="shared" si="28"/>
        <v>351691343</v>
      </c>
      <c r="R147" s="146">
        <f t="shared" si="28"/>
        <v>362211196</v>
      </c>
    </row>
    <row r="148" spans="2:18" s="135" customFormat="1" ht="17.100000000000001" customHeight="1">
      <c r="B148" s="147"/>
      <c r="C148" s="147"/>
      <c r="D148" s="39" t="s">
        <v>51</v>
      </c>
      <c r="E148" s="68"/>
      <c r="F148" s="68"/>
      <c r="G148" s="148"/>
      <c r="H148" s="149">
        <v>0</v>
      </c>
      <c r="I148" s="150">
        <v>0</v>
      </c>
      <c r="J148" s="167">
        <f>SUM(H148:I148)</f>
        <v>0</v>
      </c>
      <c r="K148" s="349">
        <v>0</v>
      </c>
      <c r="L148" s="152">
        <v>82480837</v>
      </c>
      <c r="M148" s="152">
        <v>70120151</v>
      </c>
      <c r="N148" s="152">
        <v>53723828</v>
      </c>
      <c r="O148" s="152">
        <v>35127028</v>
      </c>
      <c r="P148" s="150">
        <v>17337886</v>
      </c>
      <c r="Q148" s="151">
        <f>SUM(K148:P148)</f>
        <v>258789730</v>
      </c>
      <c r="R148" s="153">
        <f>SUM(J148,Q148)</f>
        <v>258789730</v>
      </c>
    </row>
    <row r="149" spans="2:18" s="135" customFormat="1" ht="17.100000000000001" customHeight="1">
      <c r="B149" s="147"/>
      <c r="C149" s="147"/>
      <c r="D149" s="49" t="s">
        <v>52</v>
      </c>
      <c r="E149" s="50"/>
      <c r="F149" s="50"/>
      <c r="G149" s="161"/>
      <c r="H149" s="162">
        <v>3104619</v>
      </c>
      <c r="I149" s="163">
        <v>7415234</v>
      </c>
      <c r="J149" s="168">
        <f>SUM(H149:I149)</f>
        <v>10519853</v>
      </c>
      <c r="K149" s="351">
        <v>0</v>
      </c>
      <c r="L149" s="165">
        <v>29836464</v>
      </c>
      <c r="M149" s="165">
        <v>26156888</v>
      </c>
      <c r="N149" s="165">
        <v>18285615</v>
      </c>
      <c r="O149" s="165">
        <v>11631534</v>
      </c>
      <c r="P149" s="163">
        <v>6991112</v>
      </c>
      <c r="Q149" s="164">
        <f>SUM(K149:P149)</f>
        <v>92901613</v>
      </c>
      <c r="R149" s="166">
        <f>SUM(J149,Q149)</f>
        <v>103421466</v>
      </c>
    </row>
    <row r="150" spans="2:18" s="135" customFormat="1" ht="17.100000000000001" customHeight="1">
      <c r="B150" s="147"/>
      <c r="C150" s="137" t="s">
        <v>53</v>
      </c>
      <c r="D150" s="138"/>
      <c r="E150" s="138"/>
      <c r="F150" s="138"/>
      <c r="G150" s="139"/>
      <c r="H150" s="140">
        <f t="shared" ref="H150:R150" si="29">SUM(H151:H154)</f>
        <v>21753</v>
      </c>
      <c r="I150" s="141">
        <f t="shared" si="29"/>
        <v>83826</v>
      </c>
      <c r="J150" s="142">
        <f t="shared" si="29"/>
        <v>105579</v>
      </c>
      <c r="K150" s="352">
        <f t="shared" si="29"/>
        <v>0</v>
      </c>
      <c r="L150" s="143">
        <f t="shared" si="29"/>
        <v>7311196</v>
      </c>
      <c r="M150" s="143">
        <f t="shared" si="29"/>
        <v>11858464</v>
      </c>
      <c r="N150" s="143">
        <f t="shared" si="29"/>
        <v>16370065</v>
      </c>
      <c r="O150" s="143">
        <f t="shared" si="29"/>
        <v>11065492</v>
      </c>
      <c r="P150" s="144">
        <f t="shared" si="29"/>
        <v>6864344</v>
      </c>
      <c r="Q150" s="145">
        <f t="shared" si="29"/>
        <v>53469561</v>
      </c>
      <c r="R150" s="146">
        <f t="shared" si="29"/>
        <v>53575140</v>
      </c>
    </row>
    <row r="151" spans="2:18" s="135" customFormat="1" ht="17.100000000000001" customHeight="1">
      <c r="B151" s="147"/>
      <c r="C151" s="147"/>
      <c r="D151" s="39" t="s">
        <v>54</v>
      </c>
      <c r="E151" s="68"/>
      <c r="F151" s="68"/>
      <c r="G151" s="148"/>
      <c r="H151" s="149">
        <v>21753</v>
      </c>
      <c r="I151" s="150">
        <v>61119</v>
      </c>
      <c r="J151" s="167">
        <f>SUM(H151:I151)</f>
        <v>82872</v>
      </c>
      <c r="K151" s="349">
        <v>0</v>
      </c>
      <c r="L151" s="152">
        <v>6360612</v>
      </c>
      <c r="M151" s="152">
        <v>10123046</v>
      </c>
      <c r="N151" s="152">
        <v>13655931</v>
      </c>
      <c r="O151" s="152">
        <v>8748065</v>
      </c>
      <c r="P151" s="150">
        <v>4971839</v>
      </c>
      <c r="Q151" s="151">
        <f>SUM(K151:P151)</f>
        <v>43859493</v>
      </c>
      <c r="R151" s="153">
        <f>SUM(J151,Q151)</f>
        <v>43942365</v>
      </c>
    </row>
    <row r="152" spans="2:18" s="135" customFormat="1" ht="17.100000000000001" customHeight="1">
      <c r="B152" s="147"/>
      <c r="C152" s="147"/>
      <c r="D152" s="154" t="s">
        <v>55</v>
      </c>
      <c r="E152" s="47"/>
      <c r="F152" s="47"/>
      <c r="G152" s="155"/>
      <c r="H152" s="156">
        <v>0</v>
      </c>
      <c r="I152" s="157">
        <v>22707</v>
      </c>
      <c r="J152" s="169">
        <f>SUM(H152:I152)</f>
        <v>22707</v>
      </c>
      <c r="K152" s="350">
        <v>0</v>
      </c>
      <c r="L152" s="159">
        <v>817249</v>
      </c>
      <c r="M152" s="159">
        <v>1735418</v>
      </c>
      <c r="N152" s="159">
        <v>2714134</v>
      </c>
      <c r="O152" s="159">
        <v>2317427</v>
      </c>
      <c r="P152" s="157">
        <v>1892505</v>
      </c>
      <c r="Q152" s="158">
        <f>SUM(K152:P152)</f>
        <v>9476733</v>
      </c>
      <c r="R152" s="160">
        <f>SUM(J152,Q152)</f>
        <v>9499440</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133335</v>
      </c>
      <c r="M154" s="320">
        <v>0</v>
      </c>
      <c r="N154" s="320">
        <v>0</v>
      </c>
      <c r="O154" s="320">
        <v>0</v>
      </c>
      <c r="P154" s="318">
        <v>0</v>
      </c>
      <c r="Q154" s="321">
        <f>SUM(K154:P154)</f>
        <v>133335</v>
      </c>
      <c r="R154" s="322">
        <f>SUM(J154,Q154)</f>
        <v>133335</v>
      </c>
    </row>
    <row r="155" spans="2:18" s="135" customFormat="1" ht="17.100000000000001" customHeight="1">
      <c r="B155" s="147"/>
      <c r="C155" s="137" t="s">
        <v>57</v>
      </c>
      <c r="D155" s="138"/>
      <c r="E155" s="138"/>
      <c r="F155" s="138"/>
      <c r="G155" s="139"/>
      <c r="H155" s="140">
        <f t="shared" ref="H155:R155" si="30">SUM(H156:H158)</f>
        <v>4938296</v>
      </c>
      <c r="I155" s="141">
        <f t="shared" si="30"/>
        <v>10529200</v>
      </c>
      <c r="J155" s="142">
        <f t="shared" si="30"/>
        <v>15467496</v>
      </c>
      <c r="K155" s="352">
        <f t="shared" si="30"/>
        <v>0</v>
      </c>
      <c r="L155" s="143">
        <f t="shared" si="30"/>
        <v>14444253</v>
      </c>
      <c r="M155" s="143">
        <f t="shared" si="30"/>
        <v>19622678</v>
      </c>
      <c r="N155" s="143">
        <f t="shared" si="30"/>
        <v>14709416</v>
      </c>
      <c r="O155" s="143">
        <f t="shared" si="30"/>
        <v>12221190</v>
      </c>
      <c r="P155" s="144">
        <f t="shared" si="30"/>
        <v>8024749</v>
      </c>
      <c r="Q155" s="145">
        <f t="shared" si="30"/>
        <v>69022286</v>
      </c>
      <c r="R155" s="146">
        <f t="shared" si="30"/>
        <v>84489782</v>
      </c>
    </row>
    <row r="156" spans="2:18" s="135" customFormat="1" ht="17.100000000000001" customHeight="1">
      <c r="B156" s="147"/>
      <c r="C156" s="147"/>
      <c r="D156" s="39" t="s">
        <v>58</v>
      </c>
      <c r="E156" s="68"/>
      <c r="F156" s="68"/>
      <c r="G156" s="148"/>
      <c r="H156" s="149">
        <v>4110060</v>
      </c>
      <c r="I156" s="150">
        <v>8686305</v>
      </c>
      <c r="J156" s="167">
        <f>SUM(H156:I156)</f>
        <v>12796365</v>
      </c>
      <c r="K156" s="349">
        <v>0</v>
      </c>
      <c r="L156" s="152">
        <v>12089287</v>
      </c>
      <c r="M156" s="152">
        <v>18180384</v>
      </c>
      <c r="N156" s="152">
        <v>13263450</v>
      </c>
      <c r="O156" s="152">
        <v>11301224</v>
      </c>
      <c r="P156" s="150">
        <v>7752319</v>
      </c>
      <c r="Q156" s="151">
        <f>SUM(K156:P156)</f>
        <v>62586664</v>
      </c>
      <c r="R156" s="153">
        <f>SUM(J156,Q156)</f>
        <v>75383029</v>
      </c>
    </row>
    <row r="157" spans="2:18" s="135" customFormat="1" ht="17.100000000000001" customHeight="1">
      <c r="B157" s="147"/>
      <c r="C157" s="147"/>
      <c r="D157" s="154" t="s">
        <v>59</v>
      </c>
      <c r="E157" s="47"/>
      <c r="F157" s="47"/>
      <c r="G157" s="155"/>
      <c r="H157" s="156">
        <v>348168</v>
      </c>
      <c r="I157" s="157">
        <v>535632</v>
      </c>
      <c r="J157" s="169">
        <f>SUM(H157:I157)</f>
        <v>883800</v>
      </c>
      <c r="K157" s="350">
        <v>0</v>
      </c>
      <c r="L157" s="159">
        <v>610318</v>
      </c>
      <c r="M157" s="159">
        <v>592530</v>
      </c>
      <c r="N157" s="159">
        <v>437074</v>
      </c>
      <c r="O157" s="159">
        <v>305136</v>
      </c>
      <c r="P157" s="157">
        <v>132430</v>
      </c>
      <c r="Q157" s="158">
        <f>SUM(K157:P157)</f>
        <v>2077488</v>
      </c>
      <c r="R157" s="160">
        <f>SUM(J157,Q157)</f>
        <v>2961288</v>
      </c>
    </row>
    <row r="158" spans="2:18" s="135" customFormat="1" ht="17.100000000000001" customHeight="1">
      <c r="B158" s="147"/>
      <c r="C158" s="147"/>
      <c r="D158" s="49" t="s">
        <v>60</v>
      </c>
      <c r="E158" s="50"/>
      <c r="F158" s="50"/>
      <c r="G158" s="161"/>
      <c r="H158" s="162">
        <v>480068</v>
      </c>
      <c r="I158" s="163">
        <v>1307263</v>
      </c>
      <c r="J158" s="168">
        <f>SUM(H158:I158)</f>
        <v>1787331</v>
      </c>
      <c r="K158" s="351">
        <v>0</v>
      </c>
      <c r="L158" s="165">
        <v>1744648</v>
      </c>
      <c r="M158" s="165">
        <v>849764</v>
      </c>
      <c r="N158" s="165">
        <v>1008892</v>
      </c>
      <c r="O158" s="165">
        <v>614830</v>
      </c>
      <c r="P158" s="163">
        <v>140000</v>
      </c>
      <c r="Q158" s="164">
        <f>SUM(K158:P158)</f>
        <v>4358134</v>
      </c>
      <c r="R158" s="166">
        <f>SUM(J158,Q158)</f>
        <v>6145465</v>
      </c>
    </row>
    <row r="159" spans="2:18" s="135" customFormat="1" ht="17.100000000000001" customHeight="1">
      <c r="B159" s="147"/>
      <c r="C159" s="171" t="s">
        <v>61</v>
      </c>
      <c r="D159" s="172"/>
      <c r="E159" s="172"/>
      <c r="F159" s="172"/>
      <c r="G159" s="173"/>
      <c r="H159" s="140">
        <v>1170677</v>
      </c>
      <c r="I159" s="141">
        <v>2108690</v>
      </c>
      <c r="J159" s="142">
        <f>SUM(H159:I159)</f>
        <v>3279367</v>
      </c>
      <c r="K159" s="352">
        <v>0</v>
      </c>
      <c r="L159" s="143">
        <v>14629087</v>
      </c>
      <c r="M159" s="143">
        <v>17279578</v>
      </c>
      <c r="N159" s="143">
        <v>20221539</v>
      </c>
      <c r="O159" s="143">
        <v>16173413</v>
      </c>
      <c r="P159" s="144">
        <v>7141503</v>
      </c>
      <c r="Q159" s="145">
        <f>SUM(K159:P159)</f>
        <v>75445120</v>
      </c>
      <c r="R159" s="146">
        <f>SUM(J159,Q159)</f>
        <v>78724487</v>
      </c>
    </row>
    <row r="160" spans="2:18" s="135" customFormat="1" ht="17.100000000000001" customHeight="1">
      <c r="B160" s="170"/>
      <c r="C160" s="171" t="s">
        <v>62</v>
      </c>
      <c r="D160" s="172"/>
      <c r="E160" s="172"/>
      <c r="F160" s="172"/>
      <c r="G160" s="173"/>
      <c r="H160" s="140">
        <v>3607340</v>
      </c>
      <c r="I160" s="141">
        <v>5457640</v>
      </c>
      <c r="J160" s="142">
        <f>SUM(H160:I160)</f>
        <v>9064980</v>
      </c>
      <c r="K160" s="352">
        <v>0</v>
      </c>
      <c r="L160" s="143">
        <v>43295481</v>
      </c>
      <c r="M160" s="143">
        <v>27687465</v>
      </c>
      <c r="N160" s="143">
        <v>18794633</v>
      </c>
      <c r="O160" s="143">
        <v>10815146</v>
      </c>
      <c r="P160" s="144">
        <v>5315803</v>
      </c>
      <c r="Q160" s="145">
        <f>SUM(K160:P160)</f>
        <v>105908528</v>
      </c>
      <c r="R160" s="146">
        <f>SUM(J160,Q160)</f>
        <v>114973508</v>
      </c>
    </row>
    <row r="161" spans="2:18" s="135" customFormat="1" ht="17.100000000000001" customHeight="1">
      <c r="B161" s="137" t="s">
        <v>63</v>
      </c>
      <c r="C161" s="138"/>
      <c r="D161" s="138"/>
      <c r="E161" s="138"/>
      <c r="F161" s="138"/>
      <c r="G161" s="139"/>
      <c r="H161" s="140">
        <f t="shared" ref="H161:R161" si="31">SUM(H162:H170)</f>
        <v>436045</v>
      </c>
      <c r="I161" s="141">
        <f t="shared" si="31"/>
        <v>1380880</v>
      </c>
      <c r="J161" s="142">
        <f t="shared" si="31"/>
        <v>1816925</v>
      </c>
      <c r="K161" s="352">
        <f t="shared" si="31"/>
        <v>0</v>
      </c>
      <c r="L161" s="143">
        <f t="shared" si="31"/>
        <v>149293378</v>
      </c>
      <c r="M161" s="143">
        <f t="shared" si="31"/>
        <v>147228053</v>
      </c>
      <c r="N161" s="143">
        <f t="shared" si="31"/>
        <v>140965415</v>
      </c>
      <c r="O161" s="143">
        <f t="shared" si="31"/>
        <v>106800742</v>
      </c>
      <c r="P161" s="144">
        <f t="shared" si="31"/>
        <v>52366971</v>
      </c>
      <c r="Q161" s="145">
        <f t="shared" si="31"/>
        <v>596654559</v>
      </c>
      <c r="R161" s="146">
        <f t="shared" si="31"/>
        <v>598471484</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4522480</v>
      </c>
      <c r="M162" s="211">
        <v>4614020</v>
      </c>
      <c r="N162" s="211">
        <v>4494721</v>
      </c>
      <c r="O162" s="211">
        <v>4848650</v>
      </c>
      <c r="P162" s="212">
        <v>2957653</v>
      </c>
      <c r="Q162" s="213">
        <f t="shared" ref="Q162:Q170" si="33">SUM(K162:P162)</f>
        <v>21437524</v>
      </c>
      <c r="R162" s="214">
        <f t="shared" ref="R162:R170" si="34">SUM(J162,Q162)</f>
        <v>21437524</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232857</v>
      </c>
      <c r="Q163" s="158">
        <f t="shared" si="33"/>
        <v>232857</v>
      </c>
      <c r="R163" s="160">
        <f t="shared" si="34"/>
        <v>232857</v>
      </c>
    </row>
    <row r="164" spans="2:18" s="189" customFormat="1" ht="17.100000000000001" customHeight="1">
      <c r="B164" s="179"/>
      <c r="C164" s="180" t="s">
        <v>66</v>
      </c>
      <c r="D164" s="181"/>
      <c r="E164" s="181"/>
      <c r="F164" s="181"/>
      <c r="G164" s="182"/>
      <c r="H164" s="183">
        <v>0</v>
      </c>
      <c r="I164" s="184">
        <v>0</v>
      </c>
      <c r="J164" s="185">
        <f t="shared" si="32"/>
        <v>0</v>
      </c>
      <c r="K164" s="355"/>
      <c r="L164" s="186">
        <v>70284525</v>
      </c>
      <c r="M164" s="186">
        <v>51400094</v>
      </c>
      <c r="N164" s="186">
        <v>39290802</v>
      </c>
      <c r="O164" s="186">
        <v>23591756</v>
      </c>
      <c r="P164" s="184">
        <v>9996001</v>
      </c>
      <c r="Q164" s="187">
        <f t="shared" si="33"/>
        <v>194563178</v>
      </c>
      <c r="R164" s="188">
        <f t="shared" si="34"/>
        <v>194563178</v>
      </c>
    </row>
    <row r="165" spans="2:18" s="135" customFormat="1" ht="17.100000000000001" customHeight="1">
      <c r="B165" s="147"/>
      <c r="C165" s="154" t="s">
        <v>67</v>
      </c>
      <c r="D165" s="47"/>
      <c r="E165" s="47"/>
      <c r="F165" s="47"/>
      <c r="G165" s="155"/>
      <c r="H165" s="156">
        <v>0</v>
      </c>
      <c r="I165" s="157">
        <v>114696</v>
      </c>
      <c r="J165" s="169">
        <f t="shared" si="32"/>
        <v>114696</v>
      </c>
      <c r="K165" s="350">
        <v>0</v>
      </c>
      <c r="L165" s="159">
        <v>10923887</v>
      </c>
      <c r="M165" s="159">
        <v>10533965</v>
      </c>
      <c r="N165" s="159">
        <v>11315601</v>
      </c>
      <c r="O165" s="159">
        <v>8376410</v>
      </c>
      <c r="P165" s="157">
        <v>3307928</v>
      </c>
      <c r="Q165" s="158">
        <f t="shared" si="33"/>
        <v>44457791</v>
      </c>
      <c r="R165" s="160">
        <f t="shared" si="34"/>
        <v>44572487</v>
      </c>
    </row>
    <row r="166" spans="2:18" s="135" customFormat="1" ht="17.100000000000001" customHeight="1">
      <c r="B166" s="147"/>
      <c r="C166" s="154" t="s">
        <v>68</v>
      </c>
      <c r="D166" s="47"/>
      <c r="E166" s="47"/>
      <c r="F166" s="47"/>
      <c r="G166" s="155"/>
      <c r="H166" s="156">
        <v>436045</v>
      </c>
      <c r="I166" s="157">
        <v>1266184</v>
      </c>
      <c r="J166" s="169">
        <f t="shared" si="32"/>
        <v>1702229</v>
      </c>
      <c r="K166" s="350">
        <v>0</v>
      </c>
      <c r="L166" s="159">
        <v>11512215</v>
      </c>
      <c r="M166" s="159">
        <v>14162345</v>
      </c>
      <c r="N166" s="159">
        <v>17370894</v>
      </c>
      <c r="O166" s="159">
        <v>14848492</v>
      </c>
      <c r="P166" s="157">
        <v>6857244</v>
      </c>
      <c r="Q166" s="158">
        <f t="shared" si="33"/>
        <v>64751190</v>
      </c>
      <c r="R166" s="160">
        <f t="shared" si="34"/>
        <v>66453419</v>
      </c>
    </row>
    <row r="167" spans="2:18" s="135" customFormat="1" ht="17.100000000000001" customHeight="1">
      <c r="B167" s="147"/>
      <c r="C167" s="154" t="s">
        <v>69</v>
      </c>
      <c r="D167" s="47"/>
      <c r="E167" s="47"/>
      <c r="F167" s="47"/>
      <c r="G167" s="155"/>
      <c r="H167" s="156">
        <v>0</v>
      </c>
      <c r="I167" s="157">
        <v>0</v>
      </c>
      <c r="J167" s="169">
        <f t="shared" si="32"/>
        <v>0</v>
      </c>
      <c r="K167" s="355"/>
      <c r="L167" s="159">
        <v>44906985</v>
      </c>
      <c r="M167" s="159">
        <v>53945325</v>
      </c>
      <c r="N167" s="159">
        <v>55582923</v>
      </c>
      <c r="O167" s="159">
        <v>34649834</v>
      </c>
      <c r="P167" s="157">
        <v>11972044</v>
      </c>
      <c r="Q167" s="158">
        <f t="shared" si="33"/>
        <v>201057111</v>
      </c>
      <c r="R167" s="160">
        <f t="shared" si="34"/>
        <v>201057111</v>
      </c>
    </row>
    <row r="168" spans="2:18" s="135" customFormat="1" ht="17.100000000000001" customHeight="1">
      <c r="B168" s="147"/>
      <c r="C168" s="190" t="s">
        <v>70</v>
      </c>
      <c r="D168" s="191"/>
      <c r="E168" s="191"/>
      <c r="F168" s="191"/>
      <c r="G168" s="192"/>
      <c r="H168" s="156">
        <v>0</v>
      </c>
      <c r="I168" s="157">
        <v>0</v>
      </c>
      <c r="J168" s="169">
        <f t="shared" si="32"/>
        <v>0</v>
      </c>
      <c r="K168" s="355"/>
      <c r="L168" s="159">
        <v>3927751</v>
      </c>
      <c r="M168" s="159">
        <v>7312069</v>
      </c>
      <c r="N168" s="159">
        <v>6770033</v>
      </c>
      <c r="O168" s="159">
        <v>5172363</v>
      </c>
      <c r="P168" s="157">
        <v>3419602</v>
      </c>
      <c r="Q168" s="158">
        <f t="shared" si="33"/>
        <v>26601818</v>
      </c>
      <c r="R168" s="160">
        <f t="shared" si="34"/>
        <v>26601818</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1262360</v>
      </c>
      <c r="O169" s="159">
        <v>6983318</v>
      </c>
      <c r="P169" s="157">
        <v>5251051</v>
      </c>
      <c r="Q169" s="158">
        <f t="shared" si="33"/>
        <v>13496729</v>
      </c>
      <c r="R169" s="160">
        <f t="shared" si="34"/>
        <v>13496729</v>
      </c>
    </row>
    <row r="170" spans="2:18" s="135" customFormat="1" ht="17.100000000000001" customHeight="1">
      <c r="B170" s="195"/>
      <c r="C170" s="196" t="s">
        <v>72</v>
      </c>
      <c r="D170" s="197"/>
      <c r="E170" s="197"/>
      <c r="F170" s="197"/>
      <c r="G170" s="198"/>
      <c r="H170" s="199">
        <v>0</v>
      </c>
      <c r="I170" s="200">
        <v>0</v>
      </c>
      <c r="J170" s="201">
        <f t="shared" si="32"/>
        <v>0</v>
      </c>
      <c r="K170" s="356"/>
      <c r="L170" s="202">
        <v>3215535</v>
      </c>
      <c r="M170" s="202">
        <v>5260235</v>
      </c>
      <c r="N170" s="202">
        <v>4878081</v>
      </c>
      <c r="O170" s="202">
        <v>8329919</v>
      </c>
      <c r="P170" s="200">
        <v>8372591</v>
      </c>
      <c r="Q170" s="203">
        <f t="shared" si="33"/>
        <v>30056361</v>
      </c>
      <c r="R170" s="204">
        <f t="shared" si="34"/>
        <v>30056361</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9957131</v>
      </c>
      <c r="M171" s="143">
        <f t="shared" si="35"/>
        <v>25299424</v>
      </c>
      <c r="N171" s="143">
        <f t="shared" si="35"/>
        <v>89079841</v>
      </c>
      <c r="O171" s="143">
        <f t="shared" si="35"/>
        <v>274602228</v>
      </c>
      <c r="P171" s="144">
        <f t="shared" si="35"/>
        <v>324344414</v>
      </c>
      <c r="Q171" s="145">
        <f t="shared" si="35"/>
        <v>723283038</v>
      </c>
      <c r="R171" s="146">
        <f t="shared" si="35"/>
        <v>723283038</v>
      </c>
    </row>
    <row r="172" spans="2:18" s="135" customFormat="1" ht="17.100000000000001" customHeight="1">
      <c r="B172" s="147"/>
      <c r="C172" s="39" t="s">
        <v>74</v>
      </c>
      <c r="D172" s="68"/>
      <c r="E172" s="68"/>
      <c r="F172" s="68"/>
      <c r="G172" s="148"/>
      <c r="H172" s="149">
        <v>0</v>
      </c>
      <c r="I172" s="150">
        <v>0</v>
      </c>
      <c r="J172" s="167">
        <f>SUM(H172:I172)</f>
        <v>0</v>
      </c>
      <c r="K172" s="353"/>
      <c r="L172" s="152">
        <v>194670</v>
      </c>
      <c r="M172" s="152">
        <v>1803022</v>
      </c>
      <c r="N172" s="152">
        <v>39488920</v>
      </c>
      <c r="O172" s="152">
        <v>126210789</v>
      </c>
      <c r="P172" s="150">
        <v>118993890</v>
      </c>
      <c r="Q172" s="151">
        <f>SUM(K172:P172)</f>
        <v>286691291</v>
      </c>
      <c r="R172" s="153">
        <f>SUM(J172,Q172)</f>
        <v>286691291</v>
      </c>
    </row>
    <row r="173" spans="2:18" s="135" customFormat="1" ht="17.100000000000001" customHeight="1">
      <c r="B173" s="147"/>
      <c r="C173" s="154" t="s">
        <v>75</v>
      </c>
      <c r="D173" s="47"/>
      <c r="E173" s="47"/>
      <c r="F173" s="47"/>
      <c r="G173" s="155"/>
      <c r="H173" s="156">
        <v>0</v>
      </c>
      <c r="I173" s="157">
        <v>0</v>
      </c>
      <c r="J173" s="169">
        <f>SUM(H173:I173)</f>
        <v>0</v>
      </c>
      <c r="K173" s="355"/>
      <c r="L173" s="159">
        <v>9533132</v>
      </c>
      <c r="M173" s="159">
        <v>20581140</v>
      </c>
      <c r="N173" s="159">
        <v>34900925</v>
      </c>
      <c r="O173" s="159">
        <v>35411384</v>
      </c>
      <c r="P173" s="157">
        <v>24204799</v>
      </c>
      <c r="Q173" s="158">
        <f>SUM(K173:P173)</f>
        <v>124631380</v>
      </c>
      <c r="R173" s="160">
        <f>SUM(J173,Q173)</f>
        <v>124631380</v>
      </c>
    </row>
    <row r="174" spans="2:18" s="135" customFormat="1" ht="17.100000000000001" customHeight="1">
      <c r="B174" s="193"/>
      <c r="C174" s="154" t="s">
        <v>76</v>
      </c>
      <c r="D174" s="47"/>
      <c r="E174" s="47"/>
      <c r="F174" s="47"/>
      <c r="G174" s="155"/>
      <c r="H174" s="156">
        <v>0</v>
      </c>
      <c r="I174" s="157">
        <v>0</v>
      </c>
      <c r="J174" s="169">
        <f>SUM(H174:I174)</f>
        <v>0</v>
      </c>
      <c r="K174" s="355"/>
      <c r="L174" s="159">
        <v>229329</v>
      </c>
      <c r="M174" s="159">
        <v>2162781</v>
      </c>
      <c r="N174" s="159">
        <v>4907033</v>
      </c>
      <c r="O174" s="159">
        <v>18640964</v>
      </c>
      <c r="P174" s="157">
        <v>28912881</v>
      </c>
      <c r="Q174" s="158">
        <f>SUM(K174:P174)</f>
        <v>54852988</v>
      </c>
      <c r="R174" s="160">
        <f>SUM(J174,Q174)</f>
        <v>54852988</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752481</v>
      </c>
      <c r="N175" s="320">
        <v>9782963</v>
      </c>
      <c r="O175" s="320">
        <v>94339091</v>
      </c>
      <c r="P175" s="318">
        <v>152232844</v>
      </c>
      <c r="Q175" s="321">
        <f>SUM(K175:P175)</f>
        <v>257107379</v>
      </c>
      <c r="R175" s="322">
        <f>SUM(J175,Q175)</f>
        <v>257107379</v>
      </c>
    </row>
    <row r="176" spans="2:18" s="135" customFormat="1" ht="17.100000000000001" customHeight="1">
      <c r="B176" s="205" t="s">
        <v>77</v>
      </c>
      <c r="C176" s="31"/>
      <c r="D176" s="31"/>
      <c r="E176" s="31"/>
      <c r="F176" s="31"/>
      <c r="G176" s="32"/>
      <c r="H176" s="140">
        <f t="shared" ref="H176:R176" si="36">SUM(H140,H161,H171)</f>
        <v>14955888</v>
      </c>
      <c r="I176" s="141">
        <f t="shared" si="36"/>
        <v>32192384</v>
      </c>
      <c r="J176" s="142">
        <f t="shared" si="36"/>
        <v>47148272</v>
      </c>
      <c r="K176" s="352">
        <f t="shared" si="36"/>
        <v>0</v>
      </c>
      <c r="L176" s="143">
        <f t="shared" si="36"/>
        <v>409345919</v>
      </c>
      <c r="M176" s="143">
        <f t="shared" si="36"/>
        <v>397168700</v>
      </c>
      <c r="N176" s="143">
        <f t="shared" si="36"/>
        <v>409538854</v>
      </c>
      <c r="O176" s="143">
        <f t="shared" si="36"/>
        <v>514167621</v>
      </c>
      <c r="P176" s="144">
        <f t="shared" si="36"/>
        <v>452630630</v>
      </c>
      <c r="Q176" s="145">
        <f t="shared" si="36"/>
        <v>2182851724</v>
      </c>
      <c r="R176" s="146">
        <f t="shared" si="36"/>
        <v>2229999996</v>
      </c>
    </row>
  </sheetData>
  <mergeCells count="54">
    <mergeCell ref="B88:G89"/>
    <mergeCell ref="I95:R95"/>
    <mergeCell ref="K88:P88"/>
    <mergeCell ref="Q88:Q89"/>
    <mergeCell ref="Q64:Q65"/>
    <mergeCell ref="J79:Q79"/>
    <mergeCell ref="B5:G5"/>
    <mergeCell ref="B80:G81"/>
    <mergeCell ref="C13:G13"/>
    <mergeCell ref="C22:G22"/>
    <mergeCell ref="K72:P72"/>
    <mergeCell ref="C32:G32"/>
    <mergeCell ref="C42:G42"/>
    <mergeCell ref="B13:B22"/>
    <mergeCell ref="B23:B32"/>
    <mergeCell ref="B33:B42"/>
    <mergeCell ref="K55:Q55"/>
    <mergeCell ref="B47:G48"/>
    <mergeCell ref="B55:G56"/>
    <mergeCell ref="B64:G65"/>
    <mergeCell ref="H138:J138"/>
    <mergeCell ref="R138:R139"/>
    <mergeCell ref="B72:G73"/>
    <mergeCell ref="R55:R56"/>
    <mergeCell ref="H55:J55"/>
    <mergeCell ref="H64:J64"/>
    <mergeCell ref="H72:J72"/>
    <mergeCell ref="J71:Q71"/>
    <mergeCell ref="H80:J80"/>
    <mergeCell ref="K80:P80"/>
    <mergeCell ref="Q72:Q73"/>
    <mergeCell ref="K138:Q138"/>
    <mergeCell ref="Q80:Q81"/>
    <mergeCell ref="J87:Q87"/>
    <mergeCell ref="H88:J88"/>
    <mergeCell ref="B138:G139"/>
    <mergeCell ref="H96:J96"/>
    <mergeCell ref="K96:Q96"/>
    <mergeCell ref="R96:R97"/>
    <mergeCell ref="B96:G97"/>
    <mergeCell ref="I137:R137"/>
    <mergeCell ref="J1:O1"/>
    <mergeCell ref="P1:Q1"/>
    <mergeCell ref="K47:Q47"/>
    <mergeCell ref="H47:J47"/>
    <mergeCell ref="K64:P64"/>
    <mergeCell ref="Q12:R12"/>
    <mergeCell ref="R6:R7"/>
    <mergeCell ref="K46:R46"/>
    <mergeCell ref="J63:Q63"/>
    <mergeCell ref="K54:R54"/>
    <mergeCell ref="H4:I4"/>
    <mergeCell ref="H5:I5"/>
    <mergeCell ref="R47:R48"/>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6383" man="1"/>
    <brk id="13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6"/>
  <sheetViews>
    <sheetView view="pageBreakPreview" zoomScaleNormal="55" zoomScaleSheetLayoutView="100" workbookViewId="0">
      <selection activeCell="U19" sqref="U19"/>
    </sheetView>
  </sheetViews>
  <sheetFormatPr defaultColWidth="7.59765625" defaultRowHeight="17.100000000000001" customHeight="1"/>
  <cols>
    <col min="1" max="2" width="2.59765625" style="2" customWidth="1"/>
    <col min="3" max="3" width="5.59765625" style="2" customWidth="1"/>
    <col min="4" max="4" width="7.59765625" style="2" customWidth="1"/>
    <col min="5" max="5" width="2.59765625" style="2" customWidth="1"/>
    <col min="6" max="6" width="6.59765625" style="2" customWidth="1"/>
    <col min="7" max="7" width="10.46484375" style="2" customWidth="1"/>
    <col min="8" max="11" width="10.59765625" style="2" customWidth="1"/>
    <col min="12" max="16" width="12.3984375" style="2" customWidth="1"/>
    <col min="17" max="18" width="12.59765625" style="2" customWidth="1"/>
    <col min="19" max="19" width="7.59765625" style="2" customWidth="1"/>
    <col min="20" max="22" width="9.3984375" style="2" customWidth="1"/>
    <col min="23" max="16384" width="7.59765625" style="2"/>
  </cols>
  <sheetData>
    <row r="1" spans="1:18" ht="17.100000000000001" customHeight="1" thickTop="1" thickBot="1">
      <c r="A1" s="1" t="str">
        <f>"介護保険事業状況報告　令和" &amp; DBCS($A$2) &amp; "年（" &amp; DBCS($B$2) &amp; "年）" &amp; DBCS($C$2) &amp; "月※"</f>
        <v>介護保険事業状況報告　令和２年（２０２０年）９月※</v>
      </c>
      <c r="B1" s="251"/>
      <c r="C1" s="251"/>
      <c r="D1" s="251"/>
      <c r="E1" s="251"/>
      <c r="F1" s="251"/>
      <c r="G1" s="251"/>
      <c r="H1" s="251"/>
      <c r="J1" s="627" t="s">
        <v>0</v>
      </c>
      <c r="K1" s="628"/>
      <c r="L1" s="628"/>
      <c r="M1" s="628"/>
      <c r="N1" s="628"/>
      <c r="O1" s="629"/>
      <c r="P1" s="630">
        <v>44189</v>
      </c>
      <c r="Q1" s="631"/>
      <c r="R1" s="3" t="s">
        <v>1</v>
      </c>
    </row>
    <row r="2" spans="1:18" ht="17.100000000000001" customHeight="1" thickTop="1">
      <c r="A2" s="4">
        <v>2</v>
      </c>
      <c r="B2" s="4">
        <v>2020</v>
      </c>
      <c r="C2" s="4">
        <v>9</v>
      </c>
      <c r="D2" s="4">
        <v>1</v>
      </c>
      <c r="E2" s="4">
        <v>31</v>
      </c>
      <c r="Q2" s="3"/>
    </row>
    <row r="3" spans="1:18" ht="17.100000000000001" customHeight="1">
      <c r="A3" s="1" t="s">
        <v>2</v>
      </c>
    </row>
    <row r="4" spans="1:18" ht="17.100000000000001" customHeight="1">
      <c r="B4" s="5"/>
      <c r="C4" s="5"/>
      <c r="D4" s="5"/>
      <c r="E4" s="6"/>
      <c r="F4" s="6"/>
      <c r="G4" s="6"/>
      <c r="H4" s="621" t="s">
        <v>3</v>
      </c>
      <c r="I4" s="621"/>
    </row>
    <row r="5" spans="1:18" ht="17.100000000000001" customHeight="1">
      <c r="B5" s="634" t="str">
        <f>"令和" &amp; DBCS($A$2) &amp; "年（" &amp; DBCS($B$2) &amp; "年）" &amp; DBCS($C$2) &amp; "月末日現在"</f>
        <v>令和２年（２０２０年）９月末日現在</v>
      </c>
      <c r="C5" s="635"/>
      <c r="D5" s="635"/>
      <c r="E5" s="635"/>
      <c r="F5" s="635"/>
      <c r="G5" s="636"/>
      <c r="H5" s="637" t="s">
        <v>4</v>
      </c>
      <c r="I5" s="638"/>
      <c r="L5" s="388" t="s">
        <v>3</v>
      </c>
      <c r="Q5" s="7" t="s">
        <v>5</v>
      </c>
    </row>
    <row r="6" spans="1:18" ht="17.100000000000001" customHeight="1">
      <c r="B6" s="8" t="s">
        <v>6</v>
      </c>
      <c r="C6" s="9"/>
      <c r="D6" s="9"/>
      <c r="E6" s="9"/>
      <c r="F6" s="9"/>
      <c r="G6" s="10"/>
      <c r="H6" s="11"/>
      <c r="I6" s="12">
        <v>47201</v>
      </c>
      <c r="K6" s="361" t="s">
        <v>158</v>
      </c>
      <c r="L6" s="360">
        <f>(I7+I8)-I6</f>
        <v>2442</v>
      </c>
      <c r="Q6" s="242">
        <f>R42</f>
        <v>19909</v>
      </c>
      <c r="R6" s="648">
        <f>Q6/Q7</f>
        <v>0.20557804303828839</v>
      </c>
    </row>
    <row r="7" spans="1:18" s="251" customFormat="1" ht="17.100000000000001" customHeight="1">
      <c r="B7" s="243" t="s">
        <v>151</v>
      </c>
      <c r="C7" s="244"/>
      <c r="D7" s="244"/>
      <c r="E7" s="244"/>
      <c r="F7" s="244"/>
      <c r="G7" s="245"/>
      <c r="H7" s="246"/>
      <c r="I7" s="247">
        <v>31785</v>
      </c>
      <c r="K7" s="251" t="s">
        <v>157</v>
      </c>
      <c r="Q7" s="333">
        <f>I9</f>
        <v>96844</v>
      </c>
      <c r="R7" s="648"/>
    </row>
    <row r="8" spans="1:18" s="251" customFormat="1" ht="17.100000000000001" customHeight="1">
      <c r="B8" s="13" t="s">
        <v>152</v>
      </c>
      <c r="C8" s="14"/>
      <c r="D8" s="14"/>
      <c r="E8" s="14"/>
      <c r="F8" s="14"/>
      <c r="G8" s="248"/>
      <c r="H8" s="249"/>
      <c r="I8" s="250">
        <v>17858</v>
      </c>
      <c r="K8" s="251" t="s">
        <v>156</v>
      </c>
      <c r="Q8" s="334"/>
      <c r="R8" s="335"/>
    </row>
    <row r="9" spans="1:18" ht="17.100000000000001" customHeight="1">
      <c r="B9" s="15" t="s">
        <v>7</v>
      </c>
      <c r="C9" s="16"/>
      <c r="D9" s="16"/>
      <c r="E9" s="16"/>
      <c r="F9" s="16"/>
      <c r="G9" s="17"/>
      <c r="H9" s="18"/>
      <c r="I9" s="19">
        <f>I6+I7+I8</f>
        <v>96844</v>
      </c>
    </row>
    <row r="11" spans="1:18" ht="17.100000000000001" customHeight="1">
      <c r="A11" s="1" t="s">
        <v>8</v>
      </c>
    </row>
    <row r="12" spans="1:18" ht="17.100000000000001" customHeight="1" thickBot="1">
      <c r="B12" s="20"/>
      <c r="C12" s="20"/>
      <c r="D12" s="20"/>
      <c r="E12" s="21"/>
      <c r="F12" s="21"/>
      <c r="G12" s="21"/>
      <c r="H12" s="21"/>
      <c r="I12" s="21"/>
      <c r="J12" s="21"/>
      <c r="K12" s="21"/>
      <c r="L12" s="21"/>
      <c r="M12" s="21"/>
      <c r="P12" s="21"/>
      <c r="Q12" s="647" t="s">
        <v>3</v>
      </c>
      <c r="R12" s="647"/>
    </row>
    <row r="13" spans="1:18" ht="17.100000000000001" customHeight="1">
      <c r="A13" s="22" t="s">
        <v>9</v>
      </c>
      <c r="B13" s="610" t="s">
        <v>10</v>
      </c>
      <c r="C13" s="604" t="str">
        <f>"令和" &amp; DBCS($A$2) &amp; "年（" &amp; DBCS($B$2) &amp; "年）" &amp; DBCS($C$2) &amp; "月末日現在"</f>
        <v>令和２年（２０２０年）９月末日現在</v>
      </c>
      <c r="D13" s="605"/>
      <c r="E13" s="605"/>
      <c r="F13" s="605"/>
      <c r="G13" s="606"/>
      <c r="H13" s="23" t="s">
        <v>11</v>
      </c>
      <c r="I13" s="24" t="s">
        <v>12</v>
      </c>
      <c r="J13" s="25" t="s">
        <v>13</v>
      </c>
      <c r="K13" s="336" t="s">
        <v>14</v>
      </c>
      <c r="L13" s="26" t="s">
        <v>15</v>
      </c>
      <c r="M13" s="26" t="s">
        <v>16</v>
      </c>
      <c r="N13" s="26" t="s">
        <v>17</v>
      </c>
      <c r="O13" s="26" t="s">
        <v>18</v>
      </c>
      <c r="P13" s="27" t="s">
        <v>19</v>
      </c>
      <c r="Q13" s="28" t="s">
        <v>13</v>
      </c>
      <c r="R13" s="29" t="s">
        <v>20</v>
      </c>
    </row>
    <row r="14" spans="1:18" ht="17.100000000000001" customHeight="1">
      <c r="A14" s="4">
        <v>875</v>
      </c>
      <c r="B14" s="611"/>
      <c r="C14" s="30" t="s">
        <v>21</v>
      </c>
      <c r="D14" s="31"/>
      <c r="E14" s="31"/>
      <c r="F14" s="31"/>
      <c r="G14" s="32"/>
      <c r="H14" s="33">
        <f>H15+H16+H17+H18+H19+H20</f>
        <v>810</v>
      </c>
      <c r="I14" s="34">
        <f>I15+I16+I17+I18+I19+I20</f>
        <v>666</v>
      </c>
      <c r="J14" s="35">
        <f t="shared" ref="J14:J22" si="0">SUM(H14:I14)</f>
        <v>1476</v>
      </c>
      <c r="K14" s="337" t="s">
        <v>187</v>
      </c>
      <c r="L14" s="36">
        <f>L15+L16+L17+L18+L19+L20</f>
        <v>1374</v>
      </c>
      <c r="M14" s="36">
        <f>M15+M16+M17+M18+M19+M20</f>
        <v>1049</v>
      </c>
      <c r="N14" s="36">
        <f>N15+N16+N17+N18+N19+N20</f>
        <v>705</v>
      </c>
      <c r="O14" s="36">
        <f>O15+O16+O17+O18+O19+O20</f>
        <v>668</v>
      </c>
      <c r="P14" s="36">
        <f>P15+P16+P17+P18+P19+P20</f>
        <v>543</v>
      </c>
      <c r="Q14" s="37">
        <f t="shared" ref="Q14:Q22" si="1">SUM(K14:P14)</f>
        <v>4339</v>
      </c>
      <c r="R14" s="38">
        <f t="shared" ref="R14:R22" si="2">SUM(J14,Q14)</f>
        <v>5815</v>
      </c>
    </row>
    <row r="15" spans="1:18" ht="17.100000000000001" customHeight="1">
      <c r="A15" s="4">
        <v>156</v>
      </c>
      <c r="B15" s="611"/>
      <c r="C15" s="39"/>
      <c r="D15" s="40" t="s">
        <v>22</v>
      </c>
      <c r="E15" s="40"/>
      <c r="F15" s="40"/>
      <c r="G15" s="40"/>
      <c r="H15" s="41">
        <v>66</v>
      </c>
      <c r="I15" s="42">
        <v>68</v>
      </c>
      <c r="J15" s="43">
        <f t="shared" si="0"/>
        <v>134</v>
      </c>
      <c r="K15" s="338" t="s">
        <v>187</v>
      </c>
      <c r="L15" s="44">
        <v>71</v>
      </c>
      <c r="M15" s="44">
        <v>64</v>
      </c>
      <c r="N15" s="44">
        <v>33</v>
      </c>
      <c r="O15" s="44">
        <v>35</v>
      </c>
      <c r="P15" s="42">
        <v>36</v>
      </c>
      <c r="Q15" s="43">
        <f t="shared" si="1"/>
        <v>239</v>
      </c>
      <c r="R15" s="45">
        <f t="shared" si="2"/>
        <v>373</v>
      </c>
    </row>
    <row r="16" spans="1:18" ht="17.100000000000001" customHeight="1">
      <c r="A16" s="4"/>
      <c r="B16" s="611"/>
      <c r="C16" s="46"/>
      <c r="D16" s="47" t="s">
        <v>23</v>
      </c>
      <c r="E16" s="47"/>
      <c r="F16" s="47"/>
      <c r="G16" s="47"/>
      <c r="H16" s="41">
        <v>111</v>
      </c>
      <c r="I16" s="42">
        <v>121</v>
      </c>
      <c r="J16" s="43">
        <f t="shared" si="0"/>
        <v>232</v>
      </c>
      <c r="K16" s="338" t="s">
        <v>187</v>
      </c>
      <c r="L16" s="44">
        <v>168</v>
      </c>
      <c r="M16" s="44">
        <v>159</v>
      </c>
      <c r="N16" s="44">
        <v>100</v>
      </c>
      <c r="O16" s="44">
        <v>91</v>
      </c>
      <c r="P16" s="42">
        <v>67</v>
      </c>
      <c r="Q16" s="43">
        <f t="shared" si="1"/>
        <v>585</v>
      </c>
      <c r="R16" s="48">
        <f t="shared" si="2"/>
        <v>817</v>
      </c>
    </row>
    <row r="17" spans="1:18" ht="17.100000000000001" customHeight="1">
      <c r="A17" s="4"/>
      <c r="B17" s="611"/>
      <c r="C17" s="46"/>
      <c r="D17" s="47" t="s">
        <v>24</v>
      </c>
      <c r="E17" s="47"/>
      <c r="F17" s="47"/>
      <c r="G17" s="47"/>
      <c r="H17" s="41">
        <v>127</v>
      </c>
      <c r="I17" s="42">
        <v>121</v>
      </c>
      <c r="J17" s="43">
        <f t="shared" si="0"/>
        <v>248</v>
      </c>
      <c r="K17" s="338" t="s">
        <v>187</v>
      </c>
      <c r="L17" s="44">
        <v>240</v>
      </c>
      <c r="M17" s="44">
        <v>183</v>
      </c>
      <c r="N17" s="44">
        <v>126</v>
      </c>
      <c r="O17" s="44">
        <v>101</v>
      </c>
      <c r="P17" s="42">
        <v>89</v>
      </c>
      <c r="Q17" s="43">
        <f t="shared" si="1"/>
        <v>739</v>
      </c>
      <c r="R17" s="48">
        <f t="shared" si="2"/>
        <v>987</v>
      </c>
    </row>
    <row r="18" spans="1:18" ht="17.100000000000001" customHeight="1">
      <c r="A18" s="4"/>
      <c r="B18" s="611"/>
      <c r="C18" s="46"/>
      <c r="D18" s="47" t="s">
        <v>25</v>
      </c>
      <c r="E18" s="47"/>
      <c r="F18" s="47"/>
      <c r="G18" s="47"/>
      <c r="H18" s="41">
        <v>182</v>
      </c>
      <c r="I18" s="42">
        <v>126</v>
      </c>
      <c r="J18" s="43">
        <f t="shared" si="0"/>
        <v>308</v>
      </c>
      <c r="K18" s="338" t="s">
        <v>187</v>
      </c>
      <c r="L18" s="44">
        <v>310</v>
      </c>
      <c r="M18" s="44">
        <v>203</v>
      </c>
      <c r="N18" s="44">
        <v>135</v>
      </c>
      <c r="O18" s="44">
        <v>159</v>
      </c>
      <c r="P18" s="42">
        <v>127</v>
      </c>
      <c r="Q18" s="43">
        <f t="shared" si="1"/>
        <v>934</v>
      </c>
      <c r="R18" s="48">
        <f t="shared" si="2"/>
        <v>1242</v>
      </c>
    </row>
    <row r="19" spans="1:18" ht="17.100000000000001" customHeight="1">
      <c r="A19" s="4"/>
      <c r="B19" s="611"/>
      <c r="C19" s="46"/>
      <c r="D19" s="47" t="s">
        <v>26</v>
      </c>
      <c r="E19" s="47"/>
      <c r="F19" s="47"/>
      <c r="G19" s="47"/>
      <c r="H19" s="41">
        <v>194</v>
      </c>
      <c r="I19" s="42">
        <v>127</v>
      </c>
      <c r="J19" s="43">
        <f t="shared" si="0"/>
        <v>321</v>
      </c>
      <c r="K19" s="338" t="s">
        <v>187</v>
      </c>
      <c r="L19" s="44">
        <v>347</v>
      </c>
      <c r="M19" s="44">
        <v>235</v>
      </c>
      <c r="N19" s="44">
        <v>178</v>
      </c>
      <c r="O19" s="44">
        <v>142</v>
      </c>
      <c r="P19" s="42">
        <v>103</v>
      </c>
      <c r="Q19" s="43">
        <f t="shared" si="1"/>
        <v>1005</v>
      </c>
      <c r="R19" s="48">
        <f t="shared" si="2"/>
        <v>1326</v>
      </c>
    </row>
    <row r="20" spans="1:18" ht="17.100000000000001" customHeight="1">
      <c r="A20" s="4">
        <v>719</v>
      </c>
      <c r="B20" s="611"/>
      <c r="C20" s="49"/>
      <c r="D20" s="50" t="s">
        <v>27</v>
      </c>
      <c r="E20" s="50"/>
      <c r="F20" s="50"/>
      <c r="G20" s="50"/>
      <c r="H20" s="51">
        <v>130</v>
      </c>
      <c r="I20" s="52">
        <v>103</v>
      </c>
      <c r="J20" s="53">
        <f t="shared" si="0"/>
        <v>233</v>
      </c>
      <c r="K20" s="339" t="s">
        <v>187</v>
      </c>
      <c r="L20" s="54">
        <v>238</v>
      </c>
      <c r="M20" s="54">
        <v>205</v>
      </c>
      <c r="N20" s="54">
        <v>133</v>
      </c>
      <c r="O20" s="54">
        <v>140</v>
      </c>
      <c r="P20" s="52">
        <v>121</v>
      </c>
      <c r="Q20" s="43">
        <f t="shared" si="1"/>
        <v>837</v>
      </c>
      <c r="R20" s="55">
        <f t="shared" si="2"/>
        <v>1070</v>
      </c>
    </row>
    <row r="21" spans="1:18" ht="17.100000000000001" customHeight="1">
      <c r="A21" s="4">
        <v>25</v>
      </c>
      <c r="B21" s="611"/>
      <c r="C21" s="56" t="s">
        <v>28</v>
      </c>
      <c r="D21" s="56"/>
      <c r="E21" s="56"/>
      <c r="F21" s="56"/>
      <c r="G21" s="56"/>
      <c r="H21" s="33">
        <v>18</v>
      </c>
      <c r="I21" s="57">
        <v>21</v>
      </c>
      <c r="J21" s="35">
        <f t="shared" si="0"/>
        <v>39</v>
      </c>
      <c r="K21" s="337" t="s">
        <v>187</v>
      </c>
      <c r="L21" s="36">
        <v>45</v>
      </c>
      <c r="M21" s="36">
        <v>32</v>
      </c>
      <c r="N21" s="36">
        <v>21</v>
      </c>
      <c r="O21" s="36">
        <v>12</v>
      </c>
      <c r="P21" s="58">
        <v>23</v>
      </c>
      <c r="Q21" s="59">
        <f t="shared" si="1"/>
        <v>133</v>
      </c>
      <c r="R21" s="60">
        <f t="shared" si="2"/>
        <v>172</v>
      </c>
    </row>
    <row r="22" spans="1:18" ht="17.100000000000001" customHeight="1" thickBot="1">
      <c r="A22" s="4">
        <v>900</v>
      </c>
      <c r="B22" s="612"/>
      <c r="C22" s="607" t="s">
        <v>29</v>
      </c>
      <c r="D22" s="608"/>
      <c r="E22" s="608"/>
      <c r="F22" s="608"/>
      <c r="G22" s="609"/>
      <c r="H22" s="61">
        <f>H14+H21</f>
        <v>828</v>
      </c>
      <c r="I22" s="62">
        <f>I14+I21</f>
        <v>687</v>
      </c>
      <c r="J22" s="63">
        <f t="shared" si="0"/>
        <v>1515</v>
      </c>
      <c r="K22" s="340" t="s">
        <v>187</v>
      </c>
      <c r="L22" s="64">
        <f>L14+L21</f>
        <v>1419</v>
      </c>
      <c r="M22" s="64">
        <f>M14+M21</f>
        <v>1081</v>
      </c>
      <c r="N22" s="64">
        <f>N14+N21</f>
        <v>726</v>
      </c>
      <c r="O22" s="64">
        <f>O14+O21</f>
        <v>680</v>
      </c>
      <c r="P22" s="62">
        <f>P14+P21</f>
        <v>566</v>
      </c>
      <c r="Q22" s="63">
        <f t="shared" si="1"/>
        <v>4472</v>
      </c>
      <c r="R22" s="65">
        <f t="shared" si="2"/>
        <v>5987</v>
      </c>
    </row>
    <row r="23" spans="1:18" ht="17.100000000000001" customHeight="1">
      <c r="B23" s="613" t="s">
        <v>30</v>
      </c>
      <c r="C23" s="66"/>
      <c r="D23" s="66"/>
      <c r="E23" s="66"/>
      <c r="F23" s="66"/>
      <c r="G23" s="67"/>
      <c r="H23" s="23" t="s">
        <v>11</v>
      </c>
      <c r="I23" s="24" t="s">
        <v>12</v>
      </c>
      <c r="J23" s="25" t="s">
        <v>13</v>
      </c>
      <c r="K23" s="336" t="s">
        <v>14</v>
      </c>
      <c r="L23" s="26" t="s">
        <v>15</v>
      </c>
      <c r="M23" s="26" t="s">
        <v>16</v>
      </c>
      <c r="N23" s="26" t="s">
        <v>17</v>
      </c>
      <c r="O23" s="26" t="s">
        <v>18</v>
      </c>
      <c r="P23" s="27" t="s">
        <v>19</v>
      </c>
      <c r="Q23" s="28" t="s">
        <v>13</v>
      </c>
      <c r="R23" s="29" t="s">
        <v>20</v>
      </c>
    </row>
    <row r="24" spans="1:18" ht="17.100000000000001" customHeight="1">
      <c r="B24" s="614"/>
      <c r="C24" s="30" t="s">
        <v>21</v>
      </c>
      <c r="D24" s="31"/>
      <c r="E24" s="31"/>
      <c r="F24" s="31"/>
      <c r="G24" s="32"/>
      <c r="H24" s="33">
        <f>H25+H26+H27+H28+H29+H30</f>
        <v>1917</v>
      </c>
      <c r="I24" s="34">
        <f>I25+I26+I27+I28+I29+I30</f>
        <v>1800</v>
      </c>
      <c r="J24" s="35">
        <f t="shared" ref="J24:J32" si="3">SUM(H24:I24)</f>
        <v>3717</v>
      </c>
      <c r="K24" s="337" t="s">
        <v>186</v>
      </c>
      <c r="L24" s="36">
        <f>L25+L26+L27+L28+L29+L30</f>
        <v>3264</v>
      </c>
      <c r="M24" s="36">
        <f>M25+M26+M27+M28+M29+M30</f>
        <v>1989</v>
      </c>
      <c r="N24" s="36">
        <f>N25+N26+N27+N28+N29+N30</f>
        <v>1562</v>
      </c>
      <c r="O24" s="36">
        <f>O25+O26+O27+O28+O29+O30</f>
        <v>1766</v>
      </c>
      <c r="P24" s="36">
        <f>P25+P26+P27+P28+P29+P30</f>
        <v>1486</v>
      </c>
      <c r="Q24" s="37">
        <f t="shared" ref="Q24:Q32" si="4">SUM(K24:P24)</f>
        <v>10067</v>
      </c>
      <c r="R24" s="38">
        <f t="shared" ref="R24:R32" si="5">SUM(J24,Q24)</f>
        <v>13784</v>
      </c>
    </row>
    <row r="25" spans="1:18" ht="17.100000000000001" customHeight="1">
      <c r="B25" s="614"/>
      <c r="C25" s="68"/>
      <c r="D25" s="40" t="s">
        <v>22</v>
      </c>
      <c r="E25" s="40"/>
      <c r="F25" s="40"/>
      <c r="G25" s="40"/>
      <c r="H25" s="41">
        <v>60</v>
      </c>
      <c r="I25" s="42">
        <v>53</v>
      </c>
      <c r="J25" s="43">
        <f t="shared" si="3"/>
        <v>113</v>
      </c>
      <c r="K25" s="338" t="s">
        <v>186</v>
      </c>
      <c r="L25" s="44">
        <v>66</v>
      </c>
      <c r="M25" s="44">
        <v>47</v>
      </c>
      <c r="N25" s="44">
        <v>32</v>
      </c>
      <c r="O25" s="44">
        <v>34</v>
      </c>
      <c r="P25" s="42">
        <v>26</v>
      </c>
      <c r="Q25" s="43">
        <f t="shared" si="4"/>
        <v>205</v>
      </c>
      <c r="R25" s="45">
        <f t="shared" si="5"/>
        <v>318</v>
      </c>
    </row>
    <row r="26" spans="1:18" ht="17.100000000000001" customHeight="1">
      <c r="B26" s="614"/>
      <c r="C26" s="40"/>
      <c r="D26" s="47" t="s">
        <v>23</v>
      </c>
      <c r="E26" s="47"/>
      <c r="F26" s="47"/>
      <c r="G26" s="47"/>
      <c r="H26" s="41">
        <v>139</v>
      </c>
      <c r="I26" s="42">
        <v>148</v>
      </c>
      <c r="J26" s="43">
        <f t="shared" si="3"/>
        <v>287</v>
      </c>
      <c r="K26" s="338" t="s">
        <v>186</v>
      </c>
      <c r="L26" s="44">
        <v>202</v>
      </c>
      <c r="M26" s="44">
        <v>97</v>
      </c>
      <c r="N26" s="44">
        <v>93</v>
      </c>
      <c r="O26" s="44">
        <v>69</v>
      </c>
      <c r="P26" s="42">
        <v>80</v>
      </c>
      <c r="Q26" s="43">
        <f t="shared" si="4"/>
        <v>541</v>
      </c>
      <c r="R26" s="48">
        <f t="shared" si="5"/>
        <v>828</v>
      </c>
    </row>
    <row r="27" spans="1:18" ht="17.100000000000001" customHeight="1">
      <c r="B27" s="614"/>
      <c r="C27" s="40"/>
      <c r="D27" s="47" t="s">
        <v>24</v>
      </c>
      <c r="E27" s="47"/>
      <c r="F27" s="47"/>
      <c r="G27" s="47"/>
      <c r="H27" s="41">
        <v>297</v>
      </c>
      <c r="I27" s="42">
        <v>246</v>
      </c>
      <c r="J27" s="43">
        <f t="shared" si="3"/>
        <v>543</v>
      </c>
      <c r="K27" s="338" t="s">
        <v>186</v>
      </c>
      <c r="L27" s="44">
        <v>372</v>
      </c>
      <c r="M27" s="44">
        <v>212</v>
      </c>
      <c r="N27" s="44">
        <v>146</v>
      </c>
      <c r="O27" s="44">
        <v>139</v>
      </c>
      <c r="P27" s="42">
        <v>116</v>
      </c>
      <c r="Q27" s="43">
        <f t="shared" si="4"/>
        <v>985</v>
      </c>
      <c r="R27" s="48">
        <f t="shared" si="5"/>
        <v>1528</v>
      </c>
    </row>
    <row r="28" spans="1:18" ht="17.100000000000001" customHeight="1">
      <c r="B28" s="614"/>
      <c r="C28" s="40"/>
      <c r="D28" s="47" t="s">
        <v>25</v>
      </c>
      <c r="E28" s="47"/>
      <c r="F28" s="47"/>
      <c r="G28" s="47"/>
      <c r="H28" s="41">
        <v>496</v>
      </c>
      <c r="I28" s="42">
        <v>385</v>
      </c>
      <c r="J28" s="43">
        <f t="shared" si="3"/>
        <v>881</v>
      </c>
      <c r="K28" s="338" t="s">
        <v>186</v>
      </c>
      <c r="L28" s="44">
        <v>679</v>
      </c>
      <c r="M28" s="44">
        <v>337</v>
      </c>
      <c r="N28" s="44">
        <v>222</v>
      </c>
      <c r="O28" s="44">
        <v>239</v>
      </c>
      <c r="P28" s="42">
        <v>193</v>
      </c>
      <c r="Q28" s="43">
        <f t="shared" si="4"/>
        <v>1670</v>
      </c>
      <c r="R28" s="48">
        <f t="shared" si="5"/>
        <v>2551</v>
      </c>
    </row>
    <row r="29" spans="1:18" ht="17.100000000000001" customHeight="1">
      <c r="B29" s="614"/>
      <c r="C29" s="40"/>
      <c r="D29" s="47" t="s">
        <v>26</v>
      </c>
      <c r="E29" s="47"/>
      <c r="F29" s="47"/>
      <c r="G29" s="47"/>
      <c r="H29" s="41">
        <v>579</v>
      </c>
      <c r="I29" s="42">
        <v>558</v>
      </c>
      <c r="J29" s="43">
        <f t="shared" si="3"/>
        <v>1137</v>
      </c>
      <c r="K29" s="338" t="s">
        <v>186</v>
      </c>
      <c r="L29" s="44">
        <v>993</v>
      </c>
      <c r="M29" s="44">
        <v>544</v>
      </c>
      <c r="N29" s="44">
        <v>400</v>
      </c>
      <c r="O29" s="44">
        <v>456</v>
      </c>
      <c r="P29" s="42">
        <v>389</v>
      </c>
      <c r="Q29" s="43">
        <f t="shared" si="4"/>
        <v>2782</v>
      </c>
      <c r="R29" s="48">
        <f t="shared" si="5"/>
        <v>3919</v>
      </c>
    </row>
    <row r="30" spans="1:18" ht="17.100000000000001" customHeight="1">
      <c r="B30" s="614"/>
      <c r="C30" s="50"/>
      <c r="D30" s="50" t="s">
        <v>27</v>
      </c>
      <c r="E30" s="50"/>
      <c r="F30" s="50"/>
      <c r="G30" s="50"/>
      <c r="H30" s="51">
        <v>346</v>
      </c>
      <c r="I30" s="52">
        <v>410</v>
      </c>
      <c r="J30" s="53">
        <f t="shared" si="3"/>
        <v>756</v>
      </c>
      <c r="K30" s="339" t="s">
        <v>186</v>
      </c>
      <c r="L30" s="54">
        <v>952</v>
      </c>
      <c r="M30" s="54">
        <v>752</v>
      </c>
      <c r="N30" s="54">
        <v>669</v>
      </c>
      <c r="O30" s="54">
        <v>829</v>
      </c>
      <c r="P30" s="52">
        <v>682</v>
      </c>
      <c r="Q30" s="53">
        <f t="shared" si="4"/>
        <v>3884</v>
      </c>
      <c r="R30" s="55">
        <f t="shared" si="5"/>
        <v>4640</v>
      </c>
    </row>
    <row r="31" spans="1:18" ht="17.100000000000001" customHeight="1">
      <c r="B31" s="614"/>
      <c r="C31" s="56" t="s">
        <v>28</v>
      </c>
      <c r="D31" s="56"/>
      <c r="E31" s="56"/>
      <c r="F31" s="56"/>
      <c r="G31" s="56"/>
      <c r="H31" s="33">
        <v>19</v>
      </c>
      <c r="I31" s="57">
        <v>26</v>
      </c>
      <c r="J31" s="35">
        <f t="shared" si="3"/>
        <v>45</v>
      </c>
      <c r="K31" s="337" t="s">
        <v>186</v>
      </c>
      <c r="L31" s="36">
        <v>25</v>
      </c>
      <c r="M31" s="36">
        <v>19</v>
      </c>
      <c r="N31" s="36">
        <v>20</v>
      </c>
      <c r="O31" s="36">
        <v>14</v>
      </c>
      <c r="P31" s="58">
        <v>15</v>
      </c>
      <c r="Q31" s="59">
        <f t="shared" si="4"/>
        <v>93</v>
      </c>
      <c r="R31" s="60">
        <f t="shared" si="5"/>
        <v>138</v>
      </c>
    </row>
    <row r="32" spans="1:18" ht="17.100000000000001" customHeight="1" thickBot="1">
      <c r="B32" s="615"/>
      <c r="C32" s="607" t="s">
        <v>29</v>
      </c>
      <c r="D32" s="608"/>
      <c r="E32" s="608"/>
      <c r="F32" s="608"/>
      <c r="G32" s="609"/>
      <c r="H32" s="61">
        <f>H24+H31</f>
        <v>1936</v>
      </c>
      <c r="I32" s="62">
        <f>I24+I31</f>
        <v>1826</v>
      </c>
      <c r="J32" s="63">
        <f t="shared" si="3"/>
        <v>3762</v>
      </c>
      <c r="K32" s="340" t="s">
        <v>186</v>
      </c>
      <c r="L32" s="64">
        <f>L24+L31</f>
        <v>3289</v>
      </c>
      <c r="M32" s="64">
        <f>M24+M31</f>
        <v>2008</v>
      </c>
      <c r="N32" s="64">
        <f>N24+N31</f>
        <v>1582</v>
      </c>
      <c r="O32" s="64">
        <f>O24+O31</f>
        <v>1780</v>
      </c>
      <c r="P32" s="62">
        <f>P24+P31</f>
        <v>1501</v>
      </c>
      <c r="Q32" s="63">
        <f t="shared" si="4"/>
        <v>10160</v>
      </c>
      <c r="R32" s="65">
        <f t="shared" si="5"/>
        <v>13922</v>
      </c>
    </row>
    <row r="33" spans="1:18" ht="17.100000000000001" customHeight="1">
      <c r="B33" s="616" t="s">
        <v>13</v>
      </c>
      <c r="C33" s="66"/>
      <c r="D33" s="66"/>
      <c r="E33" s="66"/>
      <c r="F33" s="66"/>
      <c r="G33" s="67"/>
      <c r="H33" s="23" t="s">
        <v>11</v>
      </c>
      <c r="I33" s="24" t="s">
        <v>12</v>
      </c>
      <c r="J33" s="25" t="s">
        <v>13</v>
      </c>
      <c r="K33" s="336" t="s">
        <v>14</v>
      </c>
      <c r="L33" s="26" t="s">
        <v>15</v>
      </c>
      <c r="M33" s="26" t="s">
        <v>16</v>
      </c>
      <c r="N33" s="26" t="s">
        <v>17</v>
      </c>
      <c r="O33" s="26" t="s">
        <v>18</v>
      </c>
      <c r="P33" s="27" t="s">
        <v>19</v>
      </c>
      <c r="Q33" s="28" t="s">
        <v>13</v>
      </c>
      <c r="R33" s="29" t="s">
        <v>20</v>
      </c>
    </row>
    <row r="34" spans="1:18" ht="17.100000000000001" customHeight="1">
      <c r="B34" s="617"/>
      <c r="C34" s="30" t="s">
        <v>21</v>
      </c>
      <c r="D34" s="31"/>
      <c r="E34" s="31"/>
      <c r="F34" s="31"/>
      <c r="G34" s="32"/>
      <c r="H34" s="33">
        <f t="shared" ref="H34:I41" si="6">H14+H24</f>
        <v>2727</v>
      </c>
      <c r="I34" s="34">
        <f t="shared" si="6"/>
        <v>2466</v>
      </c>
      <c r="J34" s="35">
        <f t="shared" ref="J34:J42" si="7">SUM(H34:I34)</f>
        <v>5193</v>
      </c>
      <c r="K34" s="337" t="s">
        <v>186</v>
      </c>
      <c r="L34" s="69">
        <f t="shared" ref="L34:P41" si="8">L14+L24</f>
        <v>4638</v>
      </c>
      <c r="M34" s="69">
        <f t="shared" si="8"/>
        <v>3038</v>
      </c>
      <c r="N34" s="69">
        <f t="shared" si="8"/>
        <v>2267</v>
      </c>
      <c r="O34" s="69">
        <f t="shared" si="8"/>
        <v>2434</v>
      </c>
      <c r="P34" s="69">
        <f t="shared" si="8"/>
        <v>2029</v>
      </c>
      <c r="Q34" s="37">
        <f t="shared" ref="Q34:Q42" si="9">SUM(K34:P34)</f>
        <v>14406</v>
      </c>
      <c r="R34" s="38">
        <f t="shared" ref="R34:R42" si="10">SUM(J34,Q34)</f>
        <v>19599</v>
      </c>
    </row>
    <row r="35" spans="1:18" ht="17.100000000000001" customHeight="1">
      <c r="B35" s="617"/>
      <c r="C35" s="39"/>
      <c r="D35" s="40" t="s">
        <v>22</v>
      </c>
      <c r="E35" s="40"/>
      <c r="F35" s="40"/>
      <c r="G35" s="40"/>
      <c r="H35" s="70">
        <f t="shared" si="6"/>
        <v>126</v>
      </c>
      <c r="I35" s="71">
        <f t="shared" si="6"/>
        <v>121</v>
      </c>
      <c r="J35" s="43">
        <f t="shared" si="7"/>
        <v>247</v>
      </c>
      <c r="K35" s="341" t="s">
        <v>186</v>
      </c>
      <c r="L35" s="72">
        <f t="shared" si="8"/>
        <v>137</v>
      </c>
      <c r="M35" s="72">
        <f t="shared" si="8"/>
        <v>111</v>
      </c>
      <c r="N35" s="72">
        <f t="shared" si="8"/>
        <v>65</v>
      </c>
      <c r="O35" s="72">
        <f t="shared" si="8"/>
        <v>69</v>
      </c>
      <c r="P35" s="73">
        <f t="shared" si="8"/>
        <v>62</v>
      </c>
      <c r="Q35" s="43">
        <f t="shared" si="9"/>
        <v>444</v>
      </c>
      <c r="R35" s="45">
        <f t="shared" si="10"/>
        <v>691</v>
      </c>
    </row>
    <row r="36" spans="1:18" ht="17.100000000000001" customHeight="1">
      <c r="B36" s="617"/>
      <c r="C36" s="46"/>
      <c r="D36" s="47" t="s">
        <v>23</v>
      </c>
      <c r="E36" s="47"/>
      <c r="F36" s="47"/>
      <c r="G36" s="47"/>
      <c r="H36" s="74">
        <f t="shared" si="6"/>
        <v>250</v>
      </c>
      <c r="I36" s="75">
        <f t="shared" si="6"/>
        <v>269</v>
      </c>
      <c r="J36" s="43">
        <f t="shared" si="7"/>
        <v>519</v>
      </c>
      <c r="K36" s="342" t="s">
        <v>186</v>
      </c>
      <c r="L36" s="76">
        <f t="shared" si="8"/>
        <v>370</v>
      </c>
      <c r="M36" s="76">
        <f t="shared" si="8"/>
        <v>256</v>
      </c>
      <c r="N36" s="76">
        <f t="shared" si="8"/>
        <v>193</v>
      </c>
      <c r="O36" s="76">
        <f t="shared" si="8"/>
        <v>160</v>
      </c>
      <c r="P36" s="77">
        <f t="shared" si="8"/>
        <v>147</v>
      </c>
      <c r="Q36" s="43">
        <f t="shared" si="9"/>
        <v>1126</v>
      </c>
      <c r="R36" s="48">
        <f t="shared" si="10"/>
        <v>1645</v>
      </c>
    </row>
    <row r="37" spans="1:18" ht="17.100000000000001" customHeight="1">
      <c r="B37" s="617"/>
      <c r="C37" s="46"/>
      <c r="D37" s="47" t="s">
        <v>24</v>
      </c>
      <c r="E37" s="47"/>
      <c r="F37" s="47"/>
      <c r="G37" s="47"/>
      <c r="H37" s="74">
        <f t="shared" si="6"/>
        <v>424</v>
      </c>
      <c r="I37" s="75">
        <f t="shared" si="6"/>
        <v>367</v>
      </c>
      <c r="J37" s="43">
        <f t="shared" si="7"/>
        <v>791</v>
      </c>
      <c r="K37" s="342" t="s">
        <v>186</v>
      </c>
      <c r="L37" s="76">
        <f t="shared" si="8"/>
        <v>612</v>
      </c>
      <c r="M37" s="76">
        <f t="shared" si="8"/>
        <v>395</v>
      </c>
      <c r="N37" s="76">
        <f t="shared" si="8"/>
        <v>272</v>
      </c>
      <c r="O37" s="76">
        <f t="shared" si="8"/>
        <v>240</v>
      </c>
      <c r="P37" s="77">
        <f t="shared" si="8"/>
        <v>205</v>
      </c>
      <c r="Q37" s="43">
        <f t="shared" si="9"/>
        <v>1724</v>
      </c>
      <c r="R37" s="48">
        <f t="shared" si="10"/>
        <v>2515</v>
      </c>
    </row>
    <row r="38" spans="1:18" ht="17.100000000000001" customHeight="1">
      <c r="B38" s="617"/>
      <c r="C38" s="46"/>
      <c r="D38" s="47" t="s">
        <v>25</v>
      </c>
      <c r="E38" s="47"/>
      <c r="F38" s="47"/>
      <c r="G38" s="47"/>
      <c r="H38" s="74">
        <f t="shared" si="6"/>
        <v>678</v>
      </c>
      <c r="I38" s="75">
        <f t="shared" si="6"/>
        <v>511</v>
      </c>
      <c r="J38" s="43">
        <f t="shared" si="7"/>
        <v>1189</v>
      </c>
      <c r="K38" s="342" t="s">
        <v>186</v>
      </c>
      <c r="L38" s="76">
        <f t="shared" si="8"/>
        <v>989</v>
      </c>
      <c r="M38" s="76">
        <f t="shared" si="8"/>
        <v>540</v>
      </c>
      <c r="N38" s="76">
        <f t="shared" si="8"/>
        <v>357</v>
      </c>
      <c r="O38" s="76">
        <f t="shared" si="8"/>
        <v>398</v>
      </c>
      <c r="P38" s="77">
        <f t="shared" si="8"/>
        <v>320</v>
      </c>
      <c r="Q38" s="43">
        <f t="shared" si="9"/>
        <v>2604</v>
      </c>
      <c r="R38" s="48">
        <f t="shared" si="10"/>
        <v>3793</v>
      </c>
    </row>
    <row r="39" spans="1:18" ht="17.100000000000001" customHeight="1">
      <c r="B39" s="617"/>
      <c r="C39" s="46"/>
      <c r="D39" s="47" t="s">
        <v>26</v>
      </c>
      <c r="E39" s="47"/>
      <c r="F39" s="47"/>
      <c r="G39" s="47"/>
      <c r="H39" s="74">
        <f t="shared" si="6"/>
        <v>773</v>
      </c>
      <c r="I39" s="75">
        <f t="shared" si="6"/>
        <v>685</v>
      </c>
      <c r="J39" s="43">
        <f t="shared" si="7"/>
        <v>1458</v>
      </c>
      <c r="K39" s="342" t="s">
        <v>186</v>
      </c>
      <c r="L39" s="76">
        <f t="shared" si="8"/>
        <v>1340</v>
      </c>
      <c r="M39" s="76">
        <f t="shared" si="8"/>
        <v>779</v>
      </c>
      <c r="N39" s="76">
        <f t="shared" si="8"/>
        <v>578</v>
      </c>
      <c r="O39" s="76">
        <f t="shared" si="8"/>
        <v>598</v>
      </c>
      <c r="P39" s="77">
        <f t="shared" si="8"/>
        <v>492</v>
      </c>
      <c r="Q39" s="43">
        <f t="shared" si="9"/>
        <v>3787</v>
      </c>
      <c r="R39" s="48">
        <f t="shared" si="10"/>
        <v>5245</v>
      </c>
    </row>
    <row r="40" spans="1:18" ht="17.100000000000001" customHeight="1">
      <c r="B40" s="617"/>
      <c r="C40" s="49"/>
      <c r="D40" s="50" t="s">
        <v>27</v>
      </c>
      <c r="E40" s="50"/>
      <c r="F40" s="50"/>
      <c r="G40" s="50"/>
      <c r="H40" s="51">
        <f t="shared" si="6"/>
        <v>476</v>
      </c>
      <c r="I40" s="78">
        <f t="shared" si="6"/>
        <v>513</v>
      </c>
      <c r="J40" s="53">
        <f t="shared" si="7"/>
        <v>989</v>
      </c>
      <c r="K40" s="343" t="s">
        <v>186</v>
      </c>
      <c r="L40" s="79">
        <f t="shared" si="8"/>
        <v>1190</v>
      </c>
      <c r="M40" s="79">
        <f t="shared" si="8"/>
        <v>957</v>
      </c>
      <c r="N40" s="79">
        <f t="shared" si="8"/>
        <v>802</v>
      </c>
      <c r="O40" s="79">
        <f t="shared" si="8"/>
        <v>969</v>
      </c>
      <c r="P40" s="80">
        <f t="shared" si="8"/>
        <v>803</v>
      </c>
      <c r="Q40" s="81">
        <f t="shared" si="9"/>
        <v>4721</v>
      </c>
      <c r="R40" s="55">
        <f t="shared" si="10"/>
        <v>5710</v>
      </c>
    </row>
    <row r="41" spans="1:18" ht="17.100000000000001" customHeight="1">
      <c r="B41" s="617"/>
      <c r="C41" s="56" t="s">
        <v>28</v>
      </c>
      <c r="D41" s="56"/>
      <c r="E41" s="56"/>
      <c r="F41" s="56"/>
      <c r="G41" s="56"/>
      <c r="H41" s="33">
        <f t="shared" si="6"/>
        <v>37</v>
      </c>
      <c r="I41" s="34">
        <f t="shared" si="6"/>
        <v>47</v>
      </c>
      <c r="J41" s="33">
        <f t="shared" si="7"/>
        <v>84</v>
      </c>
      <c r="K41" s="344" t="s">
        <v>186</v>
      </c>
      <c r="L41" s="82">
        <f t="shared" si="8"/>
        <v>70</v>
      </c>
      <c r="M41" s="82">
        <f t="shared" si="8"/>
        <v>51</v>
      </c>
      <c r="N41" s="82">
        <f t="shared" si="8"/>
        <v>41</v>
      </c>
      <c r="O41" s="82">
        <f t="shared" si="8"/>
        <v>26</v>
      </c>
      <c r="P41" s="83">
        <f t="shared" si="8"/>
        <v>38</v>
      </c>
      <c r="Q41" s="37">
        <f t="shared" si="9"/>
        <v>226</v>
      </c>
      <c r="R41" s="84">
        <f t="shared" si="10"/>
        <v>310</v>
      </c>
    </row>
    <row r="42" spans="1:18" ht="17.100000000000001" customHeight="1" thickBot="1">
      <c r="B42" s="618"/>
      <c r="C42" s="607" t="s">
        <v>29</v>
      </c>
      <c r="D42" s="608"/>
      <c r="E42" s="608"/>
      <c r="F42" s="608"/>
      <c r="G42" s="609"/>
      <c r="H42" s="61">
        <f>H34+H41</f>
        <v>2764</v>
      </c>
      <c r="I42" s="62">
        <f>I34+I41</f>
        <v>2513</v>
      </c>
      <c r="J42" s="63">
        <f t="shared" si="7"/>
        <v>5277</v>
      </c>
      <c r="K42" s="340" t="s">
        <v>186</v>
      </c>
      <c r="L42" s="64">
        <f>L34+L41</f>
        <v>4708</v>
      </c>
      <c r="M42" s="64">
        <f>M34+M41</f>
        <v>3089</v>
      </c>
      <c r="N42" s="64">
        <f>N34+N41</f>
        <v>2308</v>
      </c>
      <c r="O42" s="64">
        <f>O34+O41</f>
        <v>2460</v>
      </c>
      <c r="P42" s="62">
        <f>P34+P41</f>
        <v>2067</v>
      </c>
      <c r="Q42" s="63">
        <f t="shared" si="9"/>
        <v>14632</v>
      </c>
      <c r="R42" s="65">
        <f t="shared" si="10"/>
        <v>19909</v>
      </c>
    </row>
    <row r="45" spans="1:18" ht="17.100000000000001" customHeight="1">
      <c r="A45" s="1" t="s">
        <v>31</v>
      </c>
    </row>
    <row r="46" spans="1:18" ht="17.100000000000001" customHeight="1">
      <c r="B46" s="5"/>
      <c r="C46" s="5"/>
      <c r="D46" s="5"/>
      <c r="E46" s="6"/>
      <c r="F46" s="6"/>
      <c r="G46" s="6"/>
      <c r="H46" s="6"/>
      <c r="I46" s="6"/>
      <c r="J46" s="6"/>
      <c r="K46" s="621" t="s">
        <v>32</v>
      </c>
      <c r="L46" s="621"/>
      <c r="M46" s="621"/>
      <c r="N46" s="621"/>
      <c r="O46" s="621"/>
      <c r="P46" s="621"/>
      <c r="Q46" s="621"/>
      <c r="R46" s="621"/>
    </row>
    <row r="47" spans="1:18" ht="17.100000000000001" customHeight="1">
      <c r="B47" s="655" t="str">
        <f>"令和" &amp; DBCS($A$2) &amp; "年（" &amp; DBCS($B$2) &amp; "年）" &amp; DBCS($C$2) &amp; "月"</f>
        <v>令和２年（２０２０年）９月</v>
      </c>
      <c r="C47" s="656"/>
      <c r="D47" s="656"/>
      <c r="E47" s="656"/>
      <c r="F47" s="656"/>
      <c r="G47" s="657"/>
      <c r="H47" s="632" t="s">
        <v>33</v>
      </c>
      <c r="I47" s="633"/>
      <c r="J47" s="633"/>
      <c r="K47" s="624" t="s">
        <v>34</v>
      </c>
      <c r="L47" s="625"/>
      <c r="M47" s="625"/>
      <c r="N47" s="625"/>
      <c r="O47" s="625"/>
      <c r="P47" s="625"/>
      <c r="Q47" s="626"/>
      <c r="R47" s="667" t="s">
        <v>20</v>
      </c>
    </row>
    <row r="48" spans="1:18" ht="17.100000000000001" customHeight="1">
      <c r="B48" s="658"/>
      <c r="C48" s="659"/>
      <c r="D48" s="659"/>
      <c r="E48" s="659"/>
      <c r="F48" s="659"/>
      <c r="G48" s="660"/>
      <c r="H48" s="85" t="s">
        <v>11</v>
      </c>
      <c r="I48" s="86" t="s">
        <v>12</v>
      </c>
      <c r="J48" s="87" t="s">
        <v>13</v>
      </c>
      <c r="K48" s="345" t="s">
        <v>14</v>
      </c>
      <c r="L48" s="88" t="s">
        <v>15</v>
      </c>
      <c r="M48" s="88" t="s">
        <v>16</v>
      </c>
      <c r="N48" s="88" t="s">
        <v>17</v>
      </c>
      <c r="O48" s="88" t="s">
        <v>18</v>
      </c>
      <c r="P48" s="89" t="s">
        <v>19</v>
      </c>
      <c r="Q48" s="390" t="s">
        <v>13</v>
      </c>
      <c r="R48" s="668"/>
    </row>
    <row r="49" spans="1:18" ht="17.100000000000001" customHeight="1">
      <c r="B49" s="8" t="s">
        <v>21</v>
      </c>
      <c r="C49" s="10"/>
      <c r="D49" s="10"/>
      <c r="E49" s="10"/>
      <c r="F49" s="10"/>
      <c r="G49" s="10"/>
      <c r="H49" s="90">
        <v>851</v>
      </c>
      <c r="I49" s="91">
        <v>1267</v>
      </c>
      <c r="J49" s="92">
        <f>SUM(H49:I49)</f>
        <v>2118</v>
      </c>
      <c r="K49" s="346">
        <v>0</v>
      </c>
      <c r="L49" s="94">
        <v>3569</v>
      </c>
      <c r="M49" s="94">
        <v>2388</v>
      </c>
      <c r="N49" s="94">
        <v>1460</v>
      </c>
      <c r="O49" s="94">
        <v>915</v>
      </c>
      <c r="P49" s="95">
        <v>429</v>
      </c>
      <c r="Q49" s="96">
        <f>SUM(K49:P49)</f>
        <v>8761</v>
      </c>
      <c r="R49" s="97">
        <f>SUM(J49,Q49)</f>
        <v>10879</v>
      </c>
    </row>
    <row r="50" spans="1:18" ht="17.100000000000001" customHeight="1">
      <c r="B50" s="98" t="s">
        <v>28</v>
      </c>
      <c r="C50" s="99"/>
      <c r="D50" s="99"/>
      <c r="E50" s="99"/>
      <c r="F50" s="99"/>
      <c r="G50" s="99"/>
      <c r="H50" s="100">
        <v>8</v>
      </c>
      <c r="I50" s="101">
        <v>25</v>
      </c>
      <c r="J50" s="102">
        <f>SUM(H50:I50)</f>
        <v>33</v>
      </c>
      <c r="K50" s="347">
        <v>0</v>
      </c>
      <c r="L50" s="104">
        <v>47</v>
      </c>
      <c r="M50" s="104">
        <v>43</v>
      </c>
      <c r="N50" s="104">
        <v>32</v>
      </c>
      <c r="O50" s="104">
        <v>12</v>
      </c>
      <c r="P50" s="105">
        <v>14</v>
      </c>
      <c r="Q50" s="106">
        <f>SUM(K50:P50)</f>
        <v>148</v>
      </c>
      <c r="R50" s="107">
        <f>SUM(J50,Q50)</f>
        <v>181</v>
      </c>
    </row>
    <row r="51" spans="1:18" ht="17.100000000000001" customHeight="1">
      <c r="B51" s="15" t="s">
        <v>35</v>
      </c>
      <c r="C51" s="16"/>
      <c r="D51" s="16"/>
      <c r="E51" s="16"/>
      <c r="F51" s="16"/>
      <c r="G51" s="16"/>
      <c r="H51" s="108">
        <f t="shared" ref="H51:P51" si="11">H49+H50</f>
        <v>859</v>
      </c>
      <c r="I51" s="109">
        <f t="shared" si="11"/>
        <v>1292</v>
      </c>
      <c r="J51" s="110">
        <f t="shared" si="11"/>
        <v>2151</v>
      </c>
      <c r="K51" s="348">
        <f t="shared" si="11"/>
        <v>0</v>
      </c>
      <c r="L51" s="112">
        <f t="shared" si="11"/>
        <v>3616</v>
      </c>
      <c r="M51" s="112">
        <f t="shared" si="11"/>
        <v>2431</v>
      </c>
      <c r="N51" s="112">
        <f t="shared" si="11"/>
        <v>1492</v>
      </c>
      <c r="O51" s="112">
        <f t="shared" si="11"/>
        <v>927</v>
      </c>
      <c r="P51" s="109">
        <f t="shared" si="11"/>
        <v>443</v>
      </c>
      <c r="Q51" s="110">
        <f>SUM(K51:P51)</f>
        <v>8909</v>
      </c>
      <c r="R51" s="113">
        <f>SUM(J51,Q51)</f>
        <v>11060</v>
      </c>
    </row>
    <row r="53" spans="1:18" ht="17.100000000000001" customHeight="1">
      <c r="A53" s="1" t="s">
        <v>36</v>
      </c>
    </row>
    <row r="54" spans="1:18" ht="17.100000000000001" customHeight="1">
      <c r="B54" s="5"/>
      <c r="C54" s="5"/>
      <c r="D54" s="5"/>
      <c r="E54" s="6"/>
      <c r="F54" s="6"/>
      <c r="G54" s="6"/>
      <c r="H54" s="6"/>
      <c r="I54" s="6"/>
      <c r="J54" s="6"/>
      <c r="K54" s="621" t="s">
        <v>32</v>
      </c>
      <c r="L54" s="621"/>
      <c r="M54" s="621"/>
      <c r="N54" s="621"/>
      <c r="O54" s="621"/>
      <c r="P54" s="621"/>
      <c r="Q54" s="621"/>
      <c r="R54" s="621"/>
    </row>
    <row r="55" spans="1:18" ht="17.100000000000001" customHeight="1">
      <c r="B55" s="655" t="str">
        <f>"令和" &amp; DBCS($A$2) &amp; "年（" &amp; DBCS($B$2) &amp; "年）" &amp; DBCS($C$2) &amp; "月"</f>
        <v>令和２年（２０２０年）９月</v>
      </c>
      <c r="C55" s="656"/>
      <c r="D55" s="656"/>
      <c r="E55" s="656"/>
      <c r="F55" s="656"/>
      <c r="G55" s="657"/>
      <c r="H55" s="632" t="s">
        <v>33</v>
      </c>
      <c r="I55" s="633"/>
      <c r="J55" s="633"/>
      <c r="K55" s="624" t="s">
        <v>34</v>
      </c>
      <c r="L55" s="625"/>
      <c r="M55" s="625"/>
      <c r="N55" s="625"/>
      <c r="O55" s="625"/>
      <c r="P55" s="625"/>
      <c r="Q55" s="626"/>
      <c r="R55" s="657" t="s">
        <v>20</v>
      </c>
    </row>
    <row r="56" spans="1:18" ht="17.100000000000001" customHeight="1">
      <c r="B56" s="658"/>
      <c r="C56" s="659"/>
      <c r="D56" s="659"/>
      <c r="E56" s="659"/>
      <c r="F56" s="659"/>
      <c r="G56" s="660"/>
      <c r="H56" s="85" t="s">
        <v>11</v>
      </c>
      <c r="I56" s="86" t="s">
        <v>12</v>
      </c>
      <c r="J56" s="87" t="s">
        <v>13</v>
      </c>
      <c r="K56" s="345" t="s">
        <v>14</v>
      </c>
      <c r="L56" s="88" t="s">
        <v>15</v>
      </c>
      <c r="M56" s="88" t="s">
        <v>16</v>
      </c>
      <c r="N56" s="88" t="s">
        <v>17</v>
      </c>
      <c r="O56" s="88" t="s">
        <v>18</v>
      </c>
      <c r="P56" s="89" t="s">
        <v>19</v>
      </c>
      <c r="Q56" s="114" t="s">
        <v>13</v>
      </c>
      <c r="R56" s="660"/>
    </row>
    <row r="57" spans="1:18" ht="17.100000000000001" customHeight="1">
      <c r="B57" s="8" t="s">
        <v>21</v>
      </c>
      <c r="C57" s="10"/>
      <c r="D57" s="10"/>
      <c r="E57" s="10"/>
      <c r="F57" s="10"/>
      <c r="G57" s="10"/>
      <c r="H57" s="90">
        <v>9</v>
      </c>
      <c r="I57" s="91">
        <v>16</v>
      </c>
      <c r="J57" s="92">
        <f>SUM(H57:I57)</f>
        <v>25</v>
      </c>
      <c r="K57" s="346">
        <v>0</v>
      </c>
      <c r="L57" s="94">
        <v>1390</v>
      </c>
      <c r="M57" s="94">
        <v>1054</v>
      </c>
      <c r="N57" s="94">
        <v>735</v>
      </c>
      <c r="O57" s="94">
        <v>504</v>
      </c>
      <c r="P57" s="95">
        <v>222</v>
      </c>
      <c r="Q57" s="115">
        <f>SUM(K57:P57)</f>
        <v>3905</v>
      </c>
      <c r="R57" s="116">
        <f>SUM(J57,Q57)</f>
        <v>3930</v>
      </c>
    </row>
    <row r="58" spans="1:18" ht="17.100000000000001" customHeight="1">
      <c r="B58" s="98" t="s">
        <v>28</v>
      </c>
      <c r="C58" s="99"/>
      <c r="D58" s="99"/>
      <c r="E58" s="99"/>
      <c r="F58" s="99"/>
      <c r="G58" s="99"/>
      <c r="H58" s="100">
        <v>0</v>
      </c>
      <c r="I58" s="101">
        <v>1</v>
      </c>
      <c r="J58" s="102">
        <f>SUM(H58:I58)</f>
        <v>1</v>
      </c>
      <c r="K58" s="347">
        <v>0</v>
      </c>
      <c r="L58" s="104">
        <v>9</v>
      </c>
      <c r="M58" s="104">
        <v>7</v>
      </c>
      <c r="N58" s="104">
        <v>10</v>
      </c>
      <c r="O58" s="104">
        <v>1</v>
      </c>
      <c r="P58" s="105">
        <v>4</v>
      </c>
      <c r="Q58" s="117">
        <f>SUM(K58:P58)</f>
        <v>31</v>
      </c>
      <c r="R58" s="118">
        <f>SUM(J58,Q58)</f>
        <v>32</v>
      </c>
    </row>
    <row r="59" spans="1:18" ht="17.100000000000001" customHeight="1">
      <c r="B59" s="15" t="s">
        <v>35</v>
      </c>
      <c r="C59" s="16"/>
      <c r="D59" s="16"/>
      <c r="E59" s="16"/>
      <c r="F59" s="16"/>
      <c r="G59" s="16"/>
      <c r="H59" s="108">
        <f>H57+H58</f>
        <v>9</v>
      </c>
      <c r="I59" s="109">
        <f>I57+I58</f>
        <v>17</v>
      </c>
      <c r="J59" s="110">
        <f>SUM(H59:I59)</f>
        <v>26</v>
      </c>
      <c r="K59" s="348">
        <f t="shared" ref="K59:P59" si="12">K57+K58</f>
        <v>0</v>
      </c>
      <c r="L59" s="112">
        <f t="shared" si="12"/>
        <v>1399</v>
      </c>
      <c r="M59" s="112">
        <f t="shared" si="12"/>
        <v>1061</v>
      </c>
      <c r="N59" s="112">
        <f t="shared" si="12"/>
        <v>745</v>
      </c>
      <c r="O59" s="112">
        <f t="shared" si="12"/>
        <v>505</v>
      </c>
      <c r="P59" s="109">
        <f t="shared" si="12"/>
        <v>226</v>
      </c>
      <c r="Q59" s="119">
        <f>SUM(K59:P59)</f>
        <v>3936</v>
      </c>
      <c r="R59" s="120">
        <f>SUM(J59,Q59)</f>
        <v>3962</v>
      </c>
    </row>
    <row r="61" spans="1:18" ht="17.100000000000001" customHeight="1">
      <c r="A61" s="1" t="s">
        <v>37</v>
      </c>
    </row>
    <row r="62" spans="1:18" ht="17.100000000000001" customHeight="1">
      <c r="A62" s="1" t="s">
        <v>38</v>
      </c>
    </row>
    <row r="63" spans="1:18" ht="17.100000000000001" customHeight="1">
      <c r="B63" s="5"/>
      <c r="C63" s="5"/>
      <c r="D63" s="5"/>
      <c r="E63" s="6"/>
      <c r="F63" s="6"/>
      <c r="G63" s="6"/>
      <c r="H63" s="6"/>
      <c r="I63" s="6"/>
      <c r="J63" s="621" t="s">
        <v>32</v>
      </c>
      <c r="K63" s="621"/>
      <c r="L63" s="621"/>
      <c r="M63" s="621"/>
      <c r="N63" s="621"/>
      <c r="O63" s="621"/>
      <c r="P63" s="621"/>
      <c r="Q63" s="621"/>
    </row>
    <row r="64" spans="1:18" ht="17.100000000000001" customHeight="1">
      <c r="B64" s="655" t="str">
        <f>"令和" &amp; DBCS($A$2) &amp; "年（" &amp; DBCS($B$2) &amp; "年）" &amp; DBCS($C$2) &amp; "月"</f>
        <v>令和２年（２０２０年）９月</v>
      </c>
      <c r="C64" s="656"/>
      <c r="D64" s="656"/>
      <c r="E64" s="656"/>
      <c r="F64" s="656"/>
      <c r="G64" s="657"/>
      <c r="H64" s="632" t="s">
        <v>33</v>
      </c>
      <c r="I64" s="633"/>
      <c r="J64" s="633"/>
      <c r="K64" s="624" t="s">
        <v>34</v>
      </c>
      <c r="L64" s="625"/>
      <c r="M64" s="625"/>
      <c r="N64" s="625"/>
      <c r="O64" s="625"/>
      <c r="P64" s="626"/>
      <c r="Q64" s="657" t="s">
        <v>20</v>
      </c>
    </row>
    <row r="65" spans="1:17" ht="17.100000000000001" customHeight="1">
      <c r="B65" s="658"/>
      <c r="C65" s="659"/>
      <c r="D65" s="659"/>
      <c r="E65" s="659"/>
      <c r="F65" s="659"/>
      <c r="G65" s="660"/>
      <c r="H65" s="85" t="s">
        <v>11</v>
      </c>
      <c r="I65" s="86" t="s">
        <v>12</v>
      </c>
      <c r="J65" s="87" t="s">
        <v>13</v>
      </c>
      <c r="K65" s="121" t="s">
        <v>15</v>
      </c>
      <c r="L65" s="88" t="s">
        <v>16</v>
      </c>
      <c r="M65" s="88" t="s">
        <v>17</v>
      </c>
      <c r="N65" s="88" t="s">
        <v>18</v>
      </c>
      <c r="O65" s="89" t="s">
        <v>19</v>
      </c>
      <c r="P65" s="114" t="s">
        <v>13</v>
      </c>
      <c r="Q65" s="660"/>
    </row>
    <row r="66" spans="1:17" ht="17.100000000000001" customHeight="1">
      <c r="B66" s="8" t="s">
        <v>21</v>
      </c>
      <c r="C66" s="10"/>
      <c r="D66" s="10"/>
      <c r="E66" s="10"/>
      <c r="F66" s="10"/>
      <c r="G66" s="10"/>
      <c r="H66" s="90">
        <v>0</v>
      </c>
      <c r="I66" s="91">
        <v>0</v>
      </c>
      <c r="J66" s="92">
        <f>SUM(H66:I66)</f>
        <v>0</v>
      </c>
      <c r="K66" s="93">
        <v>1</v>
      </c>
      <c r="L66" s="94">
        <v>7</v>
      </c>
      <c r="M66" s="94">
        <v>160</v>
      </c>
      <c r="N66" s="94">
        <v>502</v>
      </c>
      <c r="O66" s="95">
        <v>436</v>
      </c>
      <c r="P66" s="115">
        <f>SUM(K66:O66)</f>
        <v>1106</v>
      </c>
      <c r="Q66" s="116">
        <f>SUM(J66,P66)</f>
        <v>1106</v>
      </c>
    </row>
    <row r="67" spans="1:17" ht="17.100000000000001" customHeight="1">
      <c r="B67" s="98" t="s">
        <v>28</v>
      </c>
      <c r="C67" s="99"/>
      <c r="D67" s="99"/>
      <c r="E67" s="99"/>
      <c r="F67" s="99"/>
      <c r="G67" s="99"/>
      <c r="H67" s="100">
        <v>0</v>
      </c>
      <c r="I67" s="101">
        <v>0</v>
      </c>
      <c r="J67" s="102">
        <f>SUM(H67:I67)</f>
        <v>0</v>
      </c>
      <c r="K67" s="103">
        <v>0</v>
      </c>
      <c r="L67" s="104">
        <v>0</v>
      </c>
      <c r="M67" s="104">
        <v>1</v>
      </c>
      <c r="N67" s="104">
        <v>1</v>
      </c>
      <c r="O67" s="105">
        <v>5</v>
      </c>
      <c r="P67" s="117">
        <f>SUM(K67:O67)</f>
        <v>7</v>
      </c>
      <c r="Q67" s="118">
        <f>SUM(J67,P67)</f>
        <v>7</v>
      </c>
    </row>
    <row r="68" spans="1:17" ht="17.100000000000001" customHeight="1">
      <c r="B68" s="15" t="s">
        <v>35</v>
      </c>
      <c r="C68" s="16"/>
      <c r="D68" s="16"/>
      <c r="E68" s="16"/>
      <c r="F68" s="16"/>
      <c r="G68" s="16"/>
      <c r="H68" s="108">
        <f>H66+H67</f>
        <v>0</v>
      </c>
      <c r="I68" s="109">
        <f>I66+I67</f>
        <v>0</v>
      </c>
      <c r="J68" s="110">
        <f>SUM(H68:I68)</f>
        <v>0</v>
      </c>
      <c r="K68" s="111">
        <f>K66+K67</f>
        <v>1</v>
      </c>
      <c r="L68" s="112">
        <f>L66+L67</f>
        <v>7</v>
      </c>
      <c r="M68" s="112">
        <f>M66+M67</f>
        <v>161</v>
      </c>
      <c r="N68" s="112">
        <f>N66+N67</f>
        <v>503</v>
      </c>
      <c r="O68" s="109">
        <f>O66+O67</f>
        <v>441</v>
      </c>
      <c r="P68" s="119">
        <f>SUM(K68:O68)</f>
        <v>1113</v>
      </c>
      <c r="Q68" s="120">
        <f>SUM(J68,P68)</f>
        <v>1113</v>
      </c>
    </row>
    <row r="70" spans="1:17" ht="17.100000000000001" customHeight="1">
      <c r="A70" s="1" t="s">
        <v>39</v>
      </c>
    </row>
    <row r="71" spans="1:17" ht="17.100000000000001" customHeight="1">
      <c r="B71" s="5"/>
      <c r="C71" s="5"/>
      <c r="D71" s="5"/>
      <c r="E71" s="6"/>
      <c r="F71" s="6"/>
      <c r="G71" s="6"/>
      <c r="H71" s="6"/>
      <c r="I71" s="6"/>
      <c r="J71" s="621" t="s">
        <v>32</v>
      </c>
      <c r="K71" s="621"/>
      <c r="L71" s="621"/>
      <c r="M71" s="621"/>
      <c r="N71" s="621"/>
      <c r="O71" s="621"/>
      <c r="P71" s="621"/>
      <c r="Q71" s="621"/>
    </row>
    <row r="72" spans="1:17" ht="17.100000000000001" customHeight="1">
      <c r="B72" s="655" t="str">
        <f>"令和" &amp; DBCS($A$2) &amp; "年（" &amp; DBCS($B$2) &amp; "年）" &amp; DBCS($C$2) &amp; "月"</f>
        <v>令和２年（２０２０年）９月</v>
      </c>
      <c r="C72" s="656"/>
      <c r="D72" s="656"/>
      <c r="E72" s="656"/>
      <c r="F72" s="656"/>
      <c r="G72" s="657"/>
      <c r="H72" s="619" t="s">
        <v>33</v>
      </c>
      <c r="I72" s="620"/>
      <c r="J72" s="620"/>
      <c r="K72" s="649" t="s">
        <v>34</v>
      </c>
      <c r="L72" s="620"/>
      <c r="M72" s="620"/>
      <c r="N72" s="620"/>
      <c r="O72" s="620"/>
      <c r="P72" s="650"/>
      <c r="Q72" s="645" t="s">
        <v>20</v>
      </c>
    </row>
    <row r="73" spans="1:17" ht="17.100000000000001" customHeight="1">
      <c r="B73" s="658"/>
      <c r="C73" s="659"/>
      <c r="D73" s="659"/>
      <c r="E73" s="659"/>
      <c r="F73" s="659"/>
      <c r="G73" s="660"/>
      <c r="H73" s="122" t="s">
        <v>11</v>
      </c>
      <c r="I73" s="123" t="s">
        <v>12</v>
      </c>
      <c r="J73" s="124" t="s">
        <v>13</v>
      </c>
      <c r="K73" s="125" t="s">
        <v>15</v>
      </c>
      <c r="L73" s="126" t="s">
        <v>16</v>
      </c>
      <c r="M73" s="126" t="s">
        <v>17</v>
      </c>
      <c r="N73" s="126" t="s">
        <v>18</v>
      </c>
      <c r="O73" s="127" t="s">
        <v>19</v>
      </c>
      <c r="P73" s="128" t="s">
        <v>13</v>
      </c>
      <c r="Q73" s="646"/>
    </row>
    <row r="74" spans="1:17" ht="17.100000000000001" customHeight="1">
      <c r="B74" s="8" t="s">
        <v>21</v>
      </c>
      <c r="C74" s="10"/>
      <c r="D74" s="10"/>
      <c r="E74" s="10"/>
      <c r="F74" s="10"/>
      <c r="G74" s="10"/>
      <c r="H74" s="90">
        <v>0</v>
      </c>
      <c r="I74" s="91">
        <v>0</v>
      </c>
      <c r="J74" s="92">
        <f>SUM(H74:I74)</f>
        <v>0</v>
      </c>
      <c r="K74" s="93">
        <v>51</v>
      </c>
      <c r="L74" s="94">
        <v>86</v>
      </c>
      <c r="M74" s="94">
        <v>129</v>
      </c>
      <c r="N74" s="94">
        <v>107</v>
      </c>
      <c r="O74" s="95">
        <v>79</v>
      </c>
      <c r="P74" s="115">
        <f>SUM(K74:O74)</f>
        <v>452</v>
      </c>
      <c r="Q74" s="116">
        <f>SUM(J74,P74)</f>
        <v>452</v>
      </c>
    </row>
    <row r="75" spans="1:17" ht="17.100000000000001" customHeight="1">
      <c r="B75" s="98" t="s">
        <v>28</v>
      </c>
      <c r="C75" s="99"/>
      <c r="D75" s="99"/>
      <c r="E75" s="99"/>
      <c r="F75" s="99"/>
      <c r="G75" s="99"/>
      <c r="H75" s="100">
        <v>0</v>
      </c>
      <c r="I75" s="101">
        <v>0</v>
      </c>
      <c r="J75" s="102">
        <f>SUM(H75:I75)</f>
        <v>0</v>
      </c>
      <c r="K75" s="103">
        <v>1</v>
      </c>
      <c r="L75" s="104">
        <v>0</v>
      </c>
      <c r="M75" s="104">
        <v>0</v>
      </c>
      <c r="N75" s="104">
        <v>0</v>
      </c>
      <c r="O75" s="105">
        <v>1</v>
      </c>
      <c r="P75" s="117">
        <f>SUM(K75:O75)</f>
        <v>2</v>
      </c>
      <c r="Q75" s="118">
        <f>SUM(J75,P75)</f>
        <v>2</v>
      </c>
    </row>
    <row r="76" spans="1:17" ht="17.100000000000001" customHeight="1">
      <c r="B76" s="15" t="s">
        <v>35</v>
      </c>
      <c r="C76" s="16"/>
      <c r="D76" s="16"/>
      <c r="E76" s="16"/>
      <c r="F76" s="16"/>
      <c r="G76" s="16"/>
      <c r="H76" s="108">
        <f>H74+H75</f>
        <v>0</v>
      </c>
      <c r="I76" s="109">
        <f>I74+I75</f>
        <v>0</v>
      </c>
      <c r="J76" s="110">
        <f>SUM(H76:I76)</f>
        <v>0</v>
      </c>
      <c r="K76" s="111">
        <f>K74+K75</f>
        <v>52</v>
      </c>
      <c r="L76" s="112">
        <f>L74+L75</f>
        <v>86</v>
      </c>
      <c r="M76" s="112">
        <f>M74+M75</f>
        <v>129</v>
      </c>
      <c r="N76" s="112">
        <f>N74+N75</f>
        <v>107</v>
      </c>
      <c r="O76" s="109">
        <f>O74+O75</f>
        <v>80</v>
      </c>
      <c r="P76" s="119">
        <f>SUM(K76:O76)</f>
        <v>454</v>
      </c>
      <c r="Q76" s="120">
        <f>SUM(J76,P76)</f>
        <v>454</v>
      </c>
    </row>
    <row r="78" spans="1:17" ht="17.100000000000001" customHeight="1">
      <c r="A78" s="1" t="s">
        <v>40</v>
      </c>
    </row>
    <row r="79" spans="1:17" ht="17.100000000000001" customHeight="1">
      <c r="B79" s="5"/>
      <c r="C79" s="5"/>
      <c r="D79" s="5"/>
      <c r="E79" s="6"/>
      <c r="F79" s="6"/>
      <c r="G79" s="6"/>
      <c r="H79" s="6"/>
      <c r="I79" s="6"/>
      <c r="J79" s="621" t="s">
        <v>32</v>
      </c>
      <c r="K79" s="621"/>
      <c r="L79" s="621"/>
      <c r="M79" s="621"/>
      <c r="N79" s="621"/>
      <c r="O79" s="621"/>
      <c r="P79" s="621"/>
      <c r="Q79" s="621"/>
    </row>
    <row r="80" spans="1:17" ht="17.100000000000001" customHeight="1">
      <c r="B80" s="639" t="str">
        <f>"令和" &amp; DBCS($A$2) &amp; "年（" &amp; DBCS($B$2) &amp; "年）" &amp; DBCS($C$2) &amp; "月"</f>
        <v>令和２年（２０２０年）９月</v>
      </c>
      <c r="C80" s="640"/>
      <c r="D80" s="640"/>
      <c r="E80" s="640"/>
      <c r="F80" s="640"/>
      <c r="G80" s="641"/>
      <c r="H80" s="651" t="s">
        <v>33</v>
      </c>
      <c r="I80" s="652"/>
      <c r="J80" s="652"/>
      <c r="K80" s="653" t="s">
        <v>34</v>
      </c>
      <c r="L80" s="652"/>
      <c r="M80" s="652"/>
      <c r="N80" s="652"/>
      <c r="O80" s="652"/>
      <c r="P80" s="654"/>
      <c r="Q80" s="641" t="s">
        <v>20</v>
      </c>
    </row>
    <row r="81" spans="1:18" ht="17.100000000000001" customHeight="1">
      <c r="B81" s="642"/>
      <c r="C81" s="643"/>
      <c r="D81" s="643"/>
      <c r="E81" s="643"/>
      <c r="F81" s="643"/>
      <c r="G81" s="644"/>
      <c r="H81" s="129" t="s">
        <v>11</v>
      </c>
      <c r="I81" s="130" t="s">
        <v>12</v>
      </c>
      <c r="J81" s="389" t="s">
        <v>13</v>
      </c>
      <c r="K81" s="131" t="s">
        <v>15</v>
      </c>
      <c r="L81" s="132" t="s">
        <v>16</v>
      </c>
      <c r="M81" s="132" t="s">
        <v>17</v>
      </c>
      <c r="N81" s="132" t="s">
        <v>18</v>
      </c>
      <c r="O81" s="130" t="s">
        <v>19</v>
      </c>
      <c r="P81" s="133" t="s">
        <v>13</v>
      </c>
      <c r="Q81" s="644"/>
    </row>
    <row r="82" spans="1:18" ht="17.100000000000001" customHeight="1">
      <c r="B82" s="8" t="s">
        <v>21</v>
      </c>
      <c r="C82" s="10"/>
      <c r="D82" s="10"/>
      <c r="E82" s="10"/>
      <c r="F82" s="10"/>
      <c r="G82" s="10"/>
      <c r="H82" s="90">
        <v>0</v>
      </c>
      <c r="I82" s="91">
        <v>0</v>
      </c>
      <c r="J82" s="92">
        <f>SUM(H82:I82)</f>
        <v>0</v>
      </c>
      <c r="K82" s="93">
        <v>1</v>
      </c>
      <c r="L82" s="94">
        <v>9</v>
      </c>
      <c r="M82" s="94">
        <v>13</v>
      </c>
      <c r="N82" s="94">
        <v>49</v>
      </c>
      <c r="O82" s="95">
        <v>77</v>
      </c>
      <c r="P82" s="115">
        <f>SUM(K82:O82)</f>
        <v>149</v>
      </c>
      <c r="Q82" s="116">
        <f>SUM(J82,P82)</f>
        <v>149</v>
      </c>
    </row>
    <row r="83" spans="1:18" ht="17.100000000000001" customHeight="1">
      <c r="B83" s="98" t="s">
        <v>28</v>
      </c>
      <c r="C83" s="99"/>
      <c r="D83" s="99"/>
      <c r="E83" s="99"/>
      <c r="F83" s="99"/>
      <c r="G83" s="99"/>
      <c r="H83" s="100">
        <v>0</v>
      </c>
      <c r="I83" s="101">
        <v>0</v>
      </c>
      <c r="J83" s="102">
        <f>SUM(H83:I83)</f>
        <v>0</v>
      </c>
      <c r="K83" s="103">
        <v>0</v>
      </c>
      <c r="L83" s="104">
        <v>0</v>
      </c>
      <c r="M83" s="104">
        <v>0</v>
      </c>
      <c r="N83" s="104">
        <v>1</v>
      </c>
      <c r="O83" s="105">
        <v>1</v>
      </c>
      <c r="P83" s="117">
        <f>SUM(K83:O83)</f>
        <v>2</v>
      </c>
      <c r="Q83" s="118">
        <f>SUM(J83,P83)</f>
        <v>2</v>
      </c>
    </row>
    <row r="84" spans="1:18" ht="17.100000000000001" customHeight="1">
      <c r="B84" s="15" t="s">
        <v>35</v>
      </c>
      <c r="C84" s="16"/>
      <c r="D84" s="16"/>
      <c r="E84" s="16"/>
      <c r="F84" s="16"/>
      <c r="G84" s="16"/>
      <c r="H84" s="108">
        <f>H82+H83</f>
        <v>0</v>
      </c>
      <c r="I84" s="109">
        <f>I82+I83</f>
        <v>0</v>
      </c>
      <c r="J84" s="110">
        <f>SUM(H84:I84)</f>
        <v>0</v>
      </c>
      <c r="K84" s="111">
        <f>K82+K83</f>
        <v>1</v>
      </c>
      <c r="L84" s="112">
        <f>L82+L83</f>
        <v>9</v>
      </c>
      <c r="M84" s="112">
        <f>M82+M83</f>
        <v>13</v>
      </c>
      <c r="N84" s="112">
        <f>N82+N83</f>
        <v>50</v>
      </c>
      <c r="O84" s="109">
        <f>O82+O83</f>
        <v>78</v>
      </c>
      <c r="P84" s="119">
        <f>SUM(K84:O84)</f>
        <v>151</v>
      </c>
      <c r="Q84" s="120">
        <f>SUM(J84,P84)</f>
        <v>151</v>
      </c>
    </row>
    <row r="86" spans="1:18" s="251" customFormat="1" ht="17.100000000000001" customHeight="1">
      <c r="A86" s="1" t="s">
        <v>153</v>
      </c>
    </row>
    <row r="87" spans="1:18" s="251" customFormat="1" ht="17.100000000000001" customHeight="1">
      <c r="B87" s="248"/>
      <c r="C87" s="248"/>
      <c r="D87" s="248"/>
      <c r="E87" s="281"/>
      <c r="F87" s="281"/>
      <c r="G87" s="281"/>
      <c r="H87" s="281"/>
      <c r="I87" s="281"/>
      <c r="J87" s="666" t="s">
        <v>32</v>
      </c>
      <c r="K87" s="666"/>
      <c r="L87" s="666"/>
      <c r="M87" s="666"/>
      <c r="N87" s="666"/>
      <c r="O87" s="666"/>
      <c r="P87" s="666"/>
      <c r="Q87" s="666"/>
    </row>
    <row r="88" spans="1:18" s="251" customFormat="1" ht="17.100000000000001" customHeight="1">
      <c r="B88" s="681" t="str">
        <f>"令和" &amp; DBCS($A$2) &amp; "年（" &amp; DBCS($B$2) &amp; "年）" &amp; DBCS($C$2) &amp; "月"</f>
        <v>令和２年（２０２０年）９月</v>
      </c>
      <c r="C88" s="682"/>
      <c r="D88" s="682"/>
      <c r="E88" s="682"/>
      <c r="F88" s="682"/>
      <c r="G88" s="673"/>
      <c r="H88" s="669" t="s">
        <v>33</v>
      </c>
      <c r="I88" s="670"/>
      <c r="J88" s="670"/>
      <c r="K88" s="671" t="s">
        <v>34</v>
      </c>
      <c r="L88" s="670"/>
      <c r="M88" s="670"/>
      <c r="N88" s="670"/>
      <c r="O88" s="670"/>
      <c r="P88" s="672"/>
      <c r="Q88" s="673" t="s">
        <v>20</v>
      </c>
    </row>
    <row r="89" spans="1:18" s="251" customFormat="1" ht="17.100000000000001" customHeight="1">
      <c r="B89" s="683"/>
      <c r="C89" s="684"/>
      <c r="D89" s="684"/>
      <c r="E89" s="684"/>
      <c r="F89" s="684"/>
      <c r="G89" s="674"/>
      <c r="H89" s="282" t="s">
        <v>11</v>
      </c>
      <c r="I89" s="283" t="s">
        <v>12</v>
      </c>
      <c r="J89" s="392" t="s">
        <v>13</v>
      </c>
      <c r="K89" s="284" t="s">
        <v>15</v>
      </c>
      <c r="L89" s="285" t="s">
        <v>16</v>
      </c>
      <c r="M89" s="285" t="s">
        <v>17</v>
      </c>
      <c r="N89" s="285" t="s">
        <v>18</v>
      </c>
      <c r="O89" s="283" t="s">
        <v>19</v>
      </c>
      <c r="P89" s="286" t="s">
        <v>13</v>
      </c>
      <c r="Q89" s="674"/>
    </row>
    <row r="90" spans="1:18" s="251" customFormat="1" ht="17.100000000000001" customHeight="1">
      <c r="B90" s="252" t="s">
        <v>21</v>
      </c>
      <c r="C90" s="253"/>
      <c r="D90" s="253"/>
      <c r="E90" s="253"/>
      <c r="F90" s="253"/>
      <c r="G90" s="253"/>
      <c r="H90" s="254">
        <v>0</v>
      </c>
      <c r="I90" s="255">
        <v>0</v>
      </c>
      <c r="J90" s="256">
        <f>SUM(H90:I90)</f>
        <v>0</v>
      </c>
      <c r="K90" s="257">
        <v>0</v>
      </c>
      <c r="L90" s="258">
        <v>3</v>
      </c>
      <c r="M90" s="258">
        <v>27</v>
      </c>
      <c r="N90" s="258">
        <v>252</v>
      </c>
      <c r="O90" s="259">
        <v>368</v>
      </c>
      <c r="P90" s="260">
        <f>SUM(K90:O90)</f>
        <v>650</v>
      </c>
      <c r="Q90" s="261">
        <f>SUM(J90,P90)</f>
        <v>650</v>
      </c>
    </row>
    <row r="91" spans="1:18" s="251" customFormat="1" ht="17.100000000000001" customHeight="1">
      <c r="B91" s="262" t="s">
        <v>28</v>
      </c>
      <c r="C91" s="263"/>
      <c r="D91" s="263"/>
      <c r="E91" s="263"/>
      <c r="F91" s="263"/>
      <c r="G91" s="263"/>
      <c r="H91" s="264">
        <v>0</v>
      </c>
      <c r="I91" s="265">
        <v>0</v>
      </c>
      <c r="J91" s="266">
        <f>SUM(H91:I91)</f>
        <v>0</v>
      </c>
      <c r="K91" s="267">
        <v>0</v>
      </c>
      <c r="L91" s="268">
        <v>0</v>
      </c>
      <c r="M91" s="268">
        <v>0</v>
      </c>
      <c r="N91" s="268">
        <v>2</v>
      </c>
      <c r="O91" s="269">
        <v>5</v>
      </c>
      <c r="P91" s="270">
        <f>SUM(K91:O91)</f>
        <v>7</v>
      </c>
      <c r="Q91" s="271">
        <f>SUM(J91,P91)</f>
        <v>7</v>
      </c>
    </row>
    <row r="92" spans="1:18" s="251" customFormat="1" ht="17.100000000000001" customHeight="1">
      <c r="B92" s="272" t="s">
        <v>35</v>
      </c>
      <c r="C92" s="273"/>
      <c r="D92" s="273"/>
      <c r="E92" s="273"/>
      <c r="F92" s="273"/>
      <c r="G92" s="273"/>
      <c r="H92" s="274">
        <f>H90+H91</f>
        <v>0</v>
      </c>
      <c r="I92" s="275">
        <f>I90+I91</f>
        <v>0</v>
      </c>
      <c r="J92" s="276">
        <f>SUM(H92:I92)</f>
        <v>0</v>
      </c>
      <c r="K92" s="277">
        <f>K90+K91</f>
        <v>0</v>
      </c>
      <c r="L92" s="278">
        <f>L90+L91</f>
        <v>3</v>
      </c>
      <c r="M92" s="278">
        <f>M90+M91</f>
        <v>27</v>
      </c>
      <c r="N92" s="278">
        <f>N90+N91</f>
        <v>254</v>
      </c>
      <c r="O92" s="275">
        <f>O90+O91</f>
        <v>373</v>
      </c>
      <c r="P92" s="279">
        <f>SUM(K92:O92)</f>
        <v>657</v>
      </c>
      <c r="Q92" s="280">
        <f>SUM(J92,P92)</f>
        <v>657</v>
      </c>
    </row>
    <row r="93" spans="1:18" s="251" customFormat="1" ht="17.100000000000001" customHeight="1"/>
    <row r="94" spans="1:18" s="189" customFormat="1" ht="17.100000000000001" customHeight="1">
      <c r="A94" s="134" t="s">
        <v>41</v>
      </c>
      <c r="J94" s="287"/>
      <c r="K94" s="287"/>
    </row>
    <row r="95" spans="1:18" s="189" customFormat="1" ht="17.100000000000001" customHeight="1">
      <c r="B95" s="251"/>
      <c r="C95" s="288"/>
      <c r="D95" s="288"/>
      <c r="E95" s="288"/>
      <c r="F95" s="281"/>
      <c r="G95" s="281"/>
      <c r="H95" s="281"/>
      <c r="I95" s="666" t="s">
        <v>42</v>
      </c>
      <c r="J95" s="666"/>
      <c r="K95" s="666"/>
      <c r="L95" s="666"/>
      <c r="M95" s="666"/>
      <c r="N95" s="666"/>
      <c r="O95" s="666"/>
      <c r="P95" s="666"/>
      <c r="Q95" s="666"/>
      <c r="R95" s="666"/>
    </row>
    <row r="96" spans="1:18" s="189" customFormat="1" ht="17.100000000000001" customHeight="1">
      <c r="B96" s="675" t="str">
        <f>"令和" &amp; DBCS($A$2) &amp; "年（" &amp; DBCS($B$2) &amp; "年）" &amp; DBCS($C$2) &amp; "月"</f>
        <v>令和２年（２０２０年）９月</v>
      </c>
      <c r="C96" s="676"/>
      <c r="D96" s="676"/>
      <c r="E96" s="676"/>
      <c r="F96" s="676"/>
      <c r="G96" s="677"/>
      <c r="H96" s="661" t="s">
        <v>33</v>
      </c>
      <c r="I96" s="662"/>
      <c r="J96" s="662"/>
      <c r="K96" s="663" t="s">
        <v>34</v>
      </c>
      <c r="L96" s="664"/>
      <c r="M96" s="664"/>
      <c r="N96" s="664"/>
      <c r="O96" s="664"/>
      <c r="P96" s="664"/>
      <c r="Q96" s="665"/>
      <c r="R96" s="622" t="s">
        <v>20</v>
      </c>
    </row>
    <row r="97" spans="2:18" s="189" customFormat="1" ht="17.100000000000001" customHeight="1">
      <c r="B97" s="678"/>
      <c r="C97" s="679"/>
      <c r="D97" s="679"/>
      <c r="E97" s="679"/>
      <c r="F97" s="679"/>
      <c r="G97" s="680"/>
      <c r="H97" s="289" t="s">
        <v>11</v>
      </c>
      <c r="I97" s="290" t="s">
        <v>12</v>
      </c>
      <c r="J97" s="291" t="s">
        <v>13</v>
      </c>
      <c r="K97" s="345" t="s">
        <v>14</v>
      </c>
      <c r="L97" s="292" t="s">
        <v>15</v>
      </c>
      <c r="M97" s="292" t="s">
        <v>16</v>
      </c>
      <c r="N97" s="292" t="s">
        <v>17</v>
      </c>
      <c r="O97" s="292" t="s">
        <v>18</v>
      </c>
      <c r="P97" s="293" t="s">
        <v>19</v>
      </c>
      <c r="Q97" s="391" t="s">
        <v>13</v>
      </c>
      <c r="R97" s="623"/>
    </row>
    <row r="98" spans="2:18" s="189" customFormat="1" ht="17.100000000000001" customHeight="1">
      <c r="B98" s="294" t="s">
        <v>43</v>
      </c>
      <c r="C98" s="295"/>
      <c r="D98" s="295"/>
      <c r="E98" s="295"/>
      <c r="F98" s="295"/>
      <c r="G98" s="296"/>
      <c r="H98" s="297">
        <f t="shared" ref="H98:R98" si="13">SUM(H99,H105,H108,H113,H117:H118)</f>
        <v>1824</v>
      </c>
      <c r="I98" s="298">
        <f t="shared" si="13"/>
        <v>2881</v>
      </c>
      <c r="J98" s="299">
        <f t="shared" si="13"/>
        <v>4705</v>
      </c>
      <c r="K98" s="352">
        <f t="shared" si="13"/>
        <v>0</v>
      </c>
      <c r="L98" s="300">
        <f t="shared" si="13"/>
        <v>9700</v>
      </c>
      <c r="M98" s="300">
        <f t="shared" si="13"/>
        <v>7259</v>
      </c>
      <c r="N98" s="300">
        <f t="shared" si="13"/>
        <v>4611</v>
      </c>
      <c r="O98" s="300">
        <f t="shared" si="13"/>
        <v>3056</v>
      </c>
      <c r="P98" s="301">
        <f t="shared" si="13"/>
        <v>1690</v>
      </c>
      <c r="Q98" s="302">
        <f t="shared" si="13"/>
        <v>26316</v>
      </c>
      <c r="R98" s="303">
        <f t="shared" si="13"/>
        <v>31021</v>
      </c>
    </row>
    <row r="99" spans="2:18" s="189" customFormat="1" ht="17.100000000000001" customHeight="1">
      <c r="B99" s="179"/>
      <c r="C99" s="294" t="s">
        <v>44</v>
      </c>
      <c r="D99" s="295"/>
      <c r="E99" s="295"/>
      <c r="F99" s="295"/>
      <c r="G99" s="296"/>
      <c r="H99" s="297">
        <f t="shared" ref="H99:Q99" si="14">SUM(H100:H104)</f>
        <v>120</v>
      </c>
      <c r="I99" s="298">
        <f t="shared" si="14"/>
        <v>203</v>
      </c>
      <c r="J99" s="299">
        <f t="shared" si="14"/>
        <v>323</v>
      </c>
      <c r="K99" s="352">
        <f t="shared" si="14"/>
        <v>0</v>
      </c>
      <c r="L99" s="300">
        <f t="shared" si="14"/>
        <v>2576</v>
      </c>
      <c r="M99" s="300">
        <f t="shared" si="14"/>
        <v>1957</v>
      </c>
      <c r="N99" s="300">
        <f t="shared" si="14"/>
        <v>1309</v>
      </c>
      <c r="O99" s="300">
        <f t="shared" si="14"/>
        <v>1035</v>
      </c>
      <c r="P99" s="301">
        <f t="shared" si="14"/>
        <v>671</v>
      </c>
      <c r="Q99" s="302">
        <f t="shared" si="14"/>
        <v>7548</v>
      </c>
      <c r="R99" s="303">
        <f t="shared" ref="R99:R104" si="15">SUM(J99,Q99)</f>
        <v>7871</v>
      </c>
    </row>
    <row r="100" spans="2:18" s="189" customFormat="1" ht="17.100000000000001" customHeight="1">
      <c r="B100" s="179"/>
      <c r="C100" s="179"/>
      <c r="D100" s="304" t="s">
        <v>45</v>
      </c>
      <c r="E100" s="305"/>
      <c r="F100" s="305"/>
      <c r="G100" s="306"/>
      <c r="H100" s="307">
        <v>0</v>
      </c>
      <c r="I100" s="308">
        <v>0</v>
      </c>
      <c r="J100" s="309">
        <f>SUM(H100:I100)</f>
        <v>0</v>
      </c>
      <c r="K100" s="349">
        <v>0</v>
      </c>
      <c r="L100" s="310">
        <v>1430</v>
      </c>
      <c r="M100" s="310">
        <v>926</v>
      </c>
      <c r="N100" s="310">
        <v>505</v>
      </c>
      <c r="O100" s="310">
        <v>307</v>
      </c>
      <c r="P100" s="308">
        <v>180</v>
      </c>
      <c r="Q100" s="309">
        <f>SUM(K100:P100)</f>
        <v>3348</v>
      </c>
      <c r="R100" s="311">
        <f t="shared" si="15"/>
        <v>3348</v>
      </c>
    </row>
    <row r="101" spans="2:18" s="189" customFormat="1" ht="17.100000000000001" customHeight="1">
      <c r="B101" s="179"/>
      <c r="C101" s="179"/>
      <c r="D101" s="180" t="s">
        <v>46</v>
      </c>
      <c r="E101" s="181"/>
      <c r="F101" s="181"/>
      <c r="G101" s="182"/>
      <c r="H101" s="183">
        <v>0</v>
      </c>
      <c r="I101" s="184">
        <v>0</v>
      </c>
      <c r="J101" s="187">
        <f>SUM(H101:I101)</f>
        <v>0</v>
      </c>
      <c r="K101" s="350">
        <v>0</v>
      </c>
      <c r="L101" s="186">
        <v>0</v>
      </c>
      <c r="M101" s="186">
        <v>5</v>
      </c>
      <c r="N101" s="186">
        <v>1</v>
      </c>
      <c r="O101" s="186">
        <v>13</v>
      </c>
      <c r="P101" s="184">
        <v>13</v>
      </c>
      <c r="Q101" s="187">
        <f>SUM(K101:P101)</f>
        <v>32</v>
      </c>
      <c r="R101" s="188">
        <f t="shared" si="15"/>
        <v>32</v>
      </c>
    </row>
    <row r="102" spans="2:18" s="189" customFormat="1" ht="17.100000000000001" customHeight="1">
      <c r="B102" s="179"/>
      <c r="C102" s="179"/>
      <c r="D102" s="180" t="s">
        <v>47</v>
      </c>
      <c r="E102" s="181"/>
      <c r="F102" s="181"/>
      <c r="G102" s="182"/>
      <c r="H102" s="183">
        <v>48</v>
      </c>
      <c r="I102" s="184">
        <v>83</v>
      </c>
      <c r="J102" s="187">
        <f>SUM(H102:I102)</f>
        <v>131</v>
      </c>
      <c r="K102" s="350">
        <v>0</v>
      </c>
      <c r="L102" s="186">
        <v>342</v>
      </c>
      <c r="M102" s="186">
        <v>271</v>
      </c>
      <c r="N102" s="186">
        <v>178</v>
      </c>
      <c r="O102" s="186">
        <v>148</v>
      </c>
      <c r="P102" s="184">
        <v>103</v>
      </c>
      <c r="Q102" s="187">
        <f>SUM(K102:P102)</f>
        <v>1042</v>
      </c>
      <c r="R102" s="188">
        <f t="shared" si="15"/>
        <v>1173</v>
      </c>
    </row>
    <row r="103" spans="2:18" s="189" customFormat="1" ht="17.100000000000001" customHeight="1">
      <c r="B103" s="179"/>
      <c r="C103" s="179"/>
      <c r="D103" s="180" t="s">
        <v>48</v>
      </c>
      <c r="E103" s="181"/>
      <c r="F103" s="181"/>
      <c r="G103" s="182"/>
      <c r="H103" s="183">
        <v>13</v>
      </c>
      <c r="I103" s="184">
        <v>43</v>
      </c>
      <c r="J103" s="187">
        <f>SUM(H103:I103)</f>
        <v>56</v>
      </c>
      <c r="K103" s="350">
        <v>0</v>
      </c>
      <c r="L103" s="186">
        <v>100</v>
      </c>
      <c r="M103" s="186">
        <v>91</v>
      </c>
      <c r="N103" s="186">
        <v>76</v>
      </c>
      <c r="O103" s="186">
        <v>48</v>
      </c>
      <c r="P103" s="184">
        <v>18</v>
      </c>
      <c r="Q103" s="187">
        <f>SUM(K103:P103)</f>
        <v>333</v>
      </c>
      <c r="R103" s="188">
        <f t="shared" si="15"/>
        <v>389</v>
      </c>
    </row>
    <row r="104" spans="2:18" s="189" customFormat="1" ht="17.100000000000001" customHeight="1">
      <c r="B104" s="179"/>
      <c r="C104" s="179"/>
      <c r="D104" s="324" t="s">
        <v>49</v>
      </c>
      <c r="E104" s="325"/>
      <c r="F104" s="325"/>
      <c r="G104" s="326"/>
      <c r="H104" s="327">
        <v>59</v>
      </c>
      <c r="I104" s="328">
        <v>77</v>
      </c>
      <c r="J104" s="330">
        <f>SUM(H104:I104)</f>
        <v>136</v>
      </c>
      <c r="K104" s="351">
        <v>0</v>
      </c>
      <c r="L104" s="215">
        <v>704</v>
      </c>
      <c r="M104" s="215">
        <v>664</v>
      </c>
      <c r="N104" s="215">
        <v>549</v>
      </c>
      <c r="O104" s="215">
        <v>519</v>
      </c>
      <c r="P104" s="328">
        <v>357</v>
      </c>
      <c r="Q104" s="330">
        <f>SUM(K104:P104)</f>
        <v>2793</v>
      </c>
      <c r="R104" s="331">
        <f t="shared" si="15"/>
        <v>2929</v>
      </c>
    </row>
    <row r="105" spans="2:18" s="189" customFormat="1" ht="17.100000000000001" customHeight="1">
      <c r="B105" s="179"/>
      <c r="C105" s="294" t="s">
        <v>50</v>
      </c>
      <c r="D105" s="295"/>
      <c r="E105" s="295"/>
      <c r="F105" s="295"/>
      <c r="G105" s="296"/>
      <c r="H105" s="297">
        <f t="shared" ref="H105:R105" si="16">SUM(H106:H107)</f>
        <v>153</v>
      </c>
      <c r="I105" s="298">
        <f t="shared" si="16"/>
        <v>197</v>
      </c>
      <c r="J105" s="299">
        <f t="shared" si="16"/>
        <v>350</v>
      </c>
      <c r="K105" s="352">
        <f t="shared" si="16"/>
        <v>0</v>
      </c>
      <c r="L105" s="300">
        <f t="shared" si="16"/>
        <v>1789</v>
      </c>
      <c r="M105" s="300">
        <f t="shared" si="16"/>
        <v>1226</v>
      </c>
      <c r="N105" s="300">
        <f t="shared" si="16"/>
        <v>732</v>
      </c>
      <c r="O105" s="300">
        <f t="shared" si="16"/>
        <v>422</v>
      </c>
      <c r="P105" s="301">
        <f t="shared" si="16"/>
        <v>185</v>
      </c>
      <c r="Q105" s="302">
        <f t="shared" si="16"/>
        <v>4354</v>
      </c>
      <c r="R105" s="303">
        <f t="shared" si="16"/>
        <v>4704</v>
      </c>
    </row>
    <row r="106" spans="2:18" s="189" customFormat="1" ht="17.100000000000001" customHeight="1">
      <c r="B106" s="179"/>
      <c r="C106" s="179"/>
      <c r="D106" s="304" t="s">
        <v>51</v>
      </c>
      <c r="E106" s="305"/>
      <c r="F106" s="305"/>
      <c r="G106" s="306"/>
      <c r="H106" s="307">
        <v>0</v>
      </c>
      <c r="I106" s="308">
        <v>0</v>
      </c>
      <c r="J106" s="323">
        <f>SUM(H106:I106)</f>
        <v>0</v>
      </c>
      <c r="K106" s="349">
        <v>0</v>
      </c>
      <c r="L106" s="310">
        <v>1313</v>
      </c>
      <c r="M106" s="310">
        <v>859</v>
      </c>
      <c r="N106" s="310">
        <v>522</v>
      </c>
      <c r="O106" s="310">
        <v>306</v>
      </c>
      <c r="P106" s="308">
        <v>131</v>
      </c>
      <c r="Q106" s="309">
        <f>SUM(K106:P106)</f>
        <v>3131</v>
      </c>
      <c r="R106" s="311">
        <f>SUM(J106,Q106)</f>
        <v>3131</v>
      </c>
    </row>
    <row r="107" spans="2:18" s="189" customFormat="1" ht="17.100000000000001" customHeight="1">
      <c r="B107" s="179"/>
      <c r="C107" s="179"/>
      <c r="D107" s="324" t="s">
        <v>52</v>
      </c>
      <c r="E107" s="325"/>
      <c r="F107" s="325"/>
      <c r="G107" s="326"/>
      <c r="H107" s="327">
        <v>153</v>
      </c>
      <c r="I107" s="328">
        <v>197</v>
      </c>
      <c r="J107" s="329">
        <f>SUM(H107:I107)</f>
        <v>350</v>
      </c>
      <c r="K107" s="351">
        <v>0</v>
      </c>
      <c r="L107" s="215">
        <v>476</v>
      </c>
      <c r="M107" s="215">
        <v>367</v>
      </c>
      <c r="N107" s="215">
        <v>210</v>
      </c>
      <c r="O107" s="215">
        <v>116</v>
      </c>
      <c r="P107" s="328">
        <v>54</v>
      </c>
      <c r="Q107" s="330">
        <f>SUM(K107:P107)</f>
        <v>1223</v>
      </c>
      <c r="R107" s="331">
        <f>SUM(J107,Q107)</f>
        <v>1573</v>
      </c>
    </row>
    <row r="108" spans="2:18" s="189" customFormat="1" ht="17.100000000000001" customHeight="1">
      <c r="B108" s="179"/>
      <c r="C108" s="294" t="s">
        <v>53</v>
      </c>
      <c r="D108" s="295"/>
      <c r="E108" s="295"/>
      <c r="F108" s="295"/>
      <c r="G108" s="296"/>
      <c r="H108" s="297">
        <f t="shared" ref="H108:R108" si="17">SUM(H109:H112)</f>
        <v>2</v>
      </c>
      <c r="I108" s="298">
        <f t="shared" si="17"/>
        <v>4</v>
      </c>
      <c r="J108" s="299">
        <f t="shared" si="17"/>
        <v>6</v>
      </c>
      <c r="K108" s="352">
        <f t="shared" si="17"/>
        <v>0</v>
      </c>
      <c r="L108" s="300">
        <f t="shared" si="17"/>
        <v>151</v>
      </c>
      <c r="M108" s="300">
        <f t="shared" si="17"/>
        <v>208</v>
      </c>
      <c r="N108" s="300">
        <f t="shared" si="17"/>
        <v>215</v>
      </c>
      <c r="O108" s="300">
        <f t="shared" si="17"/>
        <v>136</v>
      </c>
      <c r="P108" s="301">
        <f t="shared" si="17"/>
        <v>86</v>
      </c>
      <c r="Q108" s="302">
        <f t="shared" si="17"/>
        <v>796</v>
      </c>
      <c r="R108" s="303">
        <f t="shared" si="17"/>
        <v>802</v>
      </c>
    </row>
    <row r="109" spans="2:18" s="189" customFormat="1" ht="17.100000000000001" customHeight="1">
      <c r="B109" s="179"/>
      <c r="C109" s="179"/>
      <c r="D109" s="304" t="s">
        <v>54</v>
      </c>
      <c r="E109" s="305"/>
      <c r="F109" s="305"/>
      <c r="G109" s="306"/>
      <c r="H109" s="307">
        <v>2</v>
      </c>
      <c r="I109" s="308">
        <v>3</v>
      </c>
      <c r="J109" s="323">
        <f>SUM(H109:I109)</f>
        <v>5</v>
      </c>
      <c r="K109" s="349">
        <v>0</v>
      </c>
      <c r="L109" s="310">
        <v>139</v>
      </c>
      <c r="M109" s="310">
        <v>180</v>
      </c>
      <c r="N109" s="310">
        <v>184</v>
      </c>
      <c r="O109" s="310">
        <v>107</v>
      </c>
      <c r="P109" s="308">
        <v>67</v>
      </c>
      <c r="Q109" s="309">
        <f>SUM(K109:P109)</f>
        <v>677</v>
      </c>
      <c r="R109" s="311">
        <f>SUM(J109,Q109)</f>
        <v>682</v>
      </c>
    </row>
    <row r="110" spans="2:18" s="189" customFormat="1" ht="17.100000000000001" customHeight="1">
      <c r="B110" s="179"/>
      <c r="C110" s="179"/>
      <c r="D110" s="180" t="s">
        <v>55</v>
      </c>
      <c r="E110" s="181"/>
      <c r="F110" s="181"/>
      <c r="G110" s="182"/>
      <c r="H110" s="183">
        <v>0</v>
      </c>
      <c r="I110" s="184">
        <v>1</v>
      </c>
      <c r="J110" s="185">
        <f>SUM(H110:I110)</f>
        <v>1</v>
      </c>
      <c r="K110" s="350">
        <v>0</v>
      </c>
      <c r="L110" s="186">
        <v>11</v>
      </c>
      <c r="M110" s="186">
        <v>28</v>
      </c>
      <c r="N110" s="186">
        <v>31</v>
      </c>
      <c r="O110" s="186">
        <v>29</v>
      </c>
      <c r="P110" s="184">
        <v>19</v>
      </c>
      <c r="Q110" s="187">
        <f>SUM(K110:P110)</f>
        <v>118</v>
      </c>
      <c r="R110" s="188">
        <f>SUM(J110,Q110)</f>
        <v>119</v>
      </c>
    </row>
    <row r="111" spans="2:18" s="189" customFormat="1" ht="17.100000000000001" customHeight="1">
      <c r="B111" s="179"/>
      <c r="C111" s="312"/>
      <c r="D111" s="180" t="s">
        <v>56</v>
      </c>
      <c r="E111" s="181"/>
      <c r="F111" s="181"/>
      <c r="G111" s="182"/>
      <c r="H111" s="183">
        <v>0</v>
      </c>
      <c r="I111" s="184">
        <v>0</v>
      </c>
      <c r="J111" s="185">
        <f>SUM(H111:I111)</f>
        <v>0</v>
      </c>
      <c r="K111" s="350">
        <v>0</v>
      </c>
      <c r="L111" s="186">
        <v>0</v>
      </c>
      <c r="M111" s="186">
        <v>0</v>
      </c>
      <c r="N111" s="186">
        <v>0</v>
      </c>
      <c r="O111" s="186">
        <v>0</v>
      </c>
      <c r="P111" s="184">
        <v>0</v>
      </c>
      <c r="Q111" s="187">
        <f>SUM(K111:P111)</f>
        <v>0</v>
      </c>
      <c r="R111" s="188">
        <f>SUM(J111,Q111)</f>
        <v>0</v>
      </c>
    </row>
    <row r="112" spans="2:18" s="189" customFormat="1" ht="16.5" customHeight="1">
      <c r="B112" s="179"/>
      <c r="C112" s="313"/>
      <c r="D112" s="314" t="s">
        <v>154</v>
      </c>
      <c r="E112" s="315"/>
      <c r="F112" s="315"/>
      <c r="G112" s="316"/>
      <c r="H112" s="317">
        <v>0</v>
      </c>
      <c r="I112" s="318">
        <v>0</v>
      </c>
      <c r="J112" s="319">
        <f>SUM(H112:I112)</f>
        <v>0</v>
      </c>
      <c r="K112" s="359">
        <v>0</v>
      </c>
      <c r="L112" s="320">
        <v>1</v>
      </c>
      <c r="M112" s="320">
        <v>0</v>
      </c>
      <c r="N112" s="320">
        <v>0</v>
      </c>
      <c r="O112" s="320">
        <v>0</v>
      </c>
      <c r="P112" s="318">
        <v>0</v>
      </c>
      <c r="Q112" s="321">
        <f>SUM(K112:P112)</f>
        <v>1</v>
      </c>
      <c r="R112" s="322">
        <f>SUM(J112,Q112)</f>
        <v>1</v>
      </c>
    </row>
    <row r="113" spans="2:18" s="189" customFormat="1" ht="17.100000000000001" customHeight="1">
      <c r="B113" s="179"/>
      <c r="C113" s="294" t="s">
        <v>57</v>
      </c>
      <c r="D113" s="295"/>
      <c r="E113" s="295"/>
      <c r="F113" s="295"/>
      <c r="G113" s="296"/>
      <c r="H113" s="297">
        <f t="shared" ref="H113:R113" si="18">SUM(H114:H116)</f>
        <v>709</v>
      </c>
      <c r="I113" s="298">
        <f t="shared" si="18"/>
        <v>1198</v>
      </c>
      <c r="J113" s="299">
        <f t="shared" si="18"/>
        <v>1907</v>
      </c>
      <c r="K113" s="352">
        <f t="shared" si="18"/>
        <v>0</v>
      </c>
      <c r="L113" s="300">
        <f t="shared" si="18"/>
        <v>1708</v>
      </c>
      <c r="M113" s="300">
        <f t="shared" si="18"/>
        <v>1624</v>
      </c>
      <c r="N113" s="300">
        <f t="shared" si="18"/>
        <v>1039</v>
      </c>
      <c r="O113" s="300">
        <f t="shared" si="18"/>
        <v>687</v>
      </c>
      <c r="P113" s="301">
        <f t="shared" si="18"/>
        <v>372</v>
      </c>
      <c r="Q113" s="302">
        <f t="shared" si="18"/>
        <v>5430</v>
      </c>
      <c r="R113" s="303">
        <f t="shared" si="18"/>
        <v>7337</v>
      </c>
    </row>
    <row r="114" spans="2:18" s="135" customFormat="1" ht="17.100000000000001" customHeight="1">
      <c r="B114" s="147"/>
      <c r="C114" s="147"/>
      <c r="D114" s="39" t="s">
        <v>58</v>
      </c>
      <c r="E114" s="68"/>
      <c r="F114" s="68"/>
      <c r="G114" s="148"/>
      <c r="H114" s="149">
        <v>683</v>
      </c>
      <c r="I114" s="150">
        <v>1159</v>
      </c>
      <c r="J114" s="167">
        <f>SUM(H114:I114)</f>
        <v>1842</v>
      </c>
      <c r="K114" s="349">
        <v>0</v>
      </c>
      <c r="L114" s="152">
        <v>1662</v>
      </c>
      <c r="M114" s="152">
        <v>1584</v>
      </c>
      <c r="N114" s="152">
        <v>1014</v>
      </c>
      <c r="O114" s="152">
        <v>677</v>
      </c>
      <c r="P114" s="150">
        <v>366</v>
      </c>
      <c r="Q114" s="151">
        <f>SUM(K114:P114)</f>
        <v>5303</v>
      </c>
      <c r="R114" s="153">
        <f>SUM(J114,Q114)</f>
        <v>7145</v>
      </c>
    </row>
    <row r="115" spans="2:18" s="135" customFormat="1" ht="17.100000000000001" customHeight="1">
      <c r="B115" s="147"/>
      <c r="C115" s="147"/>
      <c r="D115" s="154" t="s">
        <v>59</v>
      </c>
      <c r="E115" s="47"/>
      <c r="F115" s="47"/>
      <c r="G115" s="155"/>
      <c r="H115" s="156">
        <v>11</v>
      </c>
      <c r="I115" s="157">
        <v>14</v>
      </c>
      <c r="J115" s="169">
        <f>SUM(H115:I115)</f>
        <v>25</v>
      </c>
      <c r="K115" s="350">
        <v>0</v>
      </c>
      <c r="L115" s="159">
        <v>26</v>
      </c>
      <c r="M115" s="159">
        <v>18</v>
      </c>
      <c r="N115" s="159">
        <v>12</v>
      </c>
      <c r="O115" s="159">
        <v>5</v>
      </c>
      <c r="P115" s="157">
        <v>6</v>
      </c>
      <c r="Q115" s="158">
        <f>SUM(K115:P115)</f>
        <v>67</v>
      </c>
      <c r="R115" s="160">
        <f>SUM(J115,Q115)</f>
        <v>92</v>
      </c>
    </row>
    <row r="116" spans="2:18" s="135" customFormat="1" ht="17.100000000000001" customHeight="1">
      <c r="B116" s="147"/>
      <c r="C116" s="147"/>
      <c r="D116" s="49" t="s">
        <v>60</v>
      </c>
      <c r="E116" s="50"/>
      <c r="F116" s="50"/>
      <c r="G116" s="161"/>
      <c r="H116" s="162">
        <v>15</v>
      </c>
      <c r="I116" s="163">
        <v>25</v>
      </c>
      <c r="J116" s="168">
        <f>SUM(H116:I116)</f>
        <v>40</v>
      </c>
      <c r="K116" s="351">
        <v>0</v>
      </c>
      <c r="L116" s="165">
        <v>20</v>
      </c>
      <c r="M116" s="165">
        <v>22</v>
      </c>
      <c r="N116" s="165">
        <v>13</v>
      </c>
      <c r="O116" s="165">
        <v>5</v>
      </c>
      <c r="P116" s="163">
        <v>0</v>
      </c>
      <c r="Q116" s="164">
        <f>SUM(K116:P116)</f>
        <v>60</v>
      </c>
      <c r="R116" s="166">
        <f>SUM(J116,Q116)</f>
        <v>100</v>
      </c>
    </row>
    <row r="117" spans="2:18" s="135" customFormat="1" ht="17.100000000000001" customHeight="1">
      <c r="B117" s="147"/>
      <c r="C117" s="171" t="s">
        <v>61</v>
      </c>
      <c r="D117" s="172"/>
      <c r="E117" s="172"/>
      <c r="F117" s="172"/>
      <c r="G117" s="173"/>
      <c r="H117" s="140">
        <v>22</v>
      </c>
      <c r="I117" s="141">
        <v>26</v>
      </c>
      <c r="J117" s="142">
        <f>SUM(H117:I117)</f>
        <v>48</v>
      </c>
      <c r="K117" s="352">
        <v>0</v>
      </c>
      <c r="L117" s="143">
        <v>95</v>
      </c>
      <c r="M117" s="143">
        <v>94</v>
      </c>
      <c r="N117" s="143">
        <v>113</v>
      </c>
      <c r="O117" s="143">
        <v>78</v>
      </c>
      <c r="P117" s="144">
        <v>36</v>
      </c>
      <c r="Q117" s="145">
        <f>SUM(K117:P117)</f>
        <v>416</v>
      </c>
      <c r="R117" s="146">
        <f>SUM(J117,Q117)</f>
        <v>464</v>
      </c>
    </row>
    <row r="118" spans="2:18" s="135" customFormat="1" ht="17.100000000000001" customHeight="1">
      <c r="B118" s="170"/>
      <c r="C118" s="171" t="s">
        <v>62</v>
      </c>
      <c r="D118" s="172"/>
      <c r="E118" s="172"/>
      <c r="F118" s="172"/>
      <c r="G118" s="173"/>
      <c r="H118" s="140">
        <v>818</v>
      </c>
      <c r="I118" s="141">
        <v>1253</v>
      </c>
      <c r="J118" s="142">
        <f>SUM(H118:I118)</f>
        <v>2071</v>
      </c>
      <c r="K118" s="352">
        <v>0</v>
      </c>
      <c r="L118" s="143">
        <v>3381</v>
      </c>
      <c r="M118" s="143">
        <v>2150</v>
      </c>
      <c r="N118" s="143">
        <v>1203</v>
      </c>
      <c r="O118" s="143">
        <v>698</v>
      </c>
      <c r="P118" s="144">
        <v>340</v>
      </c>
      <c r="Q118" s="145">
        <f>SUM(K118:P118)</f>
        <v>7772</v>
      </c>
      <c r="R118" s="146">
        <f>SUM(J118,Q118)</f>
        <v>9843</v>
      </c>
    </row>
    <row r="119" spans="2:18" s="135" customFormat="1" ht="17.100000000000001" customHeight="1">
      <c r="B119" s="137" t="s">
        <v>63</v>
      </c>
      <c r="C119" s="138"/>
      <c r="D119" s="138"/>
      <c r="E119" s="138"/>
      <c r="F119" s="138"/>
      <c r="G119" s="139"/>
      <c r="H119" s="140">
        <f t="shared" ref="H119:R119" si="19">SUM(H120:H128)</f>
        <v>9</v>
      </c>
      <c r="I119" s="141">
        <f t="shared" si="19"/>
        <v>17</v>
      </c>
      <c r="J119" s="142">
        <f t="shared" si="19"/>
        <v>26</v>
      </c>
      <c r="K119" s="352">
        <f t="shared" si="19"/>
        <v>0</v>
      </c>
      <c r="L119" s="143">
        <f t="shared" si="19"/>
        <v>1452</v>
      </c>
      <c r="M119" s="143">
        <f t="shared" si="19"/>
        <v>1136</v>
      </c>
      <c r="N119" s="143">
        <f t="shared" si="19"/>
        <v>791</v>
      </c>
      <c r="O119" s="143">
        <f t="shared" si="19"/>
        <v>546</v>
      </c>
      <c r="P119" s="144">
        <f t="shared" si="19"/>
        <v>250</v>
      </c>
      <c r="Q119" s="145">
        <f t="shared" si="19"/>
        <v>4175</v>
      </c>
      <c r="R119" s="146">
        <f t="shared" si="19"/>
        <v>4201</v>
      </c>
    </row>
    <row r="120" spans="2:18" s="135" customFormat="1" ht="17.100000000000001" customHeight="1">
      <c r="B120" s="147"/>
      <c r="C120" s="39" t="s">
        <v>64</v>
      </c>
      <c r="D120" s="68"/>
      <c r="E120" s="68"/>
      <c r="F120" s="68"/>
      <c r="G120" s="148"/>
      <c r="H120" s="149">
        <v>0</v>
      </c>
      <c r="I120" s="150">
        <v>0</v>
      </c>
      <c r="J120" s="167">
        <f t="shared" ref="J120:J128" si="20">SUM(H120:I120)</f>
        <v>0</v>
      </c>
      <c r="K120" s="353"/>
      <c r="L120" s="152">
        <v>64</v>
      </c>
      <c r="M120" s="152">
        <v>45</v>
      </c>
      <c r="N120" s="152">
        <v>35</v>
      </c>
      <c r="O120" s="152">
        <v>26</v>
      </c>
      <c r="P120" s="150">
        <v>13</v>
      </c>
      <c r="Q120" s="151">
        <f t="shared" ref="Q120:Q128" si="21">SUM(K120:P120)</f>
        <v>183</v>
      </c>
      <c r="R120" s="153">
        <f t="shared" ref="R120:R128" si="22">SUM(J120,Q120)</f>
        <v>183</v>
      </c>
    </row>
    <row r="121" spans="2:18" s="135" customFormat="1" ht="17.100000000000001" customHeight="1">
      <c r="B121" s="147"/>
      <c r="C121" s="46" t="s">
        <v>65</v>
      </c>
      <c r="D121" s="40"/>
      <c r="E121" s="40"/>
      <c r="F121" s="40"/>
      <c r="G121" s="174"/>
      <c r="H121" s="156">
        <v>0</v>
      </c>
      <c r="I121" s="157">
        <v>0</v>
      </c>
      <c r="J121" s="169">
        <f t="shared" si="20"/>
        <v>0</v>
      </c>
      <c r="K121" s="354"/>
      <c r="L121" s="175">
        <v>0</v>
      </c>
      <c r="M121" s="175">
        <v>0</v>
      </c>
      <c r="N121" s="175">
        <v>0</v>
      </c>
      <c r="O121" s="175">
        <v>0</v>
      </c>
      <c r="P121" s="176">
        <v>1</v>
      </c>
      <c r="Q121" s="177">
        <f t="shared" si="21"/>
        <v>1</v>
      </c>
      <c r="R121" s="178">
        <f t="shared" si="22"/>
        <v>1</v>
      </c>
    </row>
    <row r="122" spans="2:18" s="189" customFormat="1" ht="17.100000000000001" customHeight="1">
      <c r="B122" s="179"/>
      <c r="C122" s="180" t="s">
        <v>66</v>
      </c>
      <c r="D122" s="181"/>
      <c r="E122" s="181"/>
      <c r="F122" s="181"/>
      <c r="G122" s="182"/>
      <c r="H122" s="183">
        <v>0</v>
      </c>
      <c r="I122" s="184">
        <v>0</v>
      </c>
      <c r="J122" s="185">
        <f t="shared" si="20"/>
        <v>0</v>
      </c>
      <c r="K122" s="355"/>
      <c r="L122" s="186">
        <v>970</v>
      </c>
      <c r="M122" s="186">
        <v>620</v>
      </c>
      <c r="N122" s="186">
        <v>323</v>
      </c>
      <c r="O122" s="186">
        <v>187</v>
      </c>
      <c r="P122" s="184">
        <v>75</v>
      </c>
      <c r="Q122" s="187">
        <f t="shared" si="21"/>
        <v>2175</v>
      </c>
      <c r="R122" s="188">
        <f t="shared" si="22"/>
        <v>2175</v>
      </c>
    </row>
    <row r="123" spans="2:18" s="135" customFormat="1" ht="17.100000000000001" customHeight="1">
      <c r="B123" s="147"/>
      <c r="C123" s="154" t="s">
        <v>67</v>
      </c>
      <c r="D123" s="47"/>
      <c r="E123" s="47"/>
      <c r="F123" s="47"/>
      <c r="G123" s="155"/>
      <c r="H123" s="156">
        <v>0</v>
      </c>
      <c r="I123" s="157">
        <v>1</v>
      </c>
      <c r="J123" s="169">
        <f t="shared" si="20"/>
        <v>1</v>
      </c>
      <c r="K123" s="350">
        <v>0</v>
      </c>
      <c r="L123" s="159">
        <v>92</v>
      </c>
      <c r="M123" s="159">
        <v>85</v>
      </c>
      <c r="N123" s="159">
        <v>80</v>
      </c>
      <c r="O123" s="159">
        <v>50</v>
      </c>
      <c r="P123" s="157">
        <v>17</v>
      </c>
      <c r="Q123" s="158">
        <f t="shared" si="21"/>
        <v>324</v>
      </c>
      <c r="R123" s="160">
        <f t="shared" si="22"/>
        <v>325</v>
      </c>
    </row>
    <row r="124" spans="2:18" s="135" customFormat="1" ht="17.100000000000001" customHeight="1">
      <c r="B124" s="147"/>
      <c r="C124" s="154" t="s">
        <v>68</v>
      </c>
      <c r="D124" s="47"/>
      <c r="E124" s="47"/>
      <c r="F124" s="47"/>
      <c r="G124" s="155"/>
      <c r="H124" s="156">
        <v>9</v>
      </c>
      <c r="I124" s="157">
        <v>16</v>
      </c>
      <c r="J124" s="169">
        <f t="shared" si="20"/>
        <v>25</v>
      </c>
      <c r="K124" s="350">
        <v>0</v>
      </c>
      <c r="L124" s="159">
        <v>93</v>
      </c>
      <c r="M124" s="159">
        <v>92</v>
      </c>
      <c r="N124" s="159">
        <v>72</v>
      </c>
      <c r="O124" s="159">
        <v>61</v>
      </c>
      <c r="P124" s="157">
        <v>29</v>
      </c>
      <c r="Q124" s="158">
        <f t="shared" si="21"/>
        <v>347</v>
      </c>
      <c r="R124" s="160">
        <f t="shared" si="22"/>
        <v>372</v>
      </c>
    </row>
    <row r="125" spans="2:18" s="135" customFormat="1" ht="17.100000000000001" customHeight="1">
      <c r="B125" s="147"/>
      <c r="C125" s="154" t="s">
        <v>69</v>
      </c>
      <c r="D125" s="47"/>
      <c r="E125" s="47"/>
      <c r="F125" s="47"/>
      <c r="G125" s="155"/>
      <c r="H125" s="156">
        <v>0</v>
      </c>
      <c r="I125" s="157">
        <v>0</v>
      </c>
      <c r="J125" s="169">
        <f t="shared" si="20"/>
        <v>0</v>
      </c>
      <c r="K125" s="355"/>
      <c r="L125" s="159">
        <v>184</v>
      </c>
      <c r="M125" s="159">
        <v>227</v>
      </c>
      <c r="N125" s="159">
        <v>216</v>
      </c>
      <c r="O125" s="159">
        <v>137</v>
      </c>
      <c r="P125" s="157">
        <v>59</v>
      </c>
      <c r="Q125" s="158">
        <f t="shared" si="21"/>
        <v>823</v>
      </c>
      <c r="R125" s="160">
        <f t="shared" si="22"/>
        <v>823</v>
      </c>
    </row>
    <row r="126" spans="2:18" s="135" customFormat="1" ht="17.100000000000001" customHeight="1">
      <c r="B126" s="147"/>
      <c r="C126" s="190" t="s">
        <v>70</v>
      </c>
      <c r="D126" s="191"/>
      <c r="E126" s="191"/>
      <c r="F126" s="191"/>
      <c r="G126" s="192"/>
      <c r="H126" s="156">
        <v>0</v>
      </c>
      <c r="I126" s="157">
        <v>0</v>
      </c>
      <c r="J126" s="169">
        <f t="shared" si="20"/>
        <v>0</v>
      </c>
      <c r="K126" s="355"/>
      <c r="L126" s="159">
        <v>27</v>
      </c>
      <c r="M126" s="159">
        <v>37</v>
      </c>
      <c r="N126" s="159">
        <v>36</v>
      </c>
      <c r="O126" s="159">
        <v>26</v>
      </c>
      <c r="P126" s="157">
        <v>14</v>
      </c>
      <c r="Q126" s="158">
        <f t="shared" si="21"/>
        <v>140</v>
      </c>
      <c r="R126" s="160">
        <f t="shared" si="22"/>
        <v>140</v>
      </c>
    </row>
    <row r="127" spans="2:18" s="135" customFormat="1" ht="17.100000000000001" customHeight="1">
      <c r="B127" s="193"/>
      <c r="C127" s="194" t="s">
        <v>71</v>
      </c>
      <c r="D127" s="191"/>
      <c r="E127" s="191"/>
      <c r="F127" s="191"/>
      <c r="G127" s="192"/>
      <c r="H127" s="156">
        <v>0</v>
      </c>
      <c r="I127" s="157">
        <v>0</v>
      </c>
      <c r="J127" s="169">
        <f t="shared" si="20"/>
        <v>0</v>
      </c>
      <c r="K127" s="355"/>
      <c r="L127" s="159">
        <v>0</v>
      </c>
      <c r="M127" s="159">
        <v>0</v>
      </c>
      <c r="N127" s="159">
        <v>5</v>
      </c>
      <c r="O127" s="159">
        <v>29</v>
      </c>
      <c r="P127" s="157">
        <v>16</v>
      </c>
      <c r="Q127" s="158">
        <f t="shared" si="21"/>
        <v>50</v>
      </c>
      <c r="R127" s="160">
        <f t="shared" si="22"/>
        <v>50</v>
      </c>
    </row>
    <row r="128" spans="2:18" s="135" customFormat="1" ht="17.100000000000001" customHeight="1">
      <c r="B128" s="195"/>
      <c r="C128" s="196" t="s">
        <v>72</v>
      </c>
      <c r="D128" s="197"/>
      <c r="E128" s="197"/>
      <c r="F128" s="197"/>
      <c r="G128" s="198"/>
      <c r="H128" s="199">
        <v>0</v>
      </c>
      <c r="I128" s="200">
        <v>0</v>
      </c>
      <c r="J128" s="201">
        <f t="shared" si="20"/>
        <v>0</v>
      </c>
      <c r="K128" s="356"/>
      <c r="L128" s="202">
        <v>22</v>
      </c>
      <c r="M128" s="202">
        <v>30</v>
      </c>
      <c r="N128" s="202">
        <v>24</v>
      </c>
      <c r="O128" s="202">
        <v>30</v>
      </c>
      <c r="P128" s="200">
        <v>26</v>
      </c>
      <c r="Q128" s="203">
        <f t="shared" si="21"/>
        <v>132</v>
      </c>
      <c r="R128" s="204">
        <f t="shared" si="22"/>
        <v>132</v>
      </c>
    </row>
    <row r="129" spans="1:18" s="135" customFormat="1" ht="17.100000000000001" customHeight="1">
      <c r="B129" s="137" t="s">
        <v>73</v>
      </c>
      <c r="C129" s="138"/>
      <c r="D129" s="138"/>
      <c r="E129" s="138"/>
      <c r="F129" s="138"/>
      <c r="G129" s="139"/>
      <c r="H129" s="140">
        <f>SUM(H130:H133)</f>
        <v>0</v>
      </c>
      <c r="I129" s="141">
        <f>SUM(I130:I133)</f>
        <v>0</v>
      </c>
      <c r="J129" s="142">
        <f>SUM(J130:J133)</f>
        <v>0</v>
      </c>
      <c r="K129" s="357"/>
      <c r="L129" s="143">
        <f t="shared" ref="L129:R129" si="23">SUM(L130:L133)</f>
        <v>56</v>
      </c>
      <c r="M129" s="143">
        <f t="shared" si="23"/>
        <v>111</v>
      </c>
      <c r="N129" s="143">
        <f t="shared" si="23"/>
        <v>337</v>
      </c>
      <c r="O129" s="143">
        <f t="shared" si="23"/>
        <v>928</v>
      </c>
      <c r="P129" s="144">
        <f t="shared" si="23"/>
        <v>975</v>
      </c>
      <c r="Q129" s="145">
        <f t="shared" si="23"/>
        <v>2407</v>
      </c>
      <c r="R129" s="146">
        <f t="shared" si="23"/>
        <v>2407</v>
      </c>
    </row>
    <row r="130" spans="1:18" s="135" customFormat="1" ht="17.100000000000001" customHeight="1">
      <c r="B130" s="147"/>
      <c r="C130" s="39" t="s">
        <v>74</v>
      </c>
      <c r="D130" s="68"/>
      <c r="E130" s="68"/>
      <c r="F130" s="68"/>
      <c r="G130" s="148"/>
      <c r="H130" s="149">
        <v>0</v>
      </c>
      <c r="I130" s="150">
        <v>0</v>
      </c>
      <c r="J130" s="167">
        <f>SUM(H130:I130)</f>
        <v>0</v>
      </c>
      <c r="K130" s="353"/>
      <c r="L130" s="152">
        <v>1</v>
      </c>
      <c r="M130" s="152">
        <v>7</v>
      </c>
      <c r="N130" s="152">
        <v>162</v>
      </c>
      <c r="O130" s="152">
        <v>510</v>
      </c>
      <c r="P130" s="150">
        <v>441</v>
      </c>
      <c r="Q130" s="151">
        <f>SUM(K130:P130)</f>
        <v>1121</v>
      </c>
      <c r="R130" s="153">
        <f>SUM(J130,Q130)</f>
        <v>1121</v>
      </c>
    </row>
    <row r="131" spans="1:18" s="135" customFormat="1" ht="17.100000000000001" customHeight="1">
      <c r="B131" s="147"/>
      <c r="C131" s="154" t="s">
        <v>75</v>
      </c>
      <c r="D131" s="47"/>
      <c r="E131" s="47"/>
      <c r="F131" s="47"/>
      <c r="G131" s="155"/>
      <c r="H131" s="156">
        <v>0</v>
      </c>
      <c r="I131" s="157">
        <v>0</v>
      </c>
      <c r="J131" s="169">
        <f>SUM(H131:I131)</f>
        <v>0</v>
      </c>
      <c r="K131" s="355"/>
      <c r="L131" s="159">
        <v>54</v>
      </c>
      <c r="M131" s="159">
        <v>89</v>
      </c>
      <c r="N131" s="159">
        <v>134</v>
      </c>
      <c r="O131" s="159">
        <v>108</v>
      </c>
      <c r="P131" s="157">
        <v>81</v>
      </c>
      <c r="Q131" s="158">
        <f>SUM(K131:P131)</f>
        <v>466</v>
      </c>
      <c r="R131" s="160">
        <f>SUM(J131,Q131)</f>
        <v>466</v>
      </c>
    </row>
    <row r="132" spans="1:18" s="135" customFormat="1" ht="16.5" customHeight="1">
      <c r="B132" s="193"/>
      <c r="C132" s="154" t="s">
        <v>76</v>
      </c>
      <c r="D132" s="47"/>
      <c r="E132" s="47"/>
      <c r="F132" s="47"/>
      <c r="G132" s="155"/>
      <c r="H132" s="156">
        <v>0</v>
      </c>
      <c r="I132" s="157">
        <v>0</v>
      </c>
      <c r="J132" s="169">
        <f>SUM(H132:I132)</f>
        <v>0</v>
      </c>
      <c r="K132" s="355"/>
      <c r="L132" s="159">
        <v>1</v>
      </c>
      <c r="M132" s="159">
        <v>12</v>
      </c>
      <c r="N132" s="159">
        <v>13</v>
      </c>
      <c r="O132" s="159">
        <v>50</v>
      </c>
      <c r="P132" s="157">
        <v>81</v>
      </c>
      <c r="Q132" s="158">
        <f>SUM(K132:P132)</f>
        <v>157</v>
      </c>
      <c r="R132" s="160">
        <f>SUM(J132,Q132)</f>
        <v>157</v>
      </c>
    </row>
    <row r="133" spans="1:18" s="189" customFormat="1" ht="17.100000000000001" customHeight="1">
      <c r="B133" s="332"/>
      <c r="C133" s="314" t="s">
        <v>155</v>
      </c>
      <c r="D133" s="315"/>
      <c r="E133" s="315"/>
      <c r="F133" s="315"/>
      <c r="G133" s="316"/>
      <c r="H133" s="317">
        <v>0</v>
      </c>
      <c r="I133" s="318">
        <v>0</v>
      </c>
      <c r="J133" s="319">
        <f>SUM(H133:I133)</f>
        <v>0</v>
      </c>
      <c r="K133" s="356"/>
      <c r="L133" s="320">
        <v>0</v>
      </c>
      <c r="M133" s="320">
        <v>3</v>
      </c>
      <c r="N133" s="320">
        <v>28</v>
      </c>
      <c r="O133" s="320">
        <v>260</v>
      </c>
      <c r="P133" s="318">
        <v>372</v>
      </c>
      <c r="Q133" s="321">
        <f>SUM(K133:P133)</f>
        <v>663</v>
      </c>
      <c r="R133" s="322">
        <f>SUM(J133,Q133)</f>
        <v>663</v>
      </c>
    </row>
    <row r="134" spans="1:18" s="135" customFormat="1" ht="17.100000000000001" customHeight="1">
      <c r="B134" s="205" t="s">
        <v>77</v>
      </c>
      <c r="C134" s="31"/>
      <c r="D134" s="31"/>
      <c r="E134" s="31"/>
      <c r="F134" s="31"/>
      <c r="G134" s="32"/>
      <c r="H134" s="140">
        <f t="shared" ref="H134:R134" si="24">SUM(H98,H119,H129)</f>
        <v>1833</v>
      </c>
      <c r="I134" s="141">
        <f t="shared" si="24"/>
        <v>2898</v>
      </c>
      <c r="J134" s="142">
        <f t="shared" si="24"/>
        <v>4731</v>
      </c>
      <c r="K134" s="352">
        <f t="shared" si="24"/>
        <v>0</v>
      </c>
      <c r="L134" s="143">
        <f t="shared" si="24"/>
        <v>11208</v>
      </c>
      <c r="M134" s="143">
        <f t="shared" si="24"/>
        <v>8506</v>
      </c>
      <c r="N134" s="143">
        <f t="shared" si="24"/>
        <v>5739</v>
      </c>
      <c r="O134" s="143">
        <f t="shared" si="24"/>
        <v>4530</v>
      </c>
      <c r="P134" s="144">
        <f t="shared" si="24"/>
        <v>2915</v>
      </c>
      <c r="Q134" s="145">
        <f t="shared" si="24"/>
        <v>32898</v>
      </c>
      <c r="R134" s="146">
        <f t="shared" si="24"/>
        <v>37629</v>
      </c>
    </row>
    <row r="135" spans="1:18" s="135" customFormat="1" ht="17.100000000000001" customHeight="1">
      <c r="B135" s="206"/>
      <c r="C135" s="206"/>
      <c r="D135" s="206"/>
      <c r="E135" s="206"/>
      <c r="F135" s="206"/>
      <c r="G135" s="206"/>
      <c r="H135" s="207"/>
      <c r="I135" s="207"/>
      <c r="J135" s="207"/>
      <c r="K135" s="207"/>
      <c r="L135" s="207"/>
      <c r="M135" s="207"/>
      <c r="N135" s="207"/>
      <c r="O135" s="207"/>
      <c r="P135" s="207"/>
      <c r="Q135" s="207"/>
      <c r="R135" s="207"/>
    </row>
    <row r="136" spans="1:18" s="135" customFormat="1" ht="17.100000000000001" customHeight="1">
      <c r="A136" s="134" t="s">
        <v>78</v>
      </c>
      <c r="H136" s="367"/>
      <c r="I136" s="367"/>
      <c r="J136" s="367"/>
      <c r="K136" s="367"/>
    </row>
    <row r="137" spans="1:18" s="135" customFormat="1" ht="17.100000000000001" customHeight="1">
      <c r="B137" s="136"/>
      <c r="C137" s="136"/>
      <c r="D137" s="136"/>
      <c r="E137" s="136"/>
      <c r="F137" s="6"/>
      <c r="G137" s="6"/>
      <c r="H137" s="6"/>
      <c r="I137" s="621" t="s">
        <v>79</v>
      </c>
      <c r="J137" s="621"/>
      <c r="K137" s="621"/>
      <c r="L137" s="621"/>
      <c r="M137" s="621"/>
      <c r="N137" s="621"/>
      <c r="O137" s="621"/>
      <c r="P137" s="621"/>
      <c r="Q137" s="621"/>
      <c r="R137" s="621"/>
    </row>
    <row r="138" spans="1:18" s="135" customFormat="1" ht="17.100000000000001" customHeight="1">
      <c r="B138" s="655" t="str">
        <f>"令和" &amp; DBCS($A$2) &amp; "年（" &amp; DBCS($B$2) &amp; "年）" &amp; DBCS($C$2) &amp; "月"</f>
        <v>令和２年（２０２０年）９月</v>
      </c>
      <c r="C138" s="656"/>
      <c r="D138" s="656"/>
      <c r="E138" s="656"/>
      <c r="F138" s="656"/>
      <c r="G138" s="657"/>
      <c r="H138" s="632" t="s">
        <v>33</v>
      </c>
      <c r="I138" s="633"/>
      <c r="J138" s="633"/>
      <c r="K138" s="624" t="s">
        <v>34</v>
      </c>
      <c r="L138" s="625"/>
      <c r="M138" s="625"/>
      <c r="N138" s="625"/>
      <c r="O138" s="625"/>
      <c r="P138" s="625"/>
      <c r="Q138" s="626"/>
      <c r="R138" s="667" t="s">
        <v>20</v>
      </c>
    </row>
    <row r="139" spans="1:18" s="135" customFormat="1" ht="17.100000000000001" customHeight="1">
      <c r="B139" s="658"/>
      <c r="C139" s="659"/>
      <c r="D139" s="659"/>
      <c r="E139" s="659"/>
      <c r="F139" s="659"/>
      <c r="G139" s="660"/>
      <c r="H139" s="85" t="s">
        <v>11</v>
      </c>
      <c r="I139" s="86" t="s">
        <v>12</v>
      </c>
      <c r="J139" s="87" t="s">
        <v>13</v>
      </c>
      <c r="K139" s="345" t="s">
        <v>14</v>
      </c>
      <c r="L139" s="88" t="s">
        <v>15</v>
      </c>
      <c r="M139" s="88" t="s">
        <v>16</v>
      </c>
      <c r="N139" s="88" t="s">
        <v>17</v>
      </c>
      <c r="O139" s="88" t="s">
        <v>18</v>
      </c>
      <c r="P139" s="89" t="s">
        <v>19</v>
      </c>
      <c r="Q139" s="390" t="s">
        <v>13</v>
      </c>
      <c r="R139" s="668"/>
    </row>
    <row r="140" spans="1:18" s="135" customFormat="1" ht="17.100000000000001" customHeight="1">
      <c r="B140" s="137" t="s">
        <v>43</v>
      </c>
      <c r="C140" s="138"/>
      <c r="D140" s="138"/>
      <c r="E140" s="138"/>
      <c r="F140" s="138"/>
      <c r="G140" s="139"/>
      <c r="H140" s="140">
        <f t="shared" ref="H140:R140" si="25">SUM(H141,H147,H150,H155,H159:H160)</f>
        <v>14990035</v>
      </c>
      <c r="I140" s="141">
        <f t="shared" si="25"/>
        <v>31488560</v>
      </c>
      <c r="J140" s="142">
        <f t="shared" si="25"/>
        <v>46478595</v>
      </c>
      <c r="K140" s="352">
        <f t="shared" si="25"/>
        <v>0</v>
      </c>
      <c r="L140" s="143">
        <f t="shared" si="25"/>
        <v>254141392</v>
      </c>
      <c r="M140" s="143">
        <f t="shared" si="25"/>
        <v>225895365</v>
      </c>
      <c r="N140" s="143">
        <f t="shared" si="25"/>
        <v>185250457</v>
      </c>
      <c r="O140" s="143">
        <f t="shared" si="25"/>
        <v>135983017</v>
      </c>
      <c r="P140" s="144">
        <f t="shared" si="25"/>
        <v>79662724</v>
      </c>
      <c r="Q140" s="145">
        <f t="shared" si="25"/>
        <v>880932955</v>
      </c>
      <c r="R140" s="146">
        <f t="shared" si="25"/>
        <v>927411550</v>
      </c>
    </row>
    <row r="141" spans="1:18" s="135" customFormat="1" ht="17.100000000000001" customHeight="1">
      <c r="B141" s="147"/>
      <c r="C141" s="137" t="s">
        <v>44</v>
      </c>
      <c r="D141" s="138"/>
      <c r="E141" s="138"/>
      <c r="F141" s="138"/>
      <c r="G141" s="139"/>
      <c r="H141" s="140">
        <f t="shared" ref="H141:Q141" si="26">SUM(H142:H146)</f>
        <v>1838592</v>
      </c>
      <c r="I141" s="141">
        <f t="shared" si="26"/>
        <v>4987715</v>
      </c>
      <c r="J141" s="142">
        <f t="shared" si="26"/>
        <v>6826307</v>
      </c>
      <c r="K141" s="352">
        <f t="shared" si="26"/>
        <v>0</v>
      </c>
      <c r="L141" s="143">
        <f t="shared" si="26"/>
        <v>59904877</v>
      </c>
      <c r="M141" s="143">
        <f t="shared" si="26"/>
        <v>51435832</v>
      </c>
      <c r="N141" s="143">
        <f t="shared" si="26"/>
        <v>38950693</v>
      </c>
      <c r="O141" s="143">
        <f t="shared" si="26"/>
        <v>35925973</v>
      </c>
      <c r="P141" s="144">
        <f t="shared" si="26"/>
        <v>25980423</v>
      </c>
      <c r="Q141" s="145">
        <f t="shared" si="26"/>
        <v>212197798</v>
      </c>
      <c r="R141" s="146">
        <f t="shared" ref="R141:R146" si="27">SUM(J141,Q141)</f>
        <v>219024105</v>
      </c>
    </row>
    <row r="142" spans="1:18" s="135" customFormat="1" ht="17.100000000000001" customHeight="1">
      <c r="B142" s="147"/>
      <c r="C142" s="147"/>
      <c r="D142" s="39" t="s">
        <v>45</v>
      </c>
      <c r="E142" s="68"/>
      <c r="F142" s="68"/>
      <c r="G142" s="148"/>
      <c r="H142" s="149">
        <v>0</v>
      </c>
      <c r="I142" s="150">
        <v>0</v>
      </c>
      <c r="J142" s="151">
        <f>SUM(H142:I142)</f>
        <v>0</v>
      </c>
      <c r="K142" s="349">
        <v>0</v>
      </c>
      <c r="L142" s="152">
        <v>38492998</v>
      </c>
      <c r="M142" s="152">
        <v>32722658</v>
      </c>
      <c r="N142" s="152">
        <v>25223943</v>
      </c>
      <c r="O142" s="152">
        <v>23888674</v>
      </c>
      <c r="P142" s="150">
        <v>16927812</v>
      </c>
      <c r="Q142" s="151">
        <f>SUM(K142:P142)</f>
        <v>137256085</v>
      </c>
      <c r="R142" s="153">
        <f t="shared" si="27"/>
        <v>137256085</v>
      </c>
    </row>
    <row r="143" spans="1:18" s="135" customFormat="1" ht="17.100000000000001" customHeight="1">
      <c r="B143" s="147"/>
      <c r="C143" s="147"/>
      <c r="D143" s="154" t="s">
        <v>46</v>
      </c>
      <c r="E143" s="47"/>
      <c r="F143" s="47"/>
      <c r="G143" s="155"/>
      <c r="H143" s="156">
        <v>0</v>
      </c>
      <c r="I143" s="157">
        <v>0</v>
      </c>
      <c r="J143" s="158">
        <f>SUM(H143:I143)</f>
        <v>0</v>
      </c>
      <c r="K143" s="350">
        <v>0</v>
      </c>
      <c r="L143" s="159">
        <v>0</v>
      </c>
      <c r="M143" s="159">
        <v>283932</v>
      </c>
      <c r="N143" s="159">
        <v>100368</v>
      </c>
      <c r="O143" s="159">
        <v>630724</v>
      </c>
      <c r="P143" s="157">
        <v>813798</v>
      </c>
      <c r="Q143" s="158">
        <f>SUM(K143:P143)</f>
        <v>1828822</v>
      </c>
      <c r="R143" s="160">
        <f t="shared" si="27"/>
        <v>1828822</v>
      </c>
    </row>
    <row r="144" spans="1:18" s="135" customFormat="1" ht="17.100000000000001" customHeight="1">
      <c r="B144" s="147"/>
      <c r="C144" s="147"/>
      <c r="D144" s="154" t="s">
        <v>47</v>
      </c>
      <c r="E144" s="47"/>
      <c r="F144" s="47"/>
      <c r="G144" s="155"/>
      <c r="H144" s="156">
        <v>1039064</v>
      </c>
      <c r="I144" s="157">
        <v>2952900</v>
      </c>
      <c r="J144" s="158">
        <f>SUM(H144:I144)</f>
        <v>3991964</v>
      </c>
      <c r="K144" s="350">
        <v>0</v>
      </c>
      <c r="L144" s="159">
        <v>12414271</v>
      </c>
      <c r="M144" s="159">
        <v>10584812</v>
      </c>
      <c r="N144" s="159">
        <v>7030474</v>
      </c>
      <c r="O144" s="159">
        <v>6201420</v>
      </c>
      <c r="P144" s="157">
        <v>5215419</v>
      </c>
      <c r="Q144" s="158">
        <f>SUM(K144:P144)</f>
        <v>41446396</v>
      </c>
      <c r="R144" s="160">
        <f t="shared" si="27"/>
        <v>45438360</v>
      </c>
    </row>
    <row r="145" spans="2:18" s="135" customFormat="1" ht="17.100000000000001" customHeight="1">
      <c r="B145" s="147"/>
      <c r="C145" s="147"/>
      <c r="D145" s="154" t="s">
        <v>48</v>
      </c>
      <c r="E145" s="47"/>
      <c r="F145" s="47"/>
      <c r="G145" s="155"/>
      <c r="H145" s="156">
        <v>388144</v>
      </c>
      <c r="I145" s="157">
        <v>1541367</v>
      </c>
      <c r="J145" s="158">
        <f>SUM(H145:I145)</f>
        <v>1929511</v>
      </c>
      <c r="K145" s="350">
        <v>0</v>
      </c>
      <c r="L145" s="159">
        <v>4032951</v>
      </c>
      <c r="M145" s="159">
        <v>3389291</v>
      </c>
      <c r="N145" s="159">
        <v>3042214</v>
      </c>
      <c r="O145" s="159">
        <v>1929051</v>
      </c>
      <c r="P145" s="157">
        <v>671161</v>
      </c>
      <c r="Q145" s="158">
        <f>SUM(K145:P145)</f>
        <v>13064668</v>
      </c>
      <c r="R145" s="160">
        <f t="shared" si="27"/>
        <v>14994179</v>
      </c>
    </row>
    <row r="146" spans="2:18" s="135" customFormat="1" ht="17.100000000000001" customHeight="1">
      <c r="B146" s="147"/>
      <c r="C146" s="147"/>
      <c r="D146" s="49" t="s">
        <v>49</v>
      </c>
      <c r="E146" s="50"/>
      <c r="F146" s="50"/>
      <c r="G146" s="161"/>
      <c r="H146" s="162">
        <v>411384</v>
      </c>
      <c r="I146" s="163">
        <v>493448</v>
      </c>
      <c r="J146" s="164">
        <f>SUM(H146:I146)</f>
        <v>904832</v>
      </c>
      <c r="K146" s="351">
        <v>0</v>
      </c>
      <c r="L146" s="165">
        <v>4964657</v>
      </c>
      <c r="M146" s="165">
        <v>4455139</v>
      </c>
      <c r="N146" s="165">
        <v>3553694</v>
      </c>
      <c r="O146" s="165">
        <v>3276104</v>
      </c>
      <c r="P146" s="163">
        <v>2352233</v>
      </c>
      <c r="Q146" s="164">
        <f>SUM(K146:P146)</f>
        <v>18601827</v>
      </c>
      <c r="R146" s="166">
        <f t="shared" si="27"/>
        <v>19506659</v>
      </c>
    </row>
    <row r="147" spans="2:18" s="135" customFormat="1" ht="17.100000000000001" customHeight="1">
      <c r="B147" s="147"/>
      <c r="C147" s="137" t="s">
        <v>50</v>
      </c>
      <c r="D147" s="138"/>
      <c r="E147" s="138"/>
      <c r="F147" s="138"/>
      <c r="G147" s="139"/>
      <c r="H147" s="140">
        <f t="shared" ref="H147:R147" si="28">SUM(H148:H149)</f>
        <v>3321182</v>
      </c>
      <c r="I147" s="141">
        <f t="shared" si="28"/>
        <v>7795194</v>
      </c>
      <c r="J147" s="142">
        <f t="shared" si="28"/>
        <v>11116376</v>
      </c>
      <c r="K147" s="352">
        <f t="shared" si="28"/>
        <v>0</v>
      </c>
      <c r="L147" s="143">
        <f t="shared" si="28"/>
        <v>115228828</v>
      </c>
      <c r="M147" s="143">
        <f t="shared" si="28"/>
        <v>97718828</v>
      </c>
      <c r="N147" s="143">
        <f t="shared" si="28"/>
        <v>73919359</v>
      </c>
      <c r="O147" s="143">
        <f t="shared" si="28"/>
        <v>49280154</v>
      </c>
      <c r="P147" s="144">
        <f t="shared" si="28"/>
        <v>25152644</v>
      </c>
      <c r="Q147" s="145">
        <f t="shared" si="28"/>
        <v>361299813</v>
      </c>
      <c r="R147" s="146">
        <f t="shared" si="28"/>
        <v>372416189</v>
      </c>
    </row>
    <row r="148" spans="2:18" s="135" customFormat="1" ht="17.100000000000001" customHeight="1">
      <c r="B148" s="147"/>
      <c r="C148" s="147"/>
      <c r="D148" s="39" t="s">
        <v>51</v>
      </c>
      <c r="E148" s="68"/>
      <c r="F148" s="68"/>
      <c r="G148" s="148"/>
      <c r="H148" s="149">
        <v>0</v>
      </c>
      <c r="I148" s="150">
        <v>0</v>
      </c>
      <c r="J148" s="167">
        <f>SUM(H148:I148)</f>
        <v>0</v>
      </c>
      <c r="K148" s="349">
        <v>0</v>
      </c>
      <c r="L148" s="152">
        <v>85879536</v>
      </c>
      <c r="M148" s="152">
        <v>71198582</v>
      </c>
      <c r="N148" s="152">
        <v>55107373</v>
      </c>
      <c r="O148" s="152">
        <v>37313187</v>
      </c>
      <c r="P148" s="150">
        <v>18467976</v>
      </c>
      <c r="Q148" s="151">
        <f>SUM(K148:P148)</f>
        <v>267966654</v>
      </c>
      <c r="R148" s="153">
        <f>SUM(J148,Q148)</f>
        <v>267966654</v>
      </c>
    </row>
    <row r="149" spans="2:18" s="135" customFormat="1" ht="17.100000000000001" customHeight="1">
      <c r="B149" s="147"/>
      <c r="C149" s="147"/>
      <c r="D149" s="49" t="s">
        <v>52</v>
      </c>
      <c r="E149" s="50"/>
      <c r="F149" s="50"/>
      <c r="G149" s="161"/>
      <c r="H149" s="162">
        <v>3321182</v>
      </c>
      <c r="I149" s="163">
        <v>7795194</v>
      </c>
      <c r="J149" s="168">
        <f>SUM(H149:I149)</f>
        <v>11116376</v>
      </c>
      <c r="K149" s="351">
        <v>0</v>
      </c>
      <c r="L149" s="165">
        <v>29349292</v>
      </c>
      <c r="M149" s="165">
        <v>26520246</v>
      </c>
      <c r="N149" s="165">
        <v>18811986</v>
      </c>
      <c r="O149" s="165">
        <v>11966967</v>
      </c>
      <c r="P149" s="163">
        <v>6684668</v>
      </c>
      <c r="Q149" s="164">
        <f>SUM(K149:P149)</f>
        <v>93333159</v>
      </c>
      <c r="R149" s="166">
        <f>SUM(J149,Q149)</f>
        <v>104449535</v>
      </c>
    </row>
    <row r="150" spans="2:18" s="135" customFormat="1" ht="17.100000000000001" customHeight="1">
      <c r="B150" s="147"/>
      <c r="C150" s="137" t="s">
        <v>53</v>
      </c>
      <c r="D150" s="138"/>
      <c r="E150" s="138"/>
      <c r="F150" s="138"/>
      <c r="G150" s="139"/>
      <c r="H150" s="140">
        <f t="shared" ref="H150:R150" si="29">SUM(H151:H154)</f>
        <v>44460</v>
      </c>
      <c r="I150" s="141">
        <f t="shared" si="29"/>
        <v>120721</v>
      </c>
      <c r="J150" s="142">
        <f t="shared" si="29"/>
        <v>165181</v>
      </c>
      <c r="K150" s="352">
        <f t="shared" si="29"/>
        <v>0</v>
      </c>
      <c r="L150" s="143">
        <f t="shared" si="29"/>
        <v>6915903</v>
      </c>
      <c r="M150" s="143">
        <f t="shared" si="29"/>
        <v>12685557</v>
      </c>
      <c r="N150" s="143">
        <f t="shared" si="29"/>
        <v>17307211</v>
      </c>
      <c r="O150" s="143">
        <f t="shared" si="29"/>
        <v>11767786</v>
      </c>
      <c r="P150" s="144">
        <f t="shared" si="29"/>
        <v>7241531</v>
      </c>
      <c r="Q150" s="145">
        <f t="shared" si="29"/>
        <v>55917988</v>
      </c>
      <c r="R150" s="146">
        <f t="shared" si="29"/>
        <v>56083169</v>
      </c>
    </row>
    <row r="151" spans="2:18" s="135" customFormat="1" ht="17.100000000000001" customHeight="1">
      <c r="B151" s="147"/>
      <c r="C151" s="147"/>
      <c r="D151" s="39" t="s">
        <v>54</v>
      </c>
      <c r="E151" s="68"/>
      <c r="F151" s="68"/>
      <c r="G151" s="148"/>
      <c r="H151" s="149">
        <v>44460</v>
      </c>
      <c r="I151" s="150">
        <v>96259</v>
      </c>
      <c r="J151" s="167">
        <f>SUM(H151:I151)</f>
        <v>140719</v>
      </c>
      <c r="K151" s="349">
        <v>0</v>
      </c>
      <c r="L151" s="152">
        <v>6096544</v>
      </c>
      <c r="M151" s="152">
        <v>10603711</v>
      </c>
      <c r="N151" s="152">
        <v>14719429</v>
      </c>
      <c r="O151" s="152">
        <v>9230210</v>
      </c>
      <c r="P151" s="150">
        <v>5642315</v>
      </c>
      <c r="Q151" s="151">
        <f>SUM(K151:P151)</f>
        <v>46292209</v>
      </c>
      <c r="R151" s="153">
        <f>SUM(J151,Q151)</f>
        <v>46432928</v>
      </c>
    </row>
    <row r="152" spans="2:18" s="135" customFormat="1" ht="17.100000000000001" customHeight="1">
      <c r="B152" s="147"/>
      <c r="C152" s="147"/>
      <c r="D152" s="154" t="s">
        <v>55</v>
      </c>
      <c r="E152" s="47"/>
      <c r="F152" s="47"/>
      <c r="G152" s="155"/>
      <c r="H152" s="156">
        <v>0</v>
      </c>
      <c r="I152" s="157">
        <v>24462</v>
      </c>
      <c r="J152" s="169">
        <f>SUM(H152:I152)</f>
        <v>24462</v>
      </c>
      <c r="K152" s="350">
        <v>0</v>
      </c>
      <c r="L152" s="159">
        <v>656981</v>
      </c>
      <c r="M152" s="159">
        <v>2081846</v>
      </c>
      <c r="N152" s="159">
        <v>2587782</v>
      </c>
      <c r="O152" s="159">
        <v>2537576</v>
      </c>
      <c r="P152" s="157">
        <v>1599216</v>
      </c>
      <c r="Q152" s="158">
        <f>SUM(K152:P152)</f>
        <v>9463401</v>
      </c>
      <c r="R152" s="160">
        <f>SUM(J152,Q152)</f>
        <v>9487863</v>
      </c>
    </row>
    <row r="153" spans="2:18" s="135" customFormat="1" ht="16.5" customHeight="1">
      <c r="B153" s="147"/>
      <c r="C153" s="193"/>
      <c r="D153" s="154" t="s">
        <v>56</v>
      </c>
      <c r="E153" s="47"/>
      <c r="F153" s="47"/>
      <c r="G153" s="155"/>
      <c r="H153" s="156">
        <v>0</v>
      </c>
      <c r="I153" s="157">
        <v>0</v>
      </c>
      <c r="J153" s="169">
        <f>SUM(H153:I153)</f>
        <v>0</v>
      </c>
      <c r="K153" s="350">
        <v>0</v>
      </c>
      <c r="L153" s="159">
        <v>0</v>
      </c>
      <c r="M153" s="159">
        <v>0</v>
      </c>
      <c r="N153" s="159">
        <v>0</v>
      </c>
      <c r="O153" s="159">
        <v>0</v>
      </c>
      <c r="P153" s="157">
        <v>0</v>
      </c>
      <c r="Q153" s="158">
        <f>SUM(K153:P153)</f>
        <v>0</v>
      </c>
      <c r="R153" s="160">
        <f>SUM(J153,Q153)</f>
        <v>0</v>
      </c>
    </row>
    <row r="154" spans="2:18" s="189" customFormat="1" ht="16.5" customHeight="1">
      <c r="B154" s="179"/>
      <c r="C154" s="313"/>
      <c r="D154" s="314" t="s">
        <v>154</v>
      </c>
      <c r="E154" s="315"/>
      <c r="F154" s="315"/>
      <c r="G154" s="316"/>
      <c r="H154" s="317">
        <v>0</v>
      </c>
      <c r="I154" s="318">
        <v>0</v>
      </c>
      <c r="J154" s="319">
        <f>SUM(H154:I154)</f>
        <v>0</v>
      </c>
      <c r="K154" s="359">
        <v>0</v>
      </c>
      <c r="L154" s="320">
        <v>162378</v>
      </c>
      <c r="M154" s="320">
        <v>0</v>
      </c>
      <c r="N154" s="320">
        <v>0</v>
      </c>
      <c r="O154" s="320">
        <v>0</v>
      </c>
      <c r="P154" s="318">
        <v>0</v>
      </c>
      <c r="Q154" s="321">
        <f>SUM(K154:P154)</f>
        <v>162378</v>
      </c>
      <c r="R154" s="322">
        <f>SUM(J154,Q154)</f>
        <v>162378</v>
      </c>
    </row>
    <row r="155" spans="2:18" s="135" customFormat="1" ht="17.100000000000001" customHeight="1">
      <c r="B155" s="147"/>
      <c r="C155" s="137" t="s">
        <v>57</v>
      </c>
      <c r="D155" s="138"/>
      <c r="E155" s="138"/>
      <c r="F155" s="138"/>
      <c r="G155" s="139"/>
      <c r="H155" s="140">
        <f t="shared" ref="H155:R155" si="30">SUM(H156:H158)</f>
        <v>4920185</v>
      </c>
      <c r="I155" s="141">
        <f t="shared" si="30"/>
        <v>10478191</v>
      </c>
      <c r="J155" s="142">
        <f t="shared" si="30"/>
        <v>15398376</v>
      </c>
      <c r="K155" s="352">
        <f t="shared" si="30"/>
        <v>0</v>
      </c>
      <c r="L155" s="143">
        <f t="shared" si="30"/>
        <v>13769614</v>
      </c>
      <c r="M155" s="143">
        <f t="shared" si="30"/>
        <v>19453938</v>
      </c>
      <c r="N155" s="143">
        <f t="shared" si="30"/>
        <v>14017054</v>
      </c>
      <c r="O155" s="143">
        <f t="shared" si="30"/>
        <v>11666711</v>
      </c>
      <c r="P155" s="144">
        <f t="shared" si="30"/>
        <v>7842641</v>
      </c>
      <c r="Q155" s="145">
        <f t="shared" si="30"/>
        <v>66749958</v>
      </c>
      <c r="R155" s="146">
        <f t="shared" si="30"/>
        <v>82148334</v>
      </c>
    </row>
    <row r="156" spans="2:18" s="135" customFormat="1" ht="17.100000000000001" customHeight="1">
      <c r="B156" s="147"/>
      <c r="C156" s="147"/>
      <c r="D156" s="39" t="s">
        <v>58</v>
      </c>
      <c r="E156" s="68"/>
      <c r="F156" s="68"/>
      <c r="G156" s="148"/>
      <c r="H156" s="149">
        <v>4050799</v>
      </c>
      <c r="I156" s="150">
        <v>8603353</v>
      </c>
      <c r="J156" s="167">
        <f>SUM(H156:I156)</f>
        <v>12654152</v>
      </c>
      <c r="K156" s="349">
        <v>0</v>
      </c>
      <c r="L156" s="152">
        <v>12160712</v>
      </c>
      <c r="M156" s="152">
        <v>18046084</v>
      </c>
      <c r="N156" s="152">
        <v>13124093</v>
      </c>
      <c r="O156" s="152">
        <v>11405490</v>
      </c>
      <c r="P156" s="150">
        <v>7668096</v>
      </c>
      <c r="Q156" s="151">
        <f>SUM(K156:P156)</f>
        <v>62404475</v>
      </c>
      <c r="R156" s="153">
        <f>SUM(J156,Q156)</f>
        <v>75058627</v>
      </c>
    </row>
    <row r="157" spans="2:18" s="135" customFormat="1" ht="17.100000000000001" customHeight="1">
      <c r="B157" s="147"/>
      <c r="C157" s="147"/>
      <c r="D157" s="154" t="s">
        <v>59</v>
      </c>
      <c r="E157" s="47"/>
      <c r="F157" s="47"/>
      <c r="G157" s="155"/>
      <c r="H157" s="156">
        <v>172593</v>
      </c>
      <c r="I157" s="157">
        <v>250007</v>
      </c>
      <c r="J157" s="169">
        <f>SUM(H157:I157)</f>
        <v>422600</v>
      </c>
      <c r="K157" s="350">
        <v>0</v>
      </c>
      <c r="L157" s="159">
        <v>650488</v>
      </c>
      <c r="M157" s="159">
        <v>432484</v>
      </c>
      <c r="N157" s="159">
        <v>322805</v>
      </c>
      <c r="O157" s="159">
        <v>123134</v>
      </c>
      <c r="P157" s="157">
        <v>174545</v>
      </c>
      <c r="Q157" s="158">
        <f>SUM(K157:P157)</f>
        <v>1703456</v>
      </c>
      <c r="R157" s="160">
        <f>SUM(J157,Q157)</f>
        <v>2126056</v>
      </c>
    </row>
    <row r="158" spans="2:18" s="135" customFormat="1" ht="17.100000000000001" customHeight="1">
      <c r="B158" s="147"/>
      <c r="C158" s="147"/>
      <c r="D158" s="49" t="s">
        <v>60</v>
      </c>
      <c r="E158" s="50"/>
      <c r="F158" s="50"/>
      <c r="G158" s="161"/>
      <c r="H158" s="162">
        <v>696793</v>
      </c>
      <c r="I158" s="163">
        <v>1624831</v>
      </c>
      <c r="J158" s="168">
        <f>SUM(H158:I158)</f>
        <v>2321624</v>
      </c>
      <c r="K158" s="351">
        <v>0</v>
      </c>
      <c r="L158" s="165">
        <v>958414</v>
      </c>
      <c r="M158" s="165">
        <v>975370</v>
      </c>
      <c r="N158" s="165">
        <v>570156</v>
      </c>
      <c r="O158" s="165">
        <v>138087</v>
      </c>
      <c r="P158" s="163">
        <v>0</v>
      </c>
      <c r="Q158" s="164">
        <f>SUM(K158:P158)</f>
        <v>2642027</v>
      </c>
      <c r="R158" s="166">
        <f>SUM(J158,Q158)</f>
        <v>4963651</v>
      </c>
    </row>
    <row r="159" spans="2:18" s="135" customFormat="1" ht="17.100000000000001" customHeight="1">
      <c r="B159" s="147"/>
      <c r="C159" s="171" t="s">
        <v>61</v>
      </c>
      <c r="D159" s="172"/>
      <c r="E159" s="172"/>
      <c r="F159" s="172"/>
      <c r="G159" s="173"/>
      <c r="H159" s="140">
        <v>1259036</v>
      </c>
      <c r="I159" s="141">
        <v>2616309</v>
      </c>
      <c r="J159" s="142">
        <f>SUM(H159:I159)</f>
        <v>3875345</v>
      </c>
      <c r="K159" s="352">
        <v>0</v>
      </c>
      <c r="L159" s="143">
        <v>14878679</v>
      </c>
      <c r="M159" s="143">
        <v>17144064</v>
      </c>
      <c r="N159" s="143">
        <v>21734833</v>
      </c>
      <c r="O159" s="143">
        <v>16303657</v>
      </c>
      <c r="P159" s="144">
        <v>7990894</v>
      </c>
      <c r="Q159" s="145">
        <f>SUM(K159:P159)</f>
        <v>78052127</v>
      </c>
      <c r="R159" s="146">
        <f>SUM(J159,Q159)</f>
        <v>81927472</v>
      </c>
    </row>
    <row r="160" spans="2:18" s="135" customFormat="1" ht="17.100000000000001" customHeight="1">
      <c r="B160" s="170"/>
      <c r="C160" s="171" t="s">
        <v>62</v>
      </c>
      <c r="D160" s="172"/>
      <c r="E160" s="172"/>
      <c r="F160" s="172"/>
      <c r="G160" s="173"/>
      <c r="H160" s="140">
        <v>3606580</v>
      </c>
      <c r="I160" s="141">
        <v>5490430</v>
      </c>
      <c r="J160" s="142">
        <f>SUM(H160:I160)</f>
        <v>9097010</v>
      </c>
      <c r="K160" s="352">
        <v>0</v>
      </c>
      <c r="L160" s="143">
        <v>43443491</v>
      </c>
      <c r="M160" s="143">
        <v>27457146</v>
      </c>
      <c r="N160" s="143">
        <v>19321307</v>
      </c>
      <c r="O160" s="143">
        <v>11038736</v>
      </c>
      <c r="P160" s="144">
        <v>5454591</v>
      </c>
      <c r="Q160" s="145">
        <f>SUM(K160:P160)</f>
        <v>106715271</v>
      </c>
      <c r="R160" s="146">
        <f>SUM(J160,Q160)</f>
        <v>115812281</v>
      </c>
    </row>
    <row r="161" spans="2:18" s="135" customFormat="1" ht="17.100000000000001" customHeight="1">
      <c r="B161" s="137" t="s">
        <v>63</v>
      </c>
      <c r="C161" s="138"/>
      <c r="D161" s="138"/>
      <c r="E161" s="138"/>
      <c r="F161" s="138"/>
      <c r="G161" s="139"/>
      <c r="H161" s="140">
        <f t="shared" ref="H161:R161" si="31">SUM(H162:H170)</f>
        <v>424930</v>
      </c>
      <c r="I161" s="141">
        <f t="shared" si="31"/>
        <v>1355608</v>
      </c>
      <c r="J161" s="142">
        <f t="shared" si="31"/>
        <v>1780538</v>
      </c>
      <c r="K161" s="352">
        <f t="shared" si="31"/>
        <v>0</v>
      </c>
      <c r="L161" s="143">
        <f t="shared" si="31"/>
        <v>152662420</v>
      </c>
      <c r="M161" s="143">
        <f t="shared" si="31"/>
        <v>156673684</v>
      </c>
      <c r="N161" s="143">
        <f t="shared" si="31"/>
        <v>144148937</v>
      </c>
      <c r="O161" s="143">
        <f t="shared" si="31"/>
        <v>113207445</v>
      </c>
      <c r="P161" s="144">
        <f t="shared" si="31"/>
        <v>56684672</v>
      </c>
      <c r="Q161" s="145">
        <f t="shared" si="31"/>
        <v>623377158</v>
      </c>
      <c r="R161" s="146">
        <f t="shared" si="31"/>
        <v>625157696</v>
      </c>
    </row>
    <row r="162" spans="2:18" s="135" customFormat="1" ht="17.100000000000001" customHeight="1">
      <c r="B162" s="147"/>
      <c r="C162" s="208" t="s">
        <v>80</v>
      </c>
      <c r="D162" s="209"/>
      <c r="E162" s="209"/>
      <c r="F162" s="209"/>
      <c r="G162" s="210"/>
      <c r="H162" s="149">
        <v>0</v>
      </c>
      <c r="I162" s="150">
        <v>0</v>
      </c>
      <c r="J162" s="167">
        <f t="shared" ref="J162:J170" si="32">SUM(H162:I162)</f>
        <v>0</v>
      </c>
      <c r="K162" s="358"/>
      <c r="L162" s="211">
        <v>4636777</v>
      </c>
      <c r="M162" s="211">
        <v>4903712</v>
      </c>
      <c r="N162" s="211">
        <v>5443206</v>
      </c>
      <c r="O162" s="211">
        <v>4589598</v>
      </c>
      <c r="P162" s="212">
        <v>3297500</v>
      </c>
      <c r="Q162" s="213">
        <f t="shared" ref="Q162:Q170" si="33">SUM(K162:P162)</f>
        <v>22870793</v>
      </c>
      <c r="R162" s="214">
        <f t="shared" ref="R162:R170" si="34">SUM(J162,Q162)</f>
        <v>22870793</v>
      </c>
    </row>
    <row r="163" spans="2:18" s="135" customFormat="1" ht="17.100000000000001" customHeight="1">
      <c r="B163" s="147"/>
      <c r="C163" s="154" t="s">
        <v>65</v>
      </c>
      <c r="D163" s="47"/>
      <c r="E163" s="47"/>
      <c r="F163" s="47"/>
      <c r="G163" s="155"/>
      <c r="H163" s="156">
        <v>0</v>
      </c>
      <c r="I163" s="157">
        <v>0</v>
      </c>
      <c r="J163" s="169">
        <f t="shared" si="32"/>
        <v>0</v>
      </c>
      <c r="K163" s="355"/>
      <c r="L163" s="159">
        <v>0</v>
      </c>
      <c r="M163" s="159">
        <v>0</v>
      </c>
      <c r="N163" s="159">
        <v>0</v>
      </c>
      <c r="O163" s="159">
        <v>0</v>
      </c>
      <c r="P163" s="157">
        <v>286402</v>
      </c>
      <c r="Q163" s="158">
        <f t="shared" si="33"/>
        <v>286402</v>
      </c>
      <c r="R163" s="160">
        <f t="shared" si="34"/>
        <v>286402</v>
      </c>
    </row>
    <row r="164" spans="2:18" s="189" customFormat="1" ht="17.100000000000001" customHeight="1">
      <c r="B164" s="179"/>
      <c r="C164" s="180" t="s">
        <v>66</v>
      </c>
      <c r="D164" s="181"/>
      <c r="E164" s="181"/>
      <c r="F164" s="181"/>
      <c r="G164" s="182"/>
      <c r="H164" s="183">
        <v>0</v>
      </c>
      <c r="I164" s="184">
        <v>0</v>
      </c>
      <c r="J164" s="185">
        <f t="shared" si="32"/>
        <v>0</v>
      </c>
      <c r="K164" s="355"/>
      <c r="L164" s="186">
        <v>73230063</v>
      </c>
      <c r="M164" s="186">
        <v>55499051</v>
      </c>
      <c r="N164" s="186">
        <v>40050475</v>
      </c>
      <c r="O164" s="186">
        <v>25230192</v>
      </c>
      <c r="P164" s="184">
        <v>10698058</v>
      </c>
      <c r="Q164" s="187">
        <f t="shared" si="33"/>
        <v>204707839</v>
      </c>
      <c r="R164" s="188">
        <f t="shared" si="34"/>
        <v>204707839</v>
      </c>
    </row>
    <row r="165" spans="2:18" s="135" customFormat="1" ht="17.100000000000001" customHeight="1">
      <c r="B165" s="147"/>
      <c r="C165" s="154" t="s">
        <v>67</v>
      </c>
      <c r="D165" s="47"/>
      <c r="E165" s="47"/>
      <c r="F165" s="47"/>
      <c r="G165" s="155"/>
      <c r="H165" s="156">
        <v>0</v>
      </c>
      <c r="I165" s="157">
        <v>73737</v>
      </c>
      <c r="J165" s="169">
        <f t="shared" si="32"/>
        <v>73737</v>
      </c>
      <c r="K165" s="350">
        <v>0</v>
      </c>
      <c r="L165" s="159">
        <v>10868166</v>
      </c>
      <c r="M165" s="159">
        <v>11630332</v>
      </c>
      <c r="N165" s="159">
        <v>12827995</v>
      </c>
      <c r="O165" s="159">
        <v>8582845</v>
      </c>
      <c r="P165" s="157">
        <v>3553042</v>
      </c>
      <c r="Q165" s="158">
        <f t="shared" si="33"/>
        <v>47462380</v>
      </c>
      <c r="R165" s="160">
        <f t="shared" si="34"/>
        <v>47536117</v>
      </c>
    </row>
    <row r="166" spans="2:18" s="135" customFormat="1" ht="17.100000000000001" customHeight="1">
      <c r="B166" s="147"/>
      <c r="C166" s="154" t="s">
        <v>68</v>
      </c>
      <c r="D166" s="47"/>
      <c r="E166" s="47"/>
      <c r="F166" s="47"/>
      <c r="G166" s="155"/>
      <c r="H166" s="156">
        <v>424930</v>
      </c>
      <c r="I166" s="157">
        <v>1281871</v>
      </c>
      <c r="J166" s="169">
        <f t="shared" si="32"/>
        <v>1706801</v>
      </c>
      <c r="K166" s="350">
        <v>0</v>
      </c>
      <c r="L166" s="159">
        <v>11786007</v>
      </c>
      <c r="M166" s="159">
        <v>15727329</v>
      </c>
      <c r="N166" s="159">
        <v>16832707</v>
      </c>
      <c r="O166" s="159">
        <v>15740306</v>
      </c>
      <c r="P166" s="157">
        <v>8160723</v>
      </c>
      <c r="Q166" s="158">
        <f t="shared" si="33"/>
        <v>68247072</v>
      </c>
      <c r="R166" s="160">
        <f t="shared" si="34"/>
        <v>69953873</v>
      </c>
    </row>
    <row r="167" spans="2:18" s="135" customFormat="1" ht="17.100000000000001" customHeight="1">
      <c r="B167" s="147"/>
      <c r="C167" s="154" t="s">
        <v>69</v>
      </c>
      <c r="D167" s="47"/>
      <c r="E167" s="47"/>
      <c r="F167" s="47"/>
      <c r="G167" s="155"/>
      <c r="H167" s="156">
        <v>0</v>
      </c>
      <c r="I167" s="157">
        <v>0</v>
      </c>
      <c r="J167" s="169">
        <f t="shared" si="32"/>
        <v>0</v>
      </c>
      <c r="K167" s="355"/>
      <c r="L167" s="159">
        <v>44994193</v>
      </c>
      <c r="M167" s="159">
        <v>56700462</v>
      </c>
      <c r="N167" s="159">
        <v>54824175</v>
      </c>
      <c r="O167" s="159">
        <v>35751374</v>
      </c>
      <c r="P167" s="157">
        <v>14613834</v>
      </c>
      <c r="Q167" s="158">
        <f t="shared" si="33"/>
        <v>206884038</v>
      </c>
      <c r="R167" s="160">
        <f t="shared" si="34"/>
        <v>206884038</v>
      </c>
    </row>
    <row r="168" spans="2:18" s="135" customFormat="1" ht="17.100000000000001" customHeight="1">
      <c r="B168" s="147"/>
      <c r="C168" s="190" t="s">
        <v>70</v>
      </c>
      <c r="D168" s="191"/>
      <c r="E168" s="191"/>
      <c r="F168" s="191"/>
      <c r="G168" s="192"/>
      <c r="H168" s="156">
        <v>0</v>
      </c>
      <c r="I168" s="157">
        <v>0</v>
      </c>
      <c r="J168" s="169">
        <f t="shared" si="32"/>
        <v>0</v>
      </c>
      <c r="K168" s="355"/>
      <c r="L168" s="159">
        <v>4272857</v>
      </c>
      <c r="M168" s="159">
        <v>6789033</v>
      </c>
      <c r="N168" s="159">
        <v>7243613</v>
      </c>
      <c r="O168" s="159">
        <v>5947425</v>
      </c>
      <c r="P168" s="157">
        <v>3379500</v>
      </c>
      <c r="Q168" s="158">
        <f t="shared" si="33"/>
        <v>27632428</v>
      </c>
      <c r="R168" s="160">
        <f t="shared" si="34"/>
        <v>27632428</v>
      </c>
    </row>
    <row r="169" spans="2:18" s="135" customFormat="1" ht="17.100000000000001" customHeight="1">
      <c r="B169" s="193"/>
      <c r="C169" s="194" t="s">
        <v>71</v>
      </c>
      <c r="D169" s="191"/>
      <c r="E169" s="191"/>
      <c r="F169" s="191"/>
      <c r="G169" s="192"/>
      <c r="H169" s="156">
        <v>0</v>
      </c>
      <c r="I169" s="157">
        <v>0</v>
      </c>
      <c r="J169" s="169">
        <f t="shared" si="32"/>
        <v>0</v>
      </c>
      <c r="K169" s="355"/>
      <c r="L169" s="159">
        <v>0</v>
      </c>
      <c r="M169" s="159">
        <v>0</v>
      </c>
      <c r="N169" s="159">
        <v>1296339</v>
      </c>
      <c r="O169" s="159">
        <v>8322368</v>
      </c>
      <c r="P169" s="157">
        <v>4647823</v>
      </c>
      <c r="Q169" s="158">
        <f t="shared" si="33"/>
        <v>14266530</v>
      </c>
      <c r="R169" s="160">
        <f t="shared" si="34"/>
        <v>14266530</v>
      </c>
    </row>
    <row r="170" spans="2:18" s="135" customFormat="1" ht="17.100000000000001" customHeight="1">
      <c r="B170" s="195"/>
      <c r="C170" s="196" t="s">
        <v>72</v>
      </c>
      <c r="D170" s="197"/>
      <c r="E170" s="197"/>
      <c r="F170" s="197"/>
      <c r="G170" s="198"/>
      <c r="H170" s="199">
        <v>0</v>
      </c>
      <c r="I170" s="200">
        <v>0</v>
      </c>
      <c r="J170" s="201">
        <f t="shared" si="32"/>
        <v>0</v>
      </c>
      <c r="K170" s="356"/>
      <c r="L170" s="202">
        <v>2874357</v>
      </c>
      <c r="M170" s="202">
        <v>5423765</v>
      </c>
      <c r="N170" s="202">
        <v>5630427</v>
      </c>
      <c r="O170" s="202">
        <v>9043337</v>
      </c>
      <c r="P170" s="200">
        <v>8047790</v>
      </c>
      <c r="Q170" s="203">
        <f t="shared" si="33"/>
        <v>31019676</v>
      </c>
      <c r="R170" s="204">
        <f t="shared" si="34"/>
        <v>31019676</v>
      </c>
    </row>
    <row r="171" spans="2:18" s="135" customFormat="1" ht="17.100000000000001" customHeight="1">
      <c r="B171" s="137" t="s">
        <v>73</v>
      </c>
      <c r="C171" s="138"/>
      <c r="D171" s="138"/>
      <c r="E171" s="138"/>
      <c r="F171" s="138"/>
      <c r="G171" s="139"/>
      <c r="H171" s="140">
        <f>SUM(H172:H175)</f>
        <v>0</v>
      </c>
      <c r="I171" s="141">
        <f>SUM(I172:I175)</f>
        <v>0</v>
      </c>
      <c r="J171" s="142">
        <f>SUM(J172:J175)</f>
        <v>0</v>
      </c>
      <c r="K171" s="357"/>
      <c r="L171" s="143">
        <f t="shared" ref="L171:R171" si="35">SUM(L172:L175)</f>
        <v>13040510</v>
      </c>
      <c r="M171" s="143">
        <f t="shared" si="35"/>
        <v>27822496</v>
      </c>
      <c r="N171" s="143">
        <f t="shared" si="35"/>
        <v>89077933</v>
      </c>
      <c r="O171" s="143">
        <f t="shared" si="35"/>
        <v>281580210</v>
      </c>
      <c r="P171" s="144">
        <f t="shared" si="35"/>
        <v>333206784</v>
      </c>
      <c r="Q171" s="145">
        <f t="shared" si="35"/>
        <v>744727933</v>
      </c>
      <c r="R171" s="146">
        <f t="shared" si="35"/>
        <v>744727933</v>
      </c>
    </row>
    <row r="172" spans="2:18" s="135" customFormat="1" ht="17.100000000000001" customHeight="1">
      <c r="B172" s="147"/>
      <c r="C172" s="39" t="s">
        <v>74</v>
      </c>
      <c r="D172" s="68"/>
      <c r="E172" s="68"/>
      <c r="F172" s="68"/>
      <c r="G172" s="148"/>
      <c r="H172" s="149">
        <v>0</v>
      </c>
      <c r="I172" s="150">
        <v>0</v>
      </c>
      <c r="J172" s="167">
        <f>SUM(H172:I172)</f>
        <v>0</v>
      </c>
      <c r="K172" s="353"/>
      <c r="L172" s="152">
        <v>201159</v>
      </c>
      <c r="M172" s="152">
        <v>1601913</v>
      </c>
      <c r="N172" s="152">
        <v>38975377</v>
      </c>
      <c r="O172" s="152">
        <v>132420331</v>
      </c>
      <c r="P172" s="150">
        <v>121622364</v>
      </c>
      <c r="Q172" s="151">
        <f>SUM(K172:P172)</f>
        <v>294821144</v>
      </c>
      <c r="R172" s="153">
        <f>SUM(J172,Q172)</f>
        <v>294821144</v>
      </c>
    </row>
    <row r="173" spans="2:18" s="135" customFormat="1" ht="17.100000000000001" customHeight="1">
      <c r="B173" s="147"/>
      <c r="C173" s="154" t="s">
        <v>75</v>
      </c>
      <c r="D173" s="47"/>
      <c r="E173" s="47"/>
      <c r="F173" s="47"/>
      <c r="G173" s="155"/>
      <c r="H173" s="156">
        <v>0</v>
      </c>
      <c r="I173" s="157">
        <v>0</v>
      </c>
      <c r="J173" s="169">
        <f>SUM(H173:I173)</f>
        <v>0</v>
      </c>
      <c r="K173" s="355"/>
      <c r="L173" s="159">
        <v>12591554</v>
      </c>
      <c r="M173" s="159">
        <v>22427560</v>
      </c>
      <c r="N173" s="159">
        <v>36522188</v>
      </c>
      <c r="O173" s="159">
        <v>32169092</v>
      </c>
      <c r="P173" s="157">
        <v>24278492</v>
      </c>
      <c r="Q173" s="158">
        <f>SUM(K173:P173)</f>
        <v>127988886</v>
      </c>
      <c r="R173" s="160">
        <f>SUM(J173,Q173)</f>
        <v>127988886</v>
      </c>
    </row>
    <row r="174" spans="2:18" s="135" customFormat="1" ht="17.100000000000001" customHeight="1">
      <c r="B174" s="193"/>
      <c r="C174" s="154" t="s">
        <v>76</v>
      </c>
      <c r="D174" s="47"/>
      <c r="E174" s="47"/>
      <c r="F174" s="47"/>
      <c r="G174" s="155"/>
      <c r="H174" s="156">
        <v>0</v>
      </c>
      <c r="I174" s="157">
        <v>0</v>
      </c>
      <c r="J174" s="169">
        <f>SUM(H174:I174)</f>
        <v>0</v>
      </c>
      <c r="K174" s="355"/>
      <c r="L174" s="159">
        <v>247797</v>
      </c>
      <c r="M174" s="159">
        <v>3187602</v>
      </c>
      <c r="N174" s="159">
        <v>4021350</v>
      </c>
      <c r="O174" s="159">
        <v>18263600</v>
      </c>
      <c r="P174" s="157">
        <v>31620908</v>
      </c>
      <c r="Q174" s="158">
        <f>SUM(K174:P174)</f>
        <v>57341257</v>
      </c>
      <c r="R174" s="160">
        <f>SUM(J174,Q174)</f>
        <v>57341257</v>
      </c>
    </row>
    <row r="175" spans="2:18" s="189" customFormat="1" ht="17.100000000000001" customHeight="1">
      <c r="B175" s="332"/>
      <c r="C175" s="314" t="s">
        <v>155</v>
      </c>
      <c r="D175" s="315"/>
      <c r="E175" s="315"/>
      <c r="F175" s="315"/>
      <c r="G175" s="316"/>
      <c r="H175" s="317">
        <v>0</v>
      </c>
      <c r="I175" s="318">
        <v>0</v>
      </c>
      <c r="J175" s="319">
        <f>SUM(H175:I175)</f>
        <v>0</v>
      </c>
      <c r="K175" s="356"/>
      <c r="L175" s="320">
        <v>0</v>
      </c>
      <c r="M175" s="320">
        <v>605421</v>
      </c>
      <c r="N175" s="320">
        <v>9559018</v>
      </c>
      <c r="O175" s="320">
        <v>98727187</v>
      </c>
      <c r="P175" s="318">
        <v>155685020</v>
      </c>
      <c r="Q175" s="321">
        <f>SUM(K175:P175)</f>
        <v>264576646</v>
      </c>
      <c r="R175" s="322">
        <f>SUM(J175,Q175)</f>
        <v>264576646</v>
      </c>
    </row>
    <row r="176" spans="2:18" s="135" customFormat="1" ht="17.100000000000001" customHeight="1">
      <c r="B176" s="205" t="s">
        <v>77</v>
      </c>
      <c r="C176" s="31"/>
      <c r="D176" s="31"/>
      <c r="E176" s="31"/>
      <c r="F176" s="31"/>
      <c r="G176" s="32"/>
      <c r="H176" s="140">
        <f t="shared" ref="H176:R176" si="36">SUM(H140,H161,H171)</f>
        <v>15414965</v>
      </c>
      <c r="I176" s="141">
        <f t="shared" si="36"/>
        <v>32844168</v>
      </c>
      <c r="J176" s="142">
        <f t="shared" si="36"/>
        <v>48259133</v>
      </c>
      <c r="K176" s="352">
        <f t="shared" si="36"/>
        <v>0</v>
      </c>
      <c r="L176" s="143">
        <f t="shared" si="36"/>
        <v>419844322</v>
      </c>
      <c r="M176" s="143">
        <f t="shared" si="36"/>
        <v>410391545</v>
      </c>
      <c r="N176" s="143">
        <f t="shared" si="36"/>
        <v>418477327</v>
      </c>
      <c r="O176" s="143">
        <f t="shared" si="36"/>
        <v>530770672</v>
      </c>
      <c r="P176" s="144">
        <f t="shared" si="36"/>
        <v>469554180</v>
      </c>
      <c r="Q176" s="145">
        <f t="shared" si="36"/>
        <v>2249038046</v>
      </c>
      <c r="R176" s="146">
        <f t="shared" si="36"/>
        <v>2297297179</v>
      </c>
    </row>
  </sheetData>
  <mergeCells count="54">
    <mergeCell ref="K96:Q96"/>
    <mergeCell ref="R96:R97"/>
    <mergeCell ref="B96:G97"/>
    <mergeCell ref="J1:O1"/>
    <mergeCell ref="P1:Q1"/>
    <mergeCell ref="C13:G13"/>
    <mergeCell ref="C22:G22"/>
    <mergeCell ref="C32:G32"/>
    <mergeCell ref="C42:G42"/>
    <mergeCell ref="Q12:R12"/>
    <mergeCell ref="R6:R7"/>
    <mergeCell ref="K46:R46"/>
    <mergeCell ref="J63:Q63"/>
    <mergeCell ref="K72:P72"/>
    <mergeCell ref="R55:R56"/>
    <mergeCell ref="K54:R54"/>
    <mergeCell ref="H4:I4"/>
    <mergeCell ref="B47:G48"/>
    <mergeCell ref="B55:G56"/>
    <mergeCell ref="B64:G65"/>
    <mergeCell ref="B138:G139"/>
    <mergeCell ref="H96:J96"/>
    <mergeCell ref="I137:R137"/>
    <mergeCell ref="H55:J55"/>
    <mergeCell ref="K55:Q55"/>
    <mergeCell ref="B88:G89"/>
    <mergeCell ref="B5:G5"/>
    <mergeCell ref="H5:I5"/>
    <mergeCell ref="H47:J47"/>
    <mergeCell ref="H80:J80"/>
    <mergeCell ref="B72:G73"/>
    <mergeCell ref="B13:B22"/>
    <mergeCell ref="B23:B32"/>
    <mergeCell ref="B33:B42"/>
    <mergeCell ref="B80:G81"/>
    <mergeCell ref="J87:Q87"/>
    <mergeCell ref="H64:J64"/>
    <mergeCell ref="H72:J72"/>
    <mergeCell ref="R47:R48"/>
    <mergeCell ref="H88:J88"/>
    <mergeCell ref="K88:P88"/>
    <mergeCell ref="K138:Q138"/>
    <mergeCell ref="Q80:Q81"/>
    <mergeCell ref="J71:Q71"/>
    <mergeCell ref="Q72:Q73"/>
    <mergeCell ref="K47:Q47"/>
    <mergeCell ref="K64:P64"/>
    <mergeCell ref="I95:R95"/>
    <mergeCell ref="K80:P80"/>
    <mergeCell ref="H138:J138"/>
    <mergeCell ref="R138:R139"/>
    <mergeCell ref="Q88:Q89"/>
    <mergeCell ref="Q64:Q65"/>
    <mergeCell ref="J79:Q79"/>
  </mergeCells>
  <phoneticPr fontId="7"/>
  <pageMargins left="0.35433070866141736" right="0.78740157480314965" top="0.59055118110236227" bottom="0.39370078740157483" header="0.39370078740157483" footer="0.39370078740157483"/>
  <pageSetup paperSize="9" scale="65" fitToHeight="0" orientation="landscape" r:id="rId1"/>
  <headerFooter alignWithMargins="0">
    <oddFooter>&amp;P ページ</oddFooter>
  </headerFooter>
  <rowBreaks count="3" manualBreakCount="3">
    <brk id="44" max="17" man="1"/>
    <brk id="93" max="17" man="1"/>
    <brk id="13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【現状】高知市の現状と課題</vt:lpstr>
      <vt:lpstr>【推計】一人暮らし高齢者数</vt:lpstr>
      <vt:lpstr>【推計】認知症高齢者数</vt:lpstr>
      <vt:lpstr>t2004</vt:lpstr>
      <vt:lpstr>t2005</vt:lpstr>
      <vt:lpstr>t2006</vt:lpstr>
      <vt:lpstr>t2007</vt:lpstr>
      <vt:lpstr>t2008</vt:lpstr>
      <vt:lpstr>t2009</vt:lpstr>
      <vt:lpstr>t2010</vt:lpstr>
      <vt:lpstr>t2011</vt:lpstr>
      <vt:lpstr>t2012</vt:lpstr>
      <vt:lpstr>t2101</vt:lpstr>
      <vt:lpstr>t2102</vt:lpstr>
      <vt:lpstr>t2103</vt:lpstr>
      <vt:lpstr>【現状】高知市の現状と課題!Print_Area</vt:lpstr>
      <vt:lpstr>'t2004'!Print_Area</vt:lpstr>
      <vt:lpstr>'t2005'!Print_Area</vt:lpstr>
      <vt:lpstr>'t2006'!Print_Area</vt:lpstr>
      <vt:lpstr>'t2007'!Print_Area</vt:lpstr>
      <vt:lpstr>'t2008'!Print_Area</vt:lpstr>
      <vt:lpstr>'t2009'!Print_Area</vt:lpstr>
      <vt:lpstr>'t2010'!Print_Area</vt:lpstr>
      <vt:lpstr>'t2011'!Print_Area</vt:lpstr>
      <vt:lpstr>'t2012'!Print_Area</vt:lpstr>
      <vt:lpstr>'t2101'!Print_Area</vt:lpstr>
      <vt:lpstr>'t2102'!Print_Area</vt:lpstr>
      <vt:lpstr>'t2103'!Print_Area</vt:lpstr>
      <vt:lpstr>【現状】高知市の現状と課題!Print_Titles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2019-03-04T07:37:36Z</dcterms:created>
  <dcterms:modified xsi:type="dcterms:W3CDTF">2021-07-02T03:13:45Z</dcterms:modified>
</cp:coreProperties>
</file>