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2384" windowHeight="9312" tabRatio="858" activeTab="0"/>
  </bookViews>
  <sheets>
    <sheet name="93" sheetId="1" r:id="rId1"/>
    <sheet name="94" sheetId="2" r:id="rId2"/>
    <sheet name="95" sheetId="3" r:id="rId3"/>
    <sheet name="96" sheetId="4" r:id="rId4"/>
    <sheet name="97" sheetId="5" r:id="rId5"/>
    <sheet name="98" sheetId="6" r:id="rId6"/>
    <sheet name="99" sheetId="7" r:id="rId7"/>
    <sheet name="100" sheetId="8" r:id="rId8"/>
    <sheet name="101" sheetId="9" r:id="rId9"/>
    <sheet name="102その1" sheetId="10" r:id="rId10"/>
    <sheet name="102その2" sheetId="11" r:id="rId11"/>
    <sheet name="102その3,4,5" sheetId="12" r:id="rId12"/>
    <sheet name="102その6" sheetId="13" r:id="rId13"/>
    <sheet name="103,104欠番" sheetId="14" r:id="rId14"/>
    <sheet name="105上" sheetId="15" r:id="rId15"/>
    <sheet name="105下" sheetId="16" r:id="rId16"/>
    <sheet name="106" sheetId="17" r:id="rId17"/>
    <sheet name="107" sheetId="18" r:id="rId18"/>
  </sheets>
  <externalReferences>
    <externalReference r:id="rId21"/>
  </externalReferences>
  <definedNames>
    <definedName name="_xlnm.Print_Area" localSheetId="8">'101'!$A$1:$V$30</definedName>
    <definedName name="_xlnm.Print_Area" localSheetId="9">'102その1'!$A:$G</definedName>
    <definedName name="_xlnm.Print_Area" localSheetId="10">'102その2'!$A:$M</definedName>
    <definedName name="_xlnm.Print_Area" localSheetId="11">'102その3,4,5'!$A:$L</definedName>
    <definedName name="_xlnm.Print_Area" localSheetId="12">'102その6'!$A:$H</definedName>
    <definedName name="_xlnm.Print_Area" localSheetId="13">'103,104欠番'!$A:$V</definedName>
    <definedName name="_xlnm.Print_Area" localSheetId="15">'105下'!$A:$V</definedName>
    <definedName name="_xlnm.Print_Area" localSheetId="14">'105上'!$A:$R</definedName>
    <definedName name="_xlnm.Print_Area" localSheetId="0">'93'!$A$1:$AA$19</definedName>
    <definedName name="_xlnm.Print_Area" localSheetId="1">'94'!$A:$AD</definedName>
    <definedName name="_xlnm.Print_Area" localSheetId="2">'95'!$A$1:$AD$45</definedName>
    <definedName name="_xlnm.Print_Area" localSheetId="3">'96'!$A$1:$Y$40</definedName>
    <definedName name="_xlnm.Print_Area" localSheetId="4">'97'!$A$1:$AG$23</definedName>
    <definedName name="_xlnm.Print_Area" localSheetId="5">'98'!$A$1:$T$25</definedName>
    <definedName name="平成８年">'[1]23'!#REF!</definedName>
  </definedNames>
  <calcPr fullCalcOnLoad="1"/>
</workbook>
</file>

<file path=xl/sharedStrings.xml><?xml version="1.0" encoding="utf-8"?>
<sst xmlns="http://schemas.openxmlformats.org/spreadsheetml/2006/main" count="1063" uniqueCount="519">
  <si>
    <t>中学校</t>
  </si>
  <si>
    <t>高等学校</t>
  </si>
  <si>
    <t>93　幼　稚　園</t>
  </si>
  <si>
    <t>　の　概　況　　(学校基本調査)</t>
  </si>
  <si>
    <t>各年5月1日現在</t>
  </si>
  <si>
    <t>区分</t>
  </si>
  <si>
    <t>園数</t>
  </si>
  <si>
    <t>学級数</t>
  </si>
  <si>
    <t>教　　員　　数</t>
  </si>
  <si>
    <t>職　員　数　</t>
  </si>
  <si>
    <t>在　　　　　　園　　　　　　者　　　　　　数</t>
  </si>
  <si>
    <t>前年度修了者</t>
  </si>
  <si>
    <t>本　　務　　者</t>
  </si>
  <si>
    <t>兼務者</t>
  </si>
  <si>
    <t>総数</t>
  </si>
  <si>
    <t>男</t>
  </si>
  <si>
    <t>女</t>
  </si>
  <si>
    <t>数</t>
  </si>
  <si>
    <t>３ 歳 児</t>
  </si>
  <si>
    <t xml:space="preserve">４ 歳 児 </t>
  </si>
  <si>
    <t>５ 歳 児</t>
  </si>
  <si>
    <t>年度</t>
  </si>
  <si>
    <t>総　数</t>
  </si>
  <si>
    <t>平成10年度</t>
  </si>
  <si>
    <t>(国　　　立)</t>
  </si>
  <si>
    <t>(私　　　立)</t>
  </si>
  <si>
    <t>94　小　学　校</t>
  </si>
  <si>
    <t>　の　概　況　(学校基本調査)</t>
  </si>
  <si>
    <t>各年5月1日現在</t>
  </si>
  <si>
    <t>学校数</t>
  </si>
  <si>
    <t>教　　　　員　　　　数</t>
  </si>
  <si>
    <t>職員数</t>
  </si>
  <si>
    <t>本　　務　　者</t>
  </si>
  <si>
    <t>総　　　　　数</t>
  </si>
  <si>
    <t>２学年</t>
  </si>
  <si>
    <t>３学年</t>
  </si>
  <si>
    <t>４学年</t>
  </si>
  <si>
    <t>５学年</t>
  </si>
  <si>
    <t>６学年</t>
  </si>
  <si>
    <t>総　数</t>
  </si>
  <si>
    <t>(国公立)</t>
  </si>
  <si>
    <t>(私　立)</t>
  </si>
  <si>
    <t>国立</t>
  </si>
  <si>
    <t>高知大付属</t>
  </si>
  <si>
    <t>新堀</t>
  </si>
  <si>
    <t>追手前</t>
  </si>
  <si>
    <t>第四</t>
  </si>
  <si>
    <t>第六</t>
  </si>
  <si>
    <t>江ノ口</t>
  </si>
  <si>
    <t>江陽</t>
  </si>
  <si>
    <t>旭</t>
  </si>
  <si>
    <t>旭東</t>
  </si>
  <si>
    <t>潮江</t>
  </si>
  <si>
    <t>潮江東</t>
  </si>
  <si>
    <t>小高坂</t>
  </si>
  <si>
    <t>昭和</t>
  </si>
  <si>
    <t>秦</t>
  </si>
  <si>
    <t>初月</t>
  </si>
  <si>
    <t>泉野</t>
  </si>
  <si>
    <t>横浜</t>
  </si>
  <si>
    <t>長浜</t>
  </si>
  <si>
    <t>御畳瀬</t>
  </si>
  <si>
    <t>浦戸</t>
  </si>
  <si>
    <t>市立</t>
  </si>
  <si>
    <t>三里</t>
  </si>
  <si>
    <t>五台山</t>
  </si>
  <si>
    <t>高須</t>
  </si>
  <si>
    <t>布師田</t>
  </si>
  <si>
    <t>一宮</t>
  </si>
  <si>
    <t>久重</t>
  </si>
  <si>
    <t>行川</t>
  </si>
  <si>
    <t>朝倉</t>
  </si>
  <si>
    <t>鴨田</t>
  </si>
  <si>
    <t>一ツ橋</t>
  </si>
  <si>
    <t>朝倉第二</t>
  </si>
  <si>
    <t>潮江南</t>
  </si>
  <si>
    <t>大津</t>
  </si>
  <si>
    <t>介良</t>
  </si>
  <si>
    <t>神田</t>
  </si>
  <si>
    <t>一宮東</t>
  </si>
  <si>
    <t>十津</t>
  </si>
  <si>
    <t>横浜新町</t>
  </si>
  <si>
    <t>介良潮見台</t>
  </si>
  <si>
    <t>横内</t>
  </si>
  <si>
    <t>私立</t>
  </si>
  <si>
    <t>高知</t>
  </si>
  <si>
    <t>95　中　学　校</t>
  </si>
  <si>
    <t>学校数</t>
  </si>
  <si>
    <t>教  員  数</t>
  </si>
  <si>
    <t>生          徒          数</t>
  </si>
  <si>
    <t>本  務  者</t>
  </si>
  <si>
    <t>総      数</t>
  </si>
  <si>
    <t>１   学   年</t>
  </si>
  <si>
    <t>総     数</t>
  </si>
  <si>
    <t>(国公立)</t>
  </si>
  <si>
    <t>県立</t>
  </si>
  <si>
    <t>高知南</t>
  </si>
  <si>
    <t>城北</t>
  </si>
  <si>
    <t>城西</t>
  </si>
  <si>
    <t>愛宕</t>
  </si>
  <si>
    <t>城東</t>
  </si>
  <si>
    <t>市立</t>
  </si>
  <si>
    <t>青柳</t>
  </si>
  <si>
    <t>行川</t>
  </si>
  <si>
    <t>南海</t>
  </si>
  <si>
    <t>西部</t>
  </si>
  <si>
    <t>土佐</t>
  </si>
  <si>
    <t>土佐女子</t>
  </si>
  <si>
    <t>学芸</t>
  </si>
  <si>
    <t>土佐塾</t>
  </si>
  <si>
    <t>高知中央(休校)</t>
  </si>
  <si>
    <t>96 高 等 学 校</t>
  </si>
  <si>
    <t xml:space="preserve"> の 概 況 (学校基本調査)</t>
  </si>
  <si>
    <t>各年5月1日現在</t>
  </si>
  <si>
    <t>教　員　数</t>
  </si>
  <si>
    <t>生　　　　　徒　　　　　数</t>
  </si>
  <si>
    <t>本務者</t>
  </si>
  <si>
    <t>総　　　　数</t>
  </si>
  <si>
    <t xml:space="preserve"> １ 学 年</t>
  </si>
  <si>
    <t>専攻科</t>
  </si>
  <si>
    <t>(公　　立)</t>
  </si>
  <si>
    <t>(私　　立)</t>
  </si>
  <si>
    <t>(全 日 制)</t>
  </si>
  <si>
    <t>(定 時 制)</t>
  </si>
  <si>
    <t>小津</t>
  </si>
  <si>
    <t>高知西</t>
  </si>
  <si>
    <t>高知工業</t>
  </si>
  <si>
    <t>高知商業</t>
  </si>
  <si>
    <t>高知学芸</t>
  </si>
  <si>
    <t>高知中央</t>
  </si>
  <si>
    <t>定時制</t>
  </si>
  <si>
    <t>太平洋学園</t>
  </si>
  <si>
    <t>97　大　学</t>
  </si>
  <si>
    <t>　の　概　況</t>
  </si>
  <si>
    <t>学</t>
  </si>
  <si>
    <t>本務教員数</t>
  </si>
  <si>
    <t>兼務</t>
  </si>
  <si>
    <t>学生数</t>
  </si>
  <si>
    <t>入学志願者数</t>
  </si>
  <si>
    <t>校</t>
  </si>
  <si>
    <t>教授</t>
  </si>
  <si>
    <t>助教授</t>
  </si>
  <si>
    <t>講師</t>
  </si>
  <si>
    <t>助手</t>
  </si>
  <si>
    <t>教員数</t>
  </si>
  <si>
    <t>本務</t>
  </si>
  <si>
    <t>高知大学</t>
  </si>
  <si>
    <t>高知女子大学</t>
  </si>
  <si>
    <t>高知短期大学</t>
  </si>
  <si>
    <t>高知学園短期大学</t>
  </si>
  <si>
    <t>土佐女子短期大学</t>
  </si>
  <si>
    <t>98　盲・ろう・養護</t>
  </si>
  <si>
    <t>学校の概況　(学校基本調査)</t>
  </si>
  <si>
    <t>生徒数</t>
  </si>
  <si>
    <t>前年度卒業者数</t>
  </si>
  <si>
    <t>総  数</t>
  </si>
  <si>
    <t>盲学校</t>
  </si>
  <si>
    <t>(県立)</t>
  </si>
  <si>
    <t>ろう学校</t>
  </si>
  <si>
    <t>高知ろう学校</t>
  </si>
  <si>
    <t>(国立)</t>
  </si>
  <si>
    <t>高知大付属養護学校</t>
  </si>
  <si>
    <t>江の口養護学校</t>
  </si>
  <si>
    <t>養護学校</t>
  </si>
  <si>
    <t>高知若草養護学校小鹿園分校</t>
  </si>
  <si>
    <t>高知若草養護学校国立高知病院分校</t>
  </si>
  <si>
    <t>(市立)</t>
  </si>
  <si>
    <t>99　 学校卒業後の状況　(学校基本調査)</t>
  </si>
  <si>
    <t>構成比</t>
  </si>
  <si>
    <t>卒業者総数</t>
  </si>
  <si>
    <t>進学者</t>
  </si>
  <si>
    <t>就職者</t>
  </si>
  <si>
    <t>専修学校等入学者</t>
  </si>
  <si>
    <t>上記以外の者</t>
  </si>
  <si>
    <t>死亡・不詳</t>
  </si>
  <si>
    <t>100  専修学校・各種学校の概況　(学校基本調査)</t>
  </si>
  <si>
    <t>生徒数</t>
  </si>
  <si>
    <t>前年度卒業者</t>
  </si>
  <si>
    <t>101　児　童　・　生　徒</t>
  </si>
  <si>
    <t>　の　平　均　体　位</t>
  </si>
  <si>
    <t>(単位：㎝，kg)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</si>
  <si>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</si>
  <si>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</si>
  <si>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</si>
  <si>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</si>
  <si>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</si>
  <si>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</si>
  <si>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</si>
  <si>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</si>
  <si>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</si>
  <si>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(身長)</t>
  </si>
  <si>
    <t>(体重)</t>
  </si>
  <si>
    <t>(座高)</t>
  </si>
  <si>
    <t>&lt;市学事課&gt;</t>
  </si>
  <si>
    <t>Ｋ郷土誌</t>
  </si>
  <si>
    <t>児童書</t>
  </si>
  <si>
    <t>その他</t>
  </si>
  <si>
    <t>旭分館</t>
  </si>
  <si>
    <t>&lt;市民図書館&gt;</t>
  </si>
  <si>
    <t>下知</t>
  </si>
  <si>
    <t>鴨田</t>
  </si>
  <si>
    <t>子ども科学教室</t>
  </si>
  <si>
    <t>親子教室</t>
  </si>
  <si>
    <t>水曜教室</t>
  </si>
  <si>
    <t>パソコン教室</t>
  </si>
  <si>
    <t>視聴覚機材</t>
  </si>
  <si>
    <t>視聴覚資料</t>
  </si>
  <si>
    <t>点字図書(冊)</t>
  </si>
  <si>
    <t>録音図書(巻)</t>
  </si>
  <si>
    <t>開催</t>
  </si>
  <si>
    <t>参加</t>
  </si>
  <si>
    <t>保有数</t>
  </si>
  <si>
    <t>利用数</t>
  </si>
  <si>
    <t>回数</t>
  </si>
  <si>
    <t>人員</t>
  </si>
  <si>
    <t>&lt;市点字図書館&gt;</t>
  </si>
  <si>
    <t>洋書</t>
  </si>
  <si>
    <t>子ども</t>
  </si>
  <si>
    <t>成人</t>
  </si>
  <si>
    <t>学生</t>
  </si>
  <si>
    <t>&lt;県立図書館&gt;</t>
  </si>
  <si>
    <t>&lt;市生涯学習課&gt;</t>
  </si>
  <si>
    <t>旭文化センター</t>
  </si>
  <si>
    <t>横浜文化センター</t>
  </si>
  <si>
    <t>105  体　育　施　設</t>
  </si>
  <si>
    <t>　の　利　用　状　況</t>
  </si>
  <si>
    <t>陸上競技場</t>
  </si>
  <si>
    <t>野球場</t>
  </si>
  <si>
    <t>相撲場</t>
  </si>
  <si>
    <t>補助グラウンド</t>
  </si>
  <si>
    <t>総合体育館</t>
  </si>
  <si>
    <t>雨天練習場</t>
  </si>
  <si>
    <t>主競技場</t>
  </si>
  <si>
    <t>補助競技場</t>
  </si>
  <si>
    <t>トレーニング室</t>
  </si>
  <si>
    <t>学校開放体育施設(54ヵ所)</t>
  </si>
  <si>
    <t>屋外運動場</t>
  </si>
  <si>
    <t>屋内運動場</t>
  </si>
  <si>
    <t>東部野球場</t>
  </si>
  <si>
    <t>屋内投球練習場</t>
  </si>
  <si>
    <t>屋内打撃練習場</t>
  </si>
  <si>
    <t>件数</t>
  </si>
  <si>
    <t>屋　内　競　技　場　（　く　ろ　し　お　ア　リ　ー　ナ　）</t>
  </si>
  <si>
    <t>体育館　</t>
  </si>
  <si>
    <t>その他</t>
  </si>
  <si>
    <t>人員　</t>
  </si>
  <si>
    <t>106　青年センターの利用状況</t>
  </si>
  <si>
    <t>団体登録数</t>
  </si>
  <si>
    <t>利用人数</t>
  </si>
  <si>
    <t>団体数</t>
  </si>
  <si>
    <t>宗派</t>
  </si>
  <si>
    <t>法人数</t>
  </si>
  <si>
    <t>市</t>
  </si>
  <si>
    <t>県</t>
  </si>
  <si>
    <t>真言宗御室派</t>
  </si>
  <si>
    <t>真言宗善通寺派</t>
  </si>
  <si>
    <t>【神　道　系】</t>
  </si>
  <si>
    <t>浄土宗</t>
  </si>
  <si>
    <t>神社本庁</t>
  </si>
  <si>
    <t>浄土宗西山禅林寺派</t>
  </si>
  <si>
    <t>木曽御嶽本教</t>
  </si>
  <si>
    <t>臨済宗妙心寺派</t>
  </si>
  <si>
    <t>石鎚本教</t>
  </si>
  <si>
    <t>臨済宗東福寺派</t>
  </si>
  <si>
    <t>神道大教</t>
  </si>
  <si>
    <t>臨済宗相国寺派</t>
  </si>
  <si>
    <t>黒住教</t>
  </si>
  <si>
    <t>曹洞宗</t>
  </si>
  <si>
    <t>天常教</t>
  </si>
  <si>
    <t>浄土真宗本願寺派</t>
  </si>
  <si>
    <t>長生教</t>
  </si>
  <si>
    <t>真言大谷派</t>
  </si>
  <si>
    <t>金光教</t>
  </si>
  <si>
    <t>日蓮宗</t>
  </si>
  <si>
    <t>実行教</t>
  </si>
  <si>
    <t>日蓮正宗</t>
  </si>
  <si>
    <t>出雲大社</t>
  </si>
  <si>
    <t>法華宗(真門流)</t>
  </si>
  <si>
    <t>扶桑教</t>
  </si>
  <si>
    <t>本門佛立宗</t>
  </si>
  <si>
    <t>石鎚教</t>
  </si>
  <si>
    <t>法相宗</t>
  </si>
  <si>
    <t>明治教</t>
  </si>
  <si>
    <t>大佛教宗本派</t>
  </si>
  <si>
    <t>御祖教</t>
  </si>
  <si>
    <t>単立</t>
  </si>
  <si>
    <t>神明教</t>
  </si>
  <si>
    <t>大祖教</t>
  </si>
  <si>
    <t>【キリスト教系】</t>
  </si>
  <si>
    <t>修養団棒誠会</t>
  </si>
  <si>
    <t>日本基督教団</t>
  </si>
  <si>
    <t>日本基督改革派教団</t>
  </si>
  <si>
    <t>日本基督協会</t>
  </si>
  <si>
    <t>【仏　教　系】</t>
  </si>
  <si>
    <t>日本聖公会</t>
  </si>
  <si>
    <t>天台宗</t>
  </si>
  <si>
    <t>イエス之御霊協会教団</t>
  </si>
  <si>
    <t>天台寺門宗</t>
  </si>
  <si>
    <t>イムマヌエル綜合伝道団</t>
  </si>
  <si>
    <t>本山修験宗</t>
  </si>
  <si>
    <t>日本ホーリネス教団</t>
  </si>
  <si>
    <t>石土宗</t>
  </si>
  <si>
    <t>日本ナザレン教団</t>
  </si>
  <si>
    <t>高野山真言宗</t>
  </si>
  <si>
    <t>真言宗須磨寺派</t>
  </si>
  <si>
    <t>真言宗大覚寺派</t>
  </si>
  <si>
    <t>【諸教】</t>
  </si>
  <si>
    <t>真言宗醍醐派</t>
  </si>
  <si>
    <t>天理教</t>
  </si>
  <si>
    <t>真言宗智山派</t>
  </si>
  <si>
    <t>生長の家</t>
  </si>
  <si>
    <t>真言宗泉涌寺派</t>
  </si>
  <si>
    <t>円応教</t>
  </si>
  <si>
    <t>真言宗豊山派</t>
  </si>
  <si>
    <t>102  図　書　館　の　状　況</t>
  </si>
  <si>
    <t>その１　市　民　図　書　館（蔵　書　数)</t>
  </si>
  <si>
    <t>３社会科学</t>
  </si>
  <si>
    <t>４自然科学</t>
  </si>
  <si>
    <t>特設文庫</t>
  </si>
  <si>
    <t>潮江分館</t>
  </si>
  <si>
    <t>長浜分館</t>
  </si>
  <si>
    <t>江ノ口分館</t>
  </si>
  <si>
    <t>下知分館</t>
  </si>
  <si>
    <t>０総　　記</t>
  </si>
  <si>
    <t>１哲　　学</t>
  </si>
  <si>
    <t>２歴　　史</t>
  </si>
  <si>
    <t>５技　　術</t>
  </si>
  <si>
    <t>６産　　業</t>
  </si>
  <si>
    <t>７芸　　術</t>
  </si>
  <si>
    <t>８語　　学</t>
  </si>
  <si>
    <t>９文　　学</t>
  </si>
  <si>
    <t>本　　館</t>
  </si>
  <si>
    <t>分　　館</t>
  </si>
  <si>
    <t>移　　　　　動
図　　書　　館</t>
  </si>
  <si>
    <t>みませ</t>
  </si>
  <si>
    <t>年度</t>
  </si>
  <si>
    <t>区分</t>
  </si>
  <si>
    <t>総数</t>
  </si>
  <si>
    <t>貸出
冊数</t>
  </si>
  <si>
    <t>登録者
数</t>
  </si>
  <si>
    <t>登録者
数</t>
  </si>
  <si>
    <t>貸出
冊数</t>
  </si>
  <si>
    <t>分　　室</t>
  </si>
  <si>
    <t>移　　　動
図　書　館</t>
  </si>
  <si>
    <t>分　　室　　他</t>
  </si>
  <si>
    <t>本　　　　館</t>
  </si>
  <si>
    <t>分　　　　館</t>
  </si>
  <si>
    <t>区  分</t>
  </si>
  <si>
    <t>年  度</t>
  </si>
  <si>
    <t>利用
人数</t>
  </si>
  <si>
    <t>開館
日数</t>
  </si>
  <si>
    <t>大活字本</t>
  </si>
  <si>
    <t>高鴨文庫</t>
  </si>
  <si>
    <t>1哲学宗教</t>
  </si>
  <si>
    <t>2歴史地誌</t>
  </si>
  <si>
    <t>3社会科学</t>
  </si>
  <si>
    <t>4自然科学</t>
  </si>
  <si>
    <t>5工学工業</t>
  </si>
  <si>
    <t>K郷土資料</t>
  </si>
  <si>
    <t>(注1)平成12年度以降の登録者数は，内訳の集計が不可能であるため総数のみとなっている。</t>
  </si>
  <si>
    <t>(注3)平成12年度に項目名称変更(普及協力課蔵書数：旧名称　館外奉仕蔵書数)</t>
  </si>
  <si>
    <t>0総　　記</t>
  </si>
  <si>
    <t>6産　　業</t>
  </si>
  <si>
    <t>7芸　　術</t>
  </si>
  <si>
    <t>8語　　学</t>
  </si>
  <si>
    <t>9文　　学</t>
  </si>
  <si>
    <t>総　　数</t>
  </si>
  <si>
    <t>蔵　書　総　数</t>
  </si>
  <si>
    <t>子ども
読書室</t>
  </si>
  <si>
    <t>　普及協力課蔵書数</t>
  </si>
  <si>
    <t>　館外貸し出し冊数
　 　(本館のみ)</t>
  </si>
  <si>
    <t>　登　録　者　数
　(本館の館外貸出)</t>
  </si>
  <si>
    <t>　開　館　日　数</t>
  </si>
  <si>
    <t>　本 館 蔵 書 数</t>
  </si>
  <si>
    <t>区　分</t>
  </si>
  <si>
    <t>年　度</t>
  </si>
  <si>
    <t>カセット
ブック</t>
  </si>
  <si>
    <t>テニスコート</t>
  </si>
  <si>
    <t>プール</t>
  </si>
  <si>
    <t>プレイルーム</t>
  </si>
  <si>
    <t>グラウンド</t>
  </si>
  <si>
    <t>テニスコート</t>
  </si>
  <si>
    <t>プール</t>
  </si>
  <si>
    <t>ﾄﾚｰﾆﾝｸﾞﾙｰﾑ</t>
  </si>
  <si>
    <t>(30)</t>
  </si>
  <si>
    <t>(664)</t>
  </si>
  <si>
    <t>(26)</t>
  </si>
  <si>
    <t>(477)</t>
  </si>
  <si>
    <t>(17)</t>
  </si>
  <si>
    <t>(378)</t>
  </si>
  <si>
    <t>&lt;市青年センター&gt;</t>
  </si>
  <si>
    <t>児　　　　　　　 　　　　 　　童　  　　　　　　　　　　　　数</t>
  </si>
  <si>
    <t>1学年</t>
  </si>
  <si>
    <t>(86)</t>
  </si>
  <si>
    <t>(89)</t>
  </si>
  <si>
    <t>(注)(　)は障害児学級数及び児童数で内数。</t>
  </si>
  <si>
    <t>２   学    年</t>
  </si>
  <si>
    <t>３   学   年</t>
  </si>
  <si>
    <t>(18)</t>
  </si>
  <si>
    <t>(36)</t>
  </si>
  <si>
    <t>(66)</t>
  </si>
  <si>
    <t>(21)</t>
  </si>
  <si>
    <t>(24)</t>
  </si>
  <si>
    <t>(37)</t>
  </si>
  <si>
    <t>(61)</t>
  </si>
  <si>
    <t>(23)</t>
  </si>
  <si>
    <t>(20)</t>
  </si>
  <si>
    <t>(39)</t>
  </si>
  <si>
    <t>高知南</t>
  </si>
  <si>
    <t>市立</t>
  </si>
  <si>
    <t>２ 学 年</t>
  </si>
  <si>
    <t>３ 学 年</t>
  </si>
  <si>
    <t>高知東</t>
  </si>
  <si>
    <t>公立</t>
  </si>
  <si>
    <t>高知北</t>
  </si>
  <si>
    <t>高知工業</t>
  </si>
  <si>
    <t>&lt;各大学&gt;</t>
  </si>
  <si>
    <t>(注)学長は，教授の中に含む。</t>
  </si>
  <si>
    <t>(26)</t>
  </si>
  <si>
    <t>(18)</t>
  </si>
  <si>
    <t>(21)</t>
  </si>
  <si>
    <t>(注)前年度卒業者は，中・高等部のみである。</t>
  </si>
  <si>
    <t>総</t>
  </si>
  <si>
    <t>区　　分</t>
  </si>
  <si>
    <t>年　　度</t>
  </si>
  <si>
    <t>学　校　数</t>
  </si>
  <si>
    <t>(注1)陸上競技場：H10年9月～H11年9月改修工事のため使用不可。</t>
  </si>
  <si>
    <t>(専　修　学　校)</t>
  </si>
  <si>
    <t>(各　種　学　校)</t>
  </si>
  <si>
    <t>（増加冊数)</t>
  </si>
  <si>
    <t>総  数</t>
  </si>
  <si>
    <t>東　　部　　総　　合　　運　　動　　場　　(　　有　　料　　分　　)　</t>
  </si>
  <si>
    <t>(注)　(　)は在学青年数で内数。</t>
  </si>
  <si>
    <t>102  図　書　館　の　状　況（つづき）</t>
  </si>
  <si>
    <t>107　宗 教 法 人 数</t>
  </si>
  <si>
    <t>その２　市　民　図　書　館　（利　用　状　況)　　</t>
  </si>
  <si>
    <t>その３　子　ど　も　科　学　図　書　館</t>
  </si>
  <si>
    <t>その４　視聴覚ライブラリー</t>
  </si>
  <si>
    <t>その５　点字図書館</t>
  </si>
  <si>
    <t>その６　県　立　図　書　館　　　</t>
  </si>
  <si>
    <r>
      <t>(注4)「Ｋ郷土資料」は,高知県郷土史の</t>
    </r>
    <r>
      <rPr>
        <u val="single"/>
        <sz val="9"/>
        <rFont val="ＭＳ 明朝"/>
        <family val="1"/>
      </rPr>
      <t>分類名</t>
    </r>
    <r>
      <rPr>
        <sz val="9"/>
        <rFont val="ＭＳ 明朝"/>
        <family val="1"/>
      </rPr>
      <t>である。</t>
    </r>
  </si>
  <si>
    <t>各年5月1日現在</t>
  </si>
  <si>
    <t>平成11年度</t>
  </si>
  <si>
    <t>多目的ドーム</t>
  </si>
  <si>
    <t>(18)</t>
  </si>
  <si>
    <t>(413)</t>
  </si>
  <si>
    <t>(508)</t>
  </si>
  <si>
    <t>(注2)平成13年度から屋内競技場（くろしおアリーナ），多目的ホールを追加。</t>
  </si>
  <si>
    <t>(注3)平成12年度以降雑誌数を含む。</t>
  </si>
  <si>
    <r>
      <t>(注4)「Ｋ郷土史」は，高知県郷土史の</t>
    </r>
    <r>
      <rPr>
        <u val="single"/>
        <sz val="9"/>
        <rFont val="ＭＳ 明朝"/>
        <family val="1"/>
      </rPr>
      <t>分類名</t>
    </r>
    <r>
      <rPr>
        <sz val="9"/>
        <rFont val="ＭＳ 明朝"/>
        <family val="1"/>
      </rPr>
      <t>である。</t>
    </r>
  </si>
  <si>
    <t>中央公民館</t>
  </si>
  <si>
    <t>103  公　民　館　の</t>
  </si>
  <si>
    <t>　利　用　状　況</t>
  </si>
  <si>
    <t>秦ふれあいセンター</t>
  </si>
  <si>
    <t>在学者</t>
  </si>
  <si>
    <t>入学者</t>
  </si>
  <si>
    <t>卒業者</t>
  </si>
  <si>
    <t>&lt;市スポーツ振興課&gt;</t>
  </si>
  <si>
    <t>&lt;県政策法制課&gt;</t>
  </si>
  <si>
    <t xml:space="preserve"> </t>
  </si>
  <si>
    <t xml:space="preserve"> </t>
  </si>
  <si>
    <t>(注2)平成12年度の0～9類は一部児童書を含む。</t>
  </si>
  <si>
    <t>(注1)平成11年度分から載せている。</t>
  </si>
  <si>
    <t>(注1)登録者数は11年度より単年度累計数に変更，移動図書館についても「登録団体(構成員数)」を</t>
  </si>
  <si>
    <t xml:space="preserve">  　「登録者１」とした。</t>
  </si>
  <si>
    <t>(注2)平成13年度は長浜分館が６ヶ月，また８つの分室が２～８ヶ月の間休館（室）した。</t>
  </si>
  <si>
    <t>(注3)平成14年度は初月及び三里分室が４ヶ月，高須分室が３ヶ月の間休室した。</t>
  </si>
  <si>
    <t>　 　整理した。</t>
  </si>
  <si>
    <t>(注2)機材利用数は平成14年度から貸出した件数に</t>
  </si>
  <si>
    <t>（注）平成13年７月の支所再編に伴い，文化センター，地区センターがふれあいセンターに移行。三里，高須，秦，</t>
  </si>
  <si>
    <t>初月ふれあい
センター</t>
  </si>
  <si>
    <t>朝倉ふれあい
センター</t>
  </si>
  <si>
    <t>鴨田ふれあい
センター</t>
  </si>
  <si>
    <t>御畳瀬ふれあい
センター</t>
  </si>
  <si>
    <t>浦戸ふれあい
センター</t>
  </si>
  <si>
    <t>大津ふれあい
センター</t>
  </si>
  <si>
    <t>介良ふれあい
センター</t>
  </si>
  <si>
    <t>五台山ふれあい
センター</t>
  </si>
  <si>
    <t>高須ふれあい
センター</t>
  </si>
  <si>
    <t>布師田ふれあい
センター</t>
  </si>
  <si>
    <t>一宮ふれあい
センター</t>
  </si>
  <si>
    <t>平成15年5月1日現在</t>
  </si>
  <si>
    <t>平成11年</t>
  </si>
  <si>
    <t xml:space="preserve">  12</t>
  </si>
  <si>
    <t>　13</t>
  </si>
  <si>
    <t>　14</t>
  </si>
  <si>
    <t>　15</t>
  </si>
  <si>
    <t>　</t>
  </si>
  <si>
    <t>.</t>
  </si>
  <si>
    <t>三里ふれあい
センター</t>
  </si>
  <si>
    <t>長浜ふれあい
センター</t>
  </si>
  <si>
    <t>　　　朝倉，長浜の各ふれあいセンターについては，文化センター（公民館）であったため，従来から統計を取り，</t>
  </si>
  <si>
    <t>　　　その他のふれあいセンターについては，14年度から統計を取りはじめる。</t>
  </si>
  <si>
    <t>平成15年4月1日現在</t>
  </si>
  <si>
    <t>欠番</t>
  </si>
  <si>
    <t>平成11年度</t>
  </si>
  <si>
    <t>(158)</t>
  </si>
  <si>
    <t>(172)</t>
  </si>
  <si>
    <t>(182)</t>
  </si>
  <si>
    <t>(39)</t>
  </si>
  <si>
    <t>(65)</t>
  </si>
  <si>
    <t>(40)</t>
  </si>
  <si>
    <t>平  　成  　11  　年  　度</t>
  </si>
  <si>
    <t>(99)</t>
  </si>
  <si>
    <t>(40)</t>
  </si>
  <si>
    <t>丸の内</t>
  </si>
  <si>
    <t>(199)</t>
  </si>
  <si>
    <t>(74)</t>
  </si>
  <si>
    <t>(24)</t>
  </si>
  <si>
    <t>(30)</t>
  </si>
  <si>
    <t>(20)</t>
  </si>
  <si>
    <t>(24)</t>
  </si>
  <si>
    <t>(30)</t>
  </si>
  <si>
    <t>(20)</t>
  </si>
  <si>
    <t>&lt;県教育委員会情報教育推進課&gt;</t>
  </si>
  <si>
    <t>&lt;県教育委員会情報推進課&gt;</t>
  </si>
  <si>
    <t>(注4)平成15年３月10日～３月31日，全館（室）コンピュータ更新作業のため休館した。</t>
  </si>
  <si>
    <t>(注1)機材は，平成14年度から貸出できるものに</t>
  </si>
  <si>
    <t>(注2)平成12年度から，カセットブックの項目を追加した。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</si>
</sst>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0.00;&quot;△ &quot;0.00"/>
    <numFmt numFmtId="180" formatCode="#,##0.0;[Red]\-#,##0.0"/>
    <numFmt numFmtId="181" formatCode="#,##0.0;&quot;△ &quot;#,##0.0"/>
    <numFmt numFmtId="182" formatCode="0.0%"/>
    <numFmt numFmtId="183" formatCode="0.0_ "/>
    <numFmt numFmtId="184" formatCode="#,##0_);\(#,##0\)"/>
    <numFmt numFmtId="185" formatCode="[&lt;=999]000;000\-00"/>
    <numFmt numFmtId="186" formatCode="#,##0.00_);[Red]\(#,##0.00\)"/>
    <numFmt numFmtId="187" formatCode="0_ "/>
    <numFmt numFmtId="188" formatCode="0.0;_堀"/>
    <numFmt numFmtId="189" formatCode="_ * #,##0.0_ ;_ * \-#,##0.0_ ;_ * &quot;-&quot;_ ;_ @_ "/>
    <numFmt numFmtId="190" formatCode="#,##0_ ;[Red]\-#,##0\ "/>
    <numFmt numFmtId="191" formatCode="#,##0.000;[Red]\-#,##0.000"/>
    <numFmt numFmtId="192" formatCode="#,##0.0_ ;[Red]\-#,##0.0\ "/>
    <numFmt numFmtId="193" formatCode="#,##0.000_ ;[Red]\-#,##0.000\ "/>
    <numFmt numFmtId="194" formatCode="0_ ;[Red]\-0\ "/>
    <numFmt numFmtId="195" formatCode="0.0;&quot;△ &quot;0.0"/>
    <numFmt numFmtId="196" formatCode="_ * #,##0.0_ ;_ * \-#,##0.0_ ;_ * &quot;-&quot;?_ ;_ @_ "/>
    <numFmt numFmtId="197" formatCode="0.00_ "/>
    <numFmt numFmtId="198" formatCode="0_);[Red]\(0\)"/>
    <numFmt numFmtId="199" formatCode="\(#\)"/>
    <numFmt numFmtId="200" formatCode="\(\)#,##0_ "/>
    <numFmt numFmtId="201" formatCode="#,##0_);[Red]\(#,##0\)"/>
    <numFmt numFmtId="202" formatCode="#,###"/>
    <numFmt numFmtId="203" formatCode="\ * #,##0\ ;\ * \-#,##0\ ;\ * &quot;-&quot;\ ;\ @\ "/>
    <numFmt numFmtId="204" formatCode="#,##0;\-#,##0;\ &quot;-&quot;;\ @\ "/>
  </numFmts>
  <fonts count="1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u val="single"/>
      <sz val="9"/>
      <name val="ＭＳ 明朝"/>
      <family val="1"/>
    </font>
    <font>
      <b/>
      <sz val="10"/>
      <name val="ＭＳ 明朝"/>
      <family val="1"/>
    </font>
    <font>
      <sz val="9.5"/>
      <name val="ＭＳ 明朝"/>
      <family val="1"/>
    </font>
    <font>
      <sz val="9.5"/>
      <name val="ＭＳ ゴシック"/>
      <family val="3"/>
    </font>
    <font>
      <sz val="9"/>
      <name val="ＭＳ Ｐ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8" fontId="6" fillId="0" borderId="0" xfId="17" applyFont="1" applyBorder="1" applyAlignment="1">
      <alignment/>
    </xf>
    <xf numFmtId="0" fontId="5" fillId="0" borderId="4" xfId="0" applyFont="1" applyBorder="1" applyAlignment="1">
      <alignment/>
    </xf>
    <xf numFmtId="38" fontId="5" fillId="0" borderId="0" xfId="17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41" fontId="5" fillId="0" borderId="0" xfId="0" applyNumberFormat="1" applyFont="1" applyBorder="1" applyAlignment="1">
      <alignment/>
    </xf>
    <xf numFmtId="38" fontId="5" fillId="0" borderId="0" xfId="17" applyFont="1" applyAlignment="1">
      <alignment/>
    </xf>
    <xf numFmtId="38" fontId="5" fillId="0" borderId="0" xfId="17" applyFont="1" applyAlignment="1">
      <alignment horizontal="left"/>
    </xf>
    <xf numFmtId="38" fontId="5" fillId="0" borderId="1" xfId="17" applyFont="1" applyBorder="1" applyAlignment="1">
      <alignment/>
    </xf>
    <xf numFmtId="38" fontId="5" fillId="0" borderId="0" xfId="17" applyFont="1" applyBorder="1" applyAlignment="1">
      <alignment horizontal="right"/>
    </xf>
    <xf numFmtId="38" fontId="5" fillId="0" borderId="0" xfId="17" applyFont="1" applyBorder="1" applyAlignment="1">
      <alignment horizontal="distributed" vertical="center"/>
    </xf>
    <xf numFmtId="38" fontId="5" fillId="0" borderId="7" xfId="17" applyFont="1" applyBorder="1" applyAlignment="1">
      <alignment/>
    </xf>
    <xf numFmtId="38" fontId="5" fillId="0" borderId="8" xfId="17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9" xfId="0" applyFont="1" applyBorder="1" applyAlignment="1">
      <alignment horizontal="center" vertical="center" shrinkToFit="1"/>
    </xf>
    <xf numFmtId="0" fontId="6" fillId="0" borderId="2" xfId="0" applyFont="1" applyBorder="1" applyAlignment="1">
      <alignment/>
    </xf>
    <xf numFmtId="38" fontId="5" fillId="0" borderId="0" xfId="17" applyFont="1" applyBorder="1" applyAlignment="1">
      <alignment horizontal="distributed"/>
    </xf>
    <xf numFmtId="38" fontId="5" fillId="0" borderId="0" xfId="17" applyFont="1" applyBorder="1" applyAlignment="1">
      <alignment horizontal="center" vertical="center"/>
    </xf>
    <xf numFmtId="38" fontId="5" fillId="0" borderId="4" xfId="17" applyFont="1" applyBorder="1" applyAlignment="1">
      <alignment horizontal="right"/>
    </xf>
    <xf numFmtId="41" fontId="5" fillId="0" borderId="0" xfId="17" applyNumberFormat="1" applyFont="1" applyBorder="1" applyAlignment="1">
      <alignment vertical="center"/>
    </xf>
    <xf numFmtId="41" fontId="6" fillId="0" borderId="0" xfId="17" applyNumberFormat="1" applyFont="1" applyBorder="1" applyAlignment="1">
      <alignment vertical="center"/>
    </xf>
    <xf numFmtId="41" fontId="5" fillId="0" borderId="8" xfId="17" applyNumberFormat="1" applyFont="1" applyBorder="1" applyAlignment="1">
      <alignment vertical="center"/>
    </xf>
    <xf numFmtId="38" fontId="9" fillId="0" borderId="0" xfId="17" applyFont="1" applyAlignment="1">
      <alignment/>
    </xf>
    <xf numFmtId="38" fontId="9" fillId="0" borderId="0" xfId="17" applyFont="1" applyAlignment="1">
      <alignment horizontal="left" indent="1"/>
    </xf>
    <xf numFmtId="41" fontId="5" fillId="0" borderId="0" xfId="17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5" fillId="0" borderId="10" xfId="17" applyFont="1" applyBorder="1" applyAlignment="1">
      <alignment horizontal="right" vertical="center"/>
    </xf>
    <xf numFmtId="38" fontId="5" fillId="0" borderId="11" xfId="17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38" fontId="6" fillId="0" borderId="0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distributed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distributed" vertical="center"/>
    </xf>
    <xf numFmtId="38" fontId="5" fillId="0" borderId="0" xfId="17" applyFont="1" applyAlignment="1">
      <alignment horizontal="distributed" vertical="center"/>
    </xf>
    <xf numFmtId="38" fontId="5" fillId="0" borderId="12" xfId="17" applyFont="1" applyBorder="1" applyAlignment="1">
      <alignment horizontal="distributed" vertical="center"/>
    </xf>
    <xf numFmtId="38" fontId="11" fillId="0" borderId="0" xfId="17" applyFont="1" applyAlignment="1">
      <alignment vertical="center"/>
    </xf>
    <xf numFmtId="38" fontId="11" fillId="0" borderId="0" xfId="17" applyFont="1" applyAlignment="1">
      <alignment horizontal="distributed" vertical="center"/>
    </xf>
    <xf numFmtId="38" fontId="11" fillId="0" borderId="0" xfId="17" applyFont="1" applyAlignment="1">
      <alignment horizontal="left" vertical="center"/>
    </xf>
    <xf numFmtId="38" fontId="9" fillId="0" borderId="0" xfId="17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9" fillId="0" borderId="0" xfId="0" applyFont="1" applyAlignment="1">
      <alignment horizontal="left" vertical="center" indent="1"/>
    </xf>
    <xf numFmtId="0" fontId="5" fillId="0" borderId="0" xfId="0" applyFont="1" applyBorder="1" applyAlignment="1">
      <alignment horizontal="center" vertical="center" shrinkToFit="1"/>
    </xf>
    <xf numFmtId="41" fontId="5" fillId="0" borderId="0" xfId="17" applyNumberFormat="1" applyFont="1" applyBorder="1" applyAlignment="1">
      <alignment horizontal="center" vertical="center"/>
    </xf>
    <xf numFmtId="41" fontId="5" fillId="0" borderId="0" xfId="17" applyNumberFormat="1" applyFont="1" applyFill="1" applyBorder="1" applyAlignment="1">
      <alignment horizontal="center" vertical="center"/>
    </xf>
    <xf numFmtId="41" fontId="6" fillId="0" borderId="0" xfId="17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 wrapText="1" shrinkToFit="1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41" fontId="5" fillId="0" borderId="8" xfId="17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5" xfId="0" applyFont="1" applyBorder="1" applyAlignment="1">
      <alignment horizontal="distributed" vertical="center"/>
    </xf>
    <xf numFmtId="0" fontId="5" fillId="0" borderId="2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9" xfId="0" applyFont="1" applyBorder="1" applyAlignment="1">
      <alignment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49" fontId="5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38" fontId="6" fillId="0" borderId="0" xfId="17" applyFont="1" applyBorder="1" applyAlignment="1">
      <alignment horizontal="center" vertical="center"/>
    </xf>
    <xf numFmtId="41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21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41" fontId="5" fillId="0" borderId="0" xfId="17" applyNumberFormat="1" applyFont="1" applyFill="1" applyBorder="1" applyAlignment="1">
      <alignment horizontal="right" vertical="center"/>
    </xf>
    <xf numFmtId="190" fontId="5" fillId="0" borderId="0" xfId="17" applyNumberFormat="1" applyFont="1" applyFill="1" applyBorder="1" applyAlignment="1">
      <alignment horizontal="right" vertical="center"/>
    </xf>
    <xf numFmtId="178" fontId="5" fillId="0" borderId="0" xfId="17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 vertical="center"/>
    </xf>
    <xf numFmtId="183" fontId="6" fillId="0" borderId="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12" fillId="0" borderId="10" xfId="0" applyFont="1" applyBorder="1" applyAlignment="1">
      <alignment horizontal="right"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38" fontId="12" fillId="0" borderId="0" xfId="17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38" fontId="13" fillId="0" borderId="0" xfId="17" applyFont="1" applyBorder="1" applyAlignment="1">
      <alignment vertical="center"/>
    </xf>
    <xf numFmtId="0" fontId="13" fillId="0" borderId="0" xfId="0" applyFont="1" applyAlignment="1">
      <alignment vertical="center"/>
    </xf>
    <xf numFmtId="41" fontId="12" fillId="0" borderId="0" xfId="17" applyNumberFormat="1" applyFont="1" applyFill="1" applyBorder="1" applyAlignment="1">
      <alignment vertical="center"/>
    </xf>
    <xf numFmtId="0" fontId="5" fillId="0" borderId="9" xfId="0" applyFont="1" applyBorder="1" applyAlignment="1">
      <alignment horizontal="distributed" vertical="center"/>
    </xf>
    <xf numFmtId="0" fontId="12" fillId="0" borderId="18" xfId="0" applyFont="1" applyBorder="1" applyAlignment="1">
      <alignment horizontal="left" vertical="center"/>
    </xf>
    <xf numFmtId="0" fontId="12" fillId="0" borderId="6" xfId="0" applyFont="1" applyBorder="1" applyAlignment="1">
      <alignment horizontal="right" vertical="center"/>
    </xf>
    <xf numFmtId="0" fontId="12" fillId="0" borderId="13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41" fontId="12" fillId="0" borderId="0" xfId="17" applyNumberFormat="1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41" fontId="4" fillId="0" borderId="0" xfId="17" applyNumberFormat="1" applyFont="1" applyFill="1" applyBorder="1" applyAlignment="1">
      <alignment horizontal="center" vertical="center"/>
    </xf>
    <xf numFmtId="41" fontId="9" fillId="0" borderId="0" xfId="17" applyNumberFormat="1" applyFont="1" applyFill="1" applyBorder="1" applyAlignment="1">
      <alignment vertical="center"/>
    </xf>
    <xf numFmtId="41" fontId="9" fillId="0" borderId="0" xfId="17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41" fontId="12" fillId="0" borderId="0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vertical="center"/>
    </xf>
    <xf numFmtId="41" fontId="13" fillId="0" borderId="0" xfId="0" applyNumberFormat="1" applyFont="1" applyBorder="1" applyAlignment="1">
      <alignment horizontal="center" vertical="center"/>
    </xf>
    <xf numFmtId="41" fontId="13" fillId="0" borderId="0" xfId="0" applyNumberFormat="1" applyFont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0" fontId="5" fillId="0" borderId="19" xfId="0" applyFont="1" applyBorder="1" applyAlignment="1">
      <alignment horizontal="distributed" vertical="center"/>
    </xf>
    <xf numFmtId="38" fontId="9" fillId="0" borderId="12" xfId="17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center" vertical="center"/>
    </xf>
    <xf numFmtId="38" fontId="9" fillId="0" borderId="9" xfId="17" applyFont="1" applyFill="1" applyBorder="1" applyAlignment="1">
      <alignment horizontal="center" vertical="center"/>
    </xf>
    <xf numFmtId="38" fontId="9" fillId="0" borderId="6" xfId="17" applyFont="1" applyFill="1" applyBorder="1" applyAlignment="1">
      <alignment horizontal="center" vertical="center"/>
    </xf>
    <xf numFmtId="38" fontId="9" fillId="0" borderId="5" xfId="17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38" fontId="13" fillId="0" borderId="0" xfId="17" applyFont="1" applyFill="1" applyBorder="1" applyAlignment="1">
      <alignment vertical="center"/>
    </xf>
    <xf numFmtId="0" fontId="9" fillId="0" borderId="0" xfId="0" applyFont="1" applyFill="1" applyAlignment="1">
      <alignment horizontal="left" vertical="center" indent="1"/>
    </xf>
    <xf numFmtId="38" fontId="8" fillId="0" borderId="0" xfId="17" applyFont="1" applyFill="1" applyAlignment="1">
      <alignment vertical="center"/>
    </xf>
    <xf numFmtId="38" fontId="8" fillId="0" borderId="0" xfId="17" applyFont="1" applyFill="1" applyAlignment="1">
      <alignment horizontal="center" vertical="center"/>
    </xf>
    <xf numFmtId="0" fontId="9" fillId="0" borderId="9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38" fontId="8" fillId="0" borderId="0" xfId="17" applyFont="1" applyFill="1" applyAlignment="1">
      <alignment horizontal="right" vertical="center"/>
    </xf>
    <xf numFmtId="38" fontId="8" fillId="0" borderId="0" xfId="17" applyFont="1" applyFill="1" applyAlignment="1">
      <alignment horizontal="left" vertical="center"/>
    </xf>
    <xf numFmtId="38" fontId="9" fillId="0" borderId="0" xfId="17" applyFont="1" applyFill="1" applyAlignment="1">
      <alignment vertical="center"/>
    </xf>
    <xf numFmtId="38" fontId="9" fillId="0" borderId="0" xfId="17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center"/>
    </xf>
    <xf numFmtId="38" fontId="9" fillId="0" borderId="18" xfId="17" applyFont="1" applyFill="1" applyBorder="1" applyAlignment="1">
      <alignment vertical="center"/>
    </xf>
    <xf numFmtId="38" fontId="9" fillId="0" borderId="10" xfId="17" applyFont="1" applyFill="1" applyBorder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38" fontId="9" fillId="0" borderId="7" xfId="17" applyFont="1" applyFill="1" applyBorder="1" applyAlignment="1">
      <alignment vertical="center"/>
    </xf>
    <xf numFmtId="38" fontId="9" fillId="0" borderId="4" xfId="17" applyFont="1" applyFill="1" applyBorder="1" applyAlignment="1">
      <alignment vertical="center"/>
    </xf>
    <xf numFmtId="38" fontId="9" fillId="0" borderId="5" xfId="17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38" fontId="9" fillId="0" borderId="0" xfId="17" applyFont="1" applyFill="1" applyBorder="1" applyAlignment="1">
      <alignment vertical="center"/>
    </xf>
    <xf numFmtId="38" fontId="9" fillId="0" borderId="0" xfId="17" applyFont="1" applyFill="1" applyBorder="1" applyAlignment="1">
      <alignment horizontal="center" vertical="center"/>
    </xf>
    <xf numFmtId="178" fontId="9" fillId="0" borderId="0" xfId="17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8" fontId="4" fillId="0" borderId="0" xfId="17" applyNumberFormat="1" applyFont="1" applyFill="1" applyBorder="1" applyAlignment="1">
      <alignment vertical="center"/>
    </xf>
    <xf numFmtId="41" fontId="4" fillId="0" borderId="0" xfId="17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38" fontId="9" fillId="0" borderId="8" xfId="17" applyFont="1" applyFill="1" applyBorder="1" applyAlignment="1">
      <alignment vertical="center"/>
    </xf>
    <xf numFmtId="38" fontId="9" fillId="0" borderId="8" xfId="17" applyFont="1" applyFill="1" applyBorder="1" applyAlignment="1">
      <alignment horizontal="center" vertical="center"/>
    </xf>
    <xf numFmtId="38" fontId="9" fillId="0" borderId="1" xfId="17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38" fontId="9" fillId="0" borderId="0" xfId="17" applyFont="1" applyFill="1" applyAlignment="1">
      <alignment horizontal="left" vertical="center" indent="1"/>
    </xf>
    <xf numFmtId="0" fontId="9" fillId="0" borderId="19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38" fontId="9" fillId="0" borderId="24" xfId="17" applyFont="1" applyFill="1" applyBorder="1" applyAlignment="1">
      <alignment vertical="center"/>
    </xf>
    <xf numFmtId="38" fontId="9" fillId="0" borderId="25" xfId="17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vertical="center"/>
    </xf>
    <xf numFmtId="38" fontId="9" fillId="0" borderId="22" xfId="17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 shrinkToFit="1"/>
    </xf>
    <xf numFmtId="0" fontId="9" fillId="0" borderId="2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 shrinkToFit="1"/>
    </xf>
    <xf numFmtId="41" fontId="9" fillId="0" borderId="0" xfId="0" applyNumberFormat="1" applyFont="1" applyFill="1" applyBorder="1" applyAlignment="1">
      <alignment vertical="center"/>
    </xf>
    <xf numFmtId="41" fontId="9" fillId="0" borderId="0" xfId="0" applyNumberFormat="1" applyFont="1" applyFill="1" applyAlignment="1">
      <alignment vertical="center"/>
    </xf>
    <xf numFmtId="0" fontId="9" fillId="0" borderId="25" xfId="0" applyFont="1" applyFill="1" applyBorder="1" applyAlignment="1">
      <alignment horizontal="distributed" vertical="center" shrinkToFit="1"/>
    </xf>
    <xf numFmtId="0" fontId="9" fillId="0" borderId="26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41" fontId="9" fillId="0" borderId="0" xfId="17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distributed" vertical="center" shrinkToFit="1"/>
    </xf>
    <xf numFmtId="0" fontId="5" fillId="0" borderId="6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distributed" vertical="center" shrinkToFit="1"/>
    </xf>
    <xf numFmtId="0" fontId="5" fillId="0" borderId="9" xfId="0" applyFont="1" applyFill="1" applyBorder="1" applyAlignment="1">
      <alignment horizontal="distributed" vertical="center" shrinkToFit="1"/>
    </xf>
    <xf numFmtId="0" fontId="5" fillId="0" borderId="6" xfId="0" applyFont="1" applyFill="1" applyBorder="1" applyAlignment="1">
      <alignment horizontal="distributed" vertical="center" shrinkToFit="1"/>
    </xf>
    <xf numFmtId="0" fontId="5" fillId="0" borderId="1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distributed" vertical="center" shrinkToFit="1"/>
    </xf>
    <xf numFmtId="0" fontId="5" fillId="0" borderId="2" xfId="0" applyFont="1" applyFill="1" applyBorder="1" applyAlignment="1">
      <alignment horizontal="distributed" vertical="center" shrinkToFit="1"/>
    </xf>
    <xf numFmtId="0" fontId="5" fillId="0" borderId="3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 shrinkToFit="1"/>
    </xf>
    <xf numFmtId="0" fontId="5" fillId="0" borderId="1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38" fontId="8" fillId="0" borderId="0" xfId="17" applyFont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/>
    </xf>
    <xf numFmtId="183" fontId="6" fillId="0" borderId="0" xfId="0" applyNumberFormat="1" applyFont="1" applyAlignment="1">
      <alignment vertical="center"/>
    </xf>
    <xf numFmtId="0" fontId="5" fillId="0" borderId="12" xfId="0" applyFont="1" applyBorder="1" applyAlignment="1">
      <alignment horizontal="center" vertical="center" shrinkToFit="1"/>
    </xf>
    <xf numFmtId="178" fontId="6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 shrinkToFit="1"/>
    </xf>
    <xf numFmtId="41" fontId="5" fillId="0" borderId="0" xfId="17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8" fontId="5" fillId="0" borderId="0" xfId="17" applyNumberFormat="1" applyFont="1" applyFill="1" applyBorder="1" applyAlignment="1">
      <alignment horizontal="right" vertical="center"/>
    </xf>
    <xf numFmtId="190" fontId="5" fillId="0" borderId="0" xfId="17" applyNumberFormat="1" applyFont="1" applyBorder="1" applyAlignment="1">
      <alignment horizontal="right" vertical="center"/>
    </xf>
    <xf numFmtId="190" fontId="5" fillId="0" borderId="0" xfId="17" applyNumberFormat="1" applyFont="1" applyAlignment="1">
      <alignment horizontal="right" vertical="center"/>
    </xf>
    <xf numFmtId="190" fontId="6" fillId="0" borderId="0" xfId="17" applyNumberFormat="1" applyFont="1" applyFill="1" applyBorder="1" applyAlignment="1">
      <alignment horizontal="right" vertical="center"/>
    </xf>
    <xf numFmtId="190" fontId="6" fillId="0" borderId="0" xfId="17" applyNumberFormat="1" applyFont="1" applyBorder="1" applyAlignment="1">
      <alignment horizontal="right" vertical="center"/>
    </xf>
    <xf numFmtId="38" fontId="9" fillId="0" borderId="13" xfId="17" applyFont="1" applyFill="1" applyBorder="1" applyAlignment="1">
      <alignment horizontal="center" vertical="center"/>
    </xf>
    <xf numFmtId="0" fontId="12" fillId="0" borderId="6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185" fontId="9" fillId="0" borderId="12" xfId="0" applyNumberFormat="1" applyFont="1" applyFill="1" applyBorder="1" applyAlignment="1">
      <alignment horizontal="distributed" vertical="center"/>
    </xf>
    <xf numFmtId="4" fontId="15" fillId="0" borderId="12" xfId="0" applyNumberFormat="1" applyFont="1" applyFill="1" applyBorder="1" applyAlignment="1">
      <alignment horizontal="distributed" vertical="center"/>
    </xf>
    <xf numFmtId="0" fontId="9" fillId="0" borderId="0" xfId="0" applyFont="1" applyAlignment="1">
      <alignment horizontal="left" indent="1"/>
    </xf>
    <xf numFmtId="41" fontId="6" fillId="0" borderId="0" xfId="17" applyNumberFormat="1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center" vertical="center" shrinkToFit="1"/>
    </xf>
    <xf numFmtId="41" fontId="6" fillId="0" borderId="0" xfId="17" applyNumberFormat="1" applyFont="1" applyFill="1" applyBorder="1" applyAlignment="1">
      <alignment vertical="center"/>
    </xf>
    <xf numFmtId="41" fontId="13" fillId="0" borderId="0" xfId="0" applyNumberFormat="1" applyFont="1" applyAlignment="1">
      <alignment vertical="center"/>
    </xf>
    <xf numFmtId="49" fontId="9" fillId="0" borderId="0" xfId="17" applyNumberFormat="1" applyFont="1" applyFill="1" applyBorder="1" applyAlignment="1">
      <alignment horizontal="right" vertical="center"/>
    </xf>
    <xf numFmtId="41" fontId="9" fillId="0" borderId="0" xfId="17" applyNumberFormat="1" applyFont="1" applyFill="1" applyAlignment="1">
      <alignment vertical="center"/>
    </xf>
    <xf numFmtId="201" fontId="9" fillId="0" borderId="0" xfId="17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5" fillId="0" borderId="8" xfId="0" applyNumberFormat="1" applyFont="1" applyFill="1" applyBorder="1" applyAlignment="1">
      <alignment vertical="center"/>
    </xf>
    <xf numFmtId="41" fontId="12" fillId="0" borderId="0" xfId="17" applyNumberFormat="1" applyFont="1" applyFill="1" applyBorder="1" applyAlignment="1">
      <alignment horizontal="right" vertical="center"/>
    </xf>
    <xf numFmtId="49" fontId="4" fillId="0" borderId="0" xfId="17" applyNumberFormat="1" applyFont="1" applyFill="1" applyBorder="1" applyAlignment="1">
      <alignment horizontal="center" vertical="center"/>
    </xf>
    <xf numFmtId="49" fontId="9" fillId="0" borderId="0" xfId="17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8" fontId="12" fillId="0" borderId="9" xfId="17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textRotation="255" wrapText="1"/>
    </xf>
    <xf numFmtId="0" fontId="9" fillId="0" borderId="2" xfId="0" applyFont="1" applyFill="1" applyBorder="1" applyAlignment="1">
      <alignment horizontal="center" vertical="center" textRotation="255" wrapText="1"/>
    </xf>
    <xf numFmtId="38" fontId="9" fillId="0" borderId="1" xfId="17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38" fontId="12" fillId="0" borderId="6" xfId="17" applyFont="1" applyFill="1" applyBorder="1" applyAlignment="1">
      <alignment horizontal="distributed" vertical="center"/>
    </xf>
    <xf numFmtId="38" fontId="12" fillId="0" borderId="5" xfId="17" applyFont="1" applyFill="1" applyBorder="1" applyAlignment="1">
      <alignment horizontal="center" vertical="center"/>
    </xf>
    <xf numFmtId="38" fontId="12" fillId="0" borderId="15" xfId="17" applyFont="1" applyFill="1" applyBorder="1" applyAlignment="1">
      <alignment horizontal="center" vertical="center"/>
    </xf>
    <xf numFmtId="38" fontId="12" fillId="0" borderId="6" xfId="17" applyFont="1" applyFill="1" applyBorder="1" applyAlignment="1">
      <alignment horizontal="center" vertical="center"/>
    </xf>
    <xf numFmtId="38" fontId="12" fillId="0" borderId="13" xfId="17" applyFont="1" applyFill="1" applyBorder="1" applyAlignment="1">
      <alignment horizontal="center" vertical="center"/>
    </xf>
    <xf numFmtId="38" fontId="12" fillId="0" borderId="9" xfId="17" applyFont="1" applyFill="1" applyBorder="1" applyAlignment="1">
      <alignment horizontal="center" vertical="center"/>
    </xf>
    <xf numFmtId="38" fontId="12" fillId="0" borderId="2" xfId="17" applyFont="1" applyFill="1" applyBorder="1" applyAlignment="1">
      <alignment horizontal="distributed" vertical="center"/>
    </xf>
    <xf numFmtId="41" fontId="13" fillId="0" borderId="0" xfId="17" applyNumberFormat="1" applyFont="1" applyBorder="1" applyAlignment="1">
      <alignment vertical="center"/>
    </xf>
    <xf numFmtId="38" fontId="12" fillId="0" borderId="0" xfId="17" applyFont="1" applyFill="1" applyAlignment="1">
      <alignment vertical="center"/>
    </xf>
    <xf numFmtId="38" fontId="12" fillId="0" borderId="0" xfId="17" applyFont="1" applyFill="1" applyBorder="1" applyAlignment="1">
      <alignment horizontal="center" vertical="center"/>
    </xf>
    <xf numFmtId="38" fontId="12" fillId="0" borderId="0" xfId="17" applyFont="1" applyFill="1" applyAlignment="1">
      <alignment horizontal="right" vertical="center"/>
    </xf>
    <xf numFmtId="38" fontId="12" fillId="0" borderId="1" xfId="17" applyFont="1" applyFill="1" applyBorder="1" applyAlignment="1">
      <alignment vertical="center"/>
    </xf>
    <xf numFmtId="38" fontId="12" fillId="0" borderId="10" xfId="17" applyFont="1" applyFill="1" applyBorder="1" applyAlignment="1">
      <alignment horizontal="right" vertical="center"/>
    </xf>
    <xf numFmtId="38" fontId="12" fillId="0" borderId="18" xfId="17" applyFont="1" applyFill="1" applyBorder="1" applyAlignment="1">
      <alignment vertical="center"/>
    </xf>
    <xf numFmtId="38" fontId="12" fillId="0" borderId="10" xfId="17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38" fontId="12" fillId="0" borderId="21" xfId="17" applyFont="1" applyFill="1" applyBorder="1" applyAlignment="1">
      <alignment vertical="center"/>
    </xf>
    <xf numFmtId="38" fontId="12" fillId="0" borderId="19" xfId="17" applyFont="1" applyFill="1" applyBorder="1" applyAlignment="1">
      <alignment vertical="center"/>
    </xf>
    <xf numFmtId="38" fontId="12" fillId="0" borderId="1" xfId="17" applyFont="1" applyFill="1" applyBorder="1" applyAlignment="1">
      <alignment horizontal="left" vertical="center"/>
    </xf>
    <xf numFmtId="38" fontId="12" fillId="0" borderId="12" xfId="17" applyFont="1" applyFill="1" applyBorder="1" applyAlignment="1">
      <alignment vertical="center"/>
    </xf>
    <xf numFmtId="38" fontId="12" fillId="0" borderId="2" xfId="17" applyFont="1" applyFill="1" applyBorder="1" applyAlignment="1">
      <alignment vertical="center"/>
    </xf>
    <xf numFmtId="38" fontId="12" fillId="0" borderId="11" xfId="17" applyFont="1" applyFill="1" applyBorder="1" applyAlignment="1">
      <alignment vertical="center"/>
    </xf>
    <xf numFmtId="38" fontId="12" fillId="0" borderId="7" xfId="17" applyFont="1" applyFill="1" applyBorder="1" applyAlignment="1">
      <alignment vertical="center"/>
    </xf>
    <xf numFmtId="38" fontId="12" fillId="0" borderId="4" xfId="17" applyFont="1" applyFill="1" applyBorder="1" applyAlignment="1">
      <alignment vertical="center"/>
    </xf>
    <xf numFmtId="38" fontId="12" fillId="0" borderId="9" xfId="17" applyFont="1" applyFill="1" applyBorder="1" applyAlignment="1">
      <alignment vertical="center"/>
    </xf>
    <xf numFmtId="38" fontId="12" fillId="0" borderId="11" xfId="17" applyFont="1" applyFill="1" applyBorder="1" applyAlignment="1">
      <alignment horizontal="right" vertical="center"/>
    </xf>
    <xf numFmtId="38" fontId="12" fillId="0" borderId="16" xfId="17" applyFont="1" applyFill="1" applyBorder="1" applyAlignment="1">
      <alignment vertical="center"/>
    </xf>
    <xf numFmtId="38" fontId="12" fillId="0" borderId="20" xfId="17" applyFont="1" applyFill="1" applyBorder="1" applyAlignment="1">
      <alignment vertical="center"/>
    </xf>
    <xf numFmtId="38" fontId="12" fillId="0" borderId="3" xfId="17" applyFont="1" applyFill="1" applyBorder="1" applyAlignment="1">
      <alignment vertical="center"/>
    </xf>
    <xf numFmtId="38" fontId="13" fillId="0" borderId="0" xfId="17" applyFont="1" applyFill="1" applyAlignment="1">
      <alignment vertical="center"/>
    </xf>
    <xf numFmtId="38" fontId="12" fillId="0" borderId="26" xfId="17" applyFont="1" applyFill="1" applyBorder="1" applyAlignment="1">
      <alignment horizontal="distributed" vertical="center"/>
    </xf>
    <xf numFmtId="38" fontId="12" fillId="0" borderId="3" xfId="17" applyFont="1" applyFill="1" applyBorder="1" applyAlignment="1">
      <alignment horizontal="distributed" vertical="center"/>
    </xf>
    <xf numFmtId="38" fontId="12" fillId="0" borderId="25" xfId="17" applyFont="1" applyFill="1" applyBorder="1" applyAlignment="1">
      <alignment horizontal="distributed" vertical="center"/>
    </xf>
    <xf numFmtId="38" fontId="12" fillId="0" borderId="2" xfId="17" applyFont="1" applyFill="1" applyBorder="1" applyAlignment="1">
      <alignment horizontal="distributed" vertical="center"/>
    </xf>
    <xf numFmtId="38" fontId="12" fillId="0" borderId="0" xfId="17" applyFont="1" applyFill="1" applyBorder="1" applyAlignment="1">
      <alignment horizontal="distributed" vertical="center"/>
    </xf>
    <xf numFmtId="38" fontId="12" fillId="0" borderId="20" xfId="17" applyFont="1" applyFill="1" applyBorder="1" applyAlignment="1">
      <alignment horizontal="distributed" vertical="center"/>
    </xf>
    <xf numFmtId="38" fontId="12" fillId="0" borderId="3" xfId="17" applyFont="1" applyFill="1" applyBorder="1" applyAlignment="1">
      <alignment horizontal="distributed" vertical="center"/>
    </xf>
    <xf numFmtId="38" fontId="12" fillId="0" borderId="8" xfId="17" applyFont="1" applyFill="1" applyBorder="1" applyAlignment="1">
      <alignment vertical="center"/>
    </xf>
    <xf numFmtId="38" fontId="12" fillId="0" borderId="23" xfId="17" applyFont="1" applyFill="1" applyBorder="1" applyAlignment="1">
      <alignment vertical="center"/>
    </xf>
    <xf numFmtId="38" fontId="9" fillId="0" borderId="2" xfId="17" applyFont="1" applyFill="1" applyBorder="1" applyAlignment="1">
      <alignment horizontal="distributed" vertical="center"/>
    </xf>
    <xf numFmtId="38" fontId="9" fillId="0" borderId="12" xfId="17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center" vertical="center"/>
    </xf>
    <xf numFmtId="38" fontId="9" fillId="0" borderId="13" xfId="17" applyFont="1" applyFill="1" applyBorder="1" applyAlignment="1">
      <alignment horizontal="center" vertical="center"/>
    </xf>
    <xf numFmtId="38" fontId="9" fillId="0" borderId="9" xfId="17" applyFont="1" applyFill="1" applyBorder="1" applyAlignment="1">
      <alignment horizontal="center" vertical="center"/>
    </xf>
    <xf numFmtId="38" fontId="9" fillId="0" borderId="6" xfId="17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1" fontId="9" fillId="0" borderId="2" xfId="0" applyNumberFormat="1" applyFont="1" applyFill="1" applyBorder="1" applyAlignment="1">
      <alignment horizontal="center" vertical="center"/>
    </xf>
    <xf numFmtId="38" fontId="12" fillId="0" borderId="14" xfId="17" applyFont="1" applyFill="1" applyBorder="1" applyAlignment="1">
      <alignment vertical="center"/>
    </xf>
    <xf numFmtId="38" fontId="5" fillId="0" borderId="0" xfId="17" applyFont="1" applyFill="1" applyAlignment="1">
      <alignment vertical="center"/>
    </xf>
    <xf numFmtId="204" fontId="12" fillId="0" borderId="0" xfId="17" applyNumberFormat="1" applyFont="1" applyFill="1" applyBorder="1" applyAlignment="1">
      <alignment horizontal="center" vertical="center"/>
    </xf>
    <xf numFmtId="204" fontId="12" fillId="0" borderId="0" xfId="17" applyNumberFormat="1" applyFont="1" applyFill="1" applyBorder="1" applyAlignment="1">
      <alignment vertical="center"/>
    </xf>
    <xf numFmtId="204" fontId="12" fillId="0" borderId="0" xfId="17" applyNumberFormat="1" applyFont="1" applyFill="1" applyAlignment="1">
      <alignment vertical="center"/>
    </xf>
    <xf numFmtId="204" fontId="13" fillId="0" borderId="0" xfId="17" applyNumberFormat="1" applyFont="1" applyFill="1" applyBorder="1" applyAlignment="1">
      <alignment horizontal="center" vertical="center"/>
    </xf>
    <xf numFmtId="204" fontId="13" fillId="0" borderId="0" xfId="17" applyNumberFormat="1" applyFont="1" applyFill="1" applyBorder="1" applyAlignment="1">
      <alignment horizontal="right" vertical="center"/>
    </xf>
    <xf numFmtId="204" fontId="13" fillId="0" borderId="0" xfId="17" applyNumberFormat="1" applyFont="1" applyFill="1" applyBorder="1" applyAlignment="1">
      <alignment vertical="center"/>
    </xf>
    <xf numFmtId="204" fontId="12" fillId="0" borderId="0" xfId="17" applyNumberFormat="1" applyFont="1" applyFill="1" applyAlignment="1">
      <alignment horizontal="center" vertical="center"/>
    </xf>
    <xf numFmtId="204" fontId="12" fillId="0" borderId="0" xfId="17" applyNumberFormat="1" applyFont="1" applyFill="1" applyAlignment="1">
      <alignment horizontal="right" vertical="center"/>
    </xf>
    <xf numFmtId="204" fontId="12" fillId="0" borderId="0" xfId="17" applyNumberFormat="1" applyFont="1" applyFill="1" applyBorder="1" applyAlignment="1">
      <alignment horizontal="left" vertical="center"/>
    </xf>
    <xf numFmtId="204" fontId="12" fillId="0" borderId="0" xfId="17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vertical="center"/>
    </xf>
    <xf numFmtId="38" fontId="9" fillId="0" borderId="9" xfId="17" applyFont="1" applyFill="1" applyBorder="1" applyAlignment="1">
      <alignment horizontal="distributed" vertical="center"/>
    </xf>
    <xf numFmtId="41" fontId="9" fillId="0" borderId="0" xfId="0" applyNumberFormat="1" applyFont="1" applyFill="1" applyBorder="1" applyAlignment="1">
      <alignment horizontal="center" vertical="center"/>
    </xf>
    <xf numFmtId="41" fontId="9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38" fontId="9" fillId="0" borderId="27" xfId="17" applyFont="1" applyFill="1" applyBorder="1" applyAlignment="1">
      <alignment horizontal="center" vertical="center"/>
    </xf>
    <xf numFmtId="38" fontId="9" fillId="0" borderId="5" xfId="17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8" fontId="9" fillId="0" borderId="15" xfId="17" applyFont="1" applyFill="1" applyBorder="1" applyAlignment="1">
      <alignment horizontal="distributed" vertical="center"/>
    </xf>
    <xf numFmtId="38" fontId="9" fillId="0" borderId="21" xfId="17" applyFont="1" applyFill="1" applyBorder="1" applyAlignment="1">
      <alignment horizontal="distributed" vertical="center"/>
    </xf>
    <xf numFmtId="38" fontId="9" fillId="0" borderId="19" xfId="17" applyFont="1" applyFill="1" applyBorder="1" applyAlignment="1">
      <alignment horizontal="distributed" vertical="center"/>
    </xf>
    <xf numFmtId="38" fontId="9" fillId="0" borderId="6" xfId="17" applyFont="1" applyFill="1" applyBorder="1" applyAlignment="1">
      <alignment horizontal="distributed" vertical="center"/>
    </xf>
    <xf numFmtId="38" fontId="9" fillId="0" borderId="13" xfId="17" applyFont="1" applyFill="1" applyBorder="1" applyAlignment="1">
      <alignment horizontal="distributed" vertical="center"/>
    </xf>
    <xf numFmtId="38" fontId="12" fillId="0" borderId="21" xfId="17" applyFont="1" applyFill="1" applyBorder="1" applyAlignment="1">
      <alignment horizontal="center" vertical="center"/>
    </xf>
    <xf numFmtId="38" fontId="9" fillId="0" borderId="10" xfId="17" applyFont="1" applyFill="1" applyBorder="1" applyAlignment="1">
      <alignment horizontal="center" vertical="center" wrapText="1"/>
    </xf>
    <xf numFmtId="38" fontId="14" fillId="0" borderId="12" xfId="17" applyFont="1" applyFill="1" applyBorder="1" applyAlignment="1">
      <alignment/>
    </xf>
    <xf numFmtId="38" fontId="14" fillId="0" borderId="4" xfId="17" applyFont="1" applyFill="1" applyBorder="1" applyAlignment="1">
      <alignment/>
    </xf>
    <xf numFmtId="38" fontId="12" fillId="0" borderId="26" xfId="17" applyFont="1" applyFill="1" applyBorder="1" applyAlignment="1">
      <alignment horizontal="center" vertical="center"/>
    </xf>
    <xf numFmtId="38" fontId="12" fillId="0" borderId="15" xfId="17" applyFont="1" applyFill="1" applyBorder="1" applyAlignment="1">
      <alignment horizontal="center" vertical="center"/>
    </xf>
    <xf numFmtId="38" fontId="12" fillId="0" borderId="19" xfId="17" applyFont="1" applyFill="1" applyBorder="1" applyAlignment="1">
      <alignment horizontal="center" vertical="center"/>
    </xf>
    <xf numFmtId="38" fontId="12" fillId="0" borderId="13" xfId="17" applyFont="1" applyFill="1" applyBorder="1" applyAlignment="1">
      <alignment horizontal="center" vertical="center"/>
    </xf>
    <xf numFmtId="38" fontId="12" fillId="0" borderId="9" xfId="17" applyFont="1" applyFill="1" applyBorder="1" applyAlignment="1">
      <alignment horizontal="center" vertical="center"/>
    </xf>
    <xf numFmtId="38" fontId="12" fillId="0" borderId="2" xfId="17" applyFont="1" applyFill="1" applyBorder="1" applyAlignment="1">
      <alignment horizontal="distributed" vertical="center"/>
    </xf>
    <xf numFmtId="38" fontId="12" fillId="0" borderId="12" xfId="17" applyFont="1" applyFill="1" applyBorder="1" applyAlignment="1">
      <alignment horizontal="distributed" vertical="center"/>
    </xf>
    <xf numFmtId="38" fontId="12" fillId="0" borderId="12" xfId="17" applyFont="1" applyFill="1" applyBorder="1" applyAlignment="1">
      <alignment horizontal="center" vertical="center"/>
    </xf>
    <xf numFmtId="38" fontId="13" fillId="0" borderId="12" xfId="17" applyFont="1" applyFill="1" applyBorder="1" applyAlignment="1">
      <alignment horizontal="center" vertical="center"/>
    </xf>
    <xf numFmtId="38" fontId="9" fillId="0" borderId="15" xfId="17" applyFont="1" applyFill="1" applyBorder="1" applyAlignment="1">
      <alignment horizontal="center" vertical="center"/>
    </xf>
    <xf numFmtId="38" fontId="9" fillId="0" borderId="21" xfId="17" applyFont="1" applyFill="1" applyBorder="1" applyAlignment="1">
      <alignment horizontal="center" vertical="center"/>
    </xf>
    <xf numFmtId="38" fontId="12" fillId="0" borderId="25" xfId="17" applyFont="1" applyFill="1" applyBorder="1" applyAlignment="1">
      <alignment horizontal="center" vertical="center"/>
    </xf>
    <xf numFmtId="38" fontId="12" fillId="0" borderId="22" xfId="17" applyFont="1" applyFill="1" applyBorder="1" applyAlignment="1">
      <alignment horizontal="center" vertical="center"/>
    </xf>
    <xf numFmtId="38" fontId="12" fillId="0" borderId="13" xfId="17" applyFont="1" applyFill="1" applyBorder="1" applyAlignment="1">
      <alignment horizontal="distributed" vertical="center"/>
    </xf>
    <xf numFmtId="38" fontId="12" fillId="0" borderId="9" xfId="17" applyFont="1" applyFill="1" applyBorder="1" applyAlignment="1">
      <alignment horizontal="distributed" vertical="center"/>
    </xf>
    <xf numFmtId="38" fontId="12" fillId="0" borderId="6" xfId="17" applyFont="1" applyFill="1" applyBorder="1" applyAlignment="1">
      <alignment horizontal="distributed" vertical="center"/>
    </xf>
    <xf numFmtId="38" fontId="12" fillId="0" borderId="5" xfId="17" applyFont="1" applyFill="1" applyBorder="1" applyAlignment="1">
      <alignment horizontal="distributed" vertical="center"/>
    </xf>
    <xf numFmtId="38" fontId="12" fillId="0" borderId="5" xfId="17" applyFont="1" applyFill="1" applyBorder="1" applyAlignment="1">
      <alignment horizontal="center" vertical="center"/>
    </xf>
    <xf numFmtId="38" fontId="12" fillId="0" borderId="6" xfId="17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38" fontId="12" fillId="0" borderId="2" xfId="17" applyFont="1" applyFill="1" applyBorder="1" applyAlignment="1">
      <alignment horizontal="center" vertical="center"/>
    </xf>
    <xf numFmtId="38" fontId="12" fillId="0" borderId="0" xfId="17" applyFont="1" applyFill="1" applyBorder="1" applyAlignment="1">
      <alignment horizontal="center" vertical="center"/>
    </xf>
    <xf numFmtId="38" fontId="13" fillId="0" borderId="2" xfId="17" applyFont="1" applyFill="1" applyBorder="1" applyAlignment="1">
      <alignment horizontal="center" vertical="center"/>
    </xf>
    <xf numFmtId="38" fontId="13" fillId="0" borderId="0" xfId="17" applyFont="1" applyFill="1" applyBorder="1" applyAlignment="1">
      <alignment horizontal="center" vertical="center"/>
    </xf>
    <xf numFmtId="38" fontId="12" fillId="0" borderId="24" xfId="17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5" xfId="0" applyFont="1" applyBorder="1" applyAlignment="1">
      <alignment horizontal="distributed" vertical="center"/>
    </xf>
    <xf numFmtId="0" fontId="12" fillId="0" borderId="21" xfId="0" applyFont="1" applyBorder="1" applyAlignment="1">
      <alignment horizontal="distributed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26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12" fillId="0" borderId="2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left" vertical="center"/>
    </xf>
    <xf numFmtId="38" fontId="9" fillId="0" borderId="26" xfId="17" applyFont="1" applyFill="1" applyBorder="1" applyAlignment="1">
      <alignment horizontal="distributed" vertical="center"/>
    </xf>
    <xf numFmtId="38" fontId="9" fillId="0" borderId="22" xfId="17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center" vertical="center" textRotation="255" wrapText="1"/>
    </xf>
    <xf numFmtId="0" fontId="9" fillId="0" borderId="12" xfId="0" applyFont="1" applyFill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distributed" vertical="center"/>
    </xf>
    <xf numFmtId="0" fontId="12" fillId="0" borderId="27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38" fontId="5" fillId="0" borderId="0" xfId="17" applyFont="1" applyBorder="1" applyAlignment="1">
      <alignment horizontal="left" vertical="center"/>
    </xf>
    <xf numFmtId="38" fontId="5" fillId="0" borderId="12" xfId="17" applyFont="1" applyBorder="1" applyAlignment="1">
      <alignment horizontal="left" vertical="center"/>
    </xf>
    <xf numFmtId="38" fontId="6" fillId="0" borderId="20" xfId="17" applyFont="1" applyBorder="1" applyAlignment="1">
      <alignment horizontal="distributed" vertical="center"/>
    </xf>
    <xf numFmtId="38" fontId="6" fillId="0" borderId="16" xfId="17" applyFont="1" applyBorder="1" applyAlignment="1">
      <alignment horizontal="distributed" vertical="center"/>
    </xf>
    <xf numFmtId="38" fontId="5" fillId="0" borderId="0" xfId="17" applyFont="1" applyBorder="1" applyAlignment="1">
      <alignment horizontal="center" vertical="center"/>
    </xf>
    <xf numFmtId="38" fontId="5" fillId="0" borderId="12" xfId="17" applyFont="1" applyBorder="1" applyAlignment="1">
      <alignment horizontal="center" vertical="center"/>
    </xf>
    <xf numFmtId="38" fontId="5" fillId="0" borderId="11" xfId="17" applyFont="1" applyBorder="1" applyAlignment="1">
      <alignment horizontal="center" vertical="center"/>
    </xf>
    <xf numFmtId="38" fontId="5" fillId="0" borderId="13" xfId="17" applyFont="1" applyBorder="1" applyAlignment="1">
      <alignment horizontal="center" vertical="center"/>
    </xf>
    <xf numFmtId="38" fontId="5" fillId="0" borderId="20" xfId="17" applyFont="1" applyBorder="1" applyAlignment="1">
      <alignment horizontal="center" vertical="center"/>
    </xf>
    <xf numFmtId="38" fontId="5" fillId="0" borderId="8" xfId="17" applyFont="1" applyBorder="1" applyAlignment="1">
      <alignment horizontal="left" vertical="center" wrapText="1"/>
    </xf>
    <xf numFmtId="38" fontId="5" fillId="0" borderId="17" xfId="17" applyFont="1" applyBorder="1" applyAlignment="1">
      <alignment horizontal="left" vertical="center" wrapText="1"/>
    </xf>
    <xf numFmtId="38" fontId="8" fillId="0" borderId="0" xfId="17" applyFont="1" applyAlignment="1">
      <alignment horizontal="center" vertical="center"/>
    </xf>
    <xf numFmtId="38" fontId="5" fillId="0" borderId="0" xfId="17" applyFont="1" applyAlignment="1">
      <alignment horizontal="center"/>
    </xf>
    <xf numFmtId="38" fontId="5" fillId="0" borderId="10" xfId="17" applyFont="1" applyBorder="1" applyAlignment="1">
      <alignment horizontal="center" vertical="center"/>
    </xf>
    <xf numFmtId="38" fontId="5" fillId="0" borderId="4" xfId="17" applyFont="1" applyBorder="1" applyAlignment="1">
      <alignment horizontal="center" vertical="center"/>
    </xf>
    <xf numFmtId="38" fontId="5" fillId="0" borderId="24" xfId="17" applyFont="1" applyBorder="1" applyAlignment="1">
      <alignment horizontal="center" vertical="center"/>
    </xf>
    <xf numFmtId="38" fontId="5" fillId="0" borderId="22" xfId="17" applyFont="1" applyBorder="1" applyAlignment="1">
      <alignment horizontal="center" vertical="center"/>
    </xf>
    <xf numFmtId="38" fontId="6" fillId="0" borderId="18" xfId="17" applyFont="1" applyBorder="1" applyAlignment="1">
      <alignment horizontal="center" vertical="center"/>
    </xf>
    <xf numFmtId="38" fontId="6" fillId="0" borderId="7" xfId="17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5" fillId="0" borderId="8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 shrinkToFit="1"/>
    </xf>
    <xf numFmtId="0" fontId="5" fillId="0" borderId="9" xfId="0" applyFont="1" applyBorder="1" applyAlignment="1">
      <alignment horizontal="distributed" vertical="center" wrapText="1" shrinkToFit="1"/>
    </xf>
    <xf numFmtId="0" fontId="5" fillId="0" borderId="21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distributed" vertical="center" wrapText="1" shrinkToFit="1"/>
    </xf>
    <xf numFmtId="0" fontId="5" fillId="0" borderId="5" xfId="0" applyFont="1" applyBorder="1" applyAlignment="1">
      <alignment horizontal="distributed" vertical="center" wrapText="1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2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1343025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4</xdr:row>
      <xdr:rowOff>9525</xdr:rowOff>
    </xdr:from>
    <xdr:to>
      <xdr:col>26</xdr:col>
      <xdr:colOff>552450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868275" y="581025"/>
          <a:ext cx="1095375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590550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19125"/>
          <a:ext cx="771525" cy="581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2" name="AutoShape 3"/>
        <xdr:cNvSpPr>
          <a:spLocks/>
        </xdr:cNvSpPr>
      </xdr:nvSpPr>
      <xdr:spPr>
        <a:xfrm>
          <a:off x="0" y="552450"/>
          <a:ext cx="9525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3" name="AutoShape 4"/>
        <xdr:cNvSpPr>
          <a:spLocks/>
        </xdr:cNvSpPr>
      </xdr:nvSpPr>
      <xdr:spPr>
        <a:xfrm>
          <a:off x="0" y="552450"/>
          <a:ext cx="9525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4" name="AutoShape 5"/>
        <xdr:cNvSpPr>
          <a:spLocks/>
        </xdr:cNvSpPr>
      </xdr:nvSpPr>
      <xdr:spPr>
        <a:xfrm>
          <a:off x="0" y="552450"/>
          <a:ext cx="9525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5" name="AutoShape 6"/>
        <xdr:cNvSpPr>
          <a:spLocks/>
        </xdr:cNvSpPr>
      </xdr:nvSpPr>
      <xdr:spPr>
        <a:xfrm>
          <a:off x="0" y="552450"/>
          <a:ext cx="9525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6" name="AutoShape 7"/>
        <xdr:cNvSpPr>
          <a:spLocks/>
        </xdr:cNvSpPr>
      </xdr:nvSpPr>
      <xdr:spPr>
        <a:xfrm>
          <a:off x="0" y="552450"/>
          <a:ext cx="9525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7" name="AutoShape 8"/>
        <xdr:cNvSpPr>
          <a:spLocks/>
        </xdr:cNvSpPr>
      </xdr:nvSpPr>
      <xdr:spPr>
        <a:xfrm>
          <a:off x="11906250" y="55245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8" name="AutoShape 9"/>
        <xdr:cNvSpPr>
          <a:spLocks/>
        </xdr:cNvSpPr>
      </xdr:nvSpPr>
      <xdr:spPr>
        <a:xfrm>
          <a:off x="11906250" y="55245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11906250" y="55245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11906250" y="55245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11906250" y="55245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0" y="552450"/>
          <a:ext cx="9525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0" y="552450"/>
          <a:ext cx="9525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0" y="552450"/>
          <a:ext cx="9525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11906250" y="55245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11906250" y="55245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17" name="AutoShape 18"/>
        <xdr:cNvSpPr>
          <a:spLocks/>
        </xdr:cNvSpPr>
      </xdr:nvSpPr>
      <xdr:spPr>
        <a:xfrm>
          <a:off x="11906250" y="55245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18" name="AutoShape 19"/>
        <xdr:cNvSpPr>
          <a:spLocks/>
        </xdr:cNvSpPr>
      </xdr:nvSpPr>
      <xdr:spPr>
        <a:xfrm>
          <a:off x="11906250" y="55245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19" name="AutoShape 20"/>
        <xdr:cNvSpPr>
          <a:spLocks/>
        </xdr:cNvSpPr>
      </xdr:nvSpPr>
      <xdr:spPr>
        <a:xfrm>
          <a:off x="11906250" y="55245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20" name="AutoShape 21"/>
        <xdr:cNvSpPr>
          <a:spLocks/>
        </xdr:cNvSpPr>
      </xdr:nvSpPr>
      <xdr:spPr>
        <a:xfrm>
          <a:off x="11906250" y="55245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21" name="AutoShape 22"/>
        <xdr:cNvSpPr>
          <a:spLocks/>
        </xdr:cNvSpPr>
      </xdr:nvSpPr>
      <xdr:spPr>
        <a:xfrm>
          <a:off x="11906250" y="55245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22" name="AutoShape 23"/>
        <xdr:cNvSpPr>
          <a:spLocks/>
        </xdr:cNvSpPr>
      </xdr:nvSpPr>
      <xdr:spPr>
        <a:xfrm>
          <a:off x="11906250" y="55245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57150</xdr:rowOff>
    </xdr:from>
    <xdr:to>
      <xdr:col>1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742950" cy="714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57150</xdr:rowOff>
    </xdr:from>
    <xdr:to>
      <xdr:col>1</xdr:col>
      <xdr:colOff>9525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410200"/>
          <a:ext cx="742950" cy="714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26</xdr:row>
      <xdr:rowOff>19050</xdr:rowOff>
    </xdr:from>
    <xdr:to>
      <xdr:col>8</xdr:col>
      <xdr:colOff>0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3876675" y="5429250"/>
          <a:ext cx="657225" cy="695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19125"/>
          <a:ext cx="1419225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0</xdr:col>
      <xdr:colOff>742950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74295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15</xdr:row>
      <xdr:rowOff>9525</xdr:rowOff>
    </xdr:from>
    <xdr:to>
      <xdr:col>22</xdr:col>
      <xdr:colOff>0</xdr:colOff>
      <xdr:row>17</xdr:row>
      <xdr:rowOff>9525</xdr:rowOff>
    </xdr:to>
    <xdr:sp>
      <xdr:nvSpPr>
        <xdr:cNvPr id="2" name="Line 4"/>
        <xdr:cNvSpPr>
          <a:spLocks/>
        </xdr:cNvSpPr>
      </xdr:nvSpPr>
      <xdr:spPr>
        <a:xfrm flipH="1">
          <a:off x="13220700" y="2190750"/>
          <a:ext cx="75247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38150"/>
          <a:ext cx="847725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</xdr:row>
      <xdr:rowOff>9525</xdr:rowOff>
    </xdr:from>
    <xdr:to>
      <xdr:col>18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915900" y="447675"/>
          <a:ext cx="847725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19075"/>
          <a:ext cx="676275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0</xdr:colOff>
      <xdr:row>4</xdr:row>
      <xdr:rowOff>142875</xdr:rowOff>
    </xdr:to>
    <xdr:sp>
      <xdr:nvSpPr>
        <xdr:cNvPr id="2" name="Line 2"/>
        <xdr:cNvSpPr>
          <a:spLocks/>
        </xdr:cNvSpPr>
      </xdr:nvSpPr>
      <xdr:spPr>
        <a:xfrm flipH="1">
          <a:off x="13039725" y="228600"/>
          <a:ext cx="67627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1</xdr:col>
      <xdr:colOff>0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838325"/>
          <a:ext cx="676275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9600"/>
          <a:ext cx="173355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00075"/>
          <a:ext cx="134302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4</xdr:row>
      <xdr:rowOff>0</xdr:rowOff>
    </xdr:from>
    <xdr:to>
      <xdr:col>30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982575" y="590550"/>
          <a:ext cx="114300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2</xdr:col>
      <xdr:colOff>0</xdr:colOff>
      <xdr:row>6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9050" y="581025"/>
          <a:ext cx="1428750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</xdr:colOff>
      <xdr:row>4</xdr:row>
      <xdr:rowOff>19050</xdr:rowOff>
    </xdr:from>
    <xdr:to>
      <xdr:col>29</xdr:col>
      <xdr:colOff>361950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687300" y="590550"/>
          <a:ext cx="1295400" cy="409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28575</xdr:rowOff>
    </xdr:from>
    <xdr:to>
      <xdr:col>3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619125"/>
          <a:ext cx="1285875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25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639675" y="590550"/>
          <a:ext cx="138112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2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09600"/>
          <a:ext cx="1095375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4</xdr:row>
      <xdr:rowOff>9525</xdr:rowOff>
    </xdr:from>
    <xdr:to>
      <xdr:col>33</xdr:col>
      <xdr:colOff>0</xdr:colOff>
      <xdr:row>6</xdr:row>
      <xdr:rowOff>142875</xdr:rowOff>
    </xdr:to>
    <xdr:sp>
      <xdr:nvSpPr>
        <xdr:cNvPr id="2" name="Line 2"/>
        <xdr:cNvSpPr>
          <a:spLocks/>
        </xdr:cNvSpPr>
      </xdr:nvSpPr>
      <xdr:spPr>
        <a:xfrm flipH="1">
          <a:off x="13182600" y="609600"/>
          <a:ext cx="84772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9525</xdr:rowOff>
    </xdr:from>
    <xdr:to>
      <xdr:col>3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619125"/>
          <a:ext cx="287655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19</xdr:col>
      <xdr:colOff>609600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163300" y="628650"/>
          <a:ext cx="28289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2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71500"/>
          <a:ext cx="76200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4</xdr:row>
      <xdr:rowOff>19050</xdr:rowOff>
    </xdr:from>
    <xdr:to>
      <xdr:col>21</xdr:col>
      <xdr:colOff>1123950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2744450" y="628650"/>
          <a:ext cx="112395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1123950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19125"/>
          <a:ext cx="1114425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2</xdr:col>
      <xdr:colOff>19050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00075"/>
          <a:ext cx="1247775" cy="409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2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"/>
      <sheetName val="1その2"/>
      <sheetName val="2"/>
      <sheetName val="3"/>
      <sheetName val="4"/>
      <sheetName val="5"/>
      <sheetName val="5-1"/>
      <sheetName val="6"/>
      <sheetName val="7"/>
      <sheetName val="8"/>
      <sheetName val="8資料"/>
      <sheetName val="8資料2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（2）"/>
      <sheetName val="21"/>
      <sheetName val="21（2）"/>
      <sheetName val="23"/>
      <sheetName val="25"/>
      <sheetName val="25（2）"/>
      <sheetName val="26"/>
      <sheetName val="26（2）"/>
      <sheetName val="27"/>
      <sheetName val="27（2）"/>
      <sheetName val="28"/>
      <sheetName val="29"/>
      <sheetName val="30"/>
      <sheetName val="31"/>
      <sheetName val="32"/>
      <sheetName val="48"/>
      <sheetName val="51"/>
      <sheetName val="51続き"/>
      <sheetName val="52"/>
      <sheetName val="55"/>
      <sheetName val="56"/>
      <sheetName val="61"/>
      <sheetName val="62"/>
      <sheetName val="63"/>
      <sheetName val="Sheet2"/>
      <sheetName val="ｐ1図"/>
      <sheetName val="p43図"/>
      <sheetName val="Ｐ57図"/>
      <sheetName val="Ｐ61図"/>
      <sheetName val="Graph5"/>
      <sheetName val="Ｐ67図"/>
      <sheetName val="Ｐ79図"/>
      <sheetName val="Ｐ83図"/>
      <sheetName val="Graph3"/>
      <sheetName val="P155職員数"/>
      <sheetName val="Ｐ89図 "/>
      <sheetName val="Ｐ109図  "/>
      <sheetName val="Graph6"/>
      <sheetName val="Ｐ123図"/>
      <sheetName val="Ｐ143図"/>
      <sheetName val="Ｐ44，45"/>
      <sheetName val="Ｐ35図，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tabSelected="1" workbookViewId="0" topLeftCell="A1">
      <pane xSplit="3" ySplit="8" topLeftCell="D9" activePane="bottomRight" state="frozen"/>
      <selection pane="topLeft" activeCell="L53" sqref="L53"/>
      <selection pane="topRight" activeCell="L53" sqref="L53"/>
      <selection pane="bottomLeft" activeCell="L53" sqref="L53"/>
      <selection pane="bottomRight" activeCell="A1" sqref="A1"/>
    </sheetView>
  </sheetViews>
  <sheetFormatPr defaultColWidth="9.00390625" defaultRowHeight="13.5"/>
  <cols>
    <col min="1" max="2" width="8.875" style="66" customWidth="1"/>
    <col min="3" max="3" width="0.875" style="66" customWidth="1"/>
    <col min="4" max="12" width="7.00390625" style="66" customWidth="1"/>
    <col min="13" max="13" width="9.50390625" style="66" customWidth="1"/>
    <col min="14" max="15" width="8.25390625" style="66" customWidth="1"/>
    <col min="16" max="21" width="6.50390625" style="66" customWidth="1"/>
    <col min="22" max="22" width="8.25390625" style="66" customWidth="1"/>
    <col min="23" max="24" width="6.50390625" style="66" customWidth="1"/>
    <col min="25" max="25" width="0.875" style="66" customWidth="1"/>
    <col min="26" max="27" width="7.25390625" style="66" customWidth="1"/>
    <col min="28" max="16384" width="8.875" style="66" customWidth="1"/>
  </cols>
  <sheetData>
    <row r="1" spans="11:19" s="13" customFormat="1" ht="18" customHeight="1">
      <c r="K1" s="16"/>
      <c r="L1" s="16"/>
      <c r="M1" s="15" t="s">
        <v>2</v>
      </c>
      <c r="N1" s="16" t="s">
        <v>3</v>
      </c>
      <c r="P1" s="16"/>
      <c r="Q1" s="16"/>
      <c r="R1" s="16"/>
      <c r="S1" s="16"/>
    </row>
    <row r="2" s="145" customFormat="1" ht="11.25"/>
    <row r="3" s="145" customFormat="1" ht="11.25">
      <c r="AA3" s="146" t="s">
        <v>4</v>
      </c>
    </row>
    <row r="4" s="145" customFormat="1" ht="4.5" customHeight="1">
      <c r="AA4" s="146"/>
    </row>
    <row r="5" spans="1:27" s="145" customFormat="1" ht="11.25" customHeight="1">
      <c r="A5" s="147"/>
      <c r="B5" s="148" t="s">
        <v>5</v>
      </c>
      <c r="C5" s="147"/>
      <c r="D5" s="486" t="s">
        <v>6</v>
      </c>
      <c r="E5" s="460" t="s">
        <v>7</v>
      </c>
      <c r="F5" s="475" t="s">
        <v>8</v>
      </c>
      <c r="G5" s="475"/>
      <c r="H5" s="475"/>
      <c r="I5" s="475"/>
      <c r="J5" s="475" t="s">
        <v>9</v>
      </c>
      <c r="K5" s="475"/>
      <c r="L5" s="475"/>
      <c r="M5" s="475" t="s">
        <v>10</v>
      </c>
      <c r="N5" s="475"/>
      <c r="O5" s="475"/>
      <c r="P5" s="475"/>
      <c r="Q5" s="475"/>
      <c r="R5" s="475"/>
      <c r="S5" s="475"/>
      <c r="T5" s="475"/>
      <c r="U5" s="475"/>
      <c r="V5" s="471" t="s">
        <v>11</v>
      </c>
      <c r="W5" s="472"/>
      <c r="X5" s="472"/>
      <c r="Y5" s="149"/>
      <c r="Z5" s="164" t="s">
        <v>5</v>
      </c>
      <c r="AA5" s="147"/>
    </row>
    <row r="6" spans="1:27" s="145" customFormat="1" ht="11.25" customHeight="1">
      <c r="A6" s="150"/>
      <c r="B6" s="151"/>
      <c r="C6" s="150"/>
      <c r="D6" s="487"/>
      <c r="E6" s="461"/>
      <c r="F6" s="483" t="s">
        <v>12</v>
      </c>
      <c r="G6" s="484"/>
      <c r="H6" s="485"/>
      <c r="I6" s="480" t="s">
        <v>13</v>
      </c>
      <c r="J6" s="478" t="s">
        <v>14</v>
      </c>
      <c r="K6" s="480" t="s">
        <v>15</v>
      </c>
      <c r="L6" s="480" t="s">
        <v>16</v>
      </c>
      <c r="M6" s="165" t="s">
        <v>422</v>
      </c>
      <c r="N6" s="166"/>
      <c r="O6" s="167" t="s">
        <v>17</v>
      </c>
      <c r="P6" s="482" t="s">
        <v>18</v>
      </c>
      <c r="Q6" s="482"/>
      <c r="R6" s="482" t="s">
        <v>19</v>
      </c>
      <c r="S6" s="482"/>
      <c r="T6" s="482" t="s">
        <v>20</v>
      </c>
      <c r="U6" s="482"/>
      <c r="V6" s="478" t="s">
        <v>14</v>
      </c>
      <c r="W6" s="480" t="s">
        <v>15</v>
      </c>
      <c r="X6" s="469" t="s">
        <v>16</v>
      </c>
      <c r="Y6" s="150"/>
      <c r="Z6" s="152"/>
      <c r="AA6" s="150"/>
    </row>
    <row r="7" spans="1:27" s="145" customFormat="1" ht="11.25" customHeight="1">
      <c r="A7" s="153" t="s">
        <v>21</v>
      </c>
      <c r="B7" s="151"/>
      <c r="C7" s="154"/>
      <c r="D7" s="488"/>
      <c r="E7" s="481"/>
      <c r="F7" s="143" t="s">
        <v>22</v>
      </c>
      <c r="G7" s="143" t="s">
        <v>15</v>
      </c>
      <c r="H7" s="143" t="s">
        <v>16</v>
      </c>
      <c r="I7" s="481"/>
      <c r="J7" s="479"/>
      <c r="K7" s="481"/>
      <c r="L7" s="481"/>
      <c r="M7" s="330" t="s">
        <v>14</v>
      </c>
      <c r="N7" s="142" t="s">
        <v>15</v>
      </c>
      <c r="O7" s="142" t="s">
        <v>16</v>
      </c>
      <c r="P7" s="143" t="s">
        <v>15</v>
      </c>
      <c r="Q7" s="143" t="s">
        <v>16</v>
      </c>
      <c r="R7" s="143" t="s">
        <v>15</v>
      </c>
      <c r="S7" s="143" t="s">
        <v>16</v>
      </c>
      <c r="T7" s="143" t="s">
        <v>15</v>
      </c>
      <c r="U7" s="143" t="s">
        <v>16</v>
      </c>
      <c r="V7" s="479"/>
      <c r="W7" s="481"/>
      <c r="X7" s="470"/>
      <c r="Y7" s="153"/>
      <c r="Z7" s="152"/>
      <c r="AA7" s="168" t="s">
        <v>21</v>
      </c>
    </row>
    <row r="8" spans="1:27" s="145" customFormat="1" ht="3" customHeight="1">
      <c r="A8" s="150"/>
      <c r="B8" s="155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7"/>
      <c r="AA8" s="156"/>
    </row>
    <row r="9" spans="1:27" s="145" customFormat="1" ht="10.5" customHeight="1">
      <c r="A9" s="474" t="s">
        <v>442</v>
      </c>
      <c r="B9" s="463"/>
      <c r="C9" s="150"/>
      <c r="D9" s="169">
        <v>22</v>
      </c>
      <c r="E9" s="169">
        <v>131</v>
      </c>
      <c r="F9" s="169">
        <f>SUM(G9:H9)</f>
        <v>192</v>
      </c>
      <c r="G9" s="169">
        <v>14</v>
      </c>
      <c r="H9" s="169">
        <v>178</v>
      </c>
      <c r="I9" s="169">
        <v>23</v>
      </c>
      <c r="J9" s="169">
        <f>SUM(K9:L9)</f>
        <v>44</v>
      </c>
      <c r="K9" s="169">
        <v>23</v>
      </c>
      <c r="L9" s="169">
        <v>21</v>
      </c>
      <c r="M9" s="169">
        <f>SUM(N9:O9)</f>
        <v>3117</v>
      </c>
      <c r="N9" s="169">
        <f>SUM(P9,R9,T9)</f>
        <v>1573</v>
      </c>
      <c r="O9" s="169">
        <f>SUM(Q9,S9,U9)</f>
        <v>1544</v>
      </c>
      <c r="P9" s="169">
        <v>452</v>
      </c>
      <c r="Q9" s="169">
        <v>450</v>
      </c>
      <c r="R9" s="169">
        <v>573</v>
      </c>
      <c r="S9" s="169">
        <v>536</v>
      </c>
      <c r="T9" s="169">
        <v>548</v>
      </c>
      <c r="U9" s="169">
        <v>558</v>
      </c>
      <c r="V9" s="169">
        <f>SUM(W9:X9)</f>
        <v>1136</v>
      </c>
      <c r="W9" s="169">
        <v>552</v>
      </c>
      <c r="X9" s="169">
        <v>584</v>
      </c>
      <c r="Y9" s="150"/>
      <c r="Z9" s="473" t="s">
        <v>442</v>
      </c>
      <c r="AA9" s="474"/>
    </row>
    <row r="10" spans="1:27" s="145" customFormat="1" ht="10.5" customHeight="1">
      <c r="A10" s="474">
        <v>12</v>
      </c>
      <c r="B10" s="463"/>
      <c r="C10" s="150"/>
      <c r="D10" s="169">
        <v>22</v>
      </c>
      <c r="E10" s="169">
        <v>125</v>
      </c>
      <c r="F10" s="169">
        <f>SUM(G10:H10)</f>
        <v>198</v>
      </c>
      <c r="G10" s="169">
        <v>16</v>
      </c>
      <c r="H10" s="169">
        <v>182</v>
      </c>
      <c r="I10" s="169">
        <v>25</v>
      </c>
      <c r="J10" s="169">
        <f>SUM(K10:L10)</f>
        <v>49</v>
      </c>
      <c r="K10" s="169">
        <v>28</v>
      </c>
      <c r="L10" s="169">
        <v>21</v>
      </c>
      <c r="M10" s="162">
        <f>SUM(N10:O10)</f>
        <v>3112</v>
      </c>
      <c r="N10" s="162">
        <v>1555</v>
      </c>
      <c r="O10" s="169">
        <f>SUM(Q10,S10,U10)</f>
        <v>1557</v>
      </c>
      <c r="P10" s="169">
        <v>444</v>
      </c>
      <c r="Q10" s="169">
        <v>460</v>
      </c>
      <c r="R10" s="169">
        <v>530</v>
      </c>
      <c r="S10" s="169">
        <v>560</v>
      </c>
      <c r="T10" s="169">
        <v>581</v>
      </c>
      <c r="U10" s="169">
        <v>537</v>
      </c>
      <c r="V10" s="169">
        <f>SUM(W10:X10)</f>
        <v>1107</v>
      </c>
      <c r="W10" s="169">
        <v>549</v>
      </c>
      <c r="X10" s="169">
        <v>558</v>
      </c>
      <c r="Y10" s="150"/>
      <c r="Z10" s="473">
        <v>12</v>
      </c>
      <c r="AA10" s="474"/>
    </row>
    <row r="11" spans="1:27" s="145" customFormat="1" ht="10.5" customHeight="1">
      <c r="A11" s="474">
        <v>13</v>
      </c>
      <c r="B11" s="463"/>
      <c r="C11" s="150"/>
      <c r="D11" s="169">
        <v>22</v>
      </c>
      <c r="E11" s="169">
        <v>127</v>
      </c>
      <c r="F11" s="169">
        <f>SUM(G11:H11)</f>
        <v>199</v>
      </c>
      <c r="G11" s="169">
        <v>17</v>
      </c>
      <c r="H11" s="169">
        <v>182</v>
      </c>
      <c r="I11" s="169">
        <v>23</v>
      </c>
      <c r="J11" s="169">
        <f>SUM(K11:L11)</f>
        <v>58</v>
      </c>
      <c r="K11" s="169">
        <v>33</v>
      </c>
      <c r="L11" s="169">
        <v>25</v>
      </c>
      <c r="M11" s="169">
        <f>SUM(N11:O11)</f>
        <v>3006</v>
      </c>
      <c r="N11" s="169">
        <f>SUM(P11,R11,T11)</f>
        <v>1490</v>
      </c>
      <c r="O11" s="169">
        <f>SUM(Q11,S11,U11)</f>
        <v>1516</v>
      </c>
      <c r="P11" s="169">
        <v>415</v>
      </c>
      <c r="Q11" s="169">
        <v>433</v>
      </c>
      <c r="R11" s="169">
        <v>524</v>
      </c>
      <c r="S11" s="169">
        <v>530</v>
      </c>
      <c r="T11" s="169">
        <v>551</v>
      </c>
      <c r="U11" s="169">
        <v>553</v>
      </c>
      <c r="V11" s="169">
        <f>SUM(W11:X11)</f>
        <v>1111</v>
      </c>
      <c r="W11" s="169">
        <v>574</v>
      </c>
      <c r="X11" s="169">
        <v>537</v>
      </c>
      <c r="Y11" s="150"/>
      <c r="Z11" s="473">
        <v>13</v>
      </c>
      <c r="AA11" s="474"/>
    </row>
    <row r="12" spans="1:27" s="145" customFormat="1" ht="10.5" customHeight="1">
      <c r="A12" s="474">
        <v>14</v>
      </c>
      <c r="B12" s="463"/>
      <c r="C12" s="150"/>
      <c r="D12" s="169">
        <v>22</v>
      </c>
      <c r="E12" s="169">
        <v>121</v>
      </c>
      <c r="F12" s="169">
        <f>SUM(G12:H12)</f>
        <v>197</v>
      </c>
      <c r="G12" s="169">
        <v>17</v>
      </c>
      <c r="H12" s="169">
        <v>180</v>
      </c>
      <c r="I12" s="162">
        <v>21</v>
      </c>
      <c r="J12" s="169">
        <f>SUM(K12:L12)</f>
        <v>56</v>
      </c>
      <c r="K12" s="169">
        <v>31</v>
      </c>
      <c r="L12" s="169">
        <v>25</v>
      </c>
      <c r="M12" s="169">
        <f>SUM(N12:O12)</f>
        <v>2948</v>
      </c>
      <c r="N12" s="169">
        <f>P12+R12+T12</f>
        <v>1470</v>
      </c>
      <c r="O12" s="169">
        <f>Q12+S12+U12</f>
        <v>1478</v>
      </c>
      <c r="P12" s="169">
        <v>434</v>
      </c>
      <c r="Q12" s="169">
        <v>452</v>
      </c>
      <c r="R12" s="169">
        <v>494</v>
      </c>
      <c r="S12" s="169">
        <v>499</v>
      </c>
      <c r="T12" s="169">
        <v>542</v>
      </c>
      <c r="U12" s="169">
        <v>527</v>
      </c>
      <c r="V12" s="169">
        <f>SUM(W12:X12)</f>
        <v>1106</v>
      </c>
      <c r="W12" s="169">
        <v>557</v>
      </c>
      <c r="X12" s="169">
        <v>549</v>
      </c>
      <c r="Y12" s="150"/>
      <c r="Z12" s="473">
        <v>14</v>
      </c>
      <c r="AA12" s="474"/>
    </row>
    <row r="13" spans="1:27" s="161" customFormat="1" ht="10.5" customHeight="1">
      <c r="A13" s="477">
        <v>15</v>
      </c>
      <c r="B13" s="462"/>
      <c r="C13" s="159"/>
      <c r="D13" s="341">
        <f>SUM(D15:D16)</f>
        <v>22</v>
      </c>
      <c r="E13" s="341">
        <f>SUM(E15:E16)</f>
        <v>127</v>
      </c>
      <c r="F13" s="368">
        <f>SUM(G13:H13)</f>
        <v>201</v>
      </c>
      <c r="G13" s="341">
        <f>SUM(G15:G16)</f>
        <v>15</v>
      </c>
      <c r="H13" s="341">
        <f>SUM(H15:H16)</f>
        <v>186</v>
      </c>
      <c r="I13" s="341">
        <f>SUM(I15:I16)</f>
        <v>21</v>
      </c>
      <c r="J13" s="368">
        <f>SUM(K13:L13)</f>
        <v>57</v>
      </c>
      <c r="K13" s="341">
        <f>SUM(K15:K16)</f>
        <v>31</v>
      </c>
      <c r="L13" s="341">
        <f>SUM(L15:L16)</f>
        <v>26</v>
      </c>
      <c r="M13" s="368">
        <f>SUM(N13:O13)</f>
        <v>2859</v>
      </c>
      <c r="N13" s="368">
        <f>P13+R13+T13</f>
        <v>1421</v>
      </c>
      <c r="O13" s="368">
        <f>Q13+S13+U13</f>
        <v>1438</v>
      </c>
      <c r="P13" s="341">
        <f>SUM(P15:P16)</f>
        <v>437</v>
      </c>
      <c r="Q13" s="341">
        <f aca="true" t="shared" si="0" ref="Q13:Y13">SUM(Q15:Q16)</f>
        <v>422</v>
      </c>
      <c r="R13" s="341">
        <f t="shared" si="0"/>
        <v>482</v>
      </c>
      <c r="S13" s="341">
        <f t="shared" si="0"/>
        <v>501</v>
      </c>
      <c r="T13" s="341">
        <f t="shared" si="0"/>
        <v>502</v>
      </c>
      <c r="U13" s="341">
        <f t="shared" si="0"/>
        <v>515</v>
      </c>
      <c r="V13" s="368">
        <f>SUM(W13:X13)</f>
        <v>1060</v>
      </c>
      <c r="W13" s="341">
        <f t="shared" si="0"/>
        <v>535</v>
      </c>
      <c r="X13" s="341">
        <f t="shared" si="0"/>
        <v>525</v>
      </c>
      <c r="Y13" s="341">
        <f t="shared" si="0"/>
        <v>0</v>
      </c>
      <c r="Z13" s="476">
        <v>15</v>
      </c>
      <c r="AA13" s="477"/>
    </row>
    <row r="14" spans="1:27" s="161" customFormat="1" ht="3" customHeight="1">
      <c r="A14" s="477"/>
      <c r="B14" s="462"/>
      <c r="C14" s="159"/>
      <c r="D14" s="159"/>
      <c r="E14" s="159"/>
      <c r="F14" s="169" t="s">
        <v>460</v>
      </c>
      <c r="G14" s="159"/>
      <c r="H14" s="159"/>
      <c r="I14" s="195"/>
      <c r="J14" s="169" t="s">
        <v>460</v>
      </c>
      <c r="K14" s="159"/>
      <c r="L14" s="159"/>
      <c r="M14" s="169" t="s">
        <v>460</v>
      </c>
      <c r="N14" s="169" t="s">
        <v>460</v>
      </c>
      <c r="O14" s="169" t="s">
        <v>460</v>
      </c>
      <c r="P14" s="159"/>
      <c r="Q14" s="159"/>
      <c r="R14" s="159"/>
      <c r="S14" s="159"/>
      <c r="T14" s="159"/>
      <c r="U14" s="159"/>
      <c r="V14" s="169" t="s">
        <v>460</v>
      </c>
      <c r="W14" s="159"/>
      <c r="X14" s="159"/>
      <c r="Y14" s="159"/>
      <c r="Z14" s="476" t="s">
        <v>459</v>
      </c>
      <c r="AA14" s="477"/>
    </row>
    <row r="15" spans="1:27" s="145" customFormat="1" ht="10.5" customHeight="1">
      <c r="A15" s="474" t="s">
        <v>24</v>
      </c>
      <c r="B15" s="463"/>
      <c r="C15" s="150"/>
      <c r="D15" s="169">
        <v>1</v>
      </c>
      <c r="E15" s="169">
        <v>5</v>
      </c>
      <c r="F15" s="169">
        <f>SUM(G15:H15)</f>
        <v>6</v>
      </c>
      <c r="G15" s="169">
        <v>1</v>
      </c>
      <c r="H15" s="169">
        <v>5</v>
      </c>
      <c r="I15" s="162">
        <v>4</v>
      </c>
      <c r="J15" s="162">
        <f>SUM(K15:L15)</f>
        <v>1</v>
      </c>
      <c r="K15" s="347">
        <v>0</v>
      </c>
      <c r="L15" s="162">
        <v>1</v>
      </c>
      <c r="M15" s="169">
        <f>SUM(N15:O15)</f>
        <v>146</v>
      </c>
      <c r="N15" s="169">
        <f>P15+R15+T15</f>
        <v>77</v>
      </c>
      <c r="O15" s="169">
        <f>Q15+S15+U15</f>
        <v>69</v>
      </c>
      <c r="P15" s="169">
        <v>13</v>
      </c>
      <c r="Q15" s="169">
        <v>13</v>
      </c>
      <c r="R15" s="169">
        <v>33</v>
      </c>
      <c r="S15" s="169">
        <v>23</v>
      </c>
      <c r="T15" s="169">
        <v>31</v>
      </c>
      <c r="U15" s="169">
        <v>33</v>
      </c>
      <c r="V15" s="169">
        <f>SUM(W15:X15)</f>
        <v>66</v>
      </c>
      <c r="W15" s="169">
        <v>34</v>
      </c>
      <c r="X15" s="169">
        <v>32</v>
      </c>
      <c r="Y15" s="150"/>
      <c r="Z15" s="473" t="s">
        <v>24</v>
      </c>
      <c r="AA15" s="474"/>
    </row>
    <row r="16" spans="1:27" s="145" customFormat="1" ht="10.5" customHeight="1">
      <c r="A16" s="474" t="s">
        <v>25</v>
      </c>
      <c r="B16" s="463"/>
      <c r="C16" s="150"/>
      <c r="D16" s="162">
        <v>21</v>
      </c>
      <c r="E16" s="162">
        <v>122</v>
      </c>
      <c r="F16" s="169">
        <f>SUM(G16:H16)</f>
        <v>195</v>
      </c>
      <c r="G16" s="162">
        <v>14</v>
      </c>
      <c r="H16" s="162">
        <v>181</v>
      </c>
      <c r="I16" s="162">
        <v>17</v>
      </c>
      <c r="J16" s="162">
        <f>SUM(K16:L16)</f>
        <v>56</v>
      </c>
      <c r="K16" s="162">
        <v>31</v>
      </c>
      <c r="L16" s="162">
        <v>25</v>
      </c>
      <c r="M16" s="169">
        <f>SUM(N16:O16)</f>
        <v>2713</v>
      </c>
      <c r="N16" s="169">
        <f>P16+R16+T16</f>
        <v>1344</v>
      </c>
      <c r="O16" s="169">
        <f>Q16+S16+U16</f>
        <v>1369</v>
      </c>
      <c r="P16" s="162">
        <v>424</v>
      </c>
      <c r="Q16" s="162">
        <v>409</v>
      </c>
      <c r="R16" s="162">
        <v>449</v>
      </c>
      <c r="S16" s="162">
        <v>478</v>
      </c>
      <c r="T16" s="162">
        <v>471</v>
      </c>
      <c r="U16" s="162">
        <v>482</v>
      </c>
      <c r="V16" s="169">
        <f>SUM(W16:X16)</f>
        <v>994</v>
      </c>
      <c r="W16" s="162">
        <v>501</v>
      </c>
      <c r="X16" s="162">
        <v>493</v>
      </c>
      <c r="Y16" s="150"/>
      <c r="Z16" s="473" t="s">
        <v>25</v>
      </c>
      <c r="AA16" s="474"/>
    </row>
    <row r="17" spans="1:27" ht="3" customHeight="1">
      <c r="A17" s="76"/>
      <c r="B17" s="84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 t="s">
        <v>459</v>
      </c>
      <c r="O17" s="76"/>
      <c r="P17" s="76" t="s">
        <v>459</v>
      </c>
      <c r="Q17" s="76"/>
      <c r="R17" s="76"/>
      <c r="S17" s="76"/>
      <c r="T17" s="76"/>
      <c r="U17" s="76"/>
      <c r="V17" s="76"/>
      <c r="W17" s="76"/>
      <c r="X17" s="76"/>
      <c r="Y17" s="76"/>
      <c r="Z17" s="77"/>
      <c r="AA17" s="76"/>
    </row>
    <row r="18" ht="3" customHeight="1"/>
    <row r="19" ht="10.5" customHeight="1">
      <c r="A19" s="50" t="s">
        <v>514</v>
      </c>
    </row>
  </sheetData>
  <mergeCells count="33">
    <mergeCell ref="A9:B9"/>
    <mergeCell ref="A10:B10"/>
    <mergeCell ref="A11:B11"/>
    <mergeCell ref="A12:B12"/>
    <mergeCell ref="A14:B14"/>
    <mergeCell ref="A15:B15"/>
    <mergeCell ref="A16:B16"/>
    <mergeCell ref="A13:B13"/>
    <mergeCell ref="F5:I5"/>
    <mergeCell ref="F6:H6"/>
    <mergeCell ref="I6:I7"/>
    <mergeCell ref="D5:D7"/>
    <mergeCell ref="E5:E7"/>
    <mergeCell ref="Z16:AA16"/>
    <mergeCell ref="J5:L5"/>
    <mergeCell ref="J6:J7"/>
    <mergeCell ref="K6:K7"/>
    <mergeCell ref="L6:L7"/>
    <mergeCell ref="P6:Q6"/>
    <mergeCell ref="R6:S6"/>
    <mergeCell ref="T6:U6"/>
    <mergeCell ref="V6:V7"/>
    <mergeCell ref="W6:W7"/>
    <mergeCell ref="Z14:AA14"/>
    <mergeCell ref="Z15:AA15"/>
    <mergeCell ref="Z9:AA9"/>
    <mergeCell ref="Z10:AA10"/>
    <mergeCell ref="Z11:AA11"/>
    <mergeCell ref="Z13:AA13"/>
    <mergeCell ref="X6:X7"/>
    <mergeCell ref="V5:X5"/>
    <mergeCell ref="Z12:AA12"/>
    <mergeCell ref="M5:U5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60"/>
  <sheetViews>
    <sheetView workbookViewId="0" topLeftCell="A1">
      <selection activeCell="A1" sqref="A1:G1"/>
    </sheetView>
  </sheetViews>
  <sheetFormatPr defaultColWidth="9.00390625" defaultRowHeight="13.5"/>
  <cols>
    <col min="1" max="1" width="5.75390625" style="18" customWidth="1"/>
    <col min="2" max="2" width="10.625" style="18" customWidth="1"/>
    <col min="3" max="3" width="0.6171875" style="18" customWidth="1"/>
    <col min="4" max="7" width="18.75390625" style="18" customWidth="1"/>
    <col min="8" max="13" width="6.50390625" style="18" customWidth="1"/>
    <col min="14" max="14" width="7.25390625" style="18" customWidth="1"/>
    <col min="15" max="21" width="6.50390625" style="18" customWidth="1"/>
    <col min="22" max="23" width="7.50390625" style="18" customWidth="1"/>
    <col min="24" max="24" width="0.875" style="18" customWidth="1"/>
    <col min="25" max="25" width="10.75390625" style="18" customWidth="1"/>
    <col min="26" max="16384" width="8.875" style="18" customWidth="1"/>
  </cols>
  <sheetData>
    <row r="1" spans="1:17" s="61" customFormat="1" ht="18" customHeight="1">
      <c r="A1" s="559" t="s">
        <v>314</v>
      </c>
      <c r="B1" s="559"/>
      <c r="C1" s="559"/>
      <c r="D1" s="559"/>
      <c r="E1" s="559"/>
      <c r="F1" s="559"/>
      <c r="G1" s="559"/>
      <c r="I1" s="62"/>
      <c r="J1" s="62"/>
      <c r="K1" s="62"/>
      <c r="M1" s="63"/>
      <c r="N1" s="62"/>
      <c r="O1" s="62"/>
      <c r="P1" s="62"/>
      <c r="Q1" s="62"/>
    </row>
    <row r="2" spans="8:17" ht="12"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5" ht="12" customHeight="1">
      <c r="A3" s="560" t="s">
        <v>315</v>
      </c>
      <c r="B3" s="560"/>
      <c r="C3" s="560"/>
      <c r="D3" s="560"/>
      <c r="E3" s="560"/>
      <c r="F3" s="560"/>
      <c r="G3" s="560"/>
      <c r="K3" s="19"/>
      <c r="N3" s="19"/>
      <c r="O3" s="19"/>
    </row>
    <row r="4" ht="4.5" customHeight="1"/>
    <row r="5" spans="1:7" ht="16.5" customHeight="1">
      <c r="A5" s="20"/>
      <c r="B5" s="39" t="s">
        <v>348</v>
      </c>
      <c r="C5" s="20"/>
      <c r="D5" s="561" t="s">
        <v>442</v>
      </c>
      <c r="E5" s="563">
        <v>12</v>
      </c>
      <c r="F5" s="563">
        <v>13</v>
      </c>
      <c r="G5" s="565">
        <v>14</v>
      </c>
    </row>
    <row r="6" spans="1:7" ht="16.5" customHeight="1">
      <c r="A6" s="40" t="s">
        <v>347</v>
      </c>
      <c r="B6" s="30"/>
      <c r="C6" s="23"/>
      <c r="D6" s="562"/>
      <c r="E6" s="564"/>
      <c r="F6" s="564"/>
      <c r="G6" s="566"/>
    </row>
    <row r="7" spans="1:7" ht="28.5" customHeight="1">
      <c r="A7" s="550" t="s">
        <v>337</v>
      </c>
      <c r="B7" s="551"/>
      <c r="C7" s="8"/>
      <c r="D7" s="32">
        <f>SUM(D10:D31)</f>
        <v>619931</v>
      </c>
      <c r="E7" s="32">
        <f>SUM(E10:E31)</f>
        <v>690601</v>
      </c>
      <c r="F7" s="32">
        <f>SUM(F10:F31)</f>
        <v>716497</v>
      </c>
      <c r="G7" s="32">
        <f>SUM(G10:G31)</f>
        <v>737832</v>
      </c>
    </row>
    <row r="8" spans="1:7" ht="24" customHeight="1">
      <c r="A8" s="552" t="s">
        <v>429</v>
      </c>
      <c r="B8" s="553"/>
      <c r="C8" s="22"/>
      <c r="D8" s="31">
        <v>33519</v>
      </c>
      <c r="E8" s="31">
        <f>E7-D7</f>
        <v>70670</v>
      </c>
      <c r="F8" s="31">
        <f>F7-E7</f>
        <v>25896</v>
      </c>
      <c r="G8" s="31">
        <f>G7-F7</f>
        <v>21335</v>
      </c>
    </row>
    <row r="9" spans="1:7" ht="24" customHeight="1">
      <c r="A9" s="548" t="s">
        <v>345</v>
      </c>
      <c r="B9" s="549"/>
      <c r="C9" s="22"/>
      <c r="D9" s="31"/>
      <c r="E9" s="31"/>
      <c r="F9" s="31"/>
      <c r="G9" s="31"/>
    </row>
    <row r="10" spans="1:7" ht="24" customHeight="1">
      <c r="A10" s="554"/>
      <c r="B10" s="60" t="s">
        <v>194</v>
      </c>
      <c r="C10" s="29"/>
      <c r="D10" s="31">
        <v>24062</v>
      </c>
      <c r="E10" s="31">
        <v>25459</v>
      </c>
      <c r="F10" s="31">
        <v>28296</v>
      </c>
      <c r="G10" s="31">
        <v>27922</v>
      </c>
    </row>
    <row r="11" spans="1:7" ht="24" customHeight="1">
      <c r="A11" s="555"/>
      <c r="B11" s="60" t="s">
        <v>323</v>
      </c>
      <c r="C11" s="22"/>
      <c r="D11" s="31">
        <v>6984</v>
      </c>
      <c r="E11" s="31">
        <v>7950</v>
      </c>
      <c r="F11" s="31">
        <v>7729</v>
      </c>
      <c r="G11" s="31">
        <v>7974</v>
      </c>
    </row>
    <row r="12" spans="1:7" ht="24" customHeight="1">
      <c r="A12" s="555"/>
      <c r="B12" s="60" t="s">
        <v>324</v>
      </c>
      <c r="C12" s="22"/>
      <c r="D12" s="31">
        <v>8280</v>
      </c>
      <c r="E12" s="31">
        <v>8954</v>
      </c>
      <c r="F12" s="31">
        <v>9003</v>
      </c>
      <c r="G12" s="31">
        <v>9094</v>
      </c>
    </row>
    <row r="13" spans="1:7" ht="24" customHeight="1">
      <c r="A13" s="555"/>
      <c r="B13" s="60" t="s">
        <v>325</v>
      </c>
      <c r="C13" s="22"/>
      <c r="D13" s="31">
        <v>16644</v>
      </c>
      <c r="E13" s="31">
        <v>20817</v>
      </c>
      <c r="F13" s="31">
        <v>18045</v>
      </c>
      <c r="G13" s="31">
        <v>18308</v>
      </c>
    </row>
    <row r="14" spans="1:7" ht="24" customHeight="1">
      <c r="A14" s="555"/>
      <c r="B14" s="60" t="s">
        <v>316</v>
      </c>
      <c r="C14" s="21"/>
      <c r="D14" s="31">
        <v>33158</v>
      </c>
      <c r="E14" s="31">
        <v>37358</v>
      </c>
      <c r="F14" s="31">
        <v>36501</v>
      </c>
      <c r="G14" s="31">
        <v>37805</v>
      </c>
    </row>
    <row r="15" spans="1:7" ht="24" customHeight="1">
      <c r="A15" s="555"/>
      <c r="B15" s="60" t="s">
        <v>317</v>
      </c>
      <c r="C15" s="21"/>
      <c r="D15" s="31">
        <v>10325</v>
      </c>
      <c r="E15" s="31">
        <v>15752</v>
      </c>
      <c r="F15" s="31">
        <v>11623</v>
      </c>
      <c r="G15" s="31">
        <v>12254</v>
      </c>
    </row>
    <row r="16" spans="1:7" ht="24" customHeight="1">
      <c r="A16" s="555"/>
      <c r="B16" s="60" t="s">
        <v>326</v>
      </c>
      <c r="C16" s="22"/>
      <c r="D16" s="31">
        <v>7880</v>
      </c>
      <c r="E16" s="31">
        <v>9717</v>
      </c>
      <c r="F16" s="31">
        <v>8824</v>
      </c>
      <c r="G16" s="31">
        <v>8909</v>
      </c>
    </row>
    <row r="17" spans="1:7" ht="24" customHeight="1">
      <c r="A17" s="555"/>
      <c r="B17" s="60" t="s">
        <v>327</v>
      </c>
      <c r="C17" s="22"/>
      <c r="D17" s="31">
        <v>4603</v>
      </c>
      <c r="E17" s="31">
        <v>5345</v>
      </c>
      <c r="F17" s="31">
        <v>5130</v>
      </c>
      <c r="G17" s="31">
        <v>5229</v>
      </c>
    </row>
    <row r="18" spans="1:7" ht="24" customHeight="1">
      <c r="A18" s="555"/>
      <c r="B18" s="60" t="s">
        <v>328</v>
      </c>
      <c r="C18" s="22"/>
      <c r="D18" s="31">
        <v>12846</v>
      </c>
      <c r="E18" s="31">
        <v>19748</v>
      </c>
      <c r="F18" s="31">
        <v>16784</v>
      </c>
      <c r="G18" s="31">
        <v>17588</v>
      </c>
    </row>
    <row r="19" spans="1:7" ht="24" customHeight="1">
      <c r="A19" s="555"/>
      <c r="B19" s="60" t="s">
        <v>329</v>
      </c>
      <c r="C19" s="22"/>
      <c r="D19" s="31">
        <v>2695</v>
      </c>
      <c r="E19" s="31">
        <v>3482</v>
      </c>
      <c r="F19" s="31">
        <v>3043</v>
      </c>
      <c r="G19" s="31">
        <v>3111</v>
      </c>
    </row>
    <row r="20" spans="1:7" ht="24" customHeight="1">
      <c r="A20" s="555"/>
      <c r="B20" s="60" t="s">
        <v>330</v>
      </c>
      <c r="C20" s="22"/>
      <c r="D20" s="31">
        <v>49242</v>
      </c>
      <c r="E20" s="31">
        <v>85188</v>
      </c>
      <c r="F20" s="31">
        <v>51855</v>
      </c>
      <c r="G20" s="31">
        <v>52157</v>
      </c>
    </row>
    <row r="21" spans="1:7" ht="24" customHeight="1">
      <c r="A21" s="555"/>
      <c r="B21" s="60" t="s">
        <v>195</v>
      </c>
      <c r="C21" s="22"/>
      <c r="D21" s="31">
        <v>52986</v>
      </c>
      <c r="E21" s="31">
        <v>54507</v>
      </c>
      <c r="F21" s="31">
        <v>55797</v>
      </c>
      <c r="G21" s="31">
        <v>56565</v>
      </c>
    </row>
    <row r="22" spans="1:7" ht="24" customHeight="1">
      <c r="A22" s="555"/>
      <c r="B22" s="60" t="s">
        <v>318</v>
      </c>
      <c r="C22" s="28"/>
      <c r="D22" s="31">
        <v>24679</v>
      </c>
      <c r="E22" s="31">
        <v>24679</v>
      </c>
      <c r="F22" s="31">
        <v>32137</v>
      </c>
      <c r="G22" s="31">
        <v>40126</v>
      </c>
    </row>
    <row r="23" spans="1:7" ht="24" customHeight="1">
      <c r="A23" s="556"/>
      <c r="B23" s="60" t="s">
        <v>196</v>
      </c>
      <c r="C23" s="22"/>
      <c r="D23" s="31">
        <v>12976</v>
      </c>
      <c r="E23" s="31">
        <v>3914</v>
      </c>
      <c r="F23" s="31">
        <v>39513</v>
      </c>
      <c r="G23" s="31">
        <v>41689</v>
      </c>
    </row>
    <row r="24" spans="1:7" ht="24" customHeight="1">
      <c r="A24" s="548" t="s">
        <v>346</v>
      </c>
      <c r="B24" s="549"/>
      <c r="C24" s="22"/>
      <c r="D24" s="31"/>
      <c r="E24" s="31"/>
      <c r="F24" s="31"/>
      <c r="G24" s="31"/>
    </row>
    <row r="25" spans="1:7" ht="24" customHeight="1">
      <c r="A25" s="554"/>
      <c r="B25" s="60" t="s">
        <v>197</v>
      </c>
      <c r="C25" s="22"/>
      <c r="D25" s="31">
        <v>22985</v>
      </c>
      <c r="E25" s="31">
        <v>24465</v>
      </c>
      <c r="F25" s="31">
        <v>28450</v>
      </c>
      <c r="G25" s="31">
        <v>31842</v>
      </c>
    </row>
    <row r="26" spans="1:7" ht="24" customHeight="1">
      <c r="A26" s="555"/>
      <c r="B26" s="60" t="s">
        <v>319</v>
      </c>
      <c r="C26" s="22"/>
      <c r="D26" s="31">
        <v>39820</v>
      </c>
      <c r="E26" s="31">
        <v>41154</v>
      </c>
      <c r="F26" s="31">
        <v>44517</v>
      </c>
      <c r="G26" s="31">
        <v>45616</v>
      </c>
    </row>
    <row r="27" spans="1:7" ht="24" customHeight="1">
      <c r="A27" s="555"/>
      <c r="B27" s="60" t="s">
        <v>320</v>
      </c>
      <c r="C27" s="22"/>
      <c r="D27" s="31">
        <v>24483</v>
      </c>
      <c r="E27" s="31">
        <v>24824</v>
      </c>
      <c r="F27" s="31">
        <v>25658</v>
      </c>
      <c r="G27" s="31">
        <v>26476</v>
      </c>
    </row>
    <row r="28" spans="1:7" ht="24" customHeight="1">
      <c r="A28" s="555"/>
      <c r="B28" s="60" t="s">
        <v>321</v>
      </c>
      <c r="C28" s="22"/>
      <c r="D28" s="31">
        <v>30579</v>
      </c>
      <c r="E28" s="31">
        <v>29107</v>
      </c>
      <c r="F28" s="31">
        <v>31437</v>
      </c>
      <c r="G28" s="31">
        <v>32246</v>
      </c>
    </row>
    <row r="29" spans="1:7" ht="24" customHeight="1">
      <c r="A29" s="556"/>
      <c r="B29" s="60" t="s">
        <v>322</v>
      </c>
      <c r="C29" s="22"/>
      <c r="D29" s="31">
        <v>32770</v>
      </c>
      <c r="E29" s="31">
        <v>33329</v>
      </c>
      <c r="F29" s="31">
        <v>35614</v>
      </c>
      <c r="G29" s="31">
        <v>35769</v>
      </c>
    </row>
    <row r="30" spans="1:7" ht="24" customHeight="1">
      <c r="A30" s="548" t="s">
        <v>344</v>
      </c>
      <c r="B30" s="549"/>
      <c r="C30" s="22"/>
      <c r="D30" s="31">
        <v>140570</v>
      </c>
      <c r="E30" s="31">
        <v>148696</v>
      </c>
      <c r="F30" s="31">
        <v>158177</v>
      </c>
      <c r="G30" s="31">
        <v>159336</v>
      </c>
    </row>
    <row r="31" spans="1:7" ht="24" customHeight="1">
      <c r="A31" s="557" t="s">
        <v>333</v>
      </c>
      <c r="B31" s="558"/>
      <c r="C31" s="24"/>
      <c r="D31" s="33">
        <v>61364</v>
      </c>
      <c r="E31" s="33">
        <v>66156</v>
      </c>
      <c r="F31" s="33">
        <v>68364</v>
      </c>
      <c r="G31" s="33">
        <v>67816</v>
      </c>
    </row>
    <row r="32" spans="1:7" ht="4.5" customHeight="1">
      <c r="A32" s="10"/>
      <c r="B32" s="10"/>
      <c r="C32" s="10"/>
      <c r="D32" s="10"/>
      <c r="E32" s="10"/>
      <c r="F32" s="10"/>
      <c r="G32" s="10"/>
    </row>
    <row r="33" spans="1:7" ht="12">
      <c r="A33" s="34" t="s">
        <v>198</v>
      </c>
      <c r="B33" s="34"/>
      <c r="E33" s="10"/>
      <c r="F33" s="10"/>
      <c r="G33" s="10"/>
    </row>
    <row r="34" spans="1:7" ht="12">
      <c r="A34" s="35" t="s">
        <v>462</v>
      </c>
      <c r="B34" s="34"/>
      <c r="E34" s="10"/>
      <c r="F34" s="10"/>
      <c r="G34" s="10"/>
    </row>
    <row r="35" spans="1:7" ht="12">
      <c r="A35" s="35" t="s">
        <v>461</v>
      </c>
      <c r="B35" s="64"/>
      <c r="D35" s="10"/>
      <c r="E35" s="10"/>
      <c r="F35" s="10"/>
      <c r="G35" s="10"/>
    </row>
    <row r="36" spans="1:7" ht="12">
      <c r="A36" s="35" t="s">
        <v>448</v>
      </c>
      <c r="B36" s="64"/>
      <c r="D36" s="10"/>
      <c r="E36" s="10"/>
      <c r="F36" s="10"/>
      <c r="G36" s="10"/>
    </row>
    <row r="37" spans="1:7" ht="12">
      <c r="A37" s="35" t="s">
        <v>449</v>
      </c>
      <c r="B37" s="34"/>
      <c r="E37" s="10"/>
      <c r="F37" s="10"/>
      <c r="G37" s="10"/>
    </row>
    <row r="38" spans="6:7" ht="12">
      <c r="F38" s="10"/>
      <c r="G38" s="10"/>
    </row>
    <row r="39" spans="6:7" ht="12">
      <c r="F39" s="10"/>
      <c r="G39" s="10"/>
    </row>
    <row r="40" spans="1:7" ht="12">
      <c r="A40" s="10"/>
      <c r="B40" s="10"/>
      <c r="C40" s="10"/>
      <c r="D40" s="10"/>
      <c r="E40" s="10"/>
      <c r="F40" s="10"/>
      <c r="G40" s="10"/>
    </row>
    <row r="41" spans="1:7" ht="12">
      <c r="A41" s="10"/>
      <c r="B41" s="10"/>
      <c r="C41" s="10"/>
      <c r="D41" s="10"/>
      <c r="E41" s="10"/>
      <c r="F41" s="10"/>
      <c r="G41" s="10"/>
    </row>
    <row r="42" spans="1:7" ht="12">
      <c r="A42" s="10"/>
      <c r="B42" s="10"/>
      <c r="C42" s="10"/>
      <c r="D42" s="10"/>
      <c r="E42" s="10"/>
      <c r="F42" s="10"/>
      <c r="G42" s="10"/>
    </row>
    <row r="43" spans="1:7" ht="12">
      <c r="A43" s="10"/>
      <c r="B43" s="10"/>
      <c r="C43" s="10"/>
      <c r="D43" s="10"/>
      <c r="E43" s="10"/>
      <c r="F43" s="10"/>
      <c r="G43" s="10"/>
    </row>
    <row r="44" spans="1:7" ht="12">
      <c r="A44" s="10"/>
      <c r="B44" s="10"/>
      <c r="C44" s="10"/>
      <c r="D44" s="10"/>
      <c r="E44" s="10"/>
      <c r="F44" s="10"/>
      <c r="G44" s="10"/>
    </row>
    <row r="45" spans="1:7" ht="12">
      <c r="A45" s="10"/>
      <c r="B45" s="10"/>
      <c r="C45" s="10"/>
      <c r="D45" s="10"/>
      <c r="E45" s="10"/>
      <c r="F45" s="10"/>
      <c r="G45" s="10"/>
    </row>
    <row r="46" spans="1:7" ht="12">
      <c r="A46" s="10"/>
      <c r="B46" s="10"/>
      <c r="C46" s="10"/>
      <c r="D46" s="10"/>
      <c r="E46" s="10"/>
      <c r="F46" s="10"/>
      <c r="G46" s="10"/>
    </row>
    <row r="47" spans="1:7" ht="12">
      <c r="A47" s="10"/>
      <c r="B47" s="10"/>
      <c r="C47" s="10"/>
      <c r="D47" s="10"/>
      <c r="E47" s="10"/>
      <c r="F47" s="10"/>
      <c r="G47" s="10"/>
    </row>
    <row r="48" spans="1:7" ht="12">
      <c r="A48" s="10"/>
      <c r="B48" s="10"/>
      <c r="C48" s="10"/>
      <c r="D48" s="10"/>
      <c r="E48" s="10"/>
      <c r="F48" s="10"/>
      <c r="G48" s="10"/>
    </row>
    <row r="49" spans="1:7" ht="12">
      <c r="A49" s="10"/>
      <c r="B49" s="10"/>
      <c r="C49" s="10"/>
      <c r="D49" s="10"/>
      <c r="E49" s="10"/>
      <c r="F49" s="10"/>
      <c r="G49" s="10"/>
    </row>
    <row r="50" spans="1:7" ht="12">
      <c r="A50" s="10"/>
      <c r="B50" s="10"/>
      <c r="C50" s="10"/>
      <c r="D50" s="10"/>
      <c r="E50" s="10"/>
      <c r="F50" s="10"/>
      <c r="G50" s="10"/>
    </row>
    <row r="51" spans="1:7" ht="12">
      <c r="A51" s="10"/>
      <c r="B51" s="10"/>
      <c r="C51" s="10"/>
      <c r="D51" s="10"/>
      <c r="E51" s="10"/>
      <c r="F51" s="10"/>
      <c r="G51" s="10"/>
    </row>
    <row r="52" spans="1:7" ht="12">
      <c r="A52" s="10"/>
      <c r="B52" s="10"/>
      <c r="C52" s="10"/>
      <c r="D52" s="10"/>
      <c r="E52" s="10"/>
      <c r="F52" s="10"/>
      <c r="G52" s="10"/>
    </row>
    <row r="53" spans="1:7" ht="12">
      <c r="A53" s="10"/>
      <c r="B53" s="10"/>
      <c r="C53" s="10"/>
      <c r="D53" s="10"/>
      <c r="E53" s="10"/>
      <c r="F53" s="10"/>
      <c r="G53" s="10"/>
    </row>
    <row r="54" spans="1:7" ht="12">
      <c r="A54" s="10"/>
      <c r="B54" s="10"/>
      <c r="C54" s="10"/>
      <c r="D54" s="10"/>
      <c r="E54" s="10"/>
      <c r="F54" s="10"/>
      <c r="G54" s="10"/>
    </row>
    <row r="55" spans="1:7" ht="12">
      <c r="A55" s="10"/>
      <c r="B55" s="10"/>
      <c r="C55" s="10"/>
      <c r="D55" s="10"/>
      <c r="E55" s="10"/>
      <c r="F55" s="10"/>
      <c r="G55" s="10"/>
    </row>
    <row r="56" spans="1:7" ht="12">
      <c r="A56" s="10"/>
      <c r="B56" s="10"/>
      <c r="C56" s="10"/>
      <c r="D56" s="10"/>
      <c r="E56" s="10"/>
      <c r="F56" s="10"/>
      <c r="G56" s="10"/>
    </row>
    <row r="57" spans="1:7" ht="12">
      <c r="A57" s="10"/>
      <c r="B57" s="10"/>
      <c r="C57" s="10"/>
      <c r="D57" s="10"/>
      <c r="E57" s="10"/>
      <c r="F57" s="10"/>
      <c r="G57" s="10"/>
    </row>
    <row r="58" spans="1:7" ht="12">
      <c r="A58" s="10"/>
      <c r="B58" s="10"/>
      <c r="C58" s="10"/>
      <c r="D58" s="10"/>
      <c r="E58" s="10"/>
      <c r="F58" s="10"/>
      <c r="G58" s="10"/>
    </row>
    <row r="59" spans="1:7" ht="12">
      <c r="A59" s="10"/>
      <c r="B59" s="10"/>
      <c r="C59" s="10"/>
      <c r="D59" s="10"/>
      <c r="E59" s="10"/>
      <c r="F59" s="10"/>
      <c r="G59" s="10"/>
    </row>
    <row r="60" spans="1:7" ht="12">
      <c r="A60" s="10"/>
      <c r="B60" s="10"/>
      <c r="C60" s="10"/>
      <c r="D60" s="10"/>
      <c r="E60" s="10"/>
      <c r="F60" s="10"/>
      <c r="G60" s="10"/>
    </row>
    <row r="61" spans="1:7" ht="12">
      <c r="A61" s="10"/>
      <c r="B61" s="10"/>
      <c r="C61" s="10"/>
      <c r="D61" s="10"/>
      <c r="E61" s="10"/>
      <c r="F61" s="10"/>
      <c r="G61" s="10"/>
    </row>
    <row r="62" spans="1:7" ht="12">
      <c r="A62" s="10"/>
      <c r="B62" s="10"/>
      <c r="C62" s="10"/>
      <c r="D62" s="10"/>
      <c r="E62" s="10"/>
      <c r="F62" s="10"/>
      <c r="G62" s="10"/>
    </row>
    <row r="63" spans="1:7" ht="12">
      <c r="A63" s="10"/>
      <c r="B63" s="10"/>
      <c r="C63" s="10"/>
      <c r="D63" s="10"/>
      <c r="E63" s="10"/>
      <c r="F63" s="10"/>
      <c r="G63" s="10"/>
    </row>
    <row r="64" spans="1:7" ht="12">
      <c r="A64" s="10"/>
      <c r="B64" s="10"/>
      <c r="C64" s="10"/>
      <c r="D64" s="10"/>
      <c r="E64" s="10"/>
      <c r="F64" s="10"/>
      <c r="G64" s="10"/>
    </row>
    <row r="65" spans="1:7" ht="12">
      <c r="A65" s="10"/>
      <c r="B65" s="10"/>
      <c r="C65" s="10"/>
      <c r="D65" s="10"/>
      <c r="E65" s="10"/>
      <c r="F65" s="10"/>
      <c r="G65" s="10"/>
    </row>
    <row r="66" spans="1:7" ht="12">
      <c r="A66" s="10"/>
      <c r="B66" s="10"/>
      <c r="C66" s="10"/>
      <c r="D66" s="10"/>
      <c r="E66" s="10"/>
      <c r="F66" s="10"/>
      <c r="G66" s="10"/>
    </row>
    <row r="67" spans="1:7" ht="12">
      <c r="A67" s="10"/>
      <c r="B67" s="10"/>
      <c r="C67" s="10"/>
      <c r="D67" s="10"/>
      <c r="E67" s="10"/>
      <c r="F67" s="10"/>
      <c r="G67" s="10"/>
    </row>
    <row r="68" spans="1:7" ht="12">
      <c r="A68" s="10"/>
      <c r="B68" s="10"/>
      <c r="C68" s="10"/>
      <c r="D68" s="10"/>
      <c r="E68" s="10"/>
      <c r="F68" s="10"/>
      <c r="G68" s="10"/>
    </row>
    <row r="69" spans="1:7" ht="12">
      <c r="A69" s="10"/>
      <c r="B69" s="10"/>
      <c r="C69" s="10"/>
      <c r="D69" s="10"/>
      <c r="E69" s="10"/>
      <c r="F69" s="10"/>
      <c r="G69" s="10"/>
    </row>
    <row r="70" spans="1:7" ht="12">
      <c r="A70" s="10"/>
      <c r="B70" s="10"/>
      <c r="C70" s="10"/>
      <c r="D70" s="10"/>
      <c r="E70" s="10"/>
      <c r="F70" s="10"/>
      <c r="G70" s="10"/>
    </row>
    <row r="71" spans="1:7" ht="12">
      <c r="A71" s="10"/>
      <c r="B71" s="10"/>
      <c r="C71" s="10"/>
      <c r="D71" s="10"/>
      <c r="E71" s="10"/>
      <c r="F71" s="10"/>
      <c r="G71" s="10"/>
    </row>
    <row r="72" spans="1:7" ht="12">
      <c r="A72" s="10"/>
      <c r="B72" s="10"/>
      <c r="C72" s="10"/>
      <c r="D72" s="10"/>
      <c r="E72" s="10"/>
      <c r="F72" s="10"/>
      <c r="G72" s="10"/>
    </row>
    <row r="73" spans="1:7" ht="12">
      <c r="A73" s="10"/>
      <c r="B73" s="10"/>
      <c r="C73" s="10"/>
      <c r="D73" s="10"/>
      <c r="E73" s="10"/>
      <c r="F73" s="10"/>
      <c r="G73" s="10"/>
    </row>
    <row r="74" spans="1:7" ht="12">
      <c r="A74" s="10"/>
      <c r="B74" s="10"/>
      <c r="C74" s="10"/>
      <c r="D74" s="10"/>
      <c r="E74" s="10"/>
      <c r="F74" s="10"/>
      <c r="G74" s="10"/>
    </row>
    <row r="75" spans="1:7" ht="12">
      <c r="A75" s="10"/>
      <c r="B75" s="10"/>
      <c r="C75" s="10"/>
      <c r="D75" s="10"/>
      <c r="E75" s="10"/>
      <c r="F75" s="10"/>
      <c r="G75" s="10"/>
    </row>
    <row r="76" spans="1:7" ht="12">
      <c r="A76" s="10"/>
      <c r="B76" s="10"/>
      <c r="C76" s="10"/>
      <c r="D76" s="10"/>
      <c r="E76" s="10"/>
      <c r="F76" s="10"/>
      <c r="G76" s="10"/>
    </row>
    <row r="77" spans="1:7" ht="12">
      <c r="A77" s="10"/>
      <c r="B77" s="10"/>
      <c r="C77" s="10"/>
      <c r="D77" s="10"/>
      <c r="E77" s="10"/>
      <c r="F77" s="10"/>
      <c r="G77" s="10"/>
    </row>
    <row r="78" spans="1:7" ht="12">
      <c r="A78" s="10"/>
      <c r="B78" s="10"/>
      <c r="C78" s="10"/>
      <c r="D78" s="10"/>
      <c r="E78" s="10"/>
      <c r="F78" s="10"/>
      <c r="G78" s="10"/>
    </row>
    <row r="79" spans="1:7" ht="12">
      <c r="A79" s="10"/>
      <c r="B79" s="10"/>
      <c r="C79" s="10"/>
      <c r="D79" s="10"/>
      <c r="E79" s="10"/>
      <c r="F79" s="10"/>
      <c r="G79" s="10"/>
    </row>
    <row r="80" spans="1:7" ht="12">
      <c r="A80" s="10"/>
      <c r="B80" s="10"/>
      <c r="C80" s="10"/>
      <c r="D80" s="10"/>
      <c r="E80" s="10"/>
      <c r="F80" s="10"/>
      <c r="G80" s="10"/>
    </row>
    <row r="81" spans="1:7" ht="12">
      <c r="A81" s="10"/>
      <c r="B81" s="10"/>
      <c r="C81" s="10"/>
      <c r="D81" s="10"/>
      <c r="E81" s="10"/>
      <c r="F81" s="10"/>
      <c r="G81" s="10"/>
    </row>
    <row r="82" spans="1:7" ht="12">
      <c r="A82" s="10"/>
      <c r="B82" s="10"/>
      <c r="C82" s="10"/>
      <c r="D82" s="10"/>
      <c r="E82" s="10"/>
      <c r="F82" s="10"/>
      <c r="G82" s="10"/>
    </row>
    <row r="83" spans="1:7" ht="12">
      <c r="A83" s="10"/>
      <c r="B83" s="10"/>
      <c r="C83" s="10"/>
      <c r="D83" s="10"/>
      <c r="E83" s="10"/>
      <c r="F83" s="10"/>
      <c r="G83" s="10"/>
    </row>
    <row r="84" spans="1:7" ht="12">
      <c r="A84" s="10"/>
      <c r="B84" s="10"/>
      <c r="C84" s="10"/>
      <c r="D84" s="10"/>
      <c r="E84" s="10"/>
      <c r="F84" s="10"/>
      <c r="G84" s="10"/>
    </row>
    <row r="85" spans="1:7" ht="12">
      <c r="A85" s="10"/>
      <c r="B85" s="10"/>
      <c r="C85" s="10"/>
      <c r="D85" s="10"/>
      <c r="E85" s="10"/>
      <c r="F85" s="10"/>
      <c r="G85" s="10"/>
    </row>
    <row r="86" spans="1:7" ht="12">
      <c r="A86" s="10"/>
      <c r="B86" s="10"/>
      <c r="C86" s="10"/>
      <c r="D86" s="10"/>
      <c r="E86" s="10"/>
      <c r="F86" s="10"/>
      <c r="G86" s="10"/>
    </row>
    <row r="87" spans="1:7" ht="12">
      <c r="A87" s="10"/>
      <c r="B87" s="10"/>
      <c r="C87" s="10"/>
      <c r="D87" s="10"/>
      <c r="E87" s="10"/>
      <c r="F87" s="10"/>
      <c r="G87" s="10"/>
    </row>
    <row r="88" spans="1:7" ht="12">
      <c r="A88" s="10"/>
      <c r="B88" s="10"/>
      <c r="C88" s="10"/>
      <c r="D88" s="10"/>
      <c r="E88" s="10"/>
      <c r="F88" s="10"/>
      <c r="G88" s="10"/>
    </row>
    <row r="89" spans="1:7" ht="12">
      <c r="A89" s="10"/>
      <c r="B89" s="10"/>
      <c r="C89" s="10"/>
      <c r="D89" s="10"/>
      <c r="E89" s="10"/>
      <c r="F89" s="10"/>
      <c r="G89" s="10"/>
    </row>
    <row r="90" spans="1:7" ht="12">
      <c r="A90" s="10"/>
      <c r="B90" s="10"/>
      <c r="C90" s="10"/>
      <c r="D90" s="10"/>
      <c r="E90" s="10"/>
      <c r="F90" s="10"/>
      <c r="G90" s="10"/>
    </row>
    <row r="91" spans="1:7" ht="12">
      <c r="A91" s="10"/>
      <c r="B91" s="10"/>
      <c r="C91" s="10"/>
      <c r="D91" s="10"/>
      <c r="E91" s="10"/>
      <c r="F91" s="10"/>
      <c r="G91" s="10"/>
    </row>
    <row r="92" spans="1:7" ht="12">
      <c r="A92" s="10"/>
      <c r="B92" s="10"/>
      <c r="C92" s="10"/>
      <c r="D92" s="10"/>
      <c r="E92" s="10"/>
      <c r="F92" s="10"/>
      <c r="G92" s="10"/>
    </row>
    <row r="93" spans="1:7" ht="12">
      <c r="A93" s="10"/>
      <c r="B93" s="10"/>
      <c r="C93" s="10"/>
      <c r="D93" s="10"/>
      <c r="E93" s="10"/>
      <c r="F93" s="10"/>
      <c r="G93" s="10"/>
    </row>
    <row r="94" spans="1:7" ht="12">
      <c r="A94" s="10"/>
      <c r="B94" s="10"/>
      <c r="C94" s="10"/>
      <c r="D94" s="10"/>
      <c r="E94" s="10"/>
      <c r="F94" s="10"/>
      <c r="G94" s="10"/>
    </row>
    <row r="95" spans="1:7" ht="12">
      <c r="A95" s="10"/>
      <c r="B95" s="10"/>
      <c r="C95" s="10"/>
      <c r="D95" s="10"/>
      <c r="E95" s="10"/>
      <c r="F95" s="10"/>
      <c r="G95" s="10"/>
    </row>
    <row r="96" spans="1:7" ht="12">
      <c r="A96" s="10"/>
      <c r="B96" s="10"/>
      <c r="C96" s="10"/>
      <c r="D96" s="10"/>
      <c r="E96" s="10"/>
      <c r="F96" s="10"/>
      <c r="G96" s="10"/>
    </row>
    <row r="97" spans="1:7" ht="12">
      <c r="A97" s="10"/>
      <c r="B97" s="10"/>
      <c r="C97" s="10"/>
      <c r="D97" s="10"/>
      <c r="E97" s="10"/>
      <c r="F97" s="10"/>
      <c r="G97" s="10"/>
    </row>
    <row r="98" spans="1:7" ht="12">
      <c r="A98" s="10"/>
      <c r="B98" s="10"/>
      <c r="C98" s="10"/>
      <c r="D98" s="10"/>
      <c r="E98" s="10"/>
      <c r="F98" s="10"/>
      <c r="G98" s="10"/>
    </row>
    <row r="99" spans="1:7" ht="12">
      <c r="A99" s="10"/>
      <c r="B99" s="10"/>
      <c r="C99" s="10"/>
      <c r="D99" s="10"/>
      <c r="E99" s="10"/>
      <c r="F99" s="10"/>
      <c r="G99" s="10"/>
    </row>
    <row r="100" spans="1:7" ht="12">
      <c r="A100" s="10"/>
      <c r="B100" s="10"/>
      <c r="C100" s="10"/>
      <c r="D100" s="10"/>
      <c r="E100" s="10"/>
      <c r="F100" s="10"/>
      <c r="G100" s="10"/>
    </row>
    <row r="101" spans="1:7" ht="12">
      <c r="A101" s="10"/>
      <c r="B101" s="10"/>
      <c r="C101" s="10"/>
      <c r="D101" s="10"/>
      <c r="E101" s="10"/>
      <c r="F101" s="10"/>
      <c r="G101" s="10"/>
    </row>
    <row r="102" spans="1:7" ht="12">
      <c r="A102" s="10"/>
      <c r="B102" s="10"/>
      <c r="C102" s="10"/>
      <c r="D102" s="10"/>
      <c r="E102" s="10"/>
      <c r="F102" s="10"/>
      <c r="G102" s="10"/>
    </row>
    <row r="103" spans="1:7" ht="12">
      <c r="A103" s="10"/>
      <c r="B103" s="10"/>
      <c r="C103" s="10"/>
      <c r="D103" s="10"/>
      <c r="E103" s="10"/>
      <c r="F103" s="10"/>
      <c r="G103" s="10"/>
    </row>
    <row r="104" spans="1:7" ht="12">
      <c r="A104" s="10"/>
      <c r="B104" s="10"/>
      <c r="C104" s="10"/>
      <c r="D104" s="10"/>
      <c r="E104" s="10"/>
      <c r="F104" s="10"/>
      <c r="G104" s="10"/>
    </row>
    <row r="105" spans="1:7" ht="12">
      <c r="A105" s="10"/>
      <c r="B105" s="10"/>
      <c r="C105" s="10"/>
      <c r="D105" s="10"/>
      <c r="E105" s="10"/>
      <c r="F105" s="10"/>
      <c r="G105" s="10"/>
    </row>
    <row r="106" spans="1:7" ht="12">
      <c r="A106" s="10"/>
      <c r="B106" s="10"/>
      <c r="C106" s="10"/>
      <c r="D106" s="10"/>
      <c r="E106" s="10"/>
      <c r="F106" s="10"/>
      <c r="G106" s="10"/>
    </row>
    <row r="107" spans="1:7" ht="12">
      <c r="A107" s="10"/>
      <c r="B107" s="10"/>
      <c r="C107" s="10"/>
      <c r="D107" s="10"/>
      <c r="E107" s="10"/>
      <c r="F107" s="10"/>
      <c r="G107" s="10"/>
    </row>
    <row r="108" spans="1:7" ht="12">
      <c r="A108" s="10"/>
      <c r="B108" s="10"/>
      <c r="C108" s="10"/>
      <c r="D108" s="10"/>
      <c r="E108" s="10"/>
      <c r="F108" s="10"/>
      <c r="G108" s="10"/>
    </row>
    <row r="109" spans="1:7" ht="12">
      <c r="A109" s="10"/>
      <c r="B109" s="10"/>
      <c r="C109" s="10"/>
      <c r="D109" s="10"/>
      <c r="E109" s="10"/>
      <c r="F109" s="10"/>
      <c r="G109" s="10"/>
    </row>
    <row r="110" spans="1:7" ht="12">
      <c r="A110" s="10"/>
      <c r="B110" s="10"/>
      <c r="C110" s="10"/>
      <c r="D110" s="10"/>
      <c r="E110" s="10"/>
      <c r="F110" s="10"/>
      <c r="G110" s="10"/>
    </row>
    <row r="111" spans="1:7" ht="12">
      <c r="A111" s="10"/>
      <c r="B111" s="10"/>
      <c r="C111" s="10"/>
      <c r="D111" s="10"/>
      <c r="E111" s="10"/>
      <c r="F111" s="10"/>
      <c r="G111" s="10"/>
    </row>
    <row r="112" spans="1:7" ht="12">
      <c r="A112" s="10"/>
      <c r="B112" s="10"/>
      <c r="C112" s="10"/>
      <c r="D112" s="10"/>
      <c r="E112" s="10"/>
      <c r="F112" s="10"/>
      <c r="G112" s="10"/>
    </row>
    <row r="113" spans="1:7" ht="12">
      <c r="A113" s="10"/>
      <c r="B113" s="10"/>
      <c r="C113" s="10"/>
      <c r="D113" s="10"/>
      <c r="E113" s="10"/>
      <c r="F113" s="10"/>
      <c r="G113" s="10"/>
    </row>
    <row r="114" spans="1:7" ht="12">
      <c r="A114" s="10"/>
      <c r="B114" s="10"/>
      <c r="C114" s="10"/>
      <c r="D114" s="10"/>
      <c r="E114" s="10"/>
      <c r="F114" s="10"/>
      <c r="G114" s="10"/>
    </row>
    <row r="115" spans="1:7" ht="12">
      <c r="A115" s="10"/>
      <c r="B115" s="10"/>
      <c r="C115" s="10"/>
      <c r="D115" s="10"/>
      <c r="E115" s="10"/>
      <c r="F115" s="10"/>
      <c r="G115" s="10"/>
    </row>
    <row r="116" spans="1:7" ht="12">
      <c r="A116" s="10"/>
      <c r="B116" s="10"/>
      <c r="C116" s="10"/>
      <c r="D116" s="10"/>
      <c r="E116" s="10"/>
      <c r="F116" s="10"/>
      <c r="G116" s="10"/>
    </row>
    <row r="117" spans="1:7" ht="12">
      <c r="A117" s="10"/>
      <c r="B117" s="10"/>
      <c r="C117" s="10"/>
      <c r="D117" s="10"/>
      <c r="E117" s="10"/>
      <c r="F117" s="10"/>
      <c r="G117" s="10"/>
    </row>
    <row r="118" spans="1:7" ht="12">
      <c r="A118" s="10"/>
      <c r="B118" s="10"/>
      <c r="C118" s="10"/>
      <c r="D118" s="10"/>
      <c r="E118" s="10"/>
      <c r="F118" s="10"/>
      <c r="G118" s="10"/>
    </row>
    <row r="119" spans="1:7" ht="12">
      <c r="A119" s="10"/>
      <c r="B119" s="10"/>
      <c r="C119" s="10"/>
      <c r="D119" s="10"/>
      <c r="E119" s="10"/>
      <c r="F119" s="10"/>
      <c r="G119" s="10"/>
    </row>
    <row r="120" spans="1:7" ht="12">
      <c r="A120" s="10"/>
      <c r="B120" s="10"/>
      <c r="C120" s="10"/>
      <c r="D120" s="10"/>
      <c r="E120" s="10"/>
      <c r="F120" s="10"/>
      <c r="G120" s="10"/>
    </row>
    <row r="121" spans="1:7" ht="12">
      <c r="A121" s="10"/>
      <c r="B121" s="10"/>
      <c r="C121" s="10"/>
      <c r="D121" s="10"/>
      <c r="E121" s="10"/>
      <c r="F121" s="10"/>
      <c r="G121" s="10"/>
    </row>
    <row r="122" spans="1:7" ht="12">
      <c r="A122" s="10"/>
      <c r="B122" s="10"/>
      <c r="C122" s="10"/>
      <c r="D122" s="10"/>
      <c r="E122" s="10"/>
      <c r="F122" s="10"/>
      <c r="G122" s="10"/>
    </row>
    <row r="123" spans="1:7" ht="12">
      <c r="A123" s="10"/>
      <c r="B123" s="10"/>
      <c r="C123" s="10"/>
      <c r="D123" s="10"/>
      <c r="E123" s="10"/>
      <c r="F123" s="10"/>
      <c r="G123" s="10"/>
    </row>
    <row r="124" spans="1:7" ht="12">
      <c r="A124" s="10"/>
      <c r="B124" s="10"/>
      <c r="C124" s="10"/>
      <c r="D124" s="10"/>
      <c r="E124" s="10"/>
      <c r="F124" s="10"/>
      <c r="G124" s="10"/>
    </row>
    <row r="125" spans="1:7" ht="12">
      <c r="A125" s="10"/>
      <c r="B125" s="10"/>
      <c r="C125" s="10"/>
      <c r="D125" s="10"/>
      <c r="E125" s="10"/>
      <c r="F125" s="10"/>
      <c r="G125" s="10"/>
    </row>
    <row r="126" spans="1:7" ht="12">
      <c r="A126" s="10"/>
      <c r="B126" s="10"/>
      <c r="C126" s="10"/>
      <c r="D126" s="10"/>
      <c r="E126" s="10"/>
      <c r="F126" s="10"/>
      <c r="G126" s="10"/>
    </row>
    <row r="127" spans="1:7" ht="12">
      <c r="A127" s="10"/>
      <c r="B127" s="10"/>
      <c r="C127" s="10"/>
      <c r="D127" s="10"/>
      <c r="E127" s="10"/>
      <c r="F127" s="10"/>
      <c r="G127" s="10"/>
    </row>
    <row r="128" spans="1:7" ht="12">
      <c r="A128" s="10"/>
      <c r="B128" s="10"/>
      <c r="C128" s="10"/>
      <c r="D128" s="10"/>
      <c r="E128" s="10"/>
      <c r="F128" s="10"/>
      <c r="G128" s="10"/>
    </row>
    <row r="129" spans="1:7" ht="12">
      <c r="A129" s="10"/>
      <c r="B129" s="10"/>
      <c r="C129" s="10"/>
      <c r="D129" s="10"/>
      <c r="E129" s="10"/>
      <c r="F129" s="10"/>
      <c r="G129" s="10"/>
    </row>
    <row r="130" spans="1:7" ht="12">
      <c r="A130" s="10"/>
      <c r="B130" s="10"/>
      <c r="C130" s="10"/>
      <c r="D130" s="10"/>
      <c r="E130" s="10"/>
      <c r="F130" s="10"/>
      <c r="G130" s="10"/>
    </row>
    <row r="131" spans="1:7" ht="12">
      <c r="A131" s="10"/>
      <c r="B131" s="10"/>
      <c r="C131" s="10"/>
      <c r="D131" s="10"/>
      <c r="E131" s="10"/>
      <c r="F131" s="10"/>
      <c r="G131" s="10"/>
    </row>
    <row r="132" spans="1:7" ht="12">
      <c r="A132" s="10"/>
      <c r="B132" s="10"/>
      <c r="C132" s="10"/>
      <c r="D132" s="10"/>
      <c r="E132" s="10"/>
      <c r="F132" s="10"/>
      <c r="G132" s="10"/>
    </row>
    <row r="133" spans="1:7" ht="12">
      <c r="A133" s="10"/>
      <c r="B133" s="10"/>
      <c r="C133" s="10"/>
      <c r="D133" s="10"/>
      <c r="E133" s="10"/>
      <c r="F133" s="10"/>
      <c r="G133" s="10"/>
    </row>
    <row r="134" spans="1:7" ht="12">
      <c r="A134" s="10"/>
      <c r="B134" s="10"/>
      <c r="C134" s="10"/>
      <c r="D134" s="10"/>
      <c r="E134" s="10"/>
      <c r="F134" s="10"/>
      <c r="G134" s="10"/>
    </row>
    <row r="135" spans="1:7" ht="12">
      <c r="A135" s="10"/>
      <c r="B135" s="10"/>
      <c r="C135" s="10"/>
      <c r="D135" s="10"/>
      <c r="E135" s="10"/>
      <c r="F135" s="10"/>
      <c r="G135" s="10"/>
    </row>
    <row r="136" spans="1:7" ht="12">
      <c r="A136" s="10"/>
      <c r="B136" s="10"/>
      <c r="C136" s="10"/>
      <c r="D136" s="10"/>
      <c r="E136" s="10"/>
      <c r="F136" s="10"/>
      <c r="G136" s="10"/>
    </row>
    <row r="137" spans="1:7" ht="12">
      <c r="A137" s="10"/>
      <c r="B137" s="10"/>
      <c r="C137" s="10"/>
      <c r="D137" s="10"/>
      <c r="E137" s="10"/>
      <c r="F137" s="10"/>
      <c r="G137" s="10"/>
    </row>
    <row r="138" spans="1:7" ht="12">
      <c r="A138" s="10"/>
      <c r="B138" s="10"/>
      <c r="C138" s="10"/>
      <c r="D138" s="10"/>
      <c r="E138" s="10"/>
      <c r="F138" s="10"/>
      <c r="G138" s="10"/>
    </row>
    <row r="139" spans="1:7" ht="12">
      <c r="A139" s="10"/>
      <c r="B139" s="10"/>
      <c r="C139" s="10"/>
      <c r="D139" s="10"/>
      <c r="E139" s="10"/>
      <c r="F139" s="10"/>
      <c r="G139" s="10"/>
    </row>
    <row r="140" spans="1:7" ht="12">
      <c r="A140" s="10"/>
      <c r="B140" s="10"/>
      <c r="C140" s="10"/>
      <c r="D140" s="10"/>
      <c r="E140" s="10"/>
      <c r="F140" s="10"/>
      <c r="G140" s="10"/>
    </row>
    <row r="141" spans="1:7" ht="12">
      <c r="A141" s="10"/>
      <c r="B141" s="10"/>
      <c r="C141" s="10"/>
      <c r="D141" s="10"/>
      <c r="E141" s="10"/>
      <c r="F141" s="10"/>
      <c r="G141" s="10"/>
    </row>
    <row r="142" spans="1:7" ht="12">
      <c r="A142" s="10"/>
      <c r="B142" s="10"/>
      <c r="C142" s="10"/>
      <c r="D142" s="10"/>
      <c r="E142" s="10"/>
      <c r="F142" s="10"/>
      <c r="G142" s="10"/>
    </row>
    <row r="143" spans="1:7" ht="12">
      <c r="A143" s="10"/>
      <c r="B143" s="10"/>
      <c r="C143" s="10"/>
      <c r="D143" s="10"/>
      <c r="E143" s="10"/>
      <c r="F143" s="10"/>
      <c r="G143" s="10"/>
    </row>
    <row r="144" spans="1:7" ht="12">
      <c r="A144" s="10"/>
      <c r="B144" s="10"/>
      <c r="C144" s="10"/>
      <c r="D144" s="10"/>
      <c r="E144" s="10"/>
      <c r="F144" s="10"/>
      <c r="G144" s="10"/>
    </row>
    <row r="145" spans="1:7" ht="12">
      <c r="A145" s="10"/>
      <c r="B145" s="10"/>
      <c r="C145" s="10"/>
      <c r="D145" s="10"/>
      <c r="E145" s="10"/>
      <c r="F145" s="10"/>
      <c r="G145" s="10"/>
    </row>
    <row r="146" spans="1:7" ht="12">
      <c r="A146" s="10"/>
      <c r="B146" s="10"/>
      <c r="C146" s="10"/>
      <c r="D146" s="10"/>
      <c r="E146" s="10"/>
      <c r="F146" s="10"/>
      <c r="G146" s="10"/>
    </row>
    <row r="147" spans="1:7" ht="12">
      <c r="A147" s="10"/>
      <c r="B147" s="10"/>
      <c r="C147" s="10"/>
      <c r="D147" s="10"/>
      <c r="E147" s="10"/>
      <c r="F147" s="10"/>
      <c r="G147" s="10"/>
    </row>
    <row r="148" spans="1:7" ht="12">
      <c r="A148" s="10"/>
      <c r="B148" s="10"/>
      <c r="C148" s="10"/>
      <c r="D148" s="10"/>
      <c r="E148" s="10"/>
      <c r="F148" s="10"/>
      <c r="G148" s="10"/>
    </row>
    <row r="149" spans="1:7" ht="12">
      <c r="A149" s="10"/>
      <c r="B149" s="10"/>
      <c r="C149" s="10"/>
      <c r="D149" s="10"/>
      <c r="E149" s="10"/>
      <c r="F149" s="10"/>
      <c r="G149" s="10"/>
    </row>
    <row r="150" spans="1:7" ht="12">
      <c r="A150" s="10"/>
      <c r="B150" s="10"/>
      <c r="C150" s="10"/>
      <c r="D150" s="10"/>
      <c r="E150" s="10"/>
      <c r="F150" s="10"/>
      <c r="G150" s="10"/>
    </row>
    <row r="151" spans="1:7" ht="12">
      <c r="A151" s="10"/>
      <c r="B151" s="10"/>
      <c r="C151" s="10"/>
      <c r="D151" s="10"/>
      <c r="E151" s="10"/>
      <c r="F151" s="10"/>
      <c r="G151" s="10"/>
    </row>
    <row r="152" spans="1:7" ht="12">
      <c r="A152" s="10"/>
      <c r="B152" s="10"/>
      <c r="C152" s="10"/>
      <c r="D152" s="10"/>
      <c r="E152" s="10"/>
      <c r="F152" s="10"/>
      <c r="G152" s="10"/>
    </row>
    <row r="153" spans="1:7" ht="12">
      <c r="A153" s="10"/>
      <c r="B153" s="10"/>
      <c r="C153" s="10"/>
      <c r="D153" s="10"/>
      <c r="E153" s="10"/>
      <c r="F153" s="10"/>
      <c r="G153" s="10"/>
    </row>
    <row r="154" spans="1:7" ht="12">
      <c r="A154" s="10"/>
      <c r="B154" s="10"/>
      <c r="C154" s="10"/>
      <c r="D154" s="10"/>
      <c r="E154" s="10"/>
      <c r="F154" s="10"/>
      <c r="G154" s="10"/>
    </row>
    <row r="155" spans="1:7" ht="12">
      <c r="A155" s="10"/>
      <c r="B155" s="10"/>
      <c r="C155" s="10"/>
      <c r="D155" s="10"/>
      <c r="E155" s="10"/>
      <c r="F155" s="10"/>
      <c r="G155" s="10"/>
    </row>
    <row r="156" spans="1:7" ht="12">
      <c r="A156" s="10"/>
      <c r="B156" s="10"/>
      <c r="C156" s="10"/>
      <c r="D156" s="10"/>
      <c r="E156" s="10"/>
      <c r="F156" s="10"/>
      <c r="G156" s="10"/>
    </row>
    <row r="157" spans="1:7" ht="12">
      <c r="A157" s="10"/>
      <c r="B157" s="10"/>
      <c r="C157" s="10"/>
      <c r="D157" s="10"/>
      <c r="E157" s="10"/>
      <c r="F157" s="10"/>
      <c r="G157" s="10"/>
    </row>
    <row r="158" spans="1:7" ht="12">
      <c r="A158" s="10"/>
      <c r="B158" s="10"/>
      <c r="C158" s="10"/>
      <c r="D158" s="10"/>
      <c r="E158" s="10"/>
      <c r="F158" s="10"/>
      <c r="G158" s="10"/>
    </row>
    <row r="159" spans="1:7" ht="12">
      <c r="A159" s="10"/>
      <c r="B159" s="10"/>
      <c r="C159" s="10"/>
      <c r="D159" s="10"/>
      <c r="E159" s="10"/>
      <c r="F159" s="10"/>
      <c r="G159" s="10"/>
    </row>
    <row r="160" spans="1:7" ht="12">
      <c r="A160" s="10"/>
      <c r="B160" s="10"/>
      <c r="C160" s="10"/>
      <c r="D160" s="10"/>
      <c r="E160" s="10"/>
      <c r="F160" s="10"/>
      <c r="G160" s="10"/>
    </row>
    <row r="161" spans="1:7" ht="12">
      <c r="A161" s="10"/>
      <c r="B161" s="10"/>
      <c r="C161" s="10"/>
      <c r="D161" s="10"/>
      <c r="E161" s="10"/>
      <c r="F161" s="10"/>
      <c r="G161" s="10"/>
    </row>
    <row r="162" spans="1:7" ht="12">
      <c r="A162" s="10"/>
      <c r="B162" s="10"/>
      <c r="C162" s="10"/>
      <c r="D162" s="10"/>
      <c r="E162" s="10"/>
      <c r="F162" s="10"/>
      <c r="G162" s="10"/>
    </row>
    <row r="163" spans="1:7" ht="12">
      <c r="A163" s="10"/>
      <c r="B163" s="10"/>
      <c r="C163" s="10"/>
      <c r="D163" s="10"/>
      <c r="E163" s="10"/>
      <c r="F163" s="10"/>
      <c r="G163" s="10"/>
    </row>
    <row r="164" spans="1:7" ht="12">
      <c r="A164" s="10"/>
      <c r="B164" s="10"/>
      <c r="C164" s="10"/>
      <c r="D164" s="10"/>
      <c r="E164" s="10"/>
      <c r="F164" s="10"/>
      <c r="G164" s="10"/>
    </row>
    <row r="165" spans="1:7" ht="12">
      <c r="A165" s="10"/>
      <c r="B165" s="10"/>
      <c r="C165" s="10"/>
      <c r="D165" s="10"/>
      <c r="E165" s="10"/>
      <c r="F165" s="10"/>
      <c r="G165" s="10"/>
    </row>
    <row r="166" spans="1:7" ht="12">
      <c r="A166" s="10"/>
      <c r="B166" s="10"/>
      <c r="C166" s="10"/>
      <c r="D166" s="10"/>
      <c r="E166" s="10"/>
      <c r="F166" s="10"/>
      <c r="G166" s="10"/>
    </row>
    <row r="167" spans="1:7" ht="12">
      <c r="A167" s="10"/>
      <c r="B167" s="10"/>
      <c r="C167" s="10"/>
      <c r="D167" s="10"/>
      <c r="E167" s="10"/>
      <c r="F167" s="10"/>
      <c r="G167" s="10"/>
    </row>
    <row r="168" spans="1:7" ht="12">
      <c r="A168" s="10"/>
      <c r="B168" s="10"/>
      <c r="C168" s="10"/>
      <c r="D168" s="10"/>
      <c r="E168" s="10"/>
      <c r="F168" s="10"/>
      <c r="G168" s="10"/>
    </row>
    <row r="169" spans="1:7" ht="12">
      <c r="A169" s="10"/>
      <c r="B169" s="10"/>
      <c r="C169" s="10"/>
      <c r="D169" s="10"/>
      <c r="E169" s="10"/>
      <c r="F169" s="10"/>
      <c r="G169" s="10"/>
    </row>
    <row r="170" spans="1:7" ht="12">
      <c r="A170" s="10"/>
      <c r="B170" s="10"/>
      <c r="C170" s="10"/>
      <c r="D170" s="10"/>
      <c r="E170" s="10"/>
      <c r="F170" s="10"/>
      <c r="G170" s="10"/>
    </row>
    <row r="171" spans="1:7" ht="12">
      <c r="A171" s="10"/>
      <c r="B171" s="10"/>
      <c r="C171" s="10"/>
      <c r="D171" s="10"/>
      <c r="E171" s="10"/>
      <c r="F171" s="10"/>
      <c r="G171" s="10"/>
    </row>
    <row r="172" spans="1:7" ht="12">
      <c r="A172" s="10"/>
      <c r="B172" s="10"/>
      <c r="C172" s="10"/>
      <c r="D172" s="10"/>
      <c r="E172" s="10"/>
      <c r="F172" s="10"/>
      <c r="G172" s="10"/>
    </row>
    <row r="173" spans="1:7" ht="12">
      <c r="A173" s="10"/>
      <c r="B173" s="10"/>
      <c r="C173" s="10"/>
      <c r="D173" s="10"/>
      <c r="E173" s="10"/>
      <c r="F173" s="10"/>
      <c r="G173" s="10"/>
    </row>
    <row r="174" spans="1:7" ht="12">
      <c r="A174" s="10"/>
      <c r="B174" s="10"/>
      <c r="C174" s="10"/>
      <c r="D174" s="10"/>
      <c r="E174" s="10"/>
      <c r="F174" s="10"/>
      <c r="G174" s="10"/>
    </row>
    <row r="175" spans="1:7" ht="12">
      <c r="A175" s="10"/>
      <c r="B175" s="10"/>
      <c r="C175" s="10"/>
      <c r="D175" s="10"/>
      <c r="E175" s="10"/>
      <c r="F175" s="10"/>
      <c r="G175" s="10"/>
    </row>
    <row r="176" spans="1:7" ht="12">
      <c r="A176" s="10"/>
      <c r="B176" s="10"/>
      <c r="C176" s="10"/>
      <c r="D176" s="10"/>
      <c r="E176" s="10"/>
      <c r="F176" s="10"/>
      <c r="G176" s="10"/>
    </row>
    <row r="177" spans="1:7" ht="12">
      <c r="A177" s="10"/>
      <c r="B177" s="10"/>
      <c r="C177" s="10"/>
      <c r="D177" s="10"/>
      <c r="E177" s="10"/>
      <c r="F177" s="10"/>
      <c r="G177" s="10"/>
    </row>
    <row r="178" spans="1:7" ht="12">
      <c r="A178" s="10"/>
      <c r="B178" s="10"/>
      <c r="C178" s="10"/>
      <c r="D178" s="10"/>
      <c r="E178" s="10"/>
      <c r="F178" s="10"/>
      <c r="G178" s="10"/>
    </row>
    <row r="179" spans="1:7" ht="12">
      <c r="A179" s="10"/>
      <c r="B179" s="10"/>
      <c r="C179" s="10"/>
      <c r="D179" s="10"/>
      <c r="E179" s="10"/>
      <c r="F179" s="10"/>
      <c r="G179" s="10"/>
    </row>
    <row r="180" spans="1:7" ht="12">
      <c r="A180" s="10"/>
      <c r="B180" s="10"/>
      <c r="C180" s="10"/>
      <c r="D180" s="10"/>
      <c r="E180" s="10"/>
      <c r="F180" s="10"/>
      <c r="G180" s="10"/>
    </row>
    <row r="181" spans="1:7" ht="12">
      <c r="A181" s="10"/>
      <c r="B181" s="10"/>
      <c r="C181" s="10"/>
      <c r="D181" s="10"/>
      <c r="E181" s="10"/>
      <c r="F181" s="10"/>
      <c r="G181" s="10"/>
    </row>
    <row r="182" spans="1:7" ht="12">
      <c r="A182" s="10"/>
      <c r="B182" s="10"/>
      <c r="C182" s="10"/>
      <c r="D182" s="10"/>
      <c r="E182" s="10"/>
      <c r="F182" s="10"/>
      <c r="G182" s="10"/>
    </row>
    <row r="183" spans="1:7" ht="12">
      <c r="A183" s="10"/>
      <c r="B183" s="10"/>
      <c r="C183" s="10"/>
      <c r="D183" s="10"/>
      <c r="E183" s="10"/>
      <c r="F183" s="10"/>
      <c r="G183" s="10"/>
    </row>
    <row r="184" spans="1:7" ht="12">
      <c r="A184" s="10"/>
      <c r="B184" s="10"/>
      <c r="C184" s="10"/>
      <c r="D184" s="10"/>
      <c r="E184" s="10"/>
      <c r="F184" s="10"/>
      <c r="G184" s="10"/>
    </row>
    <row r="185" spans="1:7" ht="12">
      <c r="A185" s="10"/>
      <c r="B185" s="10"/>
      <c r="C185" s="10"/>
      <c r="D185" s="10"/>
      <c r="E185" s="10"/>
      <c r="F185" s="10"/>
      <c r="G185" s="10"/>
    </row>
    <row r="186" spans="1:7" ht="12">
      <c r="A186" s="10"/>
      <c r="B186" s="10"/>
      <c r="C186" s="10"/>
      <c r="D186" s="10"/>
      <c r="E186" s="10"/>
      <c r="F186" s="10"/>
      <c r="G186" s="10"/>
    </row>
    <row r="187" spans="1:7" ht="12">
      <c r="A187" s="10"/>
      <c r="B187" s="10"/>
      <c r="C187" s="10"/>
      <c r="D187" s="10"/>
      <c r="E187" s="10"/>
      <c r="F187" s="10"/>
      <c r="G187" s="10"/>
    </row>
    <row r="188" spans="1:7" ht="12">
      <c r="A188" s="10"/>
      <c r="B188" s="10"/>
      <c r="C188" s="10"/>
      <c r="D188" s="10"/>
      <c r="E188" s="10"/>
      <c r="F188" s="10"/>
      <c r="G188" s="10"/>
    </row>
    <row r="189" spans="1:7" ht="12">
      <c r="A189" s="10"/>
      <c r="B189" s="10"/>
      <c r="C189" s="10"/>
      <c r="D189" s="10"/>
      <c r="E189" s="10"/>
      <c r="F189" s="10"/>
      <c r="G189" s="10"/>
    </row>
    <row r="190" spans="1:7" ht="12">
      <c r="A190" s="10"/>
      <c r="B190" s="10"/>
      <c r="C190" s="10"/>
      <c r="D190" s="10"/>
      <c r="E190" s="10"/>
      <c r="F190" s="10"/>
      <c r="G190" s="10"/>
    </row>
    <row r="191" spans="1:7" ht="12">
      <c r="A191" s="10"/>
      <c r="B191" s="10"/>
      <c r="C191" s="10"/>
      <c r="D191" s="10"/>
      <c r="E191" s="10"/>
      <c r="F191" s="10"/>
      <c r="G191" s="10"/>
    </row>
    <row r="192" spans="1:7" ht="12">
      <c r="A192" s="10"/>
      <c r="B192" s="10"/>
      <c r="C192" s="10"/>
      <c r="D192" s="10"/>
      <c r="E192" s="10"/>
      <c r="F192" s="10"/>
      <c r="G192" s="10"/>
    </row>
    <row r="193" spans="1:7" ht="12">
      <c r="A193" s="10"/>
      <c r="B193" s="10"/>
      <c r="C193" s="10"/>
      <c r="D193" s="10"/>
      <c r="E193" s="10"/>
      <c r="F193" s="10"/>
      <c r="G193" s="10"/>
    </row>
    <row r="194" spans="1:7" ht="12">
      <c r="A194" s="10"/>
      <c r="B194" s="10"/>
      <c r="C194" s="10"/>
      <c r="D194" s="10"/>
      <c r="E194" s="10"/>
      <c r="F194" s="10"/>
      <c r="G194" s="10"/>
    </row>
    <row r="195" spans="1:7" ht="12">
      <c r="A195" s="10"/>
      <c r="B195" s="10"/>
      <c r="C195" s="10"/>
      <c r="D195" s="10"/>
      <c r="E195" s="10"/>
      <c r="F195" s="10"/>
      <c r="G195" s="10"/>
    </row>
    <row r="196" spans="1:7" ht="12">
      <c r="A196" s="10"/>
      <c r="B196" s="10"/>
      <c r="C196" s="10"/>
      <c r="D196" s="10"/>
      <c r="E196" s="10"/>
      <c r="F196" s="10"/>
      <c r="G196" s="10"/>
    </row>
    <row r="197" spans="1:7" ht="12">
      <c r="A197" s="10"/>
      <c r="B197" s="10"/>
      <c r="C197" s="10"/>
      <c r="D197" s="10"/>
      <c r="E197" s="10"/>
      <c r="F197" s="10"/>
      <c r="G197" s="10"/>
    </row>
    <row r="198" spans="1:7" ht="12">
      <c r="A198" s="10"/>
      <c r="B198" s="10"/>
      <c r="C198" s="10"/>
      <c r="D198" s="10"/>
      <c r="E198" s="10"/>
      <c r="F198" s="10"/>
      <c r="G198" s="10"/>
    </row>
    <row r="199" spans="1:7" ht="12">
      <c r="A199" s="10"/>
      <c r="B199" s="10"/>
      <c r="C199" s="10"/>
      <c r="D199" s="10"/>
      <c r="E199" s="10"/>
      <c r="F199" s="10"/>
      <c r="G199" s="10"/>
    </row>
    <row r="200" spans="1:7" ht="12">
      <c r="A200" s="10"/>
      <c r="B200" s="10"/>
      <c r="C200" s="10"/>
      <c r="D200" s="10"/>
      <c r="E200" s="10"/>
      <c r="F200" s="10"/>
      <c r="G200" s="10"/>
    </row>
    <row r="201" spans="1:7" ht="12">
      <c r="A201" s="10"/>
      <c r="B201" s="10"/>
      <c r="C201" s="10"/>
      <c r="D201" s="10"/>
      <c r="E201" s="10"/>
      <c r="F201" s="10"/>
      <c r="G201" s="10"/>
    </row>
    <row r="202" spans="1:7" ht="12">
      <c r="A202" s="10"/>
      <c r="B202" s="10"/>
      <c r="C202" s="10"/>
      <c r="D202" s="10"/>
      <c r="E202" s="10"/>
      <c r="F202" s="10"/>
      <c r="G202" s="10"/>
    </row>
    <row r="203" spans="1:7" ht="12">
      <c r="A203" s="10"/>
      <c r="B203" s="10"/>
      <c r="C203" s="10"/>
      <c r="D203" s="10"/>
      <c r="E203" s="10"/>
      <c r="F203" s="10"/>
      <c r="G203" s="10"/>
    </row>
    <row r="204" spans="1:7" ht="12">
      <c r="A204" s="10"/>
      <c r="B204" s="10"/>
      <c r="C204" s="10"/>
      <c r="D204" s="10"/>
      <c r="E204" s="10"/>
      <c r="F204" s="10"/>
      <c r="G204" s="10"/>
    </row>
    <row r="205" spans="1:7" ht="12">
      <c r="A205" s="10"/>
      <c r="B205" s="10"/>
      <c r="C205" s="10"/>
      <c r="D205" s="10"/>
      <c r="E205" s="10"/>
      <c r="F205" s="10"/>
      <c r="G205" s="10"/>
    </row>
    <row r="206" spans="1:7" ht="12">
      <c r="A206" s="10"/>
      <c r="B206" s="10"/>
      <c r="C206" s="10"/>
      <c r="D206" s="10"/>
      <c r="E206" s="10"/>
      <c r="F206" s="10"/>
      <c r="G206" s="10"/>
    </row>
    <row r="207" spans="1:7" ht="12">
      <c r="A207" s="10"/>
      <c r="B207" s="10"/>
      <c r="C207" s="10"/>
      <c r="D207" s="10"/>
      <c r="E207" s="10"/>
      <c r="F207" s="10"/>
      <c r="G207" s="10"/>
    </row>
    <row r="208" spans="1:7" ht="12">
      <c r="A208" s="10"/>
      <c r="B208" s="10"/>
      <c r="C208" s="10"/>
      <c r="D208" s="10"/>
      <c r="E208" s="10"/>
      <c r="F208" s="10"/>
      <c r="G208" s="10"/>
    </row>
    <row r="209" spans="1:7" ht="12">
      <c r="A209" s="10"/>
      <c r="B209" s="10"/>
      <c r="C209" s="10"/>
      <c r="D209" s="10"/>
      <c r="E209" s="10"/>
      <c r="F209" s="10"/>
      <c r="G209" s="10"/>
    </row>
    <row r="210" spans="1:7" ht="12">
      <c r="A210" s="10"/>
      <c r="B210" s="10"/>
      <c r="C210" s="10"/>
      <c r="D210" s="10"/>
      <c r="E210" s="10"/>
      <c r="F210" s="10"/>
      <c r="G210" s="10"/>
    </row>
    <row r="211" spans="1:7" ht="12">
      <c r="A211" s="10"/>
      <c r="B211" s="10"/>
      <c r="C211" s="10"/>
      <c r="D211" s="10"/>
      <c r="E211" s="10"/>
      <c r="F211" s="10"/>
      <c r="G211" s="10"/>
    </row>
    <row r="212" spans="1:7" ht="12">
      <c r="A212" s="10"/>
      <c r="B212" s="10"/>
      <c r="C212" s="10"/>
      <c r="D212" s="10"/>
      <c r="E212" s="10"/>
      <c r="F212" s="10"/>
      <c r="G212" s="10"/>
    </row>
    <row r="213" spans="1:7" ht="12">
      <c r="A213" s="10"/>
      <c r="B213" s="10"/>
      <c r="C213" s="10"/>
      <c r="D213" s="10"/>
      <c r="E213" s="10"/>
      <c r="F213" s="10"/>
      <c r="G213" s="10"/>
    </row>
    <row r="214" spans="1:7" ht="12">
      <c r="A214" s="10"/>
      <c r="B214" s="10"/>
      <c r="C214" s="10"/>
      <c r="D214" s="10"/>
      <c r="E214" s="10"/>
      <c r="F214" s="10"/>
      <c r="G214" s="10"/>
    </row>
    <row r="215" spans="1:7" ht="12">
      <c r="A215" s="10"/>
      <c r="B215" s="10"/>
      <c r="C215" s="10"/>
      <c r="D215" s="10"/>
      <c r="E215" s="10"/>
      <c r="F215" s="10"/>
      <c r="G215" s="10"/>
    </row>
    <row r="216" spans="1:7" ht="12">
      <c r="A216" s="10"/>
      <c r="B216" s="10"/>
      <c r="C216" s="10"/>
      <c r="D216" s="10"/>
      <c r="E216" s="10"/>
      <c r="F216" s="10"/>
      <c r="G216" s="10"/>
    </row>
    <row r="217" spans="1:7" ht="12">
      <c r="A217" s="10"/>
      <c r="B217" s="10"/>
      <c r="C217" s="10"/>
      <c r="D217" s="10"/>
      <c r="E217" s="10"/>
      <c r="F217" s="10"/>
      <c r="G217" s="10"/>
    </row>
    <row r="218" spans="1:7" ht="12">
      <c r="A218" s="10"/>
      <c r="B218" s="10"/>
      <c r="C218" s="10"/>
      <c r="D218" s="10"/>
      <c r="E218" s="10"/>
      <c r="F218" s="10"/>
      <c r="G218" s="10"/>
    </row>
    <row r="219" spans="1:7" ht="12">
      <c r="A219" s="10"/>
      <c r="B219" s="10"/>
      <c r="C219" s="10"/>
      <c r="D219" s="10"/>
      <c r="E219" s="10"/>
      <c r="F219" s="10"/>
      <c r="G219" s="10"/>
    </row>
    <row r="220" spans="1:7" ht="12">
      <c r="A220" s="10"/>
      <c r="B220" s="10"/>
      <c r="C220" s="10"/>
      <c r="D220" s="10"/>
      <c r="E220" s="10"/>
      <c r="F220" s="10"/>
      <c r="G220" s="10"/>
    </row>
    <row r="221" spans="1:7" ht="12">
      <c r="A221" s="10"/>
      <c r="B221" s="10"/>
      <c r="C221" s="10"/>
      <c r="D221" s="10"/>
      <c r="E221" s="10"/>
      <c r="F221" s="10"/>
      <c r="G221" s="10"/>
    </row>
    <row r="222" spans="1:7" ht="12">
      <c r="A222" s="10"/>
      <c r="B222" s="10"/>
      <c r="C222" s="10"/>
      <c r="D222" s="10"/>
      <c r="E222" s="10"/>
      <c r="F222" s="10"/>
      <c r="G222" s="10"/>
    </row>
    <row r="223" spans="1:7" ht="12">
      <c r="A223" s="10"/>
      <c r="B223" s="10"/>
      <c r="C223" s="10"/>
      <c r="D223" s="10"/>
      <c r="E223" s="10"/>
      <c r="F223" s="10"/>
      <c r="G223" s="10"/>
    </row>
    <row r="224" spans="1:7" ht="12">
      <c r="A224" s="10"/>
      <c r="B224" s="10"/>
      <c r="C224" s="10"/>
      <c r="D224" s="10"/>
      <c r="E224" s="10"/>
      <c r="F224" s="10"/>
      <c r="G224" s="10"/>
    </row>
    <row r="225" spans="1:7" ht="12">
      <c r="A225" s="10"/>
      <c r="B225" s="10"/>
      <c r="C225" s="10"/>
      <c r="D225" s="10"/>
      <c r="E225" s="10"/>
      <c r="F225" s="10"/>
      <c r="G225" s="10"/>
    </row>
    <row r="226" spans="1:7" ht="12">
      <c r="A226" s="10"/>
      <c r="B226" s="10"/>
      <c r="C226" s="10"/>
      <c r="D226" s="10"/>
      <c r="E226" s="10"/>
      <c r="F226" s="10"/>
      <c r="G226" s="10"/>
    </row>
    <row r="227" spans="1:7" ht="12">
      <c r="A227" s="10"/>
      <c r="B227" s="10"/>
      <c r="C227" s="10"/>
      <c r="D227" s="10"/>
      <c r="E227" s="10"/>
      <c r="F227" s="10"/>
      <c r="G227" s="10"/>
    </row>
    <row r="228" spans="1:7" ht="12">
      <c r="A228" s="10"/>
      <c r="B228" s="10"/>
      <c r="C228" s="10"/>
      <c r="D228" s="10"/>
      <c r="E228" s="10"/>
      <c r="F228" s="10"/>
      <c r="G228" s="10"/>
    </row>
    <row r="229" spans="1:7" ht="12">
      <c r="A229" s="10"/>
      <c r="B229" s="10"/>
      <c r="C229" s="10"/>
      <c r="D229" s="10"/>
      <c r="E229" s="10"/>
      <c r="F229" s="10"/>
      <c r="G229" s="10"/>
    </row>
    <row r="230" spans="1:7" ht="12">
      <c r="A230" s="10"/>
      <c r="B230" s="10"/>
      <c r="C230" s="10"/>
      <c r="D230" s="10"/>
      <c r="E230" s="10"/>
      <c r="F230" s="10"/>
      <c r="G230" s="10"/>
    </row>
    <row r="231" spans="1:7" ht="12">
      <c r="A231" s="10"/>
      <c r="B231" s="10"/>
      <c r="C231" s="10"/>
      <c r="D231" s="10"/>
      <c r="E231" s="10"/>
      <c r="F231" s="10"/>
      <c r="G231" s="10"/>
    </row>
    <row r="232" spans="1:7" ht="12">
      <c r="A232" s="10"/>
      <c r="B232" s="10"/>
      <c r="C232" s="10"/>
      <c r="D232" s="10"/>
      <c r="E232" s="10"/>
      <c r="F232" s="10"/>
      <c r="G232" s="10"/>
    </row>
    <row r="233" spans="1:7" ht="12">
      <c r="A233" s="10"/>
      <c r="B233" s="10"/>
      <c r="C233" s="10"/>
      <c r="D233" s="10"/>
      <c r="E233" s="10"/>
      <c r="F233" s="10"/>
      <c r="G233" s="10"/>
    </row>
    <row r="234" spans="1:7" ht="12">
      <c r="A234" s="10"/>
      <c r="B234" s="10"/>
      <c r="C234" s="10"/>
      <c r="D234" s="10"/>
      <c r="E234" s="10"/>
      <c r="F234" s="10"/>
      <c r="G234" s="10"/>
    </row>
    <row r="235" spans="1:7" ht="12">
      <c r="A235" s="10"/>
      <c r="B235" s="10"/>
      <c r="C235" s="10"/>
      <c r="D235" s="10"/>
      <c r="E235" s="10"/>
      <c r="F235" s="10"/>
      <c r="G235" s="10"/>
    </row>
    <row r="236" spans="1:7" ht="12">
      <c r="A236" s="10"/>
      <c r="B236" s="10"/>
      <c r="C236" s="10"/>
      <c r="D236" s="10"/>
      <c r="E236" s="10"/>
      <c r="F236" s="10"/>
      <c r="G236" s="10"/>
    </row>
    <row r="237" spans="1:7" ht="12">
      <c r="A237" s="10"/>
      <c r="B237" s="10"/>
      <c r="C237" s="10"/>
      <c r="D237" s="10"/>
      <c r="E237" s="10"/>
      <c r="F237" s="10"/>
      <c r="G237" s="10"/>
    </row>
    <row r="238" spans="1:7" ht="12">
      <c r="A238" s="10"/>
      <c r="B238" s="10"/>
      <c r="C238" s="10"/>
      <c r="D238" s="10"/>
      <c r="E238" s="10"/>
      <c r="F238" s="10"/>
      <c r="G238" s="10"/>
    </row>
    <row r="239" spans="1:7" ht="12">
      <c r="A239" s="10"/>
      <c r="B239" s="10"/>
      <c r="C239" s="10"/>
      <c r="D239" s="10"/>
      <c r="E239" s="10"/>
      <c r="F239" s="10"/>
      <c r="G239" s="10"/>
    </row>
    <row r="240" spans="1:7" ht="12">
      <c r="A240" s="10"/>
      <c r="B240" s="10"/>
      <c r="C240" s="10"/>
      <c r="D240" s="10"/>
      <c r="E240" s="10"/>
      <c r="F240" s="10"/>
      <c r="G240" s="10"/>
    </row>
    <row r="241" spans="1:7" ht="12">
      <c r="A241" s="10"/>
      <c r="B241" s="10"/>
      <c r="C241" s="10"/>
      <c r="D241" s="10"/>
      <c r="E241" s="10"/>
      <c r="F241" s="10"/>
      <c r="G241" s="10"/>
    </row>
    <row r="242" spans="1:7" ht="12">
      <c r="A242" s="10"/>
      <c r="B242" s="10"/>
      <c r="C242" s="10"/>
      <c r="D242" s="10"/>
      <c r="E242" s="10"/>
      <c r="F242" s="10"/>
      <c r="G242" s="10"/>
    </row>
    <row r="243" spans="1:7" ht="12">
      <c r="A243" s="10"/>
      <c r="B243" s="10"/>
      <c r="C243" s="10"/>
      <c r="D243" s="10"/>
      <c r="E243" s="10"/>
      <c r="F243" s="10"/>
      <c r="G243" s="10"/>
    </row>
    <row r="244" spans="1:7" ht="12">
      <c r="A244" s="10"/>
      <c r="B244" s="10"/>
      <c r="C244" s="10"/>
      <c r="D244" s="10"/>
      <c r="E244" s="10"/>
      <c r="F244" s="10"/>
      <c r="G244" s="10"/>
    </row>
    <row r="245" spans="1:7" ht="12">
      <c r="A245" s="10"/>
      <c r="B245" s="10"/>
      <c r="C245" s="10"/>
      <c r="D245" s="10"/>
      <c r="E245" s="10"/>
      <c r="F245" s="10"/>
      <c r="G245" s="10"/>
    </row>
    <row r="246" spans="1:7" ht="12">
      <c r="A246" s="10"/>
      <c r="B246" s="10"/>
      <c r="C246" s="10"/>
      <c r="D246" s="10"/>
      <c r="E246" s="10"/>
      <c r="F246" s="10"/>
      <c r="G246" s="10"/>
    </row>
    <row r="247" spans="1:7" ht="12">
      <c r="A247" s="10"/>
      <c r="B247" s="10"/>
      <c r="C247" s="10"/>
      <c r="D247" s="10"/>
      <c r="E247" s="10"/>
      <c r="F247" s="10"/>
      <c r="G247" s="10"/>
    </row>
    <row r="248" spans="1:7" ht="12">
      <c r="A248" s="10"/>
      <c r="B248" s="10"/>
      <c r="C248" s="10"/>
      <c r="D248" s="10"/>
      <c r="E248" s="10"/>
      <c r="F248" s="10"/>
      <c r="G248" s="10"/>
    </row>
    <row r="249" spans="1:7" ht="12">
      <c r="A249" s="10"/>
      <c r="B249" s="10"/>
      <c r="C249" s="10"/>
      <c r="D249" s="10"/>
      <c r="E249" s="10"/>
      <c r="F249" s="10"/>
      <c r="G249" s="10"/>
    </row>
    <row r="250" spans="1:7" ht="12">
      <c r="A250" s="10"/>
      <c r="B250" s="10"/>
      <c r="C250" s="10"/>
      <c r="D250" s="10"/>
      <c r="E250" s="10"/>
      <c r="F250" s="10"/>
      <c r="G250" s="10"/>
    </row>
    <row r="251" spans="1:7" ht="12">
      <c r="A251" s="10"/>
      <c r="B251" s="10"/>
      <c r="C251" s="10"/>
      <c r="D251" s="10"/>
      <c r="E251" s="10"/>
      <c r="F251" s="10"/>
      <c r="G251" s="10"/>
    </row>
    <row r="252" spans="1:7" ht="12">
      <c r="A252" s="10"/>
      <c r="B252" s="10"/>
      <c r="C252" s="10"/>
      <c r="D252" s="10"/>
      <c r="E252" s="10"/>
      <c r="F252" s="10"/>
      <c r="G252" s="10"/>
    </row>
    <row r="253" spans="1:7" ht="12">
      <c r="A253" s="10"/>
      <c r="B253" s="10"/>
      <c r="C253" s="10"/>
      <c r="D253" s="10"/>
      <c r="E253" s="10"/>
      <c r="F253" s="10"/>
      <c r="G253" s="10"/>
    </row>
    <row r="254" spans="1:7" ht="12">
      <c r="A254" s="10"/>
      <c r="B254" s="10"/>
      <c r="C254" s="10"/>
      <c r="D254" s="10"/>
      <c r="E254" s="10"/>
      <c r="F254" s="10"/>
      <c r="G254" s="10"/>
    </row>
    <row r="255" spans="1:7" ht="12">
      <c r="A255" s="10"/>
      <c r="B255" s="10"/>
      <c r="C255" s="10"/>
      <c r="D255" s="10"/>
      <c r="E255" s="10"/>
      <c r="F255" s="10"/>
      <c r="G255" s="10"/>
    </row>
    <row r="256" spans="1:7" ht="12">
      <c r="A256" s="10"/>
      <c r="B256" s="10"/>
      <c r="C256" s="10"/>
      <c r="D256" s="10"/>
      <c r="E256" s="10"/>
      <c r="F256" s="10"/>
      <c r="G256" s="10"/>
    </row>
    <row r="257" spans="1:7" ht="12">
      <c r="A257" s="10"/>
      <c r="B257" s="10"/>
      <c r="C257" s="10"/>
      <c r="D257" s="10"/>
      <c r="E257" s="10"/>
      <c r="F257" s="10"/>
      <c r="G257" s="10"/>
    </row>
    <row r="258" spans="1:7" ht="12">
      <c r="A258" s="10"/>
      <c r="B258" s="10"/>
      <c r="C258" s="10"/>
      <c r="D258" s="10"/>
      <c r="E258" s="10"/>
      <c r="F258" s="10"/>
      <c r="G258" s="10"/>
    </row>
    <row r="259" spans="1:7" ht="12">
      <c r="A259" s="10"/>
      <c r="B259" s="10"/>
      <c r="C259" s="10"/>
      <c r="D259" s="10"/>
      <c r="E259" s="10"/>
      <c r="F259" s="10"/>
      <c r="G259" s="10"/>
    </row>
    <row r="260" spans="1:7" ht="12">
      <c r="A260" s="10"/>
      <c r="B260" s="10"/>
      <c r="C260" s="10"/>
      <c r="D260" s="10"/>
      <c r="E260" s="10"/>
      <c r="F260" s="10"/>
      <c r="G260" s="10"/>
    </row>
  </sheetData>
  <mergeCells count="14">
    <mergeCell ref="A25:A29"/>
    <mergeCell ref="A30:B30"/>
    <mergeCell ref="A31:B31"/>
    <mergeCell ref="A1:G1"/>
    <mergeCell ref="A3:G3"/>
    <mergeCell ref="D5:D6"/>
    <mergeCell ref="E5:E6"/>
    <mergeCell ref="F5:F6"/>
    <mergeCell ref="G5:G6"/>
    <mergeCell ref="A9:B9"/>
    <mergeCell ref="A24:B24"/>
    <mergeCell ref="A7:B7"/>
    <mergeCell ref="A8:B8"/>
    <mergeCell ref="A10:A23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59"/>
  <sheetViews>
    <sheetView workbookViewId="0" topLeftCell="A1">
      <selection activeCell="A1" sqref="A1:M1"/>
    </sheetView>
  </sheetViews>
  <sheetFormatPr defaultColWidth="9.00390625" defaultRowHeight="13.5"/>
  <cols>
    <col min="1" max="1" width="2.50390625" style="1" customWidth="1"/>
    <col min="2" max="2" width="7.875" style="1" customWidth="1"/>
    <col min="3" max="3" width="0.6171875" style="1" customWidth="1"/>
    <col min="4" max="4" width="6.875" style="1" customWidth="1"/>
    <col min="5" max="5" width="9.375" style="1" customWidth="1"/>
    <col min="6" max="6" width="6.875" style="1" customWidth="1"/>
    <col min="7" max="7" width="9.25390625" style="1" customWidth="1"/>
    <col min="8" max="8" width="6.875" style="1" customWidth="1"/>
    <col min="9" max="9" width="9.375" style="1" customWidth="1"/>
    <col min="10" max="10" width="6.875" style="1" customWidth="1"/>
    <col min="11" max="11" width="9.375" style="1" customWidth="1"/>
    <col min="12" max="12" width="6.875" style="1" customWidth="1"/>
    <col min="13" max="13" width="9.375" style="1" customWidth="1"/>
    <col min="14" max="22" width="7.125" style="1" customWidth="1"/>
    <col min="23" max="16384" width="8.875" style="1" customWidth="1"/>
  </cols>
  <sheetData>
    <row r="1" spans="1:17" s="61" customFormat="1" ht="18" customHeight="1">
      <c r="A1" s="559" t="s">
        <v>433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62"/>
      <c r="O1" s="62"/>
      <c r="P1" s="62"/>
      <c r="Q1" s="62"/>
    </row>
    <row r="3" spans="1:15" ht="12" customHeight="1">
      <c r="A3" s="567" t="s">
        <v>435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25"/>
      <c r="O3" s="25"/>
    </row>
    <row r="4" ht="4.5" customHeight="1"/>
    <row r="5" spans="1:15" ht="19.5" customHeight="1">
      <c r="A5" s="45"/>
      <c r="B5" s="46" t="s">
        <v>335</v>
      </c>
      <c r="C5" s="48"/>
      <c r="D5" s="536" t="s">
        <v>23</v>
      </c>
      <c r="E5" s="537"/>
      <c r="F5" s="536">
        <v>11</v>
      </c>
      <c r="G5" s="537"/>
      <c r="H5" s="536">
        <v>12</v>
      </c>
      <c r="I5" s="537"/>
      <c r="J5" s="536">
        <v>13</v>
      </c>
      <c r="K5" s="537"/>
      <c r="L5" s="570">
        <v>14</v>
      </c>
      <c r="M5" s="570"/>
      <c r="N5" s="3"/>
      <c r="O5" s="3"/>
    </row>
    <row r="6" spans="1:15" ht="27" customHeight="1">
      <c r="A6" s="44" t="s">
        <v>336</v>
      </c>
      <c r="B6" s="38"/>
      <c r="C6" s="49"/>
      <c r="D6" s="47" t="s">
        <v>340</v>
      </c>
      <c r="E6" s="55" t="s">
        <v>338</v>
      </c>
      <c r="F6" s="55" t="s">
        <v>339</v>
      </c>
      <c r="G6" s="55" t="s">
        <v>338</v>
      </c>
      <c r="H6" s="55" t="s">
        <v>339</v>
      </c>
      <c r="I6" s="55" t="s">
        <v>338</v>
      </c>
      <c r="J6" s="55" t="s">
        <v>339</v>
      </c>
      <c r="K6" s="55" t="s">
        <v>338</v>
      </c>
      <c r="L6" s="55" t="s">
        <v>339</v>
      </c>
      <c r="M6" s="47" t="s">
        <v>341</v>
      </c>
      <c r="N6" s="3"/>
      <c r="O6" s="3"/>
    </row>
    <row r="7" spans="1:15" ht="3.75" customHeight="1">
      <c r="A7" s="37"/>
      <c r="B7" s="37"/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s="7" customFormat="1" ht="25.5" customHeight="1">
      <c r="A8" s="502" t="s">
        <v>337</v>
      </c>
      <c r="B8" s="571"/>
      <c r="C8" s="27"/>
      <c r="D8" s="160">
        <f>SUM(D9:D29)</f>
        <v>61476</v>
      </c>
      <c r="E8" s="160">
        <f aca="true" t="shared" si="0" ref="E8:M8">SUM(E9:E29)</f>
        <v>1276723</v>
      </c>
      <c r="F8" s="160">
        <f t="shared" si="0"/>
        <v>36121</v>
      </c>
      <c r="G8" s="160">
        <f t="shared" si="0"/>
        <v>1388341</v>
      </c>
      <c r="H8" s="160">
        <f t="shared" si="0"/>
        <v>36516</v>
      </c>
      <c r="I8" s="160">
        <f t="shared" si="0"/>
        <v>1440261</v>
      </c>
      <c r="J8" s="160">
        <f t="shared" si="0"/>
        <v>35646</v>
      </c>
      <c r="K8" s="160">
        <f t="shared" si="0"/>
        <v>1362302</v>
      </c>
      <c r="L8" s="160">
        <f t="shared" si="0"/>
        <v>37078</v>
      </c>
      <c r="M8" s="160">
        <f t="shared" si="0"/>
        <v>1479733</v>
      </c>
      <c r="N8" s="6"/>
      <c r="O8" s="6"/>
    </row>
    <row r="9" spans="1:15" ht="25.5" customHeight="1">
      <c r="A9" s="568" t="s">
        <v>331</v>
      </c>
      <c r="B9" s="569"/>
      <c r="C9" s="4"/>
      <c r="D9" s="54">
        <v>18828</v>
      </c>
      <c r="E9" s="54">
        <v>326179</v>
      </c>
      <c r="F9" s="54">
        <v>13644</v>
      </c>
      <c r="G9" s="54">
        <v>365425</v>
      </c>
      <c r="H9" s="54">
        <v>13229</v>
      </c>
      <c r="I9" s="54">
        <v>351462</v>
      </c>
      <c r="J9" s="54">
        <v>13011</v>
      </c>
      <c r="K9" s="54">
        <v>359218</v>
      </c>
      <c r="L9" s="54">
        <v>12590</v>
      </c>
      <c r="M9" s="54">
        <v>343322</v>
      </c>
      <c r="N9" s="3"/>
      <c r="O9" s="3"/>
    </row>
    <row r="10" spans="1:15" ht="25.5" customHeight="1">
      <c r="A10" s="568" t="s">
        <v>332</v>
      </c>
      <c r="B10" s="569"/>
      <c r="C10" s="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3"/>
      <c r="O10" s="3"/>
    </row>
    <row r="11" spans="1:15" ht="25.5" customHeight="1">
      <c r="A11" s="574"/>
      <c r="B11" s="58" t="s">
        <v>50</v>
      </c>
      <c r="C11" s="4"/>
      <c r="D11" s="54">
        <v>3359</v>
      </c>
      <c r="E11" s="54">
        <v>73476</v>
      </c>
      <c r="F11" s="54">
        <v>1784</v>
      </c>
      <c r="G11" s="54">
        <v>70686</v>
      </c>
      <c r="H11" s="54">
        <v>2151</v>
      </c>
      <c r="I11" s="54">
        <v>80639</v>
      </c>
      <c r="J11" s="54">
        <v>2228</v>
      </c>
      <c r="K11" s="54">
        <v>84718</v>
      </c>
      <c r="L11" s="54">
        <v>2348</v>
      </c>
      <c r="M11" s="54">
        <v>91226</v>
      </c>
      <c r="N11" s="3"/>
      <c r="O11" s="3"/>
    </row>
    <row r="12" spans="1:15" ht="25.5" customHeight="1">
      <c r="A12" s="500"/>
      <c r="B12" s="58" t="s">
        <v>52</v>
      </c>
      <c r="C12" s="4"/>
      <c r="D12" s="54">
        <v>10467</v>
      </c>
      <c r="E12" s="54">
        <v>167221</v>
      </c>
      <c r="F12" s="54">
        <v>4682</v>
      </c>
      <c r="G12" s="54">
        <v>184867</v>
      </c>
      <c r="H12" s="54">
        <v>4697</v>
      </c>
      <c r="I12" s="54">
        <v>188689</v>
      </c>
      <c r="J12" s="54">
        <v>4618</v>
      </c>
      <c r="K12" s="54">
        <v>190590</v>
      </c>
      <c r="L12" s="54">
        <v>4546</v>
      </c>
      <c r="M12" s="54">
        <v>180924</v>
      </c>
      <c r="N12" s="3"/>
      <c r="O12" s="3"/>
    </row>
    <row r="13" spans="1:15" ht="25.5" customHeight="1">
      <c r="A13" s="500"/>
      <c r="B13" s="58" t="s">
        <v>60</v>
      </c>
      <c r="C13" s="4"/>
      <c r="D13" s="54">
        <v>2430</v>
      </c>
      <c r="E13" s="54">
        <v>77428</v>
      </c>
      <c r="F13" s="54">
        <v>1592</v>
      </c>
      <c r="G13" s="54">
        <v>81855</v>
      </c>
      <c r="H13" s="54">
        <v>1634</v>
      </c>
      <c r="I13" s="54">
        <v>81146</v>
      </c>
      <c r="J13" s="54">
        <v>1307</v>
      </c>
      <c r="K13" s="54">
        <v>42138</v>
      </c>
      <c r="L13" s="54">
        <v>1730</v>
      </c>
      <c r="M13" s="54">
        <v>77974</v>
      </c>
      <c r="N13" s="3"/>
      <c r="O13" s="3"/>
    </row>
    <row r="14" spans="1:15" ht="25.5" customHeight="1">
      <c r="A14" s="500"/>
      <c r="B14" s="58" t="s">
        <v>48</v>
      </c>
      <c r="C14" s="4"/>
      <c r="D14" s="54">
        <v>2340</v>
      </c>
      <c r="E14" s="54">
        <v>85564</v>
      </c>
      <c r="F14" s="54">
        <v>1751</v>
      </c>
      <c r="G14" s="54">
        <v>86987</v>
      </c>
      <c r="H14" s="54">
        <v>1793</v>
      </c>
      <c r="I14" s="54">
        <v>97320</v>
      </c>
      <c r="J14" s="54">
        <v>1857</v>
      </c>
      <c r="K14" s="54">
        <v>105100</v>
      </c>
      <c r="L14" s="54">
        <v>1859</v>
      </c>
      <c r="M14" s="54">
        <v>104884</v>
      </c>
      <c r="N14" s="3"/>
      <c r="O14" s="3"/>
    </row>
    <row r="15" spans="1:15" ht="25.5" customHeight="1">
      <c r="A15" s="500"/>
      <c r="B15" s="58" t="s">
        <v>199</v>
      </c>
      <c r="C15" s="4"/>
      <c r="D15" s="54">
        <v>2628</v>
      </c>
      <c r="E15" s="54">
        <v>99587</v>
      </c>
      <c r="F15" s="54">
        <v>1909</v>
      </c>
      <c r="G15" s="54">
        <v>104987</v>
      </c>
      <c r="H15" s="54">
        <v>1943</v>
      </c>
      <c r="I15" s="54">
        <v>105844</v>
      </c>
      <c r="J15" s="54">
        <v>1962</v>
      </c>
      <c r="K15" s="54">
        <v>115253</v>
      </c>
      <c r="L15" s="54">
        <v>2100</v>
      </c>
      <c r="M15" s="54">
        <v>113125</v>
      </c>
      <c r="N15" s="3"/>
      <c r="O15" s="3"/>
    </row>
    <row r="16" spans="1:15" ht="25.5" customHeight="1">
      <c r="A16" s="568" t="s">
        <v>342</v>
      </c>
      <c r="B16" s="569"/>
      <c r="C16" s="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3"/>
      <c r="O16" s="3"/>
    </row>
    <row r="17" spans="1:15" ht="25.5" customHeight="1">
      <c r="A17" s="574"/>
      <c r="B17" s="58" t="s">
        <v>200</v>
      </c>
      <c r="C17" s="4"/>
      <c r="D17" s="54">
        <v>1151</v>
      </c>
      <c r="E17" s="54">
        <v>34427</v>
      </c>
      <c r="F17" s="54">
        <v>1090</v>
      </c>
      <c r="G17" s="54">
        <v>39655</v>
      </c>
      <c r="H17" s="54">
        <v>1378</v>
      </c>
      <c r="I17" s="54">
        <v>47776</v>
      </c>
      <c r="J17" s="54">
        <v>1287</v>
      </c>
      <c r="K17" s="54">
        <v>37118</v>
      </c>
      <c r="L17" s="54">
        <v>1425</v>
      </c>
      <c r="M17" s="54">
        <v>50323</v>
      </c>
      <c r="N17" s="3"/>
      <c r="O17" s="3"/>
    </row>
    <row r="18" spans="1:15" ht="25.5" customHeight="1">
      <c r="A18" s="500"/>
      <c r="B18" s="58" t="s">
        <v>334</v>
      </c>
      <c r="C18" s="4"/>
      <c r="D18" s="54">
        <v>446</v>
      </c>
      <c r="E18" s="54">
        <v>10265</v>
      </c>
      <c r="F18" s="54">
        <v>154</v>
      </c>
      <c r="G18" s="54">
        <v>7206</v>
      </c>
      <c r="H18" s="54">
        <v>144</v>
      </c>
      <c r="I18" s="54">
        <v>9643</v>
      </c>
      <c r="J18" s="54">
        <v>145</v>
      </c>
      <c r="K18" s="54">
        <v>9800</v>
      </c>
      <c r="L18" s="54">
        <v>146</v>
      </c>
      <c r="M18" s="54">
        <v>10401</v>
      </c>
      <c r="N18" s="3"/>
      <c r="O18" s="3"/>
    </row>
    <row r="19" spans="1:15" ht="25.5" customHeight="1">
      <c r="A19" s="500"/>
      <c r="B19" s="58" t="s">
        <v>67</v>
      </c>
      <c r="C19" s="4"/>
      <c r="D19" s="54">
        <v>343</v>
      </c>
      <c r="E19" s="54">
        <v>15784</v>
      </c>
      <c r="F19" s="54">
        <v>348</v>
      </c>
      <c r="G19" s="54">
        <v>15731</v>
      </c>
      <c r="H19" s="54">
        <v>352</v>
      </c>
      <c r="I19" s="54">
        <v>17367</v>
      </c>
      <c r="J19" s="54">
        <v>390</v>
      </c>
      <c r="K19" s="54">
        <v>20495</v>
      </c>
      <c r="L19" s="54">
        <v>386</v>
      </c>
      <c r="M19" s="54">
        <v>20328</v>
      </c>
      <c r="N19" s="3"/>
      <c r="O19" s="3"/>
    </row>
    <row r="20" spans="1:15" ht="25.5" customHeight="1">
      <c r="A20" s="500"/>
      <c r="B20" s="58" t="s">
        <v>57</v>
      </c>
      <c r="C20" s="4"/>
      <c r="D20" s="54">
        <v>921</v>
      </c>
      <c r="E20" s="54">
        <v>30221</v>
      </c>
      <c r="F20" s="54">
        <v>733</v>
      </c>
      <c r="G20" s="54">
        <v>28523</v>
      </c>
      <c r="H20" s="54">
        <v>807</v>
      </c>
      <c r="I20" s="54">
        <v>27848</v>
      </c>
      <c r="J20" s="54">
        <v>772</v>
      </c>
      <c r="K20" s="54">
        <v>23768</v>
      </c>
      <c r="L20" s="54">
        <v>717</v>
      </c>
      <c r="M20" s="54">
        <v>26420</v>
      </c>
      <c r="N20" s="3"/>
      <c r="O20" s="3"/>
    </row>
    <row r="21" spans="1:15" ht="25.5" customHeight="1">
      <c r="A21" s="500"/>
      <c r="B21" s="58" t="s">
        <v>68</v>
      </c>
      <c r="C21" s="4"/>
      <c r="D21" s="54">
        <v>914</v>
      </c>
      <c r="E21" s="54">
        <v>29515</v>
      </c>
      <c r="F21" s="54">
        <v>826</v>
      </c>
      <c r="G21" s="54">
        <v>28871</v>
      </c>
      <c r="H21" s="54">
        <v>864</v>
      </c>
      <c r="I21" s="54">
        <v>34357</v>
      </c>
      <c r="J21" s="54">
        <v>812</v>
      </c>
      <c r="K21" s="54">
        <v>23290</v>
      </c>
      <c r="L21" s="54">
        <v>1117</v>
      </c>
      <c r="M21" s="54">
        <v>45722</v>
      </c>
      <c r="N21" s="3"/>
      <c r="O21" s="3"/>
    </row>
    <row r="22" spans="1:15" ht="25.5" customHeight="1">
      <c r="A22" s="500"/>
      <c r="B22" s="58" t="s">
        <v>66</v>
      </c>
      <c r="C22" s="4"/>
      <c r="D22" s="54">
        <v>858</v>
      </c>
      <c r="E22" s="54">
        <v>34496</v>
      </c>
      <c r="F22" s="54">
        <v>927</v>
      </c>
      <c r="G22" s="54">
        <v>39365</v>
      </c>
      <c r="H22" s="54">
        <v>911</v>
      </c>
      <c r="I22" s="54">
        <v>40254</v>
      </c>
      <c r="J22" s="54">
        <v>841</v>
      </c>
      <c r="K22" s="54">
        <v>23562</v>
      </c>
      <c r="L22" s="54">
        <v>1093</v>
      </c>
      <c r="M22" s="54">
        <v>44401</v>
      </c>
      <c r="N22" s="3"/>
      <c r="O22" s="3"/>
    </row>
    <row r="23" spans="1:15" ht="25.5" customHeight="1">
      <c r="A23" s="500"/>
      <c r="B23" s="58" t="s">
        <v>77</v>
      </c>
      <c r="C23" s="4"/>
      <c r="D23" s="54">
        <v>596</v>
      </c>
      <c r="E23" s="54">
        <v>20792</v>
      </c>
      <c r="F23" s="54">
        <v>691</v>
      </c>
      <c r="G23" s="54">
        <v>23875</v>
      </c>
      <c r="H23" s="54">
        <v>719</v>
      </c>
      <c r="I23" s="54">
        <v>24814</v>
      </c>
      <c r="J23" s="54">
        <v>670</v>
      </c>
      <c r="K23" s="54">
        <v>17648</v>
      </c>
      <c r="L23" s="54">
        <v>834</v>
      </c>
      <c r="M23" s="54">
        <v>34053</v>
      </c>
      <c r="N23" s="3"/>
      <c r="O23" s="3"/>
    </row>
    <row r="24" spans="1:15" ht="25.5" customHeight="1">
      <c r="A24" s="500"/>
      <c r="B24" s="58" t="s">
        <v>64</v>
      </c>
      <c r="C24" s="4"/>
      <c r="D24" s="54">
        <v>607</v>
      </c>
      <c r="E24" s="54">
        <v>20556</v>
      </c>
      <c r="F24" s="54">
        <v>672</v>
      </c>
      <c r="G24" s="54">
        <v>21440</v>
      </c>
      <c r="H24" s="54">
        <v>605</v>
      </c>
      <c r="I24" s="54">
        <v>19575</v>
      </c>
      <c r="J24" s="54">
        <v>554</v>
      </c>
      <c r="K24" s="54">
        <v>17978</v>
      </c>
      <c r="L24" s="54">
        <v>631</v>
      </c>
      <c r="M24" s="54">
        <v>21448</v>
      </c>
      <c r="N24" s="3"/>
      <c r="O24" s="3"/>
    </row>
    <row r="25" spans="1:15" ht="25.5" customHeight="1">
      <c r="A25" s="500"/>
      <c r="B25" s="58" t="s">
        <v>56</v>
      </c>
      <c r="C25" s="4"/>
      <c r="D25" s="54">
        <v>774</v>
      </c>
      <c r="E25" s="54">
        <v>37073</v>
      </c>
      <c r="F25" s="54">
        <v>849</v>
      </c>
      <c r="G25" s="54">
        <v>31195</v>
      </c>
      <c r="H25" s="54">
        <v>806</v>
      </c>
      <c r="I25" s="54">
        <v>32562</v>
      </c>
      <c r="J25" s="54">
        <v>654</v>
      </c>
      <c r="K25" s="54">
        <v>17811</v>
      </c>
      <c r="L25" s="54">
        <v>1055</v>
      </c>
      <c r="M25" s="54">
        <v>45256</v>
      </c>
      <c r="N25" s="3"/>
      <c r="O25" s="3"/>
    </row>
    <row r="26" spans="1:15" ht="25.5" customHeight="1">
      <c r="A26" s="500"/>
      <c r="B26" s="58" t="s">
        <v>71</v>
      </c>
      <c r="C26" s="4"/>
      <c r="D26" s="54">
        <v>1146</v>
      </c>
      <c r="E26" s="54">
        <v>39062</v>
      </c>
      <c r="F26" s="54">
        <v>1047</v>
      </c>
      <c r="G26" s="54">
        <v>34857</v>
      </c>
      <c r="H26" s="54">
        <v>1030</v>
      </c>
      <c r="I26" s="54">
        <v>37395</v>
      </c>
      <c r="J26" s="54">
        <v>1153</v>
      </c>
      <c r="K26" s="54">
        <v>38620</v>
      </c>
      <c r="L26" s="54">
        <v>1190</v>
      </c>
      <c r="M26" s="54">
        <v>39796</v>
      </c>
      <c r="N26" s="3"/>
      <c r="O26" s="3"/>
    </row>
    <row r="27" spans="1:15" ht="25.5" customHeight="1">
      <c r="A27" s="500"/>
      <c r="B27" s="58" t="s">
        <v>65</v>
      </c>
      <c r="C27" s="4"/>
      <c r="D27" s="54">
        <v>486</v>
      </c>
      <c r="E27" s="54">
        <v>14522</v>
      </c>
      <c r="F27" s="54">
        <v>270</v>
      </c>
      <c r="G27" s="54">
        <v>7770</v>
      </c>
      <c r="H27" s="54">
        <v>242</v>
      </c>
      <c r="I27" s="54">
        <v>8279</v>
      </c>
      <c r="J27" s="54">
        <v>173</v>
      </c>
      <c r="K27" s="54">
        <v>3396</v>
      </c>
      <c r="L27" s="54">
        <v>270</v>
      </c>
      <c r="M27" s="54">
        <v>9420</v>
      </c>
      <c r="N27" s="3"/>
      <c r="O27" s="3"/>
    </row>
    <row r="28" spans="1:15" ht="25.5" customHeight="1">
      <c r="A28" s="500"/>
      <c r="B28" s="58" t="s">
        <v>76</v>
      </c>
      <c r="C28" s="4"/>
      <c r="D28" s="54">
        <v>986</v>
      </c>
      <c r="E28" s="54">
        <v>19981</v>
      </c>
      <c r="F28" s="54">
        <v>1326</v>
      </c>
      <c r="G28" s="54">
        <v>50305</v>
      </c>
      <c r="H28" s="54">
        <v>1395</v>
      </c>
      <c r="I28" s="54">
        <v>56516</v>
      </c>
      <c r="J28" s="54">
        <v>1390</v>
      </c>
      <c r="K28" s="54">
        <v>59534</v>
      </c>
      <c r="L28" s="54">
        <v>1331</v>
      </c>
      <c r="M28" s="54">
        <v>58728</v>
      </c>
      <c r="N28" s="3"/>
      <c r="O28" s="3"/>
    </row>
    <row r="29" spans="1:15" ht="25.5" customHeight="1">
      <c r="A29" s="572" t="s">
        <v>343</v>
      </c>
      <c r="B29" s="573"/>
      <c r="C29" s="56"/>
      <c r="D29" s="54">
        <v>12196</v>
      </c>
      <c r="E29" s="54">
        <v>140574</v>
      </c>
      <c r="F29" s="54">
        <v>1826</v>
      </c>
      <c r="G29" s="54">
        <v>164741</v>
      </c>
      <c r="H29" s="54">
        <v>1816</v>
      </c>
      <c r="I29" s="54">
        <v>178775</v>
      </c>
      <c r="J29" s="54">
        <v>1822</v>
      </c>
      <c r="K29" s="54">
        <v>172265</v>
      </c>
      <c r="L29" s="54">
        <v>1710</v>
      </c>
      <c r="M29" s="54">
        <v>161982</v>
      </c>
      <c r="N29" s="3"/>
      <c r="O29" s="3"/>
    </row>
    <row r="30" spans="1:15" ht="3.75" customHeight="1">
      <c r="A30" s="48"/>
      <c r="B30" s="48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3"/>
      <c r="O30" s="3"/>
    </row>
    <row r="31" spans="1:15" ht="12">
      <c r="A31" s="50" t="s">
        <v>198</v>
      </c>
      <c r="B31" s="50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">
      <c r="A32" s="51" t="s">
        <v>463</v>
      </c>
      <c r="B32" s="5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">
      <c r="A33" s="51" t="s">
        <v>464</v>
      </c>
      <c r="B33" s="5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">
      <c r="A34" s="51" t="s">
        <v>465</v>
      </c>
      <c r="B34" s="5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s="95" customFormat="1" ht="10.5">
      <c r="A35" s="51" t="s">
        <v>466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1:15" s="95" customFormat="1" ht="10.5">
      <c r="A36" s="334" t="s">
        <v>516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1:15" ht="12">
      <c r="A37" s="3"/>
      <c r="B37" s="5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ht="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ht="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ht="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ht="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</sheetData>
  <mergeCells count="14">
    <mergeCell ref="A29:B29"/>
    <mergeCell ref="D5:E5"/>
    <mergeCell ref="F5:G5"/>
    <mergeCell ref="H5:I5"/>
    <mergeCell ref="A11:A15"/>
    <mergeCell ref="A17:A28"/>
    <mergeCell ref="A1:M1"/>
    <mergeCell ref="A3:M3"/>
    <mergeCell ref="A10:B10"/>
    <mergeCell ref="A16:B16"/>
    <mergeCell ref="J5:K5"/>
    <mergeCell ref="L5:M5"/>
    <mergeCell ref="A8:B8"/>
    <mergeCell ref="A9:B9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42"/>
  <sheetViews>
    <sheetView workbookViewId="0" topLeftCell="A1">
      <selection activeCell="A1" sqref="A1:L1"/>
    </sheetView>
  </sheetViews>
  <sheetFormatPr defaultColWidth="9.00390625" defaultRowHeight="13.5"/>
  <cols>
    <col min="1" max="1" width="9.625" style="66" customWidth="1"/>
    <col min="2" max="2" width="0.74609375" style="66" customWidth="1"/>
    <col min="3" max="3" width="7.125" style="66" customWidth="1"/>
    <col min="4" max="4" width="7.75390625" style="66" customWidth="1"/>
    <col min="5" max="5" width="9.00390625" style="66" customWidth="1"/>
    <col min="6" max="6" width="8.75390625" style="66" customWidth="1"/>
    <col min="7" max="7" width="7.75390625" style="66" customWidth="1"/>
    <col min="8" max="8" width="8.75390625" style="66" customWidth="1"/>
    <col min="9" max="9" width="8.375" style="66" customWidth="1"/>
    <col min="10" max="10" width="8.125" style="66" customWidth="1"/>
    <col min="11" max="11" width="7.875" style="66" customWidth="1"/>
    <col min="12" max="12" width="8.00390625" style="66" customWidth="1"/>
    <col min="13" max="13" width="10.75390625" style="66" customWidth="1"/>
    <col min="14" max="14" width="1.00390625" style="66" customWidth="1"/>
    <col min="15" max="15" width="7.00390625" style="66" customWidth="1"/>
    <col min="16" max="16" width="7.375" style="66" customWidth="1"/>
    <col min="17" max="17" width="9.125" style="66" customWidth="1"/>
    <col min="18" max="18" width="8.75390625" style="66" customWidth="1"/>
    <col min="19" max="19" width="3.75390625" style="66" customWidth="1"/>
    <col min="20" max="20" width="8.875" style="66" customWidth="1"/>
    <col min="21" max="21" width="0.74609375" style="66" customWidth="1"/>
    <col min="22" max="25" width="8.75390625" style="66" customWidth="1"/>
    <col min="26" max="16384" width="8.875" style="66" customWidth="1"/>
  </cols>
  <sheetData>
    <row r="1" spans="1:17" s="61" customFormat="1" ht="18" customHeight="1">
      <c r="A1" s="559" t="s">
        <v>433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308"/>
      <c r="N1" s="62"/>
      <c r="O1" s="62"/>
      <c r="P1" s="62"/>
      <c r="Q1" s="62"/>
    </row>
    <row r="3" spans="1:12" ht="11.25" customHeight="1">
      <c r="A3" s="567" t="s">
        <v>436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</row>
    <row r="4" ht="4.5" customHeight="1"/>
    <row r="5" spans="1:12" ht="18.75" customHeight="1">
      <c r="A5" s="46" t="s">
        <v>5</v>
      </c>
      <c r="B5" s="48"/>
      <c r="C5" s="583" t="s">
        <v>350</v>
      </c>
      <c r="D5" s="586" t="s">
        <v>349</v>
      </c>
      <c r="E5" s="510" t="s">
        <v>201</v>
      </c>
      <c r="F5" s="510"/>
      <c r="G5" s="510" t="s">
        <v>202</v>
      </c>
      <c r="H5" s="510"/>
      <c r="I5" s="510" t="s">
        <v>203</v>
      </c>
      <c r="J5" s="510"/>
      <c r="K5" s="510" t="s">
        <v>204</v>
      </c>
      <c r="L5" s="511"/>
    </row>
    <row r="6" spans="1:12" ht="18.75" customHeight="1">
      <c r="A6" s="67"/>
      <c r="B6" s="43"/>
      <c r="C6" s="584"/>
      <c r="D6" s="587"/>
      <c r="E6" s="310" t="s">
        <v>209</v>
      </c>
      <c r="F6" s="310" t="s">
        <v>210</v>
      </c>
      <c r="G6" s="310" t="s">
        <v>209</v>
      </c>
      <c r="H6" s="310" t="s">
        <v>210</v>
      </c>
      <c r="I6" s="310" t="s">
        <v>209</v>
      </c>
      <c r="J6" s="310" t="s">
        <v>210</v>
      </c>
      <c r="K6" s="310" t="s">
        <v>209</v>
      </c>
      <c r="L6" s="311" t="s">
        <v>210</v>
      </c>
    </row>
    <row r="7" spans="1:12" ht="18.75" customHeight="1">
      <c r="A7" s="69" t="s">
        <v>21</v>
      </c>
      <c r="B7" s="70"/>
      <c r="C7" s="585"/>
      <c r="D7" s="588"/>
      <c r="E7" s="312" t="s">
        <v>213</v>
      </c>
      <c r="F7" s="312" t="s">
        <v>214</v>
      </c>
      <c r="G7" s="312" t="s">
        <v>213</v>
      </c>
      <c r="H7" s="312" t="s">
        <v>214</v>
      </c>
      <c r="I7" s="312" t="s">
        <v>213</v>
      </c>
      <c r="J7" s="312" t="s">
        <v>214</v>
      </c>
      <c r="K7" s="312" t="s">
        <v>213</v>
      </c>
      <c r="L7" s="313" t="s">
        <v>214</v>
      </c>
    </row>
    <row r="8" spans="1:12" ht="4.5" customHeight="1">
      <c r="A8" s="43"/>
      <c r="B8" s="71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36" customHeight="1">
      <c r="A9" s="37" t="s">
        <v>23</v>
      </c>
      <c r="B9" s="42"/>
      <c r="C9" s="72">
        <v>184</v>
      </c>
      <c r="D9" s="72">
        <v>4536</v>
      </c>
      <c r="E9" s="72">
        <v>35</v>
      </c>
      <c r="F9" s="72">
        <v>654</v>
      </c>
      <c r="G9" s="72">
        <v>22</v>
      </c>
      <c r="H9" s="72">
        <v>546</v>
      </c>
      <c r="I9" s="72">
        <v>0</v>
      </c>
      <c r="J9" s="72">
        <v>0</v>
      </c>
      <c r="K9" s="72">
        <v>5</v>
      </c>
      <c r="L9" s="72">
        <v>45</v>
      </c>
    </row>
    <row r="10" spans="1:12" ht="36" customHeight="1">
      <c r="A10" s="37">
        <v>11</v>
      </c>
      <c r="B10" s="42"/>
      <c r="C10" s="72">
        <v>201</v>
      </c>
      <c r="D10" s="72">
        <v>4501</v>
      </c>
      <c r="E10" s="72">
        <v>56</v>
      </c>
      <c r="F10" s="72">
        <v>684</v>
      </c>
      <c r="G10" s="72">
        <v>56</v>
      </c>
      <c r="H10" s="72">
        <v>398</v>
      </c>
      <c r="I10" s="72">
        <v>0</v>
      </c>
      <c r="J10" s="72">
        <v>0</v>
      </c>
      <c r="K10" s="72">
        <v>7</v>
      </c>
      <c r="L10" s="72">
        <v>37</v>
      </c>
    </row>
    <row r="11" spans="1:12" ht="36" customHeight="1">
      <c r="A11" s="37">
        <v>12</v>
      </c>
      <c r="B11" s="42"/>
      <c r="C11" s="72">
        <v>277</v>
      </c>
      <c r="D11" s="72">
        <v>4884</v>
      </c>
      <c r="E11" s="72">
        <v>33</v>
      </c>
      <c r="F11" s="72">
        <v>597</v>
      </c>
      <c r="G11" s="72">
        <v>15</v>
      </c>
      <c r="H11" s="72">
        <v>273</v>
      </c>
      <c r="I11" s="72">
        <v>0</v>
      </c>
      <c r="J11" s="72">
        <v>0</v>
      </c>
      <c r="K11" s="72">
        <v>7</v>
      </c>
      <c r="L11" s="72">
        <v>49</v>
      </c>
    </row>
    <row r="12" spans="1:12" ht="36" customHeight="1">
      <c r="A12" s="37">
        <v>13</v>
      </c>
      <c r="B12" s="42"/>
      <c r="C12" s="72">
        <v>194</v>
      </c>
      <c r="D12" s="72">
        <v>5680</v>
      </c>
      <c r="E12" s="72">
        <v>26</v>
      </c>
      <c r="F12" s="72">
        <v>622</v>
      </c>
      <c r="G12" s="72">
        <v>12</v>
      </c>
      <c r="H12" s="72">
        <v>282</v>
      </c>
      <c r="I12" s="72">
        <v>0</v>
      </c>
      <c r="J12" s="72">
        <v>0</v>
      </c>
      <c r="K12" s="72">
        <v>7</v>
      </c>
      <c r="L12" s="72">
        <v>16</v>
      </c>
    </row>
    <row r="13" spans="1:12" s="75" customFormat="1" ht="36" customHeight="1">
      <c r="A13" s="65">
        <v>14</v>
      </c>
      <c r="B13" s="73"/>
      <c r="C13" s="283">
        <v>199</v>
      </c>
      <c r="D13" s="283">
        <v>6397</v>
      </c>
      <c r="E13" s="283">
        <v>27</v>
      </c>
      <c r="F13" s="283">
        <v>658</v>
      </c>
      <c r="G13" s="283">
        <v>12</v>
      </c>
      <c r="H13" s="283">
        <v>329</v>
      </c>
      <c r="I13" s="283">
        <v>0</v>
      </c>
      <c r="J13" s="283">
        <v>0</v>
      </c>
      <c r="K13" s="283">
        <v>7</v>
      </c>
      <c r="L13" s="283">
        <v>27</v>
      </c>
    </row>
    <row r="14" spans="1:12" ht="4.5" customHeight="1">
      <c r="A14" s="76"/>
      <c r="B14" s="77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ht="4.5" customHeight="1"/>
    <row r="16" ht="12">
      <c r="A16" s="50" t="s">
        <v>198</v>
      </c>
    </row>
    <row r="17" ht="12">
      <c r="A17" s="50"/>
    </row>
    <row r="18" ht="12">
      <c r="A18" s="50"/>
    </row>
    <row r="19" ht="12">
      <c r="A19" s="50"/>
    </row>
    <row r="20" ht="12">
      <c r="A20" s="50"/>
    </row>
    <row r="21" ht="12">
      <c r="A21" s="50"/>
    </row>
    <row r="23" spans="8:25" ht="12"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5" spans="1:12" ht="13.5" customHeight="1">
      <c r="A25" s="500" t="s">
        <v>437</v>
      </c>
      <c r="B25" s="500"/>
      <c r="C25" s="500"/>
      <c r="D25" s="500"/>
      <c r="E25" s="500"/>
      <c r="F25" s="500"/>
      <c r="H25" s="567" t="s">
        <v>438</v>
      </c>
      <c r="I25" s="567"/>
      <c r="J25" s="567"/>
      <c r="K25" s="567"/>
      <c r="L25" s="567"/>
    </row>
    <row r="26" spans="2:6" ht="4.5" customHeight="1">
      <c r="B26" s="76"/>
      <c r="C26" s="78"/>
      <c r="D26" s="78"/>
      <c r="E26" s="78"/>
      <c r="F26" s="79"/>
    </row>
    <row r="27" spans="1:12" ht="18.75" customHeight="1">
      <c r="A27" s="46" t="s">
        <v>5</v>
      </c>
      <c r="B27" s="80"/>
      <c r="C27" s="579" t="s">
        <v>205</v>
      </c>
      <c r="D27" s="578"/>
      <c r="E27" s="577" t="s">
        <v>206</v>
      </c>
      <c r="F27" s="579"/>
      <c r="H27" s="46" t="s">
        <v>5</v>
      </c>
      <c r="I27" s="577" t="s">
        <v>207</v>
      </c>
      <c r="J27" s="578"/>
      <c r="K27" s="577" t="s">
        <v>208</v>
      </c>
      <c r="L27" s="579"/>
    </row>
    <row r="28" spans="2:12" ht="18.75" customHeight="1">
      <c r="B28" s="71"/>
      <c r="C28" s="582" t="s">
        <v>211</v>
      </c>
      <c r="D28" s="575" t="s">
        <v>212</v>
      </c>
      <c r="E28" s="575" t="s">
        <v>211</v>
      </c>
      <c r="F28" s="580" t="s">
        <v>212</v>
      </c>
      <c r="H28" s="67"/>
      <c r="I28" s="575" t="s">
        <v>211</v>
      </c>
      <c r="J28" s="575" t="s">
        <v>212</v>
      </c>
      <c r="K28" s="575" t="s">
        <v>211</v>
      </c>
      <c r="L28" s="580" t="s">
        <v>212</v>
      </c>
    </row>
    <row r="29" spans="1:12" ht="18.75" customHeight="1">
      <c r="A29" s="69" t="s">
        <v>21</v>
      </c>
      <c r="B29" s="70"/>
      <c r="C29" s="539"/>
      <c r="D29" s="576"/>
      <c r="E29" s="576"/>
      <c r="F29" s="581"/>
      <c r="H29" s="67" t="s">
        <v>21</v>
      </c>
      <c r="I29" s="576"/>
      <c r="J29" s="576"/>
      <c r="K29" s="576"/>
      <c r="L29" s="581"/>
    </row>
    <row r="30" spans="1:12" ht="4.5" customHeight="1">
      <c r="A30" s="67"/>
      <c r="B30" s="43"/>
      <c r="C30" s="43"/>
      <c r="D30" s="43"/>
      <c r="E30" s="43"/>
      <c r="F30" s="43"/>
      <c r="H30" s="81"/>
      <c r="I30" s="43"/>
      <c r="J30" s="43"/>
      <c r="K30" s="43"/>
      <c r="L30" s="43"/>
    </row>
    <row r="31" spans="1:12" ht="36" customHeight="1">
      <c r="A31" s="41" t="s">
        <v>23</v>
      </c>
      <c r="B31" s="43"/>
      <c r="C31" s="87">
        <v>80</v>
      </c>
      <c r="D31" s="87">
        <v>8261</v>
      </c>
      <c r="E31" s="87">
        <v>9241</v>
      </c>
      <c r="F31" s="87">
        <v>50919</v>
      </c>
      <c r="H31" s="319" t="s">
        <v>23</v>
      </c>
      <c r="I31" s="29">
        <v>22397</v>
      </c>
      <c r="J31" s="29">
        <v>2011</v>
      </c>
      <c r="K31" s="29">
        <v>44687</v>
      </c>
      <c r="L31" s="29">
        <v>46060</v>
      </c>
    </row>
    <row r="32" spans="1:12" ht="36" customHeight="1">
      <c r="A32" s="41">
        <v>11</v>
      </c>
      <c r="B32" s="43"/>
      <c r="C32" s="87">
        <v>80</v>
      </c>
      <c r="D32" s="87">
        <v>8560</v>
      </c>
      <c r="E32" s="87">
        <v>10173</v>
      </c>
      <c r="F32" s="87">
        <v>58247</v>
      </c>
      <c r="H32" s="41">
        <v>11</v>
      </c>
      <c r="I32" s="29">
        <v>22969</v>
      </c>
      <c r="J32" s="29">
        <v>2604</v>
      </c>
      <c r="K32" s="29">
        <v>45920</v>
      </c>
      <c r="L32" s="29">
        <v>61421</v>
      </c>
    </row>
    <row r="33" spans="1:12" ht="36" customHeight="1">
      <c r="A33" s="41">
        <v>12</v>
      </c>
      <c r="B33" s="43"/>
      <c r="C33" s="87">
        <v>79</v>
      </c>
      <c r="D33" s="87">
        <v>8165</v>
      </c>
      <c r="E33" s="87">
        <v>10800</v>
      </c>
      <c r="F33" s="87">
        <v>60279</v>
      </c>
      <c r="H33" s="41">
        <v>12</v>
      </c>
      <c r="I33" s="29">
        <v>24161</v>
      </c>
      <c r="J33" s="29">
        <v>1847</v>
      </c>
      <c r="K33" s="29">
        <v>47174</v>
      </c>
      <c r="L33" s="29">
        <v>63824</v>
      </c>
    </row>
    <row r="34" spans="1:12" ht="36" customHeight="1">
      <c r="A34" s="41">
        <v>13</v>
      </c>
      <c r="B34" s="43"/>
      <c r="C34" s="87">
        <v>80</v>
      </c>
      <c r="D34" s="87">
        <v>8767</v>
      </c>
      <c r="E34" s="87">
        <v>11766</v>
      </c>
      <c r="F34" s="87">
        <v>60073</v>
      </c>
      <c r="H34" s="41">
        <v>13</v>
      </c>
      <c r="I34" s="29">
        <v>25049</v>
      </c>
      <c r="J34" s="29">
        <v>1983</v>
      </c>
      <c r="K34" s="29">
        <v>50856</v>
      </c>
      <c r="L34" s="29">
        <v>46321</v>
      </c>
    </row>
    <row r="35" spans="1:12" ht="36" customHeight="1">
      <c r="A35" s="82">
        <v>14</v>
      </c>
      <c r="B35" s="83"/>
      <c r="C35" s="89">
        <v>58</v>
      </c>
      <c r="D35" s="335">
        <v>686</v>
      </c>
      <c r="E35" s="89">
        <v>12586</v>
      </c>
      <c r="F35" s="89">
        <v>60453</v>
      </c>
      <c r="G35" s="75"/>
      <c r="H35" s="82">
        <v>14</v>
      </c>
      <c r="I35" s="120">
        <v>25885</v>
      </c>
      <c r="J35" s="120">
        <v>2471</v>
      </c>
      <c r="K35" s="120">
        <v>51787</v>
      </c>
      <c r="L35" s="120">
        <v>55282</v>
      </c>
    </row>
    <row r="36" spans="1:12" ht="4.5" customHeight="1">
      <c r="A36" s="84"/>
      <c r="B36" s="76"/>
      <c r="C36" s="76"/>
      <c r="D36" s="76"/>
      <c r="E36" s="76"/>
      <c r="F36" s="76"/>
      <c r="H36" s="84"/>
      <c r="I36" s="76"/>
      <c r="J36" s="76"/>
      <c r="K36" s="76"/>
      <c r="L36" s="76"/>
    </row>
    <row r="37" ht="4.5" customHeight="1"/>
    <row r="38" spans="1:8" ht="12">
      <c r="A38" s="50" t="s">
        <v>198</v>
      </c>
      <c r="H38" s="50" t="s">
        <v>215</v>
      </c>
    </row>
    <row r="39" ht="12">
      <c r="A39" s="85" t="s">
        <v>517</v>
      </c>
    </row>
    <row r="40" ht="12">
      <c r="A40" s="85" t="s">
        <v>467</v>
      </c>
    </row>
    <row r="41" ht="12">
      <c r="A41" s="85" t="s">
        <v>468</v>
      </c>
    </row>
    <row r="42" ht="12">
      <c r="A42" s="85" t="s">
        <v>467</v>
      </c>
    </row>
  </sheetData>
  <mergeCells count="22">
    <mergeCell ref="G5:H5"/>
    <mergeCell ref="A3:L3"/>
    <mergeCell ref="I5:J5"/>
    <mergeCell ref="K5:L5"/>
    <mergeCell ref="D28:D29"/>
    <mergeCell ref="E28:E29"/>
    <mergeCell ref="F28:F29"/>
    <mergeCell ref="C5:C7"/>
    <mergeCell ref="D5:D7"/>
    <mergeCell ref="E5:F5"/>
    <mergeCell ref="C27:D27"/>
    <mergeCell ref="E27:F27"/>
    <mergeCell ref="A1:L1"/>
    <mergeCell ref="I28:I29"/>
    <mergeCell ref="I27:J27"/>
    <mergeCell ref="K27:L27"/>
    <mergeCell ref="A25:F25"/>
    <mergeCell ref="H25:L25"/>
    <mergeCell ref="J28:J29"/>
    <mergeCell ref="K28:K29"/>
    <mergeCell ref="L28:L29"/>
    <mergeCell ref="C28:C29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57"/>
  <sheetViews>
    <sheetView zoomScale="85" zoomScaleNormal="85" zoomScaleSheetLayoutView="100" workbookViewId="0" topLeftCell="A1">
      <selection activeCell="A1" sqref="A1:H1"/>
    </sheetView>
  </sheetViews>
  <sheetFormatPr defaultColWidth="9.00390625" defaultRowHeight="13.5"/>
  <cols>
    <col min="1" max="1" width="5.75390625" style="1" customWidth="1"/>
    <col min="2" max="2" width="12.875" style="1" customWidth="1"/>
    <col min="3" max="3" width="0.74609375" style="1" customWidth="1"/>
    <col min="4" max="8" width="14.50390625" style="1" customWidth="1"/>
    <col min="9" max="9" width="7.625" style="1" bestFit="1" customWidth="1"/>
    <col min="10" max="10" width="1.4921875" style="1" customWidth="1"/>
    <col min="11" max="11" width="4.875" style="1" customWidth="1"/>
    <col min="12" max="12" width="1.4921875" style="1" customWidth="1"/>
    <col min="13" max="13" width="4.875" style="1" customWidth="1"/>
    <col min="14" max="14" width="1.4921875" style="1" customWidth="1"/>
    <col min="15" max="15" width="4.875" style="1" customWidth="1"/>
    <col min="16" max="17" width="6.125" style="1" customWidth="1"/>
    <col min="18" max="18" width="5.875" style="1" customWidth="1"/>
    <col min="19" max="19" width="6.125" style="1" customWidth="1"/>
    <col min="20" max="20" width="1.4921875" style="1" customWidth="1"/>
    <col min="21" max="21" width="4.875" style="1" customWidth="1"/>
    <col min="22" max="23" width="5.875" style="1" customWidth="1"/>
    <col min="24" max="25" width="6.25390625" style="1" customWidth="1"/>
    <col min="26" max="26" width="5.875" style="1" customWidth="1"/>
    <col min="27" max="27" width="6.75390625" style="1" customWidth="1"/>
    <col min="28" max="28" width="7.50390625" style="1" customWidth="1"/>
    <col min="29" max="29" width="6.25390625" style="1" customWidth="1"/>
    <col min="30" max="32" width="5.875" style="1" customWidth="1"/>
    <col min="33" max="33" width="5.75390625" style="1" customWidth="1"/>
    <col min="34" max="16384" width="8.875" style="1" customWidth="1"/>
  </cols>
  <sheetData>
    <row r="1" spans="1:17" s="61" customFormat="1" ht="18" customHeight="1">
      <c r="A1" s="559" t="s">
        <v>433</v>
      </c>
      <c r="B1" s="559"/>
      <c r="C1" s="559"/>
      <c r="D1" s="559"/>
      <c r="E1" s="559"/>
      <c r="F1" s="559"/>
      <c r="G1" s="559"/>
      <c r="H1" s="559"/>
      <c r="I1" s="308"/>
      <c r="J1" s="308"/>
      <c r="K1" s="308"/>
      <c r="L1" s="308"/>
      <c r="M1" s="308"/>
      <c r="N1" s="62"/>
      <c r="O1" s="62"/>
      <c r="P1" s="62"/>
      <c r="Q1" s="62"/>
    </row>
    <row r="3" spans="1:8" ht="13.5" customHeight="1">
      <c r="A3" s="596" t="s">
        <v>439</v>
      </c>
      <c r="B3" s="596"/>
      <c r="C3" s="596"/>
      <c r="D3" s="596"/>
      <c r="E3" s="596"/>
      <c r="F3" s="596"/>
      <c r="G3" s="596"/>
      <c r="H3" s="596"/>
    </row>
    <row r="4" ht="3.75" customHeight="1"/>
    <row r="5" spans="1:8" ht="12">
      <c r="A5" s="2"/>
      <c r="B5" s="46" t="s">
        <v>375</v>
      </c>
      <c r="C5" s="2"/>
      <c r="D5" s="537" t="s">
        <v>23</v>
      </c>
      <c r="E5" s="595">
        <v>11</v>
      </c>
      <c r="F5" s="537">
        <v>12</v>
      </c>
      <c r="G5" s="536">
        <v>13</v>
      </c>
      <c r="H5" s="597">
        <v>14</v>
      </c>
    </row>
    <row r="6" spans="1:8" ht="13.5" customHeight="1">
      <c r="A6" s="44" t="s">
        <v>374</v>
      </c>
      <c r="B6" s="9"/>
      <c r="C6" s="91"/>
      <c r="D6" s="539"/>
      <c r="E6" s="576"/>
      <c r="F6" s="539"/>
      <c r="G6" s="538"/>
      <c r="H6" s="598"/>
    </row>
    <row r="7" spans="1:8" s="7" customFormat="1" ht="21.75" customHeight="1">
      <c r="A7" s="502" t="s">
        <v>367</v>
      </c>
      <c r="B7" s="571"/>
      <c r="C7" s="94"/>
      <c r="D7" s="89">
        <f>SUM(D9+D26)</f>
        <v>448768</v>
      </c>
      <c r="E7" s="89">
        <f>SUM(E9+E26)</f>
        <v>457533</v>
      </c>
      <c r="F7" s="89">
        <f>SUM(F9+F26)</f>
        <v>470128</v>
      </c>
      <c r="G7" s="89">
        <f>SUM(G9+G26)</f>
        <v>484669</v>
      </c>
      <c r="H7" s="89">
        <f>SUM(H9+H26)</f>
        <v>497056</v>
      </c>
    </row>
    <row r="8" spans="1:8" ht="21.75" customHeight="1">
      <c r="A8" s="593" t="s">
        <v>373</v>
      </c>
      <c r="B8" s="590"/>
      <c r="C8" s="3"/>
      <c r="D8" s="3"/>
      <c r="E8" s="3"/>
      <c r="F8" s="3"/>
      <c r="G8" s="3"/>
      <c r="H8" s="3"/>
    </row>
    <row r="9" spans="1:8" ht="21.75" customHeight="1">
      <c r="A9" s="43"/>
      <c r="B9" s="58" t="s">
        <v>366</v>
      </c>
      <c r="C9" s="37"/>
      <c r="D9" s="88">
        <f>SUM(D10:D25)</f>
        <v>388976</v>
      </c>
      <c r="E9" s="88">
        <f>SUM(E10:E25)</f>
        <v>398070</v>
      </c>
      <c r="F9" s="88">
        <f>SUM(F10:F25)</f>
        <v>410780</v>
      </c>
      <c r="G9" s="88">
        <f>SUM(G10:G25)</f>
        <v>425955</v>
      </c>
      <c r="H9" s="88">
        <f>SUM(H10:H25)</f>
        <v>438838</v>
      </c>
    </row>
    <row r="10" spans="1:8" ht="21.75" customHeight="1">
      <c r="A10" s="43"/>
      <c r="B10" s="58" t="s">
        <v>361</v>
      </c>
      <c r="C10" s="37"/>
      <c r="D10" s="87">
        <v>22103</v>
      </c>
      <c r="E10" s="87">
        <v>22627</v>
      </c>
      <c r="F10" s="87">
        <v>21555</v>
      </c>
      <c r="G10" s="87">
        <v>22024</v>
      </c>
      <c r="H10" s="87">
        <v>22654</v>
      </c>
    </row>
    <row r="11" spans="1:8" ht="21.75" customHeight="1">
      <c r="A11" s="43"/>
      <c r="B11" s="58" t="s">
        <v>353</v>
      </c>
      <c r="C11" s="37"/>
      <c r="D11" s="87">
        <v>14426</v>
      </c>
      <c r="E11" s="87">
        <v>14649</v>
      </c>
      <c r="F11" s="87">
        <v>15000</v>
      </c>
      <c r="G11" s="87">
        <v>15366</v>
      </c>
      <c r="H11" s="87">
        <v>15742</v>
      </c>
    </row>
    <row r="12" spans="1:8" ht="21.75" customHeight="1">
      <c r="A12" s="43"/>
      <c r="B12" s="58" t="s">
        <v>354</v>
      </c>
      <c r="C12" s="37"/>
      <c r="D12" s="87">
        <v>30322</v>
      </c>
      <c r="E12" s="87">
        <v>31279</v>
      </c>
      <c r="F12" s="87">
        <v>32154</v>
      </c>
      <c r="G12" s="87">
        <v>33223</v>
      </c>
      <c r="H12" s="87">
        <v>34257</v>
      </c>
    </row>
    <row r="13" spans="1:8" ht="21.75" customHeight="1">
      <c r="A13" s="43"/>
      <c r="B13" s="58" t="s">
        <v>355</v>
      </c>
      <c r="C13" s="37"/>
      <c r="D13" s="87">
        <v>51927</v>
      </c>
      <c r="E13" s="87">
        <v>53462</v>
      </c>
      <c r="F13" s="87">
        <v>54356</v>
      </c>
      <c r="G13" s="87">
        <v>56494</v>
      </c>
      <c r="H13" s="87">
        <v>58436</v>
      </c>
    </row>
    <row r="14" spans="1:8" ht="21.75" customHeight="1">
      <c r="A14" s="43"/>
      <c r="B14" s="58" t="s">
        <v>356</v>
      </c>
      <c r="C14" s="37"/>
      <c r="D14" s="87">
        <v>14996</v>
      </c>
      <c r="E14" s="87">
        <v>15502</v>
      </c>
      <c r="F14" s="87">
        <v>16194</v>
      </c>
      <c r="G14" s="87">
        <v>16961</v>
      </c>
      <c r="H14" s="87">
        <v>17615</v>
      </c>
    </row>
    <row r="15" spans="1:8" ht="21.75" customHeight="1">
      <c r="A15" s="43"/>
      <c r="B15" s="58" t="s">
        <v>357</v>
      </c>
      <c r="C15" s="37"/>
      <c r="D15" s="87">
        <v>12347</v>
      </c>
      <c r="E15" s="87">
        <v>12968</v>
      </c>
      <c r="F15" s="87">
        <v>13782</v>
      </c>
      <c r="G15" s="87">
        <v>14673</v>
      </c>
      <c r="H15" s="87">
        <v>15273</v>
      </c>
    </row>
    <row r="16" spans="1:8" ht="21.75" customHeight="1">
      <c r="A16" s="43"/>
      <c r="B16" s="58" t="s">
        <v>362</v>
      </c>
      <c r="C16" s="37"/>
      <c r="D16" s="87">
        <v>12736</v>
      </c>
      <c r="E16" s="87">
        <v>13031</v>
      </c>
      <c r="F16" s="87">
        <v>13606</v>
      </c>
      <c r="G16" s="87">
        <v>14135</v>
      </c>
      <c r="H16" s="87">
        <v>14727</v>
      </c>
    </row>
    <row r="17" spans="1:8" ht="21.75" customHeight="1">
      <c r="A17" s="43"/>
      <c r="B17" s="58" t="s">
        <v>363</v>
      </c>
      <c r="C17" s="37"/>
      <c r="D17" s="87">
        <v>17928</v>
      </c>
      <c r="E17" s="87">
        <v>18422</v>
      </c>
      <c r="F17" s="87">
        <v>18754</v>
      </c>
      <c r="G17" s="87">
        <v>19569</v>
      </c>
      <c r="H17" s="87">
        <v>20422</v>
      </c>
    </row>
    <row r="18" spans="1:8" ht="21.75" customHeight="1">
      <c r="A18" s="43"/>
      <c r="B18" s="58" t="s">
        <v>364</v>
      </c>
      <c r="C18" s="37"/>
      <c r="D18" s="87">
        <v>7055</v>
      </c>
      <c r="E18" s="87">
        <v>7134</v>
      </c>
      <c r="F18" s="87">
        <v>7268</v>
      </c>
      <c r="G18" s="87">
        <v>7529</v>
      </c>
      <c r="H18" s="87">
        <v>7767</v>
      </c>
    </row>
    <row r="19" spans="1:8" ht="21.75" customHeight="1">
      <c r="A19" s="43"/>
      <c r="B19" s="58" t="s">
        <v>365</v>
      </c>
      <c r="C19" s="37"/>
      <c r="D19" s="87">
        <v>69296</v>
      </c>
      <c r="E19" s="87">
        <v>70297</v>
      </c>
      <c r="F19" s="87">
        <v>69692</v>
      </c>
      <c r="G19" s="87">
        <v>71402</v>
      </c>
      <c r="H19" s="87">
        <v>72711</v>
      </c>
    </row>
    <row r="20" spans="1:8" ht="21.75" customHeight="1">
      <c r="A20" s="43"/>
      <c r="B20" s="58" t="s">
        <v>358</v>
      </c>
      <c r="C20" s="37"/>
      <c r="D20" s="87">
        <v>65793</v>
      </c>
      <c r="E20" s="87">
        <v>66956</v>
      </c>
      <c r="F20" s="87">
        <v>68521</v>
      </c>
      <c r="G20" s="87">
        <v>71897</v>
      </c>
      <c r="H20" s="87">
        <v>74052</v>
      </c>
    </row>
    <row r="21" spans="1:8" ht="21.75" customHeight="1">
      <c r="A21" s="43"/>
      <c r="B21" s="58" t="s">
        <v>216</v>
      </c>
      <c r="C21" s="37"/>
      <c r="D21" s="87">
        <v>9153</v>
      </c>
      <c r="E21" s="87">
        <v>9158</v>
      </c>
      <c r="F21" s="87">
        <v>9244</v>
      </c>
      <c r="G21" s="87">
        <v>9296</v>
      </c>
      <c r="H21" s="87">
        <v>9395</v>
      </c>
    </row>
    <row r="22" spans="1:8" ht="21.75" customHeight="1">
      <c r="A22" s="43"/>
      <c r="B22" s="58" t="s">
        <v>351</v>
      </c>
      <c r="C22" s="37"/>
      <c r="D22" s="87">
        <v>1134</v>
      </c>
      <c r="E22" s="87">
        <v>1188</v>
      </c>
      <c r="F22" s="87">
        <v>1262</v>
      </c>
      <c r="G22" s="87">
        <v>1344</v>
      </c>
      <c r="H22" s="87">
        <v>1358</v>
      </c>
    </row>
    <row r="23" spans="1:8" ht="21.75" customHeight="1">
      <c r="A23" s="43"/>
      <c r="B23" s="58" t="s">
        <v>352</v>
      </c>
      <c r="C23" s="37"/>
      <c r="D23" s="87">
        <v>12015</v>
      </c>
      <c r="E23" s="87">
        <v>12015</v>
      </c>
      <c r="F23" s="87">
        <v>12015</v>
      </c>
      <c r="G23" s="87">
        <v>12015</v>
      </c>
      <c r="H23" s="87">
        <v>12015</v>
      </c>
    </row>
    <row r="24" spans="1:8" ht="21.75" customHeight="1">
      <c r="A24" s="43"/>
      <c r="B24" s="68" t="s">
        <v>368</v>
      </c>
      <c r="C24" s="37"/>
      <c r="D24" s="87">
        <v>47745</v>
      </c>
      <c r="E24" s="87">
        <v>49382</v>
      </c>
      <c r="F24" s="87">
        <v>57021</v>
      </c>
      <c r="G24" s="87">
        <v>59671</v>
      </c>
      <c r="H24" s="87">
        <v>62058</v>
      </c>
    </row>
    <row r="25" spans="1:8" ht="21.75" customHeight="1">
      <c r="A25" s="43"/>
      <c r="B25" s="90" t="s">
        <v>376</v>
      </c>
      <c r="C25" s="86"/>
      <c r="D25" s="87">
        <v>0</v>
      </c>
      <c r="E25" s="87">
        <v>0</v>
      </c>
      <c r="F25" s="87">
        <v>356</v>
      </c>
      <c r="G25" s="87">
        <v>356</v>
      </c>
      <c r="H25" s="87">
        <v>356</v>
      </c>
    </row>
    <row r="26" spans="1:8" ht="21.75" customHeight="1">
      <c r="A26" s="593" t="s">
        <v>369</v>
      </c>
      <c r="B26" s="590"/>
      <c r="C26" s="57"/>
      <c r="D26" s="87">
        <v>59792</v>
      </c>
      <c r="E26" s="87">
        <v>59463</v>
      </c>
      <c r="F26" s="87">
        <v>59348</v>
      </c>
      <c r="G26" s="87">
        <v>58714</v>
      </c>
      <c r="H26" s="87">
        <v>58218</v>
      </c>
    </row>
    <row r="27" spans="1:8" ht="24" customHeight="1">
      <c r="A27" s="594" t="s">
        <v>370</v>
      </c>
      <c r="B27" s="569"/>
      <c r="C27" s="86"/>
      <c r="D27" s="87">
        <v>105764</v>
      </c>
      <c r="E27" s="87">
        <v>77315</v>
      </c>
      <c r="F27" s="87">
        <v>123557</v>
      </c>
      <c r="G27" s="87">
        <v>129500</v>
      </c>
      <c r="H27" s="87">
        <v>143979</v>
      </c>
    </row>
    <row r="28" spans="1:8" ht="6" customHeight="1">
      <c r="A28" s="337"/>
      <c r="B28" s="336"/>
      <c r="C28" s="86"/>
      <c r="D28" s="87"/>
      <c r="E28" s="87"/>
      <c r="F28" s="87"/>
      <c r="G28" s="87"/>
      <c r="H28" s="87"/>
    </row>
    <row r="29" spans="1:8" ht="24" customHeight="1">
      <c r="A29" s="589" t="s">
        <v>371</v>
      </c>
      <c r="B29" s="590"/>
      <c r="C29" s="3"/>
      <c r="D29" s="3"/>
      <c r="E29" s="3"/>
      <c r="F29" s="3"/>
      <c r="G29" s="3"/>
      <c r="H29" s="3"/>
    </row>
    <row r="30" spans="1:8" ht="21.75" customHeight="1">
      <c r="A30" s="43"/>
      <c r="B30" s="58" t="s">
        <v>14</v>
      </c>
      <c r="C30" s="37"/>
      <c r="D30" s="87">
        <f>SUM(D31:D33)</f>
        <v>7479</v>
      </c>
      <c r="E30" s="87">
        <f>SUM(E31:E33)</f>
        <v>5836</v>
      </c>
      <c r="F30" s="87">
        <v>7684</v>
      </c>
      <c r="G30" s="87">
        <v>6044</v>
      </c>
      <c r="H30" s="87">
        <v>4865</v>
      </c>
    </row>
    <row r="31" spans="1:8" ht="21.75" customHeight="1">
      <c r="A31" s="43"/>
      <c r="B31" s="58" t="s">
        <v>218</v>
      </c>
      <c r="C31" s="37"/>
      <c r="D31" s="87">
        <v>3758</v>
      </c>
      <c r="E31" s="87">
        <v>2861</v>
      </c>
      <c r="F31" s="87">
        <v>0</v>
      </c>
      <c r="G31" s="87">
        <v>0</v>
      </c>
      <c r="H31" s="87">
        <v>0</v>
      </c>
    </row>
    <row r="32" spans="1:8" ht="21.75" customHeight="1">
      <c r="A32" s="43"/>
      <c r="B32" s="58" t="s">
        <v>219</v>
      </c>
      <c r="C32" s="37"/>
      <c r="D32" s="87">
        <v>2717</v>
      </c>
      <c r="E32" s="87">
        <v>2206</v>
      </c>
      <c r="F32" s="87">
        <v>0</v>
      </c>
      <c r="G32" s="87">
        <v>0</v>
      </c>
      <c r="H32" s="87">
        <v>0</v>
      </c>
    </row>
    <row r="33" spans="1:8" ht="21.75" customHeight="1">
      <c r="A33" s="43"/>
      <c r="B33" s="58" t="s">
        <v>217</v>
      </c>
      <c r="C33" s="37"/>
      <c r="D33" s="87">
        <v>1004</v>
      </c>
      <c r="E33" s="87">
        <v>769</v>
      </c>
      <c r="F33" s="87">
        <v>0</v>
      </c>
      <c r="G33" s="87">
        <v>0</v>
      </c>
      <c r="H33" s="87">
        <v>0</v>
      </c>
    </row>
    <row r="34" spans="1:8" ht="21.75" customHeight="1">
      <c r="A34" s="591" t="s">
        <v>372</v>
      </c>
      <c r="B34" s="592"/>
      <c r="C34" s="92"/>
      <c r="D34" s="93">
        <v>275</v>
      </c>
      <c r="E34" s="93">
        <v>214</v>
      </c>
      <c r="F34" s="93">
        <v>275</v>
      </c>
      <c r="G34" s="93">
        <v>273</v>
      </c>
      <c r="H34" s="93">
        <v>276</v>
      </c>
    </row>
    <row r="35" spans="1:9" ht="3.75" customHeight="1">
      <c r="A35" s="3"/>
      <c r="B35" s="3"/>
      <c r="C35" s="3"/>
      <c r="D35" s="3"/>
      <c r="E35" s="3"/>
      <c r="F35" s="3"/>
      <c r="G35" s="3"/>
      <c r="H35" s="3"/>
      <c r="I35" s="3"/>
    </row>
    <row r="36" spans="1:9" ht="12">
      <c r="A36" s="95" t="s">
        <v>220</v>
      </c>
      <c r="B36" s="96"/>
      <c r="C36" s="3"/>
      <c r="D36" s="3"/>
      <c r="E36" s="3"/>
      <c r="F36" s="3"/>
      <c r="G36" s="3"/>
      <c r="H36" s="3"/>
      <c r="I36" s="3"/>
    </row>
    <row r="37" spans="1:9" ht="12">
      <c r="A37" s="95" t="s">
        <v>359</v>
      </c>
      <c r="B37" s="96"/>
      <c r="C37" s="3"/>
      <c r="D37" s="3"/>
      <c r="E37" s="3"/>
      <c r="F37" s="3"/>
      <c r="G37" s="3"/>
      <c r="H37" s="3"/>
      <c r="I37" s="3"/>
    </row>
    <row r="38" spans="1:9" ht="12">
      <c r="A38" s="95" t="s">
        <v>518</v>
      </c>
      <c r="B38" s="96"/>
      <c r="C38" s="3"/>
      <c r="D38" s="3"/>
      <c r="E38" s="3"/>
      <c r="F38" s="3"/>
      <c r="G38" s="3"/>
      <c r="H38" s="3"/>
      <c r="I38" s="3"/>
    </row>
    <row r="39" spans="1:9" ht="12">
      <c r="A39" s="95" t="s">
        <v>360</v>
      </c>
      <c r="B39" s="96"/>
      <c r="C39" s="3"/>
      <c r="D39" s="3"/>
      <c r="E39" s="3"/>
      <c r="F39" s="3"/>
      <c r="G39" s="3"/>
      <c r="H39" s="3"/>
      <c r="I39" s="3"/>
    </row>
    <row r="40" spans="1:9" ht="12">
      <c r="A40" s="34" t="s">
        <v>440</v>
      </c>
      <c r="B40" s="96"/>
      <c r="C40" s="3"/>
      <c r="D40" s="3"/>
      <c r="E40" s="3"/>
      <c r="F40" s="3"/>
      <c r="G40" s="3"/>
      <c r="H40" s="3"/>
      <c r="I40" s="3"/>
    </row>
    <row r="41" spans="1:9" ht="12">
      <c r="A41" s="3"/>
      <c r="B41" s="3"/>
      <c r="C41" s="3"/>
      <c r="D41" s="3"/>
      <c r="E41" s="3"/>
      <c r="F41" s="3"/>
      <c r="G41" s="3"/>
      <c r="H41" s="3"/>
      <c r="I41" s="3"/>
    </row>
    <row r="42" spans="1:9" ht="12">
      <c r="A42" s="3"/>
      <c r="B42" s="3"/>
      <c r="C42" s="3"/>
      <c r="D42" s="3"/>
      <c r="E42" s="3"/>
      <c r="F42" s="3"/>
      <c r="G42" s="3"/>
      <c r="H42" s="3"/>
      <c r="I42" s="3"/>
    </row>
    <row r="43" spans="1:9" ht="12">
      <c r="A43" s="3"/>
      <c r="B43" s="3"/>
      <c r="C43" s="3"/>
      <c r="D43" s="3"/>
      <c r="E43" s="3"/>
      <c r="F43" s="3"/>
      <c r="G43" s="3"/>
      <c r="H43" s="3"/>
      <c r="I43" s="3"/>
    </row>
    <row r="44" spans="1:9" ht="12">
      <c r="A44" s="3"/>
      <c r="B44" s="3"/>
      <c r="C44" s="3"/>
      <c r="D44" s="3"/>
      <c r="E44" s="3"/>
      <c r="F44" s="3"/>
      <c r="G44" s="3"/>
      <c r="H44" s="3"/>
      <c r="I44" s="3"/>
    </row>
    <row r="45" spans="1:9" ht="12">
      <c r="A45" s="3"/>
      <c r="B45" s="3"/>
      <c r="C45" s="3"/>
      <c r="D45" s="3"/>
      <c r="E45" s="3"/>
      <c r="F45" s="3"/>
      <c r="G45" s="3"/>
      <c r="H45" s="3"/>
      <c r="I45" s="3"/>
    </row>
    <row r="46" spans="1:9" ht="12">
      <c r="A46" s="3"/>
      <c r="B46" s="3"/>
      <c r="C46" s="3"/>
      <c r="D46" s="3"/>
      <c r="E46" s="3"/>
      <c r="F46" s="3"/>
      <c r="G46" s="3"/>
      <c r="H46" s="3"/>
      <c r="I46" s="3"/>
    </row>
    <row r="47" spans="1:9" ht="12">
      <c r="A47" s="3"/>
      <c r="B47" s="3"/>
      <c r="C47" s="3"/>
      <c r="D47" s="3"/>
      <c r="E47" s="3"/>
      <c r="F47" s="3"/>
      <c r="G47" s="3"/>
      <c r="H47" s="3"/>
      <c r="I47" s="3"/>
    </row>
    <row r="48" spans="1:9" ht="12">
      <c r="A48" s="3"/>
      <c r="B48" s="3"/>
      <c r="C48" s="3"/>
      <c r="D48" s="3"/>
      <c r="E48" s="3"/>
      <c r="F48" s="3"/>
      <c r="G48" s="3"/>
      <c r="H48" s="3"/>
      <c r="I48" s="3"/>
    </row>
    <row r="49" spans="1:9" ht="12">
      <c r="A49" s="3"/>
      <c r="B49" s="3"/>
      <c r="C49" s="3"/>
      <c r="D49" s="3"/>
      <c r="E49" s="3"/>
      <c r="F49" s="3"/>
      <c r="G49" s="3"/>
      <c r="H49" s="3"/>
      <c r="I49" s="3"/>
    </row>
    <row r="50" spans="1:9" ht="12">
      <c r="A50" s="3"/>
      <c r="B50" s="3"/>
      <c r="C50" s="3"/>
      <c r="D50" s="3"/>
      <c r="E50" s="3"/>
      <c r="F50" s="3"/>
      <c r="G50" s="3"/>
      <c r="H50" s="3"/>
      <c r="I50" s="3"/>
    </row>
    <row r="51" spans="1:9" ht="12">
      <c r="A51" s="3"/>
      <c r="B51" s="3"/>
      <c r="C51" s="3"/>
      <c r="D51" s="3"/>
      <c r="E51" s="3"/>
      <c r="F51" s="3"/>
      <c r="G51" s="3"/>
      <c r="H51" s="3"/>
      <c r="I51" s="3"/>
    </row>
    <row r="52" spans="1:9" ht="12">
      <c r="A52" s="3"/>
      <c r="B52" s="3"/>
      <c r="C52" s="3"/>
      <c r="D52" s="3"/>
      <c r="E52" s="3"/>
      <c r="F52" s="3"/>
      <c r="G52" s="3"/>
      <c r="H52" s="3"/>
      <c r="I52" s="3"/>
    </row>
    <row r="53" spans="1:9" ht="12">
      <c r="A53" s="3"/>
      <c r="B53" s="3"/>
      <c r="C53" s="3"/>
      <c r="D53" s="3"/>
      <c r="E53" s="3"/>
      <c r="F53" s="3"/>
      <c r="G53" s="3"/>
      <c r="H53" s="3"/>
      <c r="I53" s="3"/>
    </row>
    <row r="54" spans="1:9" ht="12">
      <c r="A54" s="3"/>
      <c r="B54" s="3"/>
      <c r="C54" s="3"/>
      <c r="D54" s="3"/>
      <c r="E54" s="3"/>
      <c r="F54" s="3"/>
      <c r="G54" s="3"/>
      <c r="H54" s="3"/>
      <c r="I54" s="3"/>
    </row>
    <row r="55" spans="1:9" ht="12">
      <c r="A55" s="3"/>
      <c r="B55" s="3"/>
      <c r="C55" s="3"/>
      <c r="D55" s="3"/>
      <c r="E55" s="3"/>
      <c r="F55" s="3"/>
      <c r="G55" s="3"/>
      <c r="H55" s="3"/>
      <c r="I55" s="3"/>
    </row>
    <row r="56" spans="1:9" ht="12">
      <c r="A56" s="3"/>
      <c r="B56" s="3"/>
      <c r="C56" s="3"/>
      <c r="D56" s="3"/>
      <c r="E56" s="3"/>
      <c r="F56" s="3"/>
      <c r="G56" s="3"/>
      <c r="H56" s="3"/>
      <c r="I56" s="3"/>
    </row>
    <row r="57" spans="1:9" ht="12">
      <c r="A57" s="3"/>
      <c r="B57" s="3"/>
      <c r="C57" s="3"/>
      <c r="D57" s="3"/>
      <c r="E57" s="3"/>
      <c r="F57" s="3"/>
      <c r="G57" s="3"/>
      <c r="H57" s="3"/>
      <c r="I57" s="3"/>
    </row>
    <row r="58" spans="1:9" ht="12">
      <c r="A58" s="3"/>
      <c r="B58" s="3"/>
      <c r="C58" s="3"/>
      <c r="D58" s="3"/>
      <c r="E58" s="3"/>
      <c r="F58" s="3"/>
      <c r="G58" s="3"/>
      <c r="H58" s="3"/>
      <c r="I58" s="3"/>
    </row>
    <row r="59" spans="1:9" ht="12">
      <c r="A59" s="3"/>
      <c r="B59" s="3"/>
      <c r="C59" s="3"/>
      <c r="D59" s="3"/>
      <c r="E59" s="3"/>
      <c r="F59" s="3"/>
      <c r="G59" s="3"/>
      <c r="H59" s="3"/>
      <c r="I59" s="3"/>
    </row>
    <row r="60" spans="1:9" ht="12">
      <c r="A60" s="3"/>
      <c r="B60" s="3"/>
      <c r="C60" s="3"/>
      <c r="D60" s="3"/>
      <c r="E60" s="3"/>
      <c r="F60" s="3"/>
      <c r="G60" s="3"/>
      <c r="H60" s="3"/>
      <c r="I60" s="3"/>
    </row>
    <row r="61" spans="1:9" ht="12">
      <c r="A61" s="3"/>
      <c r="B61" s="3"/>
      <c r="C61" s="3"/>
      <c r="D61" s="3"/>
      <c r="E61" s="3"/>
      <c r="F61" s="3"/>
      <c r="G61" s="3"/>
      <c r="H61" s="3"/>
      <c r="I61" s="3"/>
    </row>
    <row r="62" spans="1:9" ht="12">
      <c r="A62" s="3"/>
      <c r="B62" s="3"/>
      <c r="C62" s="3"/>
      <c r="D62" s="3"/>
      <c r="E62" s="3"/>
      <c r="F62" s="3"/>
      <c r="G62" s="3"/>
      <c r="H62" s="3"/>
      <c r="I62" s="3"/>
    </row>
    <row r="63" spans="1:9" ht="12">
      <c r="A63" s="3"/>
      <c r="B63" s="3"/>
      <c r="C63" s="3"/>
      <c r="D63" s="3"/>
      <c r="E63" s="3"/>
      <c r="F63" s="3"/>
      <c r="G63" s="3"/>
      <c r="H63" s="3"/>
      <c r="I63" s="3"/>
    </row>
    <row r="64" spans="1:9" ht="12">
      <c r="A64" s="3"/>
      <c r="B64" s="3"/>
      <c r="C64" s="3"/>
      <c r="D64" s="3"/>
      <c r="E64" s="3"/>
      <c r="F64" s="3"/>
      <c r="G64" s="3"/>
      <c r="H64" s="3"/>
      <c r="I64" s="3"/>
    </row>
    <row r="65" spans="1:9" ht="12">
      <c r="A65" s="3"/>
      <c r="B65" s="3"/>
      <c r="C65" s="3"/>
      <c r="D65" s="3"/>
      <c r="E65" s="3"/>
      <c r="F65" s="3"/>
      <c r="G65" s="3"/>
      <c r="H65" s="3"/>
      <c r="I65" s="3"/>
    </row>
    <row r="66" spans="1:9" ht="12">
      <c r="A66" s="3"/>
      <c r="B66" s="3"/>
      <c r="C66" s="3"/>
      <c r="D66" s="3"/>
      <c r="E66" s="3"/>
      <c r="F66" s="3"/>
      <c r="G66" s="3"/>
      <c r="H66" s="3"/>
      <c r="I66" s="3"/>
    </row>
    <row r="67" spans="1:9" ht="12">
      <c r="A67" s="3"/>
      <c r="B67" s="3"/>
      <c r="C67" s="3"/>
      <c r="D67" s="3"/>
      <c r="E67" s="3"/>
      <c r="F67" s="3"/>
      <c r="G67" s="3"/>
      <c r="H67" s="3"/>
      <c r="I67" s="3"/>
    </row>
    <row r="68" spans="1:9" ht="12">
      <c r="A68" s="3"/>
      <c r="B68" s="3"/>
      <c r="C68" s="3"/>
      <c r="D68" s="3"/>
      <c r="E68" s="3"/>
      <c r="F68" s="3"/>
      <c r="G68" s="3"/>
      <c r="H68" s="3"/>
      <c r="I68" s="3"/>
    </row>
    <row r="69" spans="1:9" ht="12">
      <c r="A69" s="3"/>
      <c r="B69" s="3"/>
      <c r="C69" s="3"/>
      <c r="D69" s="3"/>
      <c r="E69" s="3"/>
      <c r="F69" s="3"/>
      <c r="G69" s="3"/>
      <c r="H69" s="3"/>
      <c r="I69" s="3"/>
    </row>
    <row r="70" spans="1:9" ht="12">
      <c r="A70" s="3"/>
      <c r="B70" s="3"/>
      <c r="C70" s="3"/>
      <c r="D70" s="3"/>
      <c r="E70" s="3"/>
      <c r="F70" s="3"/>
      <c r="G70" s="3"/>
      <c r="H70" s="3"/>
      <c r="I70" s="3"/>
    </row>
    <row r="71" spans="1:9" ht="12">
      <c r="A71" s="3"/>
      <c r="B71" s="3"/>
      <c r="C71" s="3"/>
      <c r="D71" s="3"/>
      <c r="E71" s="3"/>
      <c r="F71" s="3"/>
      <c r="G71" s="3"/>
      <c r="H71" s="3"/>
      <c r="I71" s="3"/>
    </row>
    <row r="72" spans="1:9" ht="12">
      <c r="A72" s="3"/>
      <c r="B72" s="3"/>
      <c r="C72" s="3"/>
      <c r="D72" s="3"/>
      <c r="E72" s="3"/>
      <c r="F72" s="3"/>
      <c r="G72" s="3"/>
      <c r="H72" s="3"/>
      <c r="I72" s="3"/>
    </row>
    <row r="73" spans="1:9" ht="12">
      <c r="A73" s="3"/>
      <c r="B73" s="3"/>
      <c r="C73" s="3"/>
      <c r="D73" s="3"/>
      <c r="E73" s="3"/>
      <c r="F73" s="3"/>
      <c r="G73" s="3"/>
      <c r="H73" s="3"/>
      <c r="I73" s="3"/>
    </row>
    <row r="74" spans="1:9" ht="12">
      <c r="A74" s="3"/>
      <c r="B74" s="3"/>
      <c r="C74" s="3"/>
      <c r="D74" s="3"/>
      <c r="E74" s="3"/>
      <c r="F74" s="3"/>
      <c r="G74" s="3"/>
      <c r="H74" s="3"/>
      <c r="I74" s="3"/>
    </row>
    <row r="75" spans="1:9" ht="12">
      <c r="A75" s="3"/>
      <c r="B75" s="3"/>
      <c r="C75" s="3"/>
      <c r="D75" s="3"/>
      <c r="E75" s="3"/>
      <c r="F75" s="3"/>
      <c r="G75" s="3"/>
      <c r="H75" s="3"/>
      <c r="I75" s="3"/>
    </row>
    <row r="76" spans="1:9" ht="12">
      <c r="A76" s="3"/>
      <c r="B76" s="3"/>
      <c r="C76" s="3"/>
      <c r="D76" s="3"/>
      <c r="E76" s="3"/>
      <c r="F76" s="3"/>
      <c r="G76" s="3"/>
      <c r="H76" s="3"/>
      <c r="I76" s="3"/>
    </row>
    <row r="77" spans="1:9" ht="12">
      <c r="A77" s="3"/>
      <c r="B77" s="3"/>
      <c r="C77" s="3"/>
      <c r="D77" s="3"/>
      <c r="E77" s="3"/>
      <c r="F77" s="3"/>
      <c r="G77" s="3"/>
      <c r="H77" s="3"/>
      <c r="I77" s="3"/>
    </row>
    <row r="78" spans="1:9" ht="12">
      <c r="A78" s="3"/>
      <c r="B78" s="3"/>
      <c r="C78" s="3"/>
      <c r="D78" s="3"/>
      <c r="E78" s="3"/>
      <c r="F78" s="3"/>
      <c r="G78" s="3"/>
      <c r="H78" s="3"/>
      <c r="I78" s="3"/>
    </row>
    <row r="79" spans="1:9" ht="12">
      <c r="A79" s="3"/>
      <c r="B79" s="3"/>
      <c r="C79" s="3"/>
      <c r="D79" s="3"/>
      <c r="E79" s="3"/>
      <c r="F79" s="3"/>
      <c r="G79" s="3"/>
      <c r="H79" s="3"/>
      <c r="I79" s="3"/>
    </row>
    <row r="80" spans="1:9" ht="12">
      <c r="A80" s="3"/>
      <c r="B80" s="3"/>
      <c r="C80" s="3"/>
      <c r="D80" s="3"/>
      <c r="E80" s="3"/>
      <c r="F80" s="3"/>
      <c r="G80" s="3"/>
      <c r="H80" s="3"/>
      <c r="I80" s="3"/>
    </row>
    <row r="81" spans="1:9" ht="12">
      <c r="A81" s="3"/>
      <c r="B81" s="3"/>
      <c r="C81" s="3"/>
      <c r="D81" s="3"/>
      <c r="E81" s="3"/>
      <c r="F81" s="3"/>
      <c r="G81" s="3"/>
      <c r="H81" s="3"/>
      <c r="I81" s="3"/>
    </row>
    <row r="82" spans="1:9" ht="12">
      <c r="A82" s="3"/>
      <c r="B82" s="3"/>
      <c r="C82" s="3"/>
      <c r="D82" s="3"/>
      <c r="E82" s="3"/>
      <c r="F82" s="3"/>
      <c r="G82" s="3"/>
      <c r="H82" s="3"/>
      <c r="I82" s="3"/>
    </row>
    <row r="83" spans="1:9" ht="12">
      <c r="A83" s="3"/>
      <c r="B83" s="3"/>
      <c r="C83" s="3"/>
      <c r="D83" s="3"/>
      <c r="E83" s="3"/>
      <c r="F83" s="3"/>
      <c r="G83" s="3"/>
      <c r="H83" s="3"/>
      <c r="I83" s="3"/>
    </row>
    <row r="84" spans="1:9" ht="12">
      <c r="A84" s="3"/>
      <c r="B84" s="3"/>
      <c r="C84" s="3"/>
      <c r="D84" s="3"/>
      <c r="E84" s="3"/>
      <c r="F84" s="3"/>
      <c r="G84" s="3"/>
      <c r="H84" s="3"/>
      <c r="I84" s="3"/>
    </row>
    <row r="85" spans="1:9" ht="12">
      <c r="A85" s="3"/>
      <c r="B85" s="3"/>
      <c r="C85" s="3"/>
      <c r="D85" s="3"/>
      <c r="E85" s="3"/>
      <c r="F85" s="3"/>
      <c r="G85" s="3"/>
      <c r="H85" s="3"/>
      <c r="I85" s="3"/>
    </row>
    <row r="86" spans="1:9" ht="12">
      <c r="A86" s="3"/>
      <c r="B86" s="3"/>
      <c r="C86" s="3"/>
      <c r="D86" s="3"/>
      <c r="E86" s="3"/>
      <c r="F86" s="3"/>
      <c r="G86" s="3"/>
      <c r="H86" s="3"/>
      <c r="I86" s="3"/>
    </row>
    <row r="87" spans="1:9" ht="12">
      <c r="A87" s="3"/>
      <c r="B87" s="3"/>
      <c r="C87" s="3"/>
      <c r="D87" s="3"/>
      <c r="E87" s="3"/>
      <c r="F87" s="3"/>
      <c r="G87" s="3"/>
      <c r="H87" s="3"/>
      <c r="I87" s="3"/>
    </row>
    <row r="88" spans="1:9" ht="12">
      <c r="A88" s="3"/>
      <c r="B88" s="3"/>
      <c r="C88" s="3"/>
      <c r="D88" s="3"/>
      <c r="E88" s="3"/>
      <c r="F88" s="3"/>
      <c r="G88" s="3"/>
      <c r="H88" s="3"/>
      <c r="I88" s="3"/>
    </row>
    <row r="89" spans="1:9" ht="12">
      <c r="A89" s="3"/>
      <c r="B89" s="3"/>
      <c r="C89" s="3"/>
      <c r="D89" s="3"/>
      <c r="E89" s="3"/>
      <c r="F89" s="3"/>
      <c r="G89" s="3"/>
      <c r="H89" s="3"/>
      <c r="I89" s="3"/>
    </row>
    <row r="90" spans="1:9" ht="12">
      <c r="A90" s="3"/>
      <c r="B90" s="3"/>
      <c r="C90" s="3"/>
      <c r="D90" s="3"/>
      <c r="E90" s="3"/>
      <c r="F90" s="3"/>
      <c r="G90" s="3"/>
      <c r="H90" s="3"/>
      <c r="I90" s="3"/>
    </row>
    <row r="91" spans="1:9" ht="12">
      <c r="A91" s="3"/>
      <c r="B91" s="3"/>
      <c r="C91" s="3"/>
      <c r="D91" s="3"/>
      <c r="E91" s="3"/>
      <c r="F91" s="3"/>
      <c r="G91" s="3"/>
      <c r="H91" s="3"/>
      <c r="I91" s="3"/>
    </row>
    <row r="92" spans="1:9" ht="12">
      <c r="A92" s="3"/>
      <c r="B92" s="3"/>
      <c r="C92" s="3"/>
      <c r="D92" s="3"/>
      <c r="E92" s="3"/>
      <c r="F92" s="3"/>
      <c r="G92" s="3"/>
      <c r="H92" s="3"/>
      <c r="I92" s="3"/>
    </row>
    <row r="93" spans="1:9" ht="12">
      <c r="A93" s="3"/>
      <c r="B93" s="3"/>
      <c r="C93" s="3"/>
      <c r="D93" s="3"/>
      <c r="E93" s="3"/>
      <c r="F93" s="3"/>
      <c r="G93" s="3"/>
      <c r="H93" s="3"/>
      <c r="I93" s="3"/>
    </row>
    <row r="94" spans="1:9" ht="12">
      <c r="A94" s="3"/>
      <c r="B94" s="3"/>
      <c r="C94" s="3"/>
      <c r="D94" s="3"/>
      <c r="E94" s="3"/>
      <c r="F94" s="3"/>
      <c r="G94" s="3"/>
      <c r="H94" s="3"/>
      <c r="I94" s="3"/>
    </row>
    <row r="95" spans="1:9" ht="12">
      <c r="A95" s="3"/>
      <c r="B95" s="3"/>
      <c r="C95" s="3"/>
      <c r="D95" s="3"/>
      <c r="E95" s="3"/>
      <c r="F95" s="3"/>
      <c r="G95" s="3"/>
      <c r="H95" s="3"/>
      <c r="I95" s="3"/>
    </row>
    <row r="96" spans="1:9" ht="12">
      <c r="A96" s="3"/>
      <c r="B96" s="3"/>
      <c r="C96" s="3"/>
      <c r="D96" s="3"/>
      <c r="E96" s="3"/>
      <c r="F96" s="3"/>
      <c r="G96" s="3"/>
      <c r="H96" s="3"/>
      <c r="I96" s="3"/>
    </row>
    <row r="97" spans="1:9" ht="12">
      <c r="A97" s="3"/>
      <c r="B97" s="3"/>
      <c r="C97" s="3"/>
      <c r="D97" s="3"/>
      <c r="E97" s="3"/>
      <c r="F97" s="3"/>
      <c r="G97" s="3"/>
      <c r="H97" s="3"/>
      <c r="I97" s="3"/>
    </row>
    <row r="98" spans="1:9" ht="12">
      <c r="A98" s="3"/>
      <c r="B98" s="3"/>
      <c r="C98" s="3"/>
      <c r="D98" s="3"/>
      <c r="E98" s="3"/>
      <c r="F98" s="3"/>
      <c r="G98" s="3"/>
      <c r="H98" s="3"/>
      <c r="I98" s="3"/>
    </row>
    <row r="99" spans="1:9" ht="12">
      <c r="A99" s="3"/>
      <c r="B99" s="3"/>
      <c r="C99" s="3"/>
      <c r="D99" s="3"/>
      <c r="E99" s="3"/>
      <c r="F99" s="3"/>
      <c r="G99" s="3"/>
      <c r="H99" s="3"/>
      <c r="I99" s="3"/>
    </row>
    <row r="100" spans="1:9" ht="12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2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2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2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2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2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2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2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2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2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2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2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2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2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2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2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2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2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2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2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2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2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2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2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2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2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2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2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2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2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2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2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2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2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2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2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2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2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2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2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2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2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2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2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2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2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2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2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2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2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2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2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2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2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2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2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2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2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2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2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2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2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2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2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2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2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2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2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2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2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2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2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2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2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2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2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2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2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2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2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2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2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2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2">
      <c r="A225" s="3"/>
      <c r="B225" s="3"/>
      <c r="C225" s="3"/>
      <c r="D225" s="3"/>
      <c r="E225" s="3"/>
      <c r="F225" s="3"/>
      <c r="G225" s="3"/>
      <c r="H225" s="3"/>
      <c r="I225" s="3"/>
    </row>
    <row r="226" spans="1:9" ht="12">
      <c r="A226" s="3"/>
      <c r="B226" s="3"/>
      <c r="C226" s="3"/>
      <c r="D226" s="3"/>
      <c r="E226" s="3"/>
      <c r="F226" s="3"/>
      <c r="G226" s="3"/>
      <c r="H226" s="3"/>
      <c r="I226" s="3"/>
    </row>
    <row r="227" spans="1:9" ht="12">
      <c r="A227" s="3"/>
      <c r="B227" s="3"/>
      <c r="C227" s="3"/>
      <c r="D227" s="3"/>
      <c r="E227" s="3"/>
      <c r="F227" s="3"/>
      <c r="G227" s="3"/>
      <c r="H227" s="3"/>
      <c r="I227" s="3"/>
    </row>
    <row r="228" spans="1:9" ht="12">
      <c r="A228" s="3"/>
      <c r="B228" s="3"/>
      <c r="C228" s="3"/>
      <c r="D228" s="3"/>
      <c r="E228" s="3"/>
      <c r="F228" s="3"/>
      <c r="G228" s="3"/>
      <c r="H228" s="3"/>
      <c r="I228" s="3"/>
    </row>
    <row r="229" spans="1:9" ht="12">
      <c r="A229" s="3"/>
      <c r="B229" s="3"/>
      <c r="C229" s="3"/>
      <c r="D229" s="3"/>
      <c r="E229" s="3"/>
      <c r="F229" s="3"/>
      <c r="G229" s="3"/>
      <c r="H229" s="3"/>
      <c r="I229" s="3"/>
    </row>
    <row r="230" spans="1:9" ht="12">
      <c r="A230" s="3"/>
      <c r="B230" s="3"/>
      <c r="C230" s="3"/>
      <c r="D230" s="3"/>
      <c r="E230" s="3"/>
      <c r="F230" s="3"/>
      <c r="G230" s="3"/>
      <c r="H230" s="3"/>
      <c r="I230" s="3"/>
    </row>
    <row r="231" spans="1:9" ht="12">
      <c r="A231" s="3"/>
      <c r="B231" s="3"/>
      <c r="C231" s="3"/>
      <c r="D231" s="3"/>
      <c r="E231" s="3"/>
      <c r="F231" s="3"/>
      <c r="G231" s="3"/>
      <c r="H231" s="3"/>
      <c r="I231" s="3"/>
    </row>
    <row r="232" spans="1:9" ht="12">
      <c r="A232" s="3"/>
      <c r="B232" s="3"/>
      <c r="C232" s="3"/>
      <c r="D232" s="3"/>
      <c r="E232" s="3"/>
      <c r="F232" s="3"/>
      <c r="G232" s="3"/>
      <c r="H232" s="3"/>
      <c r="I232" s="3"/>
    </row>
    <row r="233" spans="1:9" ht="12">
      <c r="A233" s="3"/>
      <c r="B233" s="3"/>
      <c r="C233" s="3"/>
      <c r="D233" s="3"/>
      <c r="E233" s="3"/>
      <c r="F233" s="3"/>
      <c r="G233" s="3"/>
      <c r="H233" s="3"/>
      <c r="I233" s="3"/>
    </row>
    <row r="234" spans="1:9" ht="12">
      <c r="A234" s="3"/>
      <c r="B234" s="3"/>
      <c r="C234" s="3"/>
      <c r="D234" s="3"/>
      <c r="E234" s="3"/>
      <c r="F234" s="3"/>
      <c r="G234" s="3"/>
      <c r="H234" s="3"/>
      <c r="I234" s="3"/>
    </row>
    <row r="235" spans="1:9" ht="12">
      <c r="A235" s="3"/>
      <c r="B235" s="3"/>
      <c r="C235" s="3"/>
      <c r="D235" s="3"/>
      <c r="E235" s="3"/>
      <c r="F235" s="3"/>
      <c r="G235" s="3"/>
      <c r="H235" s="3"/>
      <c r="I235" s="3"/>
    </row>
    <row r="236" spans="1:9" ht="12">
      <c r="A236" s="3"/>
      <c r="B236" s="3"/>
      <c r="C236" s="3"/>
      <c r="D236" s="3"/>
      <c r="E236" s="3"/>
      <c r="F236" s="3"/>
      <c r="G236" s="3"/>
      <c r="H236" s="3"/>
      <c r="I236" s="3"/>
    </row>
    <row r="237" spans="1:9" ht="12">
      <c r="A237" s="3"/>
      <c r="B237" s="3"/>
      <c r="C237" s="3"/>
      <c r="D237" s="3"/>
      <c r="E237" s="3"/>
      <c r="F237" s="3"/>
      <c r="G237" s="3"/>
      <c r="H237" s="3"/>
      <c r="I237" s="3"/>
    </row>
    <row r="238" spans="1:9" ht="12">
      <c r="A238" s="3"/>
      <c r="B238" s="3"/>
      <c r="C238" s="3"/>
      <c r="D238" s="3"/>
      <c r="E238" s="3"/>
      <c r="F238" s="3"/>
      <c r="G238" s="3"/>
      <c r="H238" s="3"/>
      <c r="I238" s="3"/>
    </row>
    <row r="239" spans="1:9" ht="12">
      <c r="A239" s="3"/>
      <c r="B239" s="3"/>
      <c r="C239" s="3"/>
      <c r="D239" s="3"/>
      <c r="E239" s="3"/>
      <c r="F239" s="3"/>
      <c r="G239" s="3"/>
      <c r="H239" s="3"/>
      <c r="I239" s="3"/>
    </row>
    <row r="240" spans="1:9" ht="12">
      <c r="A240" s="3"/>
      <c r="B240" s="3"/>
      <c r="C240" s="3"/>
      <c r="D240" s="3"/>
      <c r="E240" s="3"/>
      <c r="F240" s="3"/>
      <c r="G240" s="3"/>
      <c r="H240" s="3"/>
      <c r="I240" s="3"/>
    </row>
    <row r="241" spans="1:9" ht="12">
      <c r="A241" s="3"/>
      <c r="B241" s="3"/>
      <c r="C241" s="3"/>
      <c r="D241" s="3"/>
      <c r="E241" s="3"/>
      <c r="F241" s="3"/>
      <c r="G241" s="3"/>
      <c r="H241" s="3"/>
      <c r="I241" s="3"/>
    </row>
    <row r="242" spans="1:9" ht="12">
      <c r="A242" s="3"/>
      <c r="B242" s="3"/>
      <c r="C242" s="3"/>
      <c r="D242" s="3"/>
      <c r="E242" s="3"/>
      <c r="F242" s="3"/>
      <c r="G242" s="3"/>
      <c r="H242" s="3"/>
      <c r="I242" s="3"/>
    </row>
    <row r="243" spans="1:9" ht="12">
      <c r="A243" s="3"/>
      <c r="B243" s="3"/>
      <c r="C243" s="3"/>
      <c r="D243" s="3"/>
      <c r="E243" s="3"/>
      <c r="F243" s="3"/>
      <c r="G243" s="3"/>
      <c r="H243" s="3"/>
      <c r="I243" s="3"/>
    </row>
    <row r="244" spans="1:9" ht="12">
      <c r="A244" s="3"/>
      <c r="B244" s="3"/>
      <c r="C244" s="3"/>
      <c r="D244" s="3"/>
      <c r="E244" s="3"/>
      <c r="F244" s="3"/>
      <c r="G244" s="3"/>
      <c r="H244" s="3"/>
      <c r="I244" s="3"/>
    </row>
    <row r="245" spans="1:9" ht="12">
      <c r="A245" s="3"/>
      <c r="B245" s="3"/>
      <c r="C245" s="3"/>
      <c r="D245" s="3"/>
      <c r="E245" s="3"/>
      <c r="F245" s="3"/>
      <c r="G245" s="3"/>
      <c r="H245" s="3"/>
      <c r="I245" s="3"/>
    </row>
    <row r="246" spans="1:9" ht="12">
      <c r="A246" s="3"/>
      <c r="B246" s="3"/>
      <c r="C246" s="3"/>
      <c r="D246" s="3"/>
      <c r="E246" s="3"/>
      <c r="F246" s="3"/>
      <c r="G246" s="3"/>
      <c r="H246" s="3"/>
      <c r="I246" s="3"/>
    </row>
    <row r="247" spans="1:9" ht="12">
      <c r="A247" s="3"/>
      <c r="B247" s="3"/>
      <c r="C247" s="3"/>
      <c r="D247" s="3"/>
      <c r="E247" s="3"/>
      <c r="F247" s="3"/>
      <c r="G247" s="3"/>
      <c r="H247" s="3"/>
      <c r="I247" s="3"/>
    </row>
    <row r="248" spans="1:9" ht="12">
      <c r="A248" s="3"/>
      <c r="B248" s="3"/>
      <c r="C248" s="3"/>
      <c r="D248" s="3"/>
      <c r="E248" s="3"/>
      <c r="F248" s="3"/>
      <c r="G248" s="3"/>
      <c r="H248" s="3"/>
      <c r="I248" s="3"/>
    </row>
    <row r="249" spans="1:9" ht="12">
      <c r="A249" s="3"/>
      <c r="B249" s="3"/>
      <c r="C249" s="3"/>
      <c r="D249" s="3"/>
      <c r="E249" s="3"/>
      <c r="F249" s="3"/>
      <c r="G249" s="3"/>
      <c r="H249" s="3"/>
      <c r="I249" s="3"/>
    </row>
    <row r="250" spans="1:9" ht="12">
      <c r="A250" s="3"/>
      <c r="B250" s="3"/>
      <c r="C250" s="3"/>
      <c r="D250" s="3"/>
      <c r="E250" s="3"/>
      <c r="F250" s="3"/>
      <c r="G250" s="3"/>
      <c r="H250" s="3"/>
      <c r="I250" s="3"/>
    </row>
    <row r="251" spans="1:9" ht="12">
      <c r="A251" s="3"/>
      <c r="B251" s="3"/>
      <c r="C251" s="3"/>
      <c r="D251" s="3"/>
      <c r="E251" s="3"/>
      <c r="F251" s="3"/>
      <c r="G251" s="3"/>
      <c r="H251" s="3"/>
      <c r="I251" s="3"/>
    </row>
    <row r="252" spans="1:9" ht="12">
      <c r="A252" s="3"/>
      <c r="B252" s="3"/>
      <c r="C252" s="3"/>
      <c r="D252" s="3"/>
      <c r="E252" s="3"/>
      <c r="F252" s="3"/>
      <c r="G252" s="3"/>
      <c r="H252" s="3"/>
      <c r="I252" s="3"/>
    </row>
    <row r="253" spans="1:9" ht="12">
      <c r="A253" s="3"/>
      <c r="B253" s="3"/>
      <c r="C253" s="3"/>
      <c r="D253" s="3"/>
      <c r="E253" s="3"/>
      <c r="F253" s="3"/>
      <c r="G253" s="3"/>
      <c r="H253" s="3"/>
      <c r="I253" s="3"/>
    </row>
    <row r="254" spans="1:9" ht="12">
      <c r="A254" s="3"/>
      <c r="B254" s="3"/>
      <c r="C254" s="3"/>
      <c r="D254" s="3"/>
      <c r="E254" s="3"/>
      <c r="F254" s="3"/>
      <c r="G254" s="3"/>
      <c r="H254" s="3"/>
      <c r="I254" s="3"/>
    </row>
    <row r="255" spans="1:9" ht="12">
      <c r="A255" s="3"/>
      <c r="B255" s="3"/>
      <c r="C255" s="3"/>
      <c r="D255" s="3"/>
      <c r="E255" s="3"/>
      <c r="F255" s="3"/>
      <c r="G255" s="3"/>
      <c r="H255" s="3"/>
      <c r="I255" s="3"/>
    </row>
    <row r="256" spans="1:9" ht="12">
      <c r="A256" s="3"/>
      <c r="B256" s="3"/>
      <c r="C256" s="3"/>
      <c r="D256" s="3"/>
      <c r="E256" s="3"/>
      <c r="F256" s="3"/>
      <c r="G256" s="3"/>
      <c r="H256" s="3"/>
      <c r="I256" s="3"/>
    </row>
    <row r="257" spans="1:9" ht="12">
      <c r="A257" s="3"/>
      <c r="B257" s="3"/>
      <c r="C257" s="3"/>
      <c r="D257" s="3"/>
      <c r="E257" s="3"/>
      <c r="F257" s="3"/>
      <c r="G257" s="3"/>
      <c r="H257" s="3"/>
      <c r="I257" s="3"/>
    </row>
  </sheetData>
  <mergeCells count="13">
    <mergeCell ref="E5:E6"/>
    <mergeCell ref="F5:F6"/>
    <mergeCell ref="G5:G6"/>
    <mergeCell ref="A1:H1"/>
    <mergeCell ref="A3:H3"/>
    <mergeCell ref="D5:D6"/>
    <mergeCell ref="H5:H6"/>
    <mergeCell ref="A29:B29"/>
    <mergeCell ref="A34:B34"/>
    <mergeCell ref="A7:B7"/>
    <mergeCell ref="A8:B8"/>
    <mergeCell ref="A26:B26"/>
    <mergeCell ref="A27:B2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9.75390625" style="66" customWidth="1"/>
    <col min="2" max="2" width="0.5" style="66" customWidth="1"/>
    <col min="3" max="10" width="10.125" style="66" customWidth="1"/>
    <col min="11" max="11" width="8.00390625" style="66" customWidth="1"/>
    <col min="12" max="12" width="8.75390625" style="66" customWidth="1"/>
    <col min="13" max="13" width="7.75390625" style="66" customWidth="1"/>
    <col min="14" max="14" width="8.75390625" style="66" customWidth="1"/>
    <col min="15" max="15" width="8.125" style="66" customWidth="1"/>
    <col min="16" max="16" width="9.00390625" style="66" customWidth="1"/>
    <col min="17" max="17" width="7.50390625" style="66" customWidth="1"/>
    <col min="18" max="18" width="8.75390625" style="66" customWidth="1"/>
    <col min="19" max="19" width="7.125" style="66" customWidth="1"/>
    <col min="20" max="20" width="8.50390625" style="66" customWidth="1"/>
    <col min="21" max="21" width="0.5" style="66" hidden="1" customWidth="1"/>
    <col min="22" max="22" width="9.875" style="66" customWidth="1"/>
    <col min="23" max="16384" width="8.875" style="66" customWidth="1"/>
  </cols>
  <sheetData>
    <row r="1" spans="10:14" s="13" customFormat="1" ht="18" customHeight="1">
      <c r="J1" s="15" t="s">
        <v>451</v>
      </c>
      <c r="K1" s="16" t="s">
        <v>452</v>
      </c>
      <c r="M1" s="16"/>
      <c r="N1" s="16"/>
    </row>
    <row r="2" spans="9:14" ht="12" customHeight="1">
      <c r="I2" s="104"/>
      <c r="J2" s="104"/>
      <c r="K2" s="104"/>
      <c r="L2" s="104"/>
      <c r="M2" s="104"/>
      <c r="N2" s="104"/>
    </row>
    <row r="3" spans="9:14" ht="12" customHeight="1">
      <c r="I3" s="104"/>
      <c r="J3" s="104"/>
      <c r="K3" s="104"/>
      <c r="L3" s="104"/>
      <c r="M3" s="104"/>
      <c r="N3" s="104"/>
    </row>
    <row r="4" spans="21:22" ht="4.5" customHeight="1">
      <c r="U4" s="43"/>
      <c r="V4" s="43"/>
    </row>
    <row r="5" spans="1:22" ht="24.75" customHeight="1">
      <c r="A5" s="46" t="s">
        <v>5</v>
      </c>
      <c r="B5" s="48"/>
      <c r="C5" s="599" t="s">
        <v>14</v>
      </c>
      <c r="D5" s="600"/>
      <c r="E5" s="601" t="s">
        <v>450</v>
      </c>
      <c r="F5" s="601"/>
      <c r="G5" s="601" t="s">
        <v>223</v>
      </c>
      <c r="H5" s="601"/>
      <c r="I5" s="601" t="s">
        <v>222</v>
      </c>
      <c r="J5" s="602"/>
      <c r="K5" s="604" t="s">
        <v>489</v>
      </c>
      <c r="L5" s="605"/>
      <c r="M5" s="604" t="s">
        <v>477</v>
      </c>
      <c r="N5" s="605"/>
      <c r="O5" s="604" t="s">
        <v>478</v>
      </c>
      <c r="P5" s="605"/>
      <c r="Q5" s="604" t="s">
        <v>479</v>
      </c>
      <c r="R5" s="605"/>
      <c r="S5" s="603" t="s">
        <v>480</v>
      </c>
      <c r="T5" s="604"/>
      <c r="U5" s="43"/>
      <c r="V5" s="331"/>
    </row>
    <row r="6" spans="1:22" ht="15" customHeight="1">
      <c r="A6" s="67" t="s">
        <v>21</v>
      </c>
      <c r="B6" s="49"/>
      <c r="C6" s="314" t="s">
        <v>213</v>
      </c>
      <c r="D6" s="315" t="s">
        <v>214</v>
      </c>
      <c r="E6" s="315" t="s">
        <v>213</v>
      </c>
      <c r="F6" s="315" t="s">
        <v>214</v>
      </c>
      <c r="G6" s="315" t="s">
        <v>213</v>
      </c>
      <c r="H6" s="315" t="s">
        <v>214</v>
      </c>
      <c r="I6" s="315" t="s">
        <v>213</v>
      </c>
      <c r="J6" s="316" t="s">
        <v>214</v>
      </c>
      <c r="K6" s="338" t="s">
        <v>213</v>
      </c>
      <c r="L6" s="314" t="s">
        <v>214</v>
      </c>
      <c r="M6" s="315" t="s">
        <v>213</v>
      </c>
      <c r="N6" s="315" t="s">
        <v>214</v>
      </c>
      <c r="O6" s="315" t="s">
        <v>213</v>
      </c>
      <c r="P6" s="315" t="s">
        <v>214</v>
      </c>
      <c r="Q6" s="315" t="s">
        <v>213</v>
      </c>
      <c r="R6" s="315" t="s">
        <v>214</v>
      </c>
      <c r="S6" s="315" t="s">
        <v>213</v>
      </c>
      <c r="T6" s="316" t="s">
        <v>214</v>
      </c>
      <c r="U6" s="43"/>
      <c r="V6" s="129"/>
    </row>
    <row r="7" spans="1:22" ht="4.5" customHeight="1">
      <c r="A7" s="81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</row>
    <row r="8" spans="1:22" ht="12">
      <c r="A8" s="41" t="s">
        <v>23</v>
      </c>
      <c r="B8" s="43"/>
      <c r="C8" s="72">
        <f aca="true" t="shared" si="0" ref="C8:D12">SUM(E8,G8,I8,K8,M8,O8,Q8,S8,C19,E19,G19,I19,K19,M19,O19,Q19,S19)</f>
        <v>9893</v>
      </c>
      <c r="D8" s="72">
        <f t="shared" si="0"/>
        <v>262575</v>
      </c>
      <c r="E8" s="72">
        <v>3680</v>
      </c>
      <c r="F8" s="72">
        <v>129803</v>
      </c>
      <c r="G8" s="72">
        <v>707</v>
      </c>
      <c r="H8" s="72">
        <v>10296</v>
      </c>
      <c r="I8" s="72">
        <v>1598</v>
      </c>
      <c r="J8" s="72">
        <v>45988</v>
      </c>
      <c r="K8" s="72">
        <v>1067</v>
      </c>
      <c r="L8" s="72">
        <v>17486</v>
      </c>
      <c r="M8" s="72">
        <v>0</v>
      </c>
      <c r="N8" s="72">
        <v>0</v>
      </c>
      <c r="O8" s="72">
        <v>430</v>
      </c>
      <c r="P8" s="72">
        <v>8760</v>
      </c>
      <c r="Q8" s="72">
        <v>0</v>
      </c>
      <c r="R8" s="72">
        <v>0</v>
      </c>
      <c r="S8" s="72">
        <v>0</v>
      </c>
      <c r="T8" s="72">
        <v>0</v>
      </c>
      <c r="U8" s="43"/>
      <c r="V8" s="37"/>
    </row>
    <row r="9" spans="1:22" ht="12">
      <c r="A9" s="41">
        <v>11</v>
      </c>
      <c r="B9" s="43"/>
      <c r="C9" s="72">
        <f t="shared" si="0"/>
        <v>9419</v>
      </c>
      <c r="D9" s="72">
        <f t="shared" si="0"/>
        <v>262038</v>
      </c>
      <c r="E9" s="72">
        <v>3805</v>
      </c>
      <c r="F9" s="72">
        <v>146797</v>
      </c>
      <c r="G9" s="72">
        <v>674</v>
      </c>
      <c r="H9" s="72">
        <v>9993</v>
      </c>
      <c r="I9" s="72">
        <v>1033</v>
      </c>
      <c r="J9" s="72">
        <v>30148</v>
      </c>
      <c r="K9" s="72">
        <v>1027</v>
      </c>
      <c r="L9" s="72">
        <v>17270</v>
      </c>
      <c r="M9" s="72">
        <v>0</v>
      </c>
      <c r="N9" s="72">
        <v>0</v>
      </c>
      <c r="O9" s="72">
        <v>409</v>
      </c>
      <c r="P9" s="72">
        <v>8540</v>
      </c>
      <c r="Q9" s="72">
        <v>0</v>
      </c>
      <c r="R9" s="72">
        <v>0</v>
      </c>
      <c r="S9" s="72">
        <v>0</v>
      </c>
      <c r="T9" s="72">
        <v>0</v>
      </c>
      <c r="U9" s="43"/>
      <c r="V9" s="37"/>
    </row>
    <row r="10" spans="1:22" ht="12">
      <c r="A10" s="41">
        <v>12</v>
      </c>
      <c r="B10" s="43"/>
      <c r="C10" s="72">
        <f t="shared" si="0"/>
        <v>10158</v>
      </c>
      <c r="D10" s="72">
        <f t="shared" si="0"/>
        <v>276098</v>
      </c>
      <c r="E10" s="72">
        <v>3861</v>
      </c>
      <c r="F10" s="72">
        <v>147154</v>
      </c>
      <c r="G10" s="72">
        <v>674</v>
      </c>
      <c r="H10" s="72">
        <v>9993</v>
      </c>
      <c r="I10" s="72">
        <v>1424</v>
      </c>
      <c r="J10" s="72">
        <v>39119</v>
      </c>
      <c r="K10" s="72">
        <v>985</v>
      </c>
      <c r="L10" s="72">
        <v>15883</v>
      </c>
      <c r="M10" s="72">
        <v>0</v>
      </c>
      <c r="N10" s="72">
        <v>0</v>
      </c>
      <c r="O10" s="72">
        <v>499</v>
      </c>
      <c r="P10" s="72">
        <v>9980</v>
      </c>
      <c r="Q10" s="72">
        <v>0</v>
      </c>
      <c r="R10" s="72">
        <v>0</v>
      </c>
      <c r="S10" s="72">
        <v>0</v>
      </c>
      <c r="T10" s="72">
        <v>0</v>
      </c>
      <c r="U10" s="43"/>
      <c r="V10" s="37"/>
    </row>
    <row r="11" spans="1:22" ht="12">
      <c r="A11" s="41">
        <v>13</v>
      </c>
      <c r="B11" s="43"/>
      <c r="C11" s="72">
        <f t="shared" si="0"/>
        <v>7855</v>
      </c>
      <c r="D11" s="72">
        <f t="shared" si="0"/>
        <v>202725</v>
      </c>
      <c r="E11" s="72">
        <v>2912</v>
      </c>
      <c r="F11" s="72">
        <v>101512</v>
      </c>
      <c r="G11" s="72">
        <v>618</v>
      </c>
      <c r="H11" s="72">
        <v>9365</v>
      </c>
      <c r="I11" s="72">
        <v>1445</v>
      </c>
      <c r="J11" s="72">
        <v>41396</v>
      </c>
      <c r="K11" s="72">
        <v>860</v>
      </c>
      <c r="L11" s="72">
        <v>12818</v>
      </c>
      <c r="M11" s="72">
        <v>0</v>
      </c>
      <c r="N11" s="72">
        <v>0</v>
      </c>
      <c r="O11" s="72">
        <v>232</v>
      </c>
      <c r="P11" s="72">
        <v>4726</v>
      </c>
      <c r="Q11" s="72">
        <v>0</v>
      </c>
      <c r="R11" s="72">
        <v>0</v>
      </c>
      <c r="S11" s="72">
        <v>0</v>
      </c>
      <c r="T11" s="72">
        <v>0</v>
      </c>
      <c r="U11" s="43"/>
      <c r="V11" s="37"/>
    </row>
    <row r="12" spans="1:22" s="75" customFormat="1" ht="12">
      <c r="A12" s="82">
        <v>14</v>
      </c>
      <c r="B12" s="83"/>
      <c r="C12" s="74">
        <f t="shared" si="0"/>
        <v>18225</v>
      </c>
      <c r="D12" s="74">
        <f t="shared" si="0"/>
        <v>382594</v>
      </c>
      <c r="E12" s="74">
        <v>6404</v>
      </c>
      <c r="F12" s="74">
        <v>162816</v>
      </c>
      <c r="G12" s="74">
        <v>650</v>
      </c>
      <c r="H12" s="74">
        <v>10920</v>
      </c>
      <c r="I12" s="74">
        <v>1423</v>
      </c>
      <c r="J12" s="74">
        <v>38386</v>
      </c>
      <c r="K12" s="74">
        <v>637</v>
      </c>
      <c r="L12" s="74">
        <v>8615</v>
      </c>
      <c r="M12" s="74">
        <v>586</v>
      </c>
      <c r="N12" s="74">
        <v>12615</v>
      </c>
      <c r="O12" s="74">
        <v>593</v>
      </c>
      <c r="P12" s="74">
        <v>11325</v>
      </c>
      <c r="Q12" s="74">
        <v>279</v>
      </c>
      <c r="R12" s="74">
        <v>4528</v>
      </c>
      <c r="S12" s="74">
        <v>696</v>
      </c>
      <c r="T12" s="74">
        <v>9456</v>
      </c>
      <c r="U12" s="83"/>
      <c r="V12" s="65"/>
    </row>
    <row r="13" spans="1:22" ht="4.5" customHeight="1">
      <c r="A13" s="84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43"/>
      <c r="V13" s="43"/>
    </row>
    <row r="14" spans="9:14" ht="12" customHeight="1">
      <c r="I14" s="104"/>
      <c r="J14" s="104"/>
      <c r="K14" s="104"/>
      <c r="L14" s="104"/>
      <c r="M14" s="104"/>
      <c r="N14" s="104"/>
    </row>
    <row r="15" ht="4.5" customHeight="1">
      <c r="A15" s="43"/>
    </row>
    <row r="16" spans="1:22" ht="24" customHeight="1">
      <c r="A16" s="129"/>
      <c r="B16" s="48"/>
      <c r="C16" s="599" t="s">
        <v>453</v>
      </c>
      <c r="D16" s="600"/>
      <c r="E16" s="603" t="s">
        <v>470</v>
      </c>
      <c r="F16" s="605"/>
      <c r="G16" s="603" t="s">
        <v>471</v>
      </c>
      <c r="H16" s="605"/>
      <c r="I16" s="603" t="s">
        <v>472</v>
      </c>
      <c r="J16" s="604"/>
      <c r="K16" s="604" t="s">
        <v>490</v>
      </c>
      <c r="L16" s="605"/>
      <c r="M16" s="603" t="s">
        <v>473</v>
      </c>
      <c r="N16" s="605"/>
      <c r="O16" s="603" t="s">
        <v>474</v>
      </c>
      <c r="P16" s="605"/>
      <c r="Q16" s="603" t="s">
        <v>475</v>
      </c>
      <c r="R16" s="605"/>
      <c r="S16" s="603" t="s">
        <v>476</v>
      </c>
      <c r="T16" s="604"/>
      <c r="U16" s="48"/>
      <c r="V16" s="99" t="s">
        <v>5</v>
      </c>
    </row>
    <row r="17" spans="1:22" ht="15" customHeight="1">
      <c r="A17" s="43"/>
      <c r="B17" s="100"/>
      <c r="C17" s="314" t="s">
        <v>213</v>
      </c>
      <c r="D17" s="315" t="s">
        <v>214</v>
      </c>
      <c r="E17" s="315" t="s">
        <v>213</v>
      </c>
      <c r="F17" s="315" t="s">
        <v>214</v>
      </c>
      <c r="G17" s="315" t="s">
        <v>213</v>
      </c>
      <c r="H17" s="315" t="s">
        <v>214</v>
      </c>
      <c r="I17" s="315" t="s">
        <v>213</v>
      </c>
      <c r="J17" s="316" t="s">
        <v>214</v>
      </c>
      <c r="K17" s="338" t="s">
        <v>213</v>
      </c>
      <c r="L17" s="314" t="s">
        <v>214</v>
      </c>
      <c r="M17" s="315" t="s">
        <v>213</v>
      </c>
      <c r="N17" s="315" t="s">
        <v>214</v>
      </c>
      <c r="O17" s="315" t="s">
        <v>213</v>
      </c>
      <c r="P17" s="315" t="s">
        <v>214</v>
      </c>
      <c r="Q17" s="315" t="s">
        <v>213</v>
      </c>
      <c r="R17" s="315" t="s">
        <v>214</v>
      </c>
      <c r="S17" s="315" t="s">
        <v>213</v>
      </c>
      <c r="T17" s="316" t="s">
        <v>214</v>
      </c>
      <c r="U17" s="100"/>
      <c r="V17" s="101" t="s">
        <v>21</v>
      </c>
    </row>
    <row r="18" spans="1:24" ht="4.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2"/>
      <c r="X18" s="66" t="s">
        <v>488</v>
      </c>
    </row>
    <row r="19" spans="1:22" ht="12">
      <c r="A19" s="37"/>
      <c r="B19" s="43"/>
      <c r="C19" s="72">
        <v>649</v>
      </c>
      <c r="D19" s="72">
        <v>13937</v>
      </c>
      <c r="E19" s="72">
        <v>0</v>
      </c>
      <c r="F19" s="72">
        <v>0</v>
      </c>
      <c r="G19" s="72">
        <v>1115</v>
      </c>
      <c r="H19" s="72">
        <v>22857</v>
      </c>
      <c r="I19" s="72">
        <v>0</v>
      </c>
      <c r="J19" s="72">
        <v>0</v>
      </c>
      <c r="K19" s="72">
        <v>647</v>
      </c>
      <c r="L19" s="72">
        <v>13448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43"/>
      <c r="V19" s="102" t="s">
        <v>23</v>
      </c>
    </row>
    <row r="20" spans="1:22" ht="12">
      <c r="A20" s="37"/>
      <c r="B20" s="43"/>
      <c r="C20" s="72">
        <v>715</v>
      </c>
      <c r="D20" s="72">
        <v>13819</v>
      </c>
      <c r="E20" s="72">
        <v>0</v>
      </c>
      <c r="F20" s="72">
        <v>0</v>
      </c>
      <c r="G20" s="72">
        <v>1182</v>
      </c>
      <c r="H20" s="72">
        <v>23176</v>
      </c>
      <c r="I20" s="72">
        <v>0</v>
      </c>
      <c r="J20" s="72">
        <v>0</v>
      </c>
      <c r="K20" s="72">
        <v>574</v>
      </c>
      <c r="L20" s="72">
        <v>12295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43"/>
      <c r="V20" s="102">
        <v>11</v>
      </c>
    </row>
    <row r="21" spans="1:22" ht="12">
      <c r="A21" s="37"/>
      <c r="B21" s="43"/>
      <c r="C21" s="72">
        <v>823</v>
      </c>
      <c r="D21" s="72">
        <v>17544</v>
      </c>
      <c r="E21" s="72">
        <v>0</v>
      </c>
      <c r="F21" s="72">
        <v>0</v>
      </c>
      <c r="G21" s="72">
        <v>1144</v>
      </c>
      <c r="H21" s="72">
        <v>22068</v>
      </c>
      <c r="I21" s="72">
        <v>0</v>
      </c>
      <c r="J21" s="72">
        <v>0</v>
      </c>
      <c r="K21" s="72">
        <v>748</v>
      </c>
      <c r="L21" s="72">
        <v>14357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43"/>
      <c r="V21" s="102">
        <v>12</v>
      </c>
    </row>
    <row r="22" spans="1:22" ht="12">
      <c r="A22" s="37"/>
      <c r="B22" s="43"/>
      <c r="C22" s="72">
        <v>394</v>
      </c>
      <c r="D22" s="72">
        <v>6962</v>
      </c>
      <c r="E22" s="72">
        <v>0</v>
      </c>
      <c r="F22" s="72">
        <v>0</v>
      </c>
      <c r="G22" s="72">
        <v>864</v>
      </c>
      <c r="H22" s="72">
        <v>17117</v>
      </c>
      <c r="I22" s="72">
        <v>0</v>
      </c>
      <c r="J22" s="72">
        <v>0</v>
      </c>
      <c r="K22" s="72">
        <v>530</v>
      </c>
      <c r="L22" s="72">
        <v>8829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43"/>
      <c r="V22" s="102">
        <v>13</v>
      </c>
    </row>
    <row r="23" spans="1:22" s="75" customFormat="1" ht="12">
      <c r="A23" s="65"/>
      <c r="B23" s="83"/>
      <c r="C23" s="74">
        <v>1073</v>
      </c>
      <c r="D23" s="74">
        <v>21500</v>
      </c>
      <c r="E23" s="74">
        <v>322</v>
      </c>
      <c r="F23" s="74">
        <v>5279</v>
      </c>
      <c r="G23" s="74">
        <v>1162</v>
      </c>
      <c r="H23" s="74">
        <v>22794</v>
      </c>
      <c r="I23" s="74">
        <v>746</v>
      </c>
      <c r="J23" s="74">
        <v>12431</v>
      </c>
      <c r="K23" s="74">
        <v>1383</v>
      </c>
      <c r="L23" s="74">
        <v>30546</v>
      </c>
      <c r="M23" s="74">
        <v>454</v>
      </c>
      <c r="N23" s="74">
        <v>7183</v>
      </c>
      <c r="O23" s="74">
        <v>322</v>
      </c>
      <c r="P23" s="74">
        <v>3376</v>
      </c>
      <c r="Q23" s="74">
        <v>918</v>
      </c>
      <c r="R23" s="74">
        <v>12637</v>
      </c>
      <c r="S23" s="74">
        <v>577</v>
      </c>
      <c r="T23" s="74">
        <v>8187</v>
      </c>
      <c r="U23" s="83"/>
      <c r="V23" s="103">
        <v>14</v>
      </c>
    </row>
    <row r="24" spans="1:22" ht="4.5" customHeight="1">
      <c r="A24" s="43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7"/>
    </row>
    <row r="25" ht="4.5" customHeight="1"/>
    <row r="26" ht="12">
      <c r="A26" s="50" t="s">
        <v>221</v>
      </c>
    </row>
    <row r="27" s="50" customFormat="1" ht="10.5">
      <c r="A27" s="50" t="s">
        <v>469</v>
      </c>
    </row>
    <row r="28" s="50" customFormat="1" ht="10.5">
      <c r="A28" s="50" t="s">
        <v>491</v>
      </c>
    </row>
    <row r="29" s="50" customFormat="1" ht="10.5">
      <c r="A29" s="50" t="s">
        <v>492</v>
      </c>
    </row>
    <row r="31" spans="10:14" s="13" customFormat="1" ht="18" customHeight="1">
      <c r="J31" s="15">
        <v>104</v>
      </c>
      <c r="K31" s="16" t="s">
        <v>494</v>
      </c>
      <c r="M31" s="16"/>
      <c r="N31" s="16"/>
    </row>
  </sheetData>
  <mergeCells count="18">
    <mergeCell ref="K5:L5"/>
    <mergeCell ref="K16:L16"/>
    <mergeCell ref="M16:N16"/>
    <mergeCell ref="O16:P16"/>
    <mergeCell ref="Q16:R16"/>
    <mergeCell ref="S16:T16"/>
    <mergeCell ref="C16:D16"/>
    <mergeCell ref="E16:F16"/>
    <mergeCell ref="G16:H16"/>
    <mergeCell ref="I16:J16"/>
    <mergeCell ref="S5:T5"/>
    <mergeCell ref="M5:N5"/>
    <mergeCell ref="O5:P5"/>
    <mergeCell ref="Q5:R5"/>
    <mergeCell ref="C5:D5"/>
    <mergeCell ref="E5:F5"/>
    <mergeCell ref="G5:H5"/>
    <mergeCell ref="I5:J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A1" sqref="A1"/>
    </sheetView>
  </sheetViews>
  <sheetFormatPr defaultColWidth="9.00390625" defaultRowHeight="13.5"/>
  <cols>
    <col min="1" max="1" width="11.25390625" style="66" bestFit="1" customWidth="1"/>
    <col min="2" max="2" width="0.875" style="66" customWidth="1"/>
    <col min="3" max="3" width="10.50390625" style="66" customWidth="1"/>
    <col min="4" max="4" width="9.50390625" style="66" customWidth="1"/>
    <col min="5" max="5" width="12.50390625" style="66" customWidth="1"/>
    <col min="6" max="6" width="9.00390625" style="66" customWidth="1"/>
    <col min="7" max="7" width="13.00390625" style="66" customWidth="1"/>
    <col min="8" max="8" width="11.25390625" style="66" customWidth="1"/>
    <col min="9" max="9" width="12.75390625" style="66" customWidth="1"/>
    <col min="10" max="16" width="11.125" style="66" customWidth="1"/>
    <col min="17" max="17" width="0.875" style="66" customWidth="1"/>
    <col min="18" max="18" width="11.25390625" style="66" bestFit="1" customWidth="1"/>
    <col min="19" max="16384" width="8.875" style="66" customWidth="1"/>
  </cols>
  <sheetData>
    <row r="1" spans="7:12" s="13" customFormat="1" ht="18" customHeight="1">
      <c r="G1" s="14"/>
      <c r="H1" s="14"/>
      <c r="I1" s="15" t="s">
        <v>224</v>
      </c>
      <c r="J1" s="16" t="s">
        <v>225</v>
      </c>
      <c r="L1" s="14"/>
    </row>
    <row r="2" spans="7:12" ht="12" customHeight="1">
      <c r="G2" s="104"/>
      <c r="H2" s="104"/>
      <c r="I2" s="104"/>
      <c r="J2" s="106"/>
      <c r="K2" s="105"/>
      <c r="L2" s="104"/>
    </row>
    <row r="3" ht="4.5" customHeight="1"/>
    <row r="4" spans="1:18" ht="12" customHeight="1">
      <c r="A4" s="46" t="s">
        <v>5</v>
      </c>
      <c r="B4" s="48"/>
      <c r="C4" s="606" t="s">
        <v>226</v>
      </c>
      <c r="D4" s="611" t="s">
        <v>227</v>
      </c>
      <c r="E4" s="611" t="s">
        <v>377</v>
      </c>
      <c r="F4" s="611" t="s">
        <v>228</v>
      </c>
      <c r="G4" s="609" t="s">
        <v>229</v>
      </c>
      <c r="H4" s="613" t="s">
        <v>443</v>
      </c>
      <c r="I4" s="511" t="s">
        <v>230</v>
      </c>
      <c r="J4" s="608"/>
      <c r="K4" s="608"/>
      <c r="L4" s="608"/>
      <c r="M4" s="608"/>
      <c r="N4" s="608"/>
      <c r="O4" s="608"/>
      <c r="P4" s="608"/>
      <c r="Q4" s="109"/>
      <c r="R4" s="99" t="s">
        <v>5</v>
      </c>
    </row>
    <row r="5" spans="1:18" ht="12" customHeight="1">
      <c r="A5" s="67"/>
      <c r="B5" s="43"/>
      <c r="C5" s="607"/>
      <c r="D5" s="612"/>
      <c r="E5" s="612"/>
      <c r="F5" s="612"/>
      <c r="G5" s="610"/>
      <c r="H5" s="614"/>
      <c r="I5" s="339" t="s">
        <v>430</v>
      </c>
      <c r="J5" s="26" t="s">
        <v>378</v>
      </c>
      <c r="K5" s="26" t="s">
        <v>231</v>
      </c>
      <c r="L5" s="98" t="s">
        <v>379</v>
      </c>
      <c r="M5" s="98" t="s">
        <v>232</v>
      </c>
      <c r="N5" s="98" t="s">
        <v>233</v>
      </c>
      <c r="O5" s="98" t="s">
        <v>234</v>
      </c>
      <c r="P5" s="110" t="s">
        <v>196</v>
      </c>
      <c r="Q5" s="111"/>
      <c r="R5" s="42"/>
    </row>
    <row r="6" spans="1:18" ht="12" customHeight="1">
      <c r="A6" s="69" t="s">
        <v>21</v>
      </c>
      <c r="B6" s="49"/>
      <c r="C6" s="272" t="s">
        <v>214</v>
      </c>
      <c r="D6" s="270" t="s">
        <v>214</v>
      </c>
      <c r="E6" s="270" t="s">
        <v>214</v>
      </c>
      <c r="F6" s="270" t="s">
        <v>214</v>
      </c>
      <c r="G6" s="270" t="s">
        <v>214</v>
      </c>
      <c r="H6" s="270" t="s">
        <v>214</v>
      </c>
      <c r="I6" s="271" t="s">
        <v>214</v>
      </c>
      <c r="J6" s="272" t="s">
        <v>214</v>
      </c>
      <c r="K6" s="272" t="s">
        <v>214</v>
      </c>
      <c r="L6" s="270" t="s">
        <v>214</v>
      </c>
      <c r="M6" s="270" t="s">
        <v>214</v>
      </c>
      <c r="N6" s="270" t="s">
        <v>214</v>
      </c>
      <c r="O6" s="270" t="s">
        <v>214</v>
      </c>
      <c r="P6" s="271" t="s">
        <v>214</v>
      </c>
      <c r="Q6" s="111"/>
      <c r="R6" s="101" t="s">
        <v>21</v>
      </c>
    </row>
    <row r="7" spans="1:18" ht="4.5" customHeight="1">
      <c r="A7" s="67"/>
      <c r="B7" s="43"/>
      <c r="C7" s="43"/>
      <c r="D7" s="43"/>
      <c r="E7" s="43"/>
      <c r="F7" s="43"/>
      <c r="G7" s="43"/>
      <c r="H7" s="268"/>
      <c r="I7" s="43"/>
      <c r="J7" s="43"/>
      <c r="K7" s="43"/>
      <c r="L7" s="43"/>
      <c r="M7" s="43"/>
      <c r="N7" s="43"/>
      <c r="O7" s="43"/>
      <c r="P7" s="43"/>
      <c r="Q7" s="43"/>
      <c r="R7" s="71"/>
    </row>
    <row r="8" spans="1:18" ht="12">
      <c r="A8" s="41" t="s">
        <v>23</v>
      </c>
      <c r="B8" s="43"/>
      <c r="C8" s="31">
        <v>11840</v>
      </c>
      <c r="D8" s="31">
        <v>22063</v>
      </c>
      <c r="E8" s="31">
        <v>63953</v>
      </c>
      <c r="F8" s="31">
        <v>460</v>
      </c>
      <c r="G8" s="31">
        <v>390</v>
      </c>
      <c r="H8" s="322">
        <v>0</v>
      </c>
      <c r="I8" s="31">
        <f>SUM(J8:P8)</f>
        <v>241897</v>
      </c>
      <c r="J8" s="31">
        <v>108910</v>
      </c>
      <c r="K8" s="31">
        <v>7307</v>
      </c>
      <c r="L8" s="31">
        <v>14062</v>
      </c>
      <c r="M8" s="31">
        <v>47663</v>
      </c>
      <c r="N8" s="31">
        <v>28391</v>
      </c>
      <c r="O8" s="31">
        <v>23493</v>
      </c>
      <c r="P8" s="31">
        <v>12071</v>
      </c>
      <c r="Q8" s="43"/>
      <c r="R8" s="102" t="s">
        <v>23</v>
      </c>
    </row>
    <row r="9" spans="1:18" ht="12">
      <c r="A9" s="41">
        <v>11</v>
      </c>
      <c r="B9" s="43"/>
      <c r="C9" s="31">
        <v>2333</v>
      </c>
      <c r="D9" s="31">
        <v>18561</v>
      </c>
      <c r="E9" s="31">
        <v>58060</v>
      </c>
      <c r="F9" s="31">
        <v>0</v>
      </c>
      <c r="G9" s="31">
        <v>1324</v>
      </c>
      <c r="H9" s="322">
        <v>0</v>
      </c>
      <c r="I9" s="31">
        <f>SUM(J9:P9)</f>
        <v>221064</v>
      </c>
      <c r="J9" s="31">
        <v>102282</v>
      </c>
      <c r="K9" s="31">
        <v>4785</v>
      </c>
      <c r="L9" s="31">
        <v>16427</v>
      </c>
      <c r="M9" s="31">
        <v>42181</v>
      </c>
      <c r="N9" s="31">
        <v>26605</v>
      </c>
      <c r="O9" s="31">
        <v>15319</v>
      </c>
      <c r="P9" s="31">
        <v>13465</v>
      </c>
      <c r="Q9" s="43"/>
      <c r="R9" s="102">
        <v>11</v>
      </c>
    </row>
    <row r="10" spans="1:18" ht="12">
      <c r="A10" s="41">
        <v>12</v>
      </c>
      <c r="B10" s="43"/>
      <c r="C10" s="31">
        <v>17900</v>
      </c>
      <c r="D10" s="31">
        <v>10884</v>
      </c>
      <c r="E10" s="31">
        <v>44570</v>
      </c>
      <c r="F10" s="31">
        <v>130</v>
      </c>
      <c r="G10" s="31">
        <v>12840</v>
      </c>
      <c r="H10" s="322">
        <v>0</v>
      </c>
      <c r="I10" s="31">
        <f>SUM(J10:P10)</f>
        <v>208057</v>
      </c>
      <c r="J10" s="31">
        <v>86705</v>
      </c>
      <c r="K10" s="31">
        <v>5074</v>
      </c>
      <c r="L10" s="31">
        <v>13648</v>
      </c>
      <c r="M10" s="31">
        <v>46278</v>
      </c>
      <c r="N10" s="31">
        <v>29884</v>
      </c>
      <c r="O10" s="31">
        <v>12168</v>
      </c>
      <c r="P10" s="31">
        <v>14300</v>
      </c>
      <c r="Q10" s="43"/>
      <c r="R10" s="102">
        <v>12</v>
      </c>
    </row>
    <row r="11" spans="1:18" ht="12">
      <c r="A11" s="41">
        <v>13</v>
      </c>
      <c r="B11" s="43"/>
      <c r="C11" s="31">
        <v>20130</v>
      </c>
      <c r="D11" s="31">
        <v>10170</v>
      </c>
      <c r="E11" s="31">
        <v>63056</v>
      </c>
      <c r="F11" s="31">
        <v>1020</v>
      </c>
      <c r="G11" s="31">
        <v>15625</v>
      </c>
      <c r="H11" s="322">
        <v>9999</v>
      </c>
      <c r="I11" s="31">
        <f>SUM(J11:P11)</f>
        <v>198177</v>
      </c>
      <c r="J11" s="31">
        <v>92386</v>
      </c>
      <c r="K11" s="31">
        <v>5163</v>
      </c>
      <c r="L11" s="31">
        <v>9953</v>
      </c>
      <c r="M11" s="31">
        <v>41825</v>
      </c>
      <c r="N11" s="31">
        <v>24744</v>
      </c>
      <c r="O11" s="31">
        <v>12215</v>
      </c>
      <c r="P11" s="31">
        <v>11891</v>
      </c>
      <c r="Q11" s="43"/>
      <c r="R11" s="102">
        <v>13</v>
      </c>
    </row>
    <row r="12" spans="1:18" s="75" customFormat="1" ht="12">
      <c r="A12" s="82">
        <v>14</v>
      </c>
      <c r="B12" s="83"/>
      <c r="C12" s="32">
        <v>27710</v>
      </c>
      <c r="D12" s="32">
        <v>8462</v>
      </c>
      <c r="E12" s="32">
        <v>61136</v>
      </c>
      <c r="F12" s="32">
        <v>2324</v>
      </c>
      <c r="G12" s="32">
        <v>14301</v>
      </c>
      <c r="H12" s="340">
        <v>12998</v>
      </c>
      <c r="I12" s="320">
        <f>SUM(J12:P12)</f>
        <v>199313</v>
      </c>
      <c r="J12" s="320">
        <v>92099</v>
      </c>
      <c r="K12" s="320">
        <v>5397</v>
      </c>
      <c r="L12" s="320">
        <v>10878</v>
      </c>
      <c r="M12" s="320">
        <v>40545</v>
      </c>
      <c r="N12" s="320">
        <v>24068</v>
      </c>
      <c r="O12" s="320">
        <v>14087</v>
      </c>
      <c r="P12" s="320">
        <v>12239</v>
      </c>
      <c r="Q12" s="83"/>
      <c r="R12" s="103">
        <v>14</v>
      </c>
    </row>
    <row r="13" spans="1:18" ht="4.5" customHeight="1">
      <c r="A13" s="84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7"/>
    </row>
    <row r="14" ht="4.5" customHeight="1"/>
  </sheetData>
  <mergeCells count="7">
    <mergeCell ref="C4:C5"/>
    <mergeCell ref="I4:P4"/>
    <mergeCell ref="G4:G5"/>
    <mergeCell ref="D4:D5"/>
    <mergeCell ref="E4:E5"/>
    <mergeCell ref="F4:F5"/>
    <mergeCell ref="H4:H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V29"/>
  <sheetViews>
    <sheetView zoomScale="75" zoomScaleNormal="75" zoomScaleSheetLayoutView="75" workbookViewId="0" topLeftCell="A1">
      <selection activeCell="L53" sqref="L53"/>
    </sheetView>
  </sheetViews>
  <sheetFormatPr defaultColWidth="9.00390625" defaultRowHeight="13.5"/>
  <cols>
    <col min="1" max="1" width="9.00390625" style="66" customWidth="1"/>
    <col min="2" max="2" width="0.875" style="66" customWidth="1"/>
    <col min="3" max="3" width="8.00390625" style="66" customWidth="1"/>
    <col min="4" max="4" width="9.25390625" style="66" customWidth="1"/>
    <col min="5" max="5" width="7.00390625" style="66" customWidth="1"/>
    <col min="6" max="6" width="9.25390625" style="66" customWidth="1"/>
    <col min="7" max="7" width="8.75390625" style="66" customWidth="1"/>
    <col min="8" max="8" width="9.25390625" style="66" customWidth="1"/>
    <col min="9" max="9" width="7.00390625" style="66" customWidth="1"/>
    <col min="10" max="10" width="8.75390625" style="66" customWidth="1"/>
    <col min="11" max="11" width="6.50390625" style="66" customWidth="1"/>
    <col min="12" max="12" width="8.75390625" style="66" customWidth="1"/>
    <col min="13" max="20" width="9.75390625" style="66" customWidth="1"/>
    <col min="21" max="21" width="0.6171875" style="66" customWidth="1"/>
    <col min="22" max="22" width="9.00390625" style="66" customWidth="1"/>
    <col min="23" max="16384" width="8.875" style="66" customWidth="1"/>
  </cols>
  <sheetData>
    <row r="2" ht="4.5" customHeight="1"/>
    <row r="3" spans="1:22" ht="12" customHeight="1">
      <c r="A3" s="46" t="s">
        <v>5</v>
      </c>
      <c r="B3" s="80"/>
      <c r="C3" s="579" t="s">
        <v>235</v>
      </c>
      <c r="D3" s="579"/>
      <c r="E3" s="579"/>
      <c r="F3" s="579"/>
      <c r="G3" s="579"/>
      <c r="H3" s="578"/>
      <c r="I3" s="577" t="s">
        <v>431</v>
      </c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109"/>
      <c r="V3" s="99" t="s">
        <v>5</v>
      </c>
    </row>
    <row r="4" spans="1:22" ht="12" customHeight="1">
      <c r="A4" s="67"/>
      <c r="B4" s="49"/>
      <c r="C4" s="512" t="s">
        <v>14</v>
      </c>
      <c r="D4" s="505"/>
      <c r="E4" s="505" t="s">
        <v>236</v>
      </c>
      <c r="F4" s="505"/>
      <c r="G4" s="505" t="s">
        <v>237</v>
      </c>
      <c r="H4" s="505"/>
      <c r="I4" s="523" t="s">
        <v>14</v>
      </c>
      <c r="J4" s="523"/>
      <c r="K4" s="505" t="s">
        <v>238</v>
      </c>
      <c r="L4" s="617"/>
      <c r="M4" s="512" t="s">
        <v>380</v>
      </c>
      <c r="N4" s="505"/>
      <c r="O4" s="505" t="s">
        <v>381</v>
      </c>
      <c r="P4" s="617"/>
      <c r="Q4" s="615" t="s">
        <v>239</v>
      </c>
      <c r="R4" s="615"/>
      <c r="S4" s="615" t="s">
        <v>240</v>
      </c>
      <c r="T4" s="616"/>
      <c r="U4" s="111"/>
      <c r="V4" s="42"/>
    </row>
    <row r="5" spans="1:22" ht="12" customHeight="1">
      <c r="A5" s="69" t="s">
        <v>21</v>
      </c>
      <c r="B5" s="49"/>
      <c r="C5" s="163" t="s">
        <v>241</v>
      </c>
      <c r="D5" s="170" t="s">
        <v>214</v>
      </c>
      <c r="E5" s="170" t="s">
        <v>241</v>
      </c>
      <c r="F5" s="170" t="s">
        <v>214</v>
      </c>
      <c r="G5" s="170" t="s">
        <v>241</v>
      </c>
      <c r="H5" s="170" t="s">
        <v>214</v>
      </c>
      <c r="I5" s="270" t="s">
        <v>241</v>
      </c>
      <c r="J5" s="270" t="s">
        <v>214</v>
      </c>
      <c r="K5" s="170" t="s">
        <v>241</v>
      </c>
      <c r="L5" s="171" t="s">
        <v>214</v>
      </c>
      <c r="M5" s="163" t="s">
        <v>241</v>
      </c>
      <c r="N5" s="170" t="s">
        <v>214</v>
      </c>
      <c r="O5" s="170" t="s">
        <v>241</v>
      </c>
      <c r="P5" s="171" t="s">
        <v>214</v>
      </c>
      <c r="Q5" s="170" t="s">
        <v>241</v>
      </c>
      <c r="R5" s="170" t="s">
        <v>214</v>
      </c>
      <c r="S5" s="170" t="s">
        <v>241</v>
      </c>
      <c r="T5" s="171" t="s">
        <v>214</v>
      </c>
      <c r="U5" s="111"/>
      <c r="V5" s="101" t="s">
        <v>21</v>
      </c>
    </row>
    <row r="6" spans="1:22" ht="4.5" customHeight="1">
      <c r="A6" s="67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2"/>
    </row>
    <row r="7" spans="1:22" ht="12">
      <c r="A7" s="86" t="s">
        <v>23</v>
      </c>
      <c r="B7" s="42"/>
      <c r="C7" s="181">
        <f aca="true" t="shared" si="0" ref="C7:D11">SUM(E7,G7)</f>
        <v>23944</v>
      </c>
      <c r="D7" s="181">
        <f t="shared" si="0"/>
        <v>359160</v>
      </c>
      <c r="E7" s="181">
        <v>7224</v>
      </c>
      <c r="F7" s="181">
        <v>108360</v>
      </c>
      <c r="G7" s="181">
        <v>16720</v>
      </c>
      <c r="H7" s="181">
        <v>250800</v>
      </c>
      <c r="I7" s="181">
        <f aca="true" t="shared" si="1" ref="I7:J11">SUM(K7,M7,O7,Q7,S7)</f>
        <v>1560</v>
      </c>
      <c r="J7" s="181">
        <f t="shared" si="1"/>
        <v>85182</v>
      </c>
      <c r="K7" s="181">
        <v>265</v>
      </c>
      <c r="L7" s="181">
        <v>16871</v>
      </c>
      <c r="M7" s="181">
        <v>286</v>
      </c>
      <c r="N7" s="181">
        <v>29023</v>
      </c>
      <c r="O7" s="181">
        <v>939</v>
      </c>
      <c r="P7" s="181">
        <v>36276</v>
      </c>
      <c r="Q7" s="181">
        <v>32</v>
      </c>
      <c r="R7" s="181">
        <v>1225</v>
      </c>
      <c r="S7" s="181">
        <v>38</v>
      </c>
      <c r="T7" s="181">
        <v>1787</v>
      </c>
      <c r="U7" s="43"/>
      <c r="V7" s="321" t="s">
        <v>23</v>
      </c>
    </row>
    <row r="8" spans="1:22" ht="12">
      <c r="A8" s="37">
        <v>11</v>
      </c>
      <c r="B8" s="42"/>
      <c r="C8" s="181">
        <f t="shared" si="0"/>
        <v>23336</v>
      </c>
      <c r="D8" s="181">
        <f t="shared" si="0"/>
        <v>350040</v>
      </c>
      <c r="E8" s="181">
        <v>7021</v>
      </c>
      <c r="F8" s="181">
        <v>105315</v>
      </c>
      <c r="G8" s="181">
        <v>16315</v>
      </c>
      <c r="H8" s="181">
        <v>244725</v>
      </c>
      <c r="I8" s="181">
        <f t="shared" si="1"/>
        <v>3807</v>
      </c>
      <c r="J8" s="181">
        <f t="shared" si="1"/>
        <v>86697</v>
      </c>
      <c r="K8" s="181">
        <v>261</v>
      </c>
      <c r="L8" s="181">
        <v>18921</v>
      </c>
      <c r="M8" s="181">
        <v>301</v>
      </c>
      <c r="N8" s="181">
        <v>14737</v>
      </c>
      <c r="O8" s="181">
        <v>2986</v>
      </c>
      <c r="P8" s="181">
        <v>45165</v>
      </c>
      <c r="Q8" s="181">
        <v>107</v>
      </c>
      <c r="R8" s="181">
        <v>3815</v>
      </c>
      <c r="S8" s="181">
        <v>152</v>
      </c>
      <c r="T8" s="181">
        <v>4059</v>
      </c>
      <c r="U8" s="43"/>
      <c r="V8" s="102">
        <v>11</v>
      </c>
    </row>
    <row r="9" spans="1:22" ht="12">
      <c r="A9" s="37">
        <v>12</v>
      </c>
      <c r="B9" s="42"/>
      <c r="C9" s="181">
        <f t="shared" si="0"/>
        <v>24465</v>
      </c>
      <c r="D9" s="181">
        <f t="shared" si="0"/>
        <v>366986</v>
      </c>
      <c r="E9" s="181">
        <v>7393</v>
      </c>
      <c r="F9" s="181">
        <v>110896</v>
      </c>
      <c r="G9" s="181">
        <v>17072</v>
      </c>
      <c r="H9" s="181">
        <v>256090</v>
      </c>
      <c r="I9" s="181">
        <f t="shared" si="1"/>
        <v>3765</v>
      </c>
      <c r="J9" s="181">
        <f t="shared" si="1"/>
        <v>72117</v>
      </c>
      <c r="K9" s="181">
        <v>216</v>
      </c>
      <c r="L9" s="181">
        <v>16995</v>
      </c>
      <c r="M9" s="181">
        <v>222</v>
      </c>
      <c r="N9" s="181">
        <v>13176</v>
      </c>
      <c r="O9" s="181">
        <v>3183</v>
      </c>
      <c r="P9" s="181">
        <v>35860</v>
      </c>
      <c r="Q9" s="181">
        <v>47</v>
      </c>
      <c r="R9" s="181">
        <v>2873</v>
      </c>
      <c r="S9" s="181">
        <v>97</v>
      </c>
      <c r="T9" s="181">
        <v>3213</v>
      </c>
      <c r="U9" s="43"/>
      <c r="V9" s="102">
        <v>12</v>
      </c>
    </row>
    <row r="10" spans="1:22" ht="12">
      <c r="A10" s="37">
        <v>13</v>
      </c>
      <c r="B10" s="42"/>
      <c r="C10" s="181">
        <f t="shared" si="0"/>
        <v>21695</v>
      </c>
      <c r="D10" s="181">
        <f t="shared" si="0"/>
        <v>325425</v>
      </c>
      <c r="E10" s="181">
        <v>5545</v>
      </c>
      <c r="F10" s="181">
        <v>83175</v>
      </c>
      <c r="G10" s="181">
        <v>16150</v>
      </c>
      <c r="H10" s="181">
        <v>242250</v>
      </c>
      <c r="I10" s="181">
        <f t="shared" si="1"/>
        <v>4139</v>
      </c>
      <c r="J10" s="181">
        <f t="shared" si="1"/>
        <v>87186</v>
      </c>
      <c r="K10" s="181">
        <v>261</v>
      </c>
      <c r="L10" s="181">
        <v>17587</v>
      </c>
      <c r="M10" s="181">
        <v>270</v>
      </c>
      <c r="N10" s="181">
        <v>17493</v>
      </c>
      <c r="O10" s="181">
        <v>3373</v>
      </c>
      <c r="P10" s="181">
        <v>46449</v>
      </c>
      <c r="Q10" s="181">
        <v>92</v>
      </c>
      <c r="R10" s="181">
        <v>2222</v>
      </c>
      <c r="S10" s="181">
        <v>143</v>
      </c>
      <c r="T10" s="181">
        <v>3435</v>
      </c>
      <c r="U10" s="43"/>
      <c r="V10" s="102">
        <v>13</v>
      </c>
    </row>
    <row r="11" spans="1:22" s="75" customFormat="1" ht="12">
      <c r="A11" s="65">
        <v>14</v>
      </c>
      <c r="B11" s="73"/>
      <c r="C11" s="183">
        <f t="shared" si="0"/>
        <v>27485</v>
      </c>
      <c r="D11" s="183">
        <f t="shared" si="0"/>
        <v>412275</v>
      </c>
      <c r="E11" s="183">
        <v>6951</v>
      </c>
      <c r="F11" s="183">
        <v>104265</v>
      </c>
      <c r="G11" s="183">
        <v>20534</v>
      </c>
      <c r="H11" s="183">
        <v>308010</v>
      </c>
      <c r="I11" s="183">
        <f t="shared" si="1"/>
        <v>4356</v>
      </c>
      <c r="J11" s="185">
        <f>SUM(L11,N11,P11,R11,T11)</f>
        <v>66705</v>
      </c>
      <c r="K11" s="183">
        <v>290</v>
      </c>
      <c r="L11" s="183">
        <v>13930</v>
      </c>
      <c r="M11" s="183">
        <v>197</v>
      </c>
      <c r="N11" s="183">
        <v>14299</v>
      </c>
      <c r="O11" s="183">
        <v>3567</v>
      </c>
      <c r="P11" s="183">
        <v>33850</v>
      </c>
      <c r="Q11" s="183">
        <v>117</v>
      </c>
      <c r="R11" s="183">
        <v>1589</v>
      </c>
      <c r="S11" s="183">
        <v>185</v>
      </c>
      <c r="T11" s="183">
        <v>3037</v>
      </c>
      <c r="U11" s="83"/>
      <c r="V11" s="103">
        <v>14</v>
      </c>
    </row>
    <row r="12" spans="1:22" ht="4.5" customHeight="1">
      <c r="A12" s="84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7"/>
    </row>
    <row r="13" ht="4.5" customHeight="1"/>
    <row r="15" ht="4.5" customHeight="1"/>
    <row r="16" spans="1:12" ht="12" customHeight="1">
      <c r="A16" s="46" t="s">
        <v>5</v>
      </c>
      <c r="B16" s="80"/>
      <c r="C16" s="579" t="s">
        <v>242</v>
      </c>
      <c r="D16" s="579"/>
      <c r="E16" s="579"/>
      <c r="F16" s="579"/>
      <c r="G16" s="579"/>
      <c r="H16" s="579"/>
      <c r="I16" s="579"/>
      <c r="J16" s="579"/>
      <c r="K16" s="579"/>
      <c r="L16" s="579"/>
    </row>
    <row r="17" spans="1:12" ht="12" customHeight="1">
      <c r="A17" s="67"/>
      <c r="B17" s="49"/>
      <c r="C17" s="618" t="s">
        <v>14</v>
      </c>
      <c r="D17" s="526"/>
      <c r="E17" s="617" t="s">
        <v>243</v>
      </c>
      <c r="F17" s="512"/>
      <c r="G17" s="617" t="s">
        <v>382</v>
      </c>
      <c r="H17" s="512"/>
      <c r="I17" s="616" t="s">
        <v>383</v>
      </c>
      <c r="J17" s="619"/>
      <c r="K17" s="617" t="s">
        <v>244</v>
      </c>
      <c r="L17" s="620"/>
    </row>
    <row r="18" spans="1:12" ht="12" customHeight="1">
      <c r="A18" s="69" t="s">
        <v>21</v>
      </c>
      <c r="B18" s="49"/>
      <c r="C18" s="317" t="s">
        <v>241</v>
      </c>
      <c r="D18" s="271" t="s">
        <v>245</v>
      </c>
      <c r="E18" s="171" t="s">
        <v>241</v>
      </c>
      <c r="F18" s="171" t="s">
        <v>214</v>
      </c>
      <c r="G18" s="171" t="s">
        <v>241</v>
      </c>
      <c r="H18" s="171" t="s">
        <v>214</v>
      </c>
      <c r="I18" s="171" t="s">
        <v>241</v>
      </c>
      <c r="J18" s="171" t="s">
        <v>214</v>
      </c>
      <c r="K18" s="171" t="s">
        <v>241</v>
      </c>
      <c r="L18" s="171" t="s">
        <v>214</v>
      </c>
    </row>
    <row r="19" spans="1:12" ht="4.5" customHeight="1">
      <c r="A19" s="67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ht="12">
      <c r="A20" s="86" t="s">
        <v>23</v>
      </c>
      <c r="B20" s="42"/>
      <c r="C20" s="72">
        <f aca="true" t="shared" si="2" ref="C20:D24">SUM(E20,G20,I20,K20)</f>
        <v>0</v>
      </c>
      <c r="D20" s="72">
        <f t="shared" si="2"/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</row>
    <row r="21" spans="1:12" ht="12">
      <c r="A21" s="37">
        <v>11</v>
      </c>
      <c r="B21" s="42"/>
      <c r="C21" s="72">
        <f t="shared" si="2"/>
        <v>0</v>
      </c>
      <c r="D21" s="72">
        <f t="shared" si="2"/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</row>
    <row r="22" spans="1:12" ht="12">
      <c r="A22" s="37">
        <v>12</v>
      </c>
      <c r="B22" s="42"/>
      <c r="C22" s="72">
        <f t="shared" si="2"/>
        <v>0</v>
      </c>
      <c r="D22" s="72">
        <f t="shared" si="2"/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</row>
    <row r="23" spans="1:12" ht="12">
      <c r="A23" s="37">
        <v>13</v>
      </c>
      <c r="B23" s="42"/>
      <c r="C23" s="72">
        <f t="shared" si="2"/>
        <v>0</v>
      </c>
      <c r="D23" s="72">
        <f t="shared" si="2"/>
        <v>58762</v>
      </c>
      <c r="E23" s="72">
        <v>0</v>
      </c>
      <c r="F23" s="72">
        <v>7712</v>
      </c>
      <c r="G23" s="72">
        <v>0</v>
      </c>
      <c r="H23" s="72">
        <v>46149</v>
      </c>
      <c r="I23" s="72">
        <v>0</v>
      </c>
      <c r="J23" s="72">
        <v>3394</v>
      </c>
      <c r="K23" s="72">
        <v>0</v>
      </c>
      <c r="L23" s="72">
        <v>1507</v>
      </c>
    </row>
    <row r="24" spans="1:12" s="75" customFormat="1" ht="12">
      <c r="A24" s="65">
        <v>14</v>
      </c>
      <c r="B24" s="73"/>
      <c r="C24" s="74">
        <f t="shared" si="2"/>
        <v>0</v>
      </c>
      <c r="D24" s="74">
        <f t="shared" si="2"/>
        <v>92009</v>
      </c>
      <c r="E24" s="74">
        <v>0</v>
      </c>
      <c r="F24" s="74">
        <v>22344</v>
      </c>
      <c r="G24" s="74">
        <v>0</v>
      </c>
      <c r="H24" s="74">
        <v>61298</v>
      </c>
      <c r="I24" s="74">
        <v>0</v>
      </c>
      <c r="J24" s="74">
        <v>6032</v>
      </c>
      <c r="K24" s="74">
        <v>0</v>
      </c>
      <c r="L24" s="74">
        <v>2335</v>
      </c>
    </row>
    <row r="25" spans="1:12" ht="4.5" customHeight="1">
      <c r="A25" s="84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</row>
    <row r="26" ht="4.5" customHeight="1"/>
    <row r="27" ht="12">
      <c r="A27" s="50" t="s">
        <v>457</v>
      </c>
    </row>
    <row r="28" ht="12">
      <c r="A28" s="85" t="s">
        <v>426</v>
      </c>
    </row>
    <row r="29" ht="12">
      <c r="A29" s="85" t="s">
        <v>447</v>
      </c>
    </row>
  </sheetData>
  <mergeCells count="17">
    <mergeCell ref="I4:J4"/>
    <mergeCell ref="C16:L16"/>
    <mergeCell ref="C17:D17"/>
    <mergeCell ref="E17:F17"/>
    <mergeCell ref="G17:H17"/>
    <mergeCell ref="I17:J17"/>
    <mergeCell ref="K17:L17"/>
    <mergeCell ref="I3:T3"/>
    <mergeCell ref="S4:T4"/>
    <mergeCell ref="C3:H3"/>
    <mergeCell ref="K4:L4"/>
    <mergeCell ref="M4:N4"/>
    <mergeCell ref="O4:P4"/>
    <mergeCell ref="Q4:R4"/>
    <mergeCell ref="C4:D4"/>
    <mergeCell ref="E4:F4"/>
    <mergeCell ref="G4:H4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:G1"/>
    </sheetView>
  </sheetViews>
  <sheetFormatPr defaultColWidth="9.00390625" defaultRowHeight="13.5"/>
  <cols>
    <col min="1" max="1" width="22.875" style="66" customWidth="1"/>
    <col min="2" max="2" width="0.875" style="66" customWidth="1"/>
    <col min="3" max="6" width="11.50390625" style="66" customWidth="1"/>
    <col min="7" max="7" width="22.125" style="66" customWidth="1"/>
    <col min="8" max="16384" width="8.875" style="66" customWidth="1"/>
  </cols>
  <sheetData>
    <row r="1" spans="1:7" s="13" customFormat="1" ht="18" customHeight="1">
      <c r="A1" s="533" t="s">
        <v>246</v>
      </c>
      <c r="B1" s="533"/>
      <c r="C1" s="533"/>
      <c r="D1" s="533"/>
      <c r="E1" s="533"/>
      <c r="F1" s="533"/>
      <c r="G1" s="533"/>
    </row>
    <row r="2" spans="3:6" ht="12" customHeight="1">
      <c r="C2" s="104"/>
      <c r="D2" s="104"/>
      <c r="E2" s="104"/>
      <c r="F2" s="104"/>
    </row>
    <row r="3" spans="3:6" ht="12" customHeight="1">
      <c r="C3" s="104"/>
      <c r="D3" s="104"/>
      <c r="E3" s="104"/>
      <c r="F3" s="104"/>
    </row>
    <row r="4" ht="4.5" customHeight="1"/>
    <row r="5" spans="1:7" ht="12">
      <c r="A5" s="46" t="s">
        <v>5</v>
      </c>
      <c r="B5" s="116"/>
      <c r="C5" s="509" t="s">
        <v>247</v>
      </c>
      <c r="D5" s="510"/>
      <c r="E5" s="510"/>
      <c r="F5" s="511"/>
      <c r="G5" s="506" t="s">
        <v>248</v>
      </c>
    </row>
    <row r="6" spans="1:7" ht="12">
      <c r="A6" s="69" t="s">
        <v>21</v>
      </c>
      <c r="B6" s="49"/>
      <c r="C6" s="512" t="s">
        <v>249</v>
      </c>
      <c r="D6" s="505"/>
      <c r="E6" s="505" t="s">
        <v>214</v>
      </c>
      <c r="F6" s="617"/>
      <c r="G6" s="621"/>
    </row>
    <row r="7" spans="1:7" ht="4.5" customHeight="1">
      <c r="A7" s="67"/>
      <c r="B7" s="43"/>
      <c r="C7" s="43"/>
      <c r="D7" s="43"/>
      <c r="E7" s="43"/>
      <c r="F7" s="43"/>
      <c r="G7" s="43"/>
    </row>
    <row r="8" spans="1:7" ht="12">
      <c r="A8" s="41" t="s">
        <v>23</v>
      </c>
      <c r="B8" s="117"/>
      <c r="C8" s="43">
        <v>100</v>
      </c>
      <c r="D8" s="118" t="s">
        <v>384</v>
      </c>
      <c r="E8" s="54">
        <v>1509</v>
      </c>
      <c r="F8" s="118" t="s">
        <v>385</v>
      </c>
      <c r="G8" s="29">
        <v>76508</v>
      </c>
    </row>
    <row r="9" spans="1:7" ht="12">
      <c r="A9" s="41">
        <v>11</v>
      </c>
      <c r="B9" s="117"/>
      <c r="C9" s="43">
        <v>83</v>
      </c>
      <c r="D9" s="118" t="s">
        <v>386</v>
      </c>
      <c r="E9" s="54">
        <v>1081</v>
      </c>
      <c r="F9" s="118" t="s">
        <v>387</v>
      </c>
      <c r="G9" s="29">
        <v>90789</v>
      </c>
    </row>
    <row r="10" spans="1:7" ht="12">
      <c r="A10" s="41">
        <v>12</v>
      </c>
      <c r="B10" s="117"/>
      <c r="C10" s="43">
        <v>68</v>
      </c>
      <c r="D10" s="118" t="s">
        <v>388</v>
      </c>
      <c r="E10" s="43">
        <v>910</v>
      </c>
      <c r="F10" s="118" t="s">
        <v>389</v>
      </c>
      <c r="G10" s="29">
        <v>88783</v>
      </c>
    </row>
    <row r="11" spans="1:7" ht="12">
      <c r="A11" s="41">
        <v>13</v>
      </c>
      <c r="B11" s="117"/>
      <c r="C11" s="43">
        <v>70</v>
      </c>
      <c r="D11" s="118" t="s">
        <v>444</v>
      </c>
      <c r="E11" s="54">
        <v>1005</v>
      </c>
      <c r="F11" s="118" t="s">
        <v>446</v>
      </c>
      <c r="G11" s="29">
        <v>74888</v>
      </c>
    </row>
    <row r="12" spans="1:7" s="75" customFormat="1" ht="12">
      <c r="A12" s="82">
        <v>14</v>
      </c>
      <c r="B12" s="97"/>
      <c r="C12" s="83">
        <v>69</v>
      </c>
      <c r="D12" s="119" t="s">
        <v>444</v>
      </c>
      <c r="E12" s="53">
        <v>911</v>
      </c>
      <c r="F12" s="119" t="s">
        <v>445</v>
      </c>
      <c r="G12" s="120">
        <v>85066</v>
      </c>
    </row>
    <row r="13" spans="1:7" ht="3.75" customHeight="1">
      <c r="A13" s="84"/>
      <c r="B13" s="76"/>
      <c r="C13" s="76"/>
      <c r="D13" s="76"/>
      <c r="E13" s="76"/>
      <c r="F13" s="76"/>
      <c r="G13" s="76"/>
    </row>
    <row r="14" ht="3.75" customHeight="1"/>
    <row r="15" ht="12">
      <c r="A15" s="50" t="s">
        <v>390</v>
      </c>
    </row>
    <row r="16" ht="12">
      <c r="A16" s="85" t="s">
        <v>432</v>
      </c>
    </row>
  </sheetData>
  <mergeCells count="5">
    <mergeCell ref="A1:G1"/>
    <mergeCell ref="G5:G6"/>
    <mergeCell ref="C5:F5"/>
    <mergeCell ref="C6:D6"/>
    <mergeCell ref="E6:F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A1" sqref="A1:K1"/>
    </sheetView>
  </sheetViews>
  <sheetFormatPr defaultColWidth="9.00390625" defaultRowHeight="13.5"/>
  <cols>
    <col min="1" max="1" width="4.50390625" style="66" customWidth="1"/>
    <col min="2" max="2" width="20.625" style="66" customWidth="1"/>
    <col min="3" max="3" width="0.875" style="66" customWidth="1"/>
    <col min="4" max="5" width="9.50390625" style="66" customWidth="1"/>
    <col min="6" max="6" width="0.875" style="66" customWidth="1"/>
    <col min="7" max="7" width="4.125" style="66" customWidth="1"/>
    <col min="8" max="8" width="21.25390625" style="66" customWidth="1"/>
    <col min="9" max="9" width="0.875" style="66" customWidth="1"/>
    <col min="10" max="10" width="9.50390625" style="66" customWidth="1"/>
    <col min="11" max="11" width="10.25390625" style="66" customWidth="1"/>
    <col min="12" max="16384" width="8.875" style="66" customWidth="1"/>
  </cols>
  <sheetData>
    <row r="1" spans="1:11" s="13" customFormat="1" ht="18" customHeight="1">
      <c r="A1" s="533" t="s">
        <v>434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</row>
    <row r="2" ht="12" customHeight="1"/>
    <row r="3" ht="12" customHeight="1">
      <c r="K3" s="106" t="s">
        <v>493</v>
      </c>
    </row>
    <row r="4" ht="4.5" customHeight="1">
      <c r="K4" s="106"/>
    </row>
    <row r="5" spans="1:11" ht="12.75" customHeight="1">
      <c r="A5" s="507" t="s">
        <v>250</v>
      </c>
      <c r="B5" s="622"/>
      <c r="C5" s="307"/>
      <c r="D5" s="608" t="s">
        <v>251</v>
      </c>
      <c r="E5" s="608"/>
      <c r="F5" s="186"/>
      <c r="G5" s="506" t="s">
        <v>250</v>
      </c>
      <c r="H5" s="622"/>
      <c r="I5" s="309"/>
      <c r="J5" s="608" t="s">
        <v>251</v>
      </c>
      <c r="K5" s="608"/>
    </row>
    <row r="6" spans="1:11" ht="12">
      <c r="A6" s="508"/>
      <c r="B6" s="623"/>
      <c r="C6" s="171"/>
      <c r="D6" s="163" t="s">
        <v>252</v>
      </c>
      <c r="E6" s="171" t="s">
        <v>253</v>
      </c>
      <c r="F6" s="163"/>
      <c r="G6" s="621"/>
      <c r="H6" s="623"/>
      <c r="I6" s="171"/>
      <c r="J6" s="163" t="s">
        <v>252</v>
      </c>
      <c r="K6" s="171" t="s">
        <v>253</v>
      </c>
    </row>
    <row r="7" spans="1:11" ht="4.5" customHeight="1">
      <c r="A7" s="43"/>
      <c r="B7" s="81"/>
      <c r="C7" s="43"/>
      <c r="D7" s="43"/>
      <c r="E7" s="43"/>
      <c r="F7" s="43"/>
      <c r="G7" s="71"/>
      <c r="H7" s="81"/>
      <c r="I7" s="43"/>
      <c r="J7" s="43"/>
      <c r="K7" s="43"/>
    </row>
    <row r="8" spans="1:11" ht="12">
      <c r="A8" s="502" t="s">
        <v>14</v>
      </c>
      <c r="B8" s="571"/>
      <c r="C8" s="97"/>
      <c r="D8" s="74">
        <f>SUM(D11:D41,J8:J41)</f>
        <v>268</v>
      </c>
      <c r="E8" s="74">
        <f>SUM(E11:E41,K8:K41)</f>
        <v>2836</v>
      </c>
      <c r="F8" s="72"/>
      <c r="G8" s="42"/>
      <c r="H8" s="58" t="s">
        <v>254</v>
      </c>
      <c r="I8" s="43"/>
      <c r="J8" s="72">
        <v>0</v>
      </c>
      <c r="K8" s="72">
        <v>2</v>
      </c>
    </row>
    <row r="9" spans="1:11" ht="12">
      <c r="A9" s="117"/>
      <c r="B9" s="58"/>
      <c r="C9" s="43"/>
      <c r="D9" s="72"/>
      <c r="E9" s="72"/>
      <c r="F9" s="72"/>
      <c r="G9" s="42"/>
      <c r="H9" s="58" t="s">
        <v>255</v>
      </c>
      <c r="I9" s="43"/>
      <c r="J9" s="72">
        <v>1</v>
      </c>
      <c r="K9" s="72">
        <v>2</v>
      </c>
    </row>
    <row r="10" spans="1:11" ht="12">
      <c r="A10" s="568" t="s">
        <v>256</v>
      </c>
      <c r="B10" s="569"/>
      <c r="C10" s="43"/>
      <c r="D10" s="72"/>
      <c r="E10" s="72"/>
      <c r="F10" s="72"/>
      <c r="G10" s="42"/>
      <c r="H10" s="58" t="s">
        <v>257</v>
      </c>
      <c r="I10" s="43"/>
      <c r="J10" s="72">
        <v>0</v>
      </c>
      <c r="K10" s="72">
        <v>12</v>
      </c>
    </row>
    <row r="11" spans="1:11" ht="12">
      <c r="A11" s="43"/>
      <c r="B11" s="58" t="s">
        <v>258</v>
      </c>
      <c r="C11" s="43"/>
      <c r="D11" s="72">
        <v>117</v>
      </c>
      <c r="E11" s="72">
        <v>2153</v>
      </c>
      <c r="F11" s="72"/>
      <c r="G11" s="42"/>
      <c r="H11" s="58" t="s">
        <v>259</v>
      </c>
      <c r="I11" s="43"/>
      <c r="J11" s="72">
        <v>1</v>
      </c>
      <c r="K11" s="72">
        <v>9</v>
      </c>
    </row>
    <row r="12" spans="1:11" ht="12">
      <c r="A12" s="43"/>
      <c r="B12" s="58" t="s">
        <v>260</v>
      </c>
      <c r="C12" s="43"/>
      <c r="D12" s="72">
        <v>1</v>
      </c>
      <c r="E12" s="72">
        <v>3</v>
      </c>
      <c r="F12" s="72"/>
      <c r="G12" s="42"/>
      <c r="H12" s="58" t="s">
        <v>261</v>
      </c>
      <c r="I12" s="43"/>
      <c r="J12" s="72">
        <v>4</v>
      </c>
      <c r="K12" s="72">
        <v>26</v>
      </c>
    </row>
    <row r="13" spans="1:11" ht="12">
      <c r="A13" s="43"/>
      <c r="B13" s="58" t="s">
        <v>262</v>
      </c>
      <c r="C13" s="43"/>
      <c r="D13" s="72">
        <v>2</v>
      </c>
      <c r="E13" s="72">
        <v>25</v>
      </c>
      <c r="F13" s="72"/>
      <c r="G13" s="42"/>
      <c r="H13" s="58" t="s">
        <v>263</v>
      </c>
      <c r="I13" s="43"/>
      <c r="J13" s="72">
        <v>0</v>
      </c>
      <c r="K13" s="72">
        <v>2</v>
      </c>
    </row>
    <row r="14" spans="1:11" ht="12">
      <c r="A14" s="43"/>
      <c r="B14" s="58" t="s">
        <v>264</v>
      </c>
      <c r="C14" s="43"/>
      <c r="D14" s="72">
        <v>1</v>
      </c>
      <c r="E14" s="72">
        <v>1</v>
      </c>
      <c r="F14" s="72"/>
      <c r="G14" s="42"/>
      <c r="H14" s="58" t="s">
        <v>265</v>
      </c>
      <c r="I14" s="43"/>
      <c r="J14" s="72">
        <v>1</v>
      </c>
      <c r="K14" s="72">
        <v>1</v>
      </c>
    </row>
    <row r="15" spans="1:11" ht="12">
      <c r="A15" s="43"/>
      <c r="B15" s="58" t="s">
        <v>266</v>
      </c>
      <c r="C15" s="43"/>
      <c r="D15" s="72">
        <v>2</v>
      </c>
      <c r="E15" s="72">
        <v>17</v>
      </c>
      <c r="F15" s="72"/>
      <c r="G15" s="42"/>
      <c r="H15" s="58" t="s">
        <v>267</v>
      </c>
      <c r="I15" s="43"/>
      <c r="J15" s="72">
        <v>1</v>
      </c>
      <c r="K15" s="72">
        <v>24</v>
      </c>
    </row>
    <row r="16" spans="1:11" ht="12">
      <c r="A16" s="43"/>
      <c r="B16" s="58" t="s">
        <v>268</v>
      </c>
      <c r="C16" s="43"/>
      <c r="D16" s="72">
        <v>0</v>
      </c>
      <c r="E16" s="72">
        <v>1</v>
      </c>
      <c r="F16" s="72"/>
      <c r="G16" s="42"/>
      <c r="H16" s="58" t="s">
        <v>269</v>
      </c>
      <c r="I16" s="43"/>
      <c r="J16" s="72">
        <v>20</v>
      </c>
      <c r="K16" s="72">
        <v>68</v>
      </c>
    </row>
    <row r="17" spans="1:11" ht="12">
      <c r="A17" s="43"/>
      <c r="B17" s="58" t="s">
        <v>270</v>
      </c>
      <c r="C17" s="43"/>
      <c r="D17" s="72">
        <v>0</v>
      </c>
      <c r="E17" s="72">
        <v>15</v>
      </c>
      <c r="F17" s="72"/>
      <c r="G17" s="42"/>
      <c r="H17" s="58" t="s">
        <v>271</v>
      </c>
      <c r="I17" s="43"/>
      <c r="J17" s="72">
        <v>4</v>
      </c>
      <c r="K17" s="72">
        <v>19</v>
      </c>
    </row>
    <row r="18" spans="1:11" ht="12">
      <c r="A18" s="43"/>
      <c r="B18" s="58" t="s">
        <v>272</v>
      </c>
      <c r="C18" s="43"/>
      <c r="D18" s="72">
        <v>2</v>
      </c>
      <c r="E18" s="72">
        <v>18</v>
      </c>
      <c r="F18" s="72"/>
      <c r="G18" s="42"/>
      <c r="H18" s="58" t="s">
        <v>273</v>
      </c>
      <c r="I18" s="43"/>
      <c r="J18" s="72">
        <v>5</v>
      </c>
      <c r="K18" s="72">
        <v>20</v>
      </c>
    </row>
    <row r="19" spans="1:11" ht="12">
      <c r="A19" s="43"/>
      <c r="B19" s="58" t="s">
        <v>274</v>
      </c>
      <c r="C19" s="43"/>
      <c r="D19" s="72">
        <v>0</v>
      </c>
      <c r="E19" s="72">
        <v>1</v>
      </c>
      <c r="F19" s="72"/>
      <c r="G19" s="42"/>
      <c r="H19" s="58" t="s">
        <v>275</v>
      </c>
      <c r="I19" s="43"/>
      <c r="J19" s="72">
        <v>2</v>
      </c>
      <c r="K19" s="72">
        <v>9</v>
      </c>
    </row>
    <row r="20" spans="1:11" ht="12">
      <c r="A20" s="43"/>
      <c r="B20" s="58" t="s">
        <v>276</v>
      </c>
      <c r="C20" s="43"/>
      <c r="D20" s="72">
        <v>1</v>
      </c>
      <c r="E20" s="72">
        <v>2</v>
      </c>
      <c r="F20" s="72"/>
      <c r="G20" s="42"/>
      <c r="H20" s="58" t="s">
        <v>277</v>
      </c>
      <c r="I20" s="43"/>
      <c r="J20" s="72">
        <v>0</v>
      </c>
      <c r="K20" s="72">
        <v>1</v>
      </c>
    </row>
    <row r="21" spans="1:11" ht="12">
      <c r="A21" s="43"/>
      <c r="B21" s="58" t="s">
        <v>278</v>
      </c>
      <c r="C21" s="43"/>
      <c r="D21" s="72">
        <v>1</v>
      </c>
      <c r="E21" s="72">
        <v>1</v>
      </c>
      <c r="F21" s="72"/>
      <c r="G21" s="42"/>
      <c r="H21" s="58" t="s">
        <v>279</v>
      </c>
      <c r="I21" s="43"/>
      <c r="J21" s="72">
        <v>1</v>
      </c>
      <c r="K21" s="72">
        <v>2</v>
      </c>
    </row>
    <row r="22" spans="1:11" ht="12">
      <c r="A22" s="43"/>
      <c r="B22" s="58" t="s">
        <v>280</v>
      </c>
      <c r="C22" s="43"/>
      <c r="D22" s="72">
        <v>0</v>
      </c>
      <c r="E22" s="72">
        <v>3</v>
      </c>
      <c r="F22" s="72"/>
      <c r="G22" s="42"/>
      <c r="H22" s="58" t="s">
        <v>281</v>
      </c>
      <c r="I22" s="43"/>
      <c r="J22" s="72">
        <v>1</v>
      </c>
      <c r="K22" s="72">
        <v>4</v>
      </c>
    </row>
    <row r="23" spans="1:11" ht="12">
      <c r="A23" s="43"/>
      <c r="B23" s="58" t="s">
        <v>282</v>
      </c>
      <c r="C23" s="43"/>
      <c r="D23" s="72">
        <v>1</v>
      </c>
      <c r="E23" s="72">
        <v>1</v>
      </c>
      <c r="F23" s="72"/>
      <c r="G23" s="42"/>
      <c r="H23" s="58" t="s">
        <v>283</v>
      </c>
      <c r="I23" s="43"/>
      <c r="J23" s="72">
        <v>8</v>
      </c>
      <c r="K23" s="72">
        <v>11</v>
      </c>
    </row>
    <row r="24" spans="1:11" ht="12">
      <c r="A24" s="43"/>
      <c r="B24" s="58" t="s">
        <v>284</v>
      </c>
      <c r="C24" s="43"/>
      <c r="D24" s="72">
        <v>1</v>
      </c>
      <c r="E24" s="72">
        <v>1</v>
      </c>
      <c r="F24" s="72"/>
      <c r="G24" s="42"/>
      <c r="H24" s="58" t="s">
        <v>285</v>
      </c>
      <c r="I24" s="43"/>
      <c r="J24" s="72">
        <v>5</v>
      </c>
      <c r="K24" s="72">
        <v>22</v>
      </c>
    </row>
    <row r="25" spans="1:11" ht="12">
      <c r="A25" s="43"/>
      <c r="B25" s="58" t="s">
        <v>286</v>
      </c>
      <c r="C25" s="43"/>
      <c r="D25" s="72">
        <v>0</v>
      </c>
      <c r="E25" s="72">
        <v>3</v>
      </c>
      <c r="F25" s="72"/>
      <c r="G25" s="42"/>
      <c r="H25" s="67"/>
      <c r="I25" s="43"/>
      <c r="J25" s="72"/>
      <c r="K25" s="72"/>
    </row>
    <row r="26" spans="1:13" ht="12">
      <c r="A26" s="43"/>
      <c r="B26" s="58" t="s">
        <v>287</v>
      </c>
      <c r="C26" s="43"/>
      <c r="D26" s="72">
        <v>0</v>
      </c>
      <c r="E26" s="72">
        <v>1</v>
      </c>
      <c r="F26" s="72"/>
      <c r="G26" s="624" t="s">
        <v>288</v>
      </c>
      <c r="H26" s="590"/>
      <c r="K26" s="43"/>
      <c r="L26" s="121"/>
      <c r="M26" s="121"/>
    </row>
    <row r="27" spans="1:11" ht="12">
      <c r="A27" s="43"/>
      <c r="B27" s="58" t="s">
        <v>289</v>
      </c>
      <c r="C27" s="43"/>
      <c r="D27" s="72">
        <v>1</v>
      </c>
      <c r="E27" s="72">
        <v>1</v>
      </c>
      <c r="F27" s="72"/>
      <c r="G27" s="42"/>
      <c r="H27" s="58" t="s">
        <v>290</v>
      </c>
      <c r="I27" s="43"/>
      <c r="J27" s="72">
        <v>3</v>
      </c>
      <c r="K27" s="72">
        <v>13</v>
      </c>
    </row>
    <row r="28" spans="1:11" ht="12">
      <c r="A28" s="43"/>
      <c r="B28" s="58" t="s">
        <v>285</v>
      </c>
      <c r="C28" s="43"/>
      <c r="D28" s="72">
        <v>9</v>
      </c>
      <c r="E28" s="72">
        <v>24</v>
      </c>
      <c r="F28" s="72"/>
      <c r="G28" s="42"/>
      <c r="H28" s="58" t="s">
        <v>291</v>
      </c>
      <c r="I28" s="43"/>
      <c r="J28" s="72">
        <v>2</v>
      </c>
      <c r="K28" s="72">
        <v>8</v>
      </c>
    </row>
    <row r="29" spans="1:11" ht="12">
      <c r="A29" s="43"/>
      <c r="B29" s="67"/>
      <c r="C29" s="43"/>
      <c r="D29" s="72"/>
      <c r="E29" s="72"/>
      <c r="F29" s="72"/>
      <c r="G29" s="42"/>
      <c r="H29" s="58" t="s">
        <v>292</v>
      </c>
      <c r="I29" s="43"/>
      <c r="J29" s="72">
        <v>1</v>
      </c>
      <c r="K29" s="72">
        <v>1</v>
      </c>
    </row>
    <row r="30" spans="1:11" ht="12">
      <c r="A30" s="568" t="s">
        <v>293</v>
      </c>
      <c r="B30" s="569"/>
      <c r="C30" s="43"/>
      <c r="D30" s="72"/>
      <c r="E30" s="72"/>
      <c r="F30" s="72"/>
      <c r="G30" s="42"/>
      <c r="H30" s="58" t="s">
        <v>294</v>
      </c>
      <c r="I30" s="43"/>
      <c r="J30" s="72">
        <v>1</v>
      </c>
      <c r="K30" s="72">
        <v>1</v>
      </c>
    </row>
    <row r="31" spans="1:11" ht="12">
      <c r="A31" s="43"/>
      <c r="B31" s="58" t="s">
        <v>295</v>
      </c>
      <c r="C31" s="43"/>
      <c r="D31" s="72">
        <v>2</v>
      </c>
      <c r="E31" s="72">
        <v>3</v>
      </c>
      <c r="F31" s="72"/>
      <c r="G31" s="42"/>
      <c r="H31" s="58" t="s">
        <v>296</v>
      </c>
      <c r="I31" s="43"/>
      <c r="J31" s="72">
        <v>1</v>
      </c>
      <c r="K31" s="72">
        <v>1</v>
      </c>
    </row>
    <row r="32" spans="1:11" ht="12" customHeight="1">
      <c r="A32" s="43"/>
      <c r="B32" s="58" t="s">
        <v>297</v>
      </c>
      <c r="C32" s="43"/>
      <c r="D32" s="72">
        <v>0</v>
      </c>
      <c r="E32" s="72">
        <v>2</v>
      </c>
      <c r="F32" s="72"/>
      <c r="G32" s="42"/>
      <c r="H32" s="58" t="s">
        <v>298</v>
      </c>
      <c r="I32" s="43"/>
      <c r="J32" s="72">
        <v>1</v>
      </c>
      <c r="K32" s="72">
        <v>1</v>
      </c>
    </row>
    <row r="33" spans="1:11" ht="12">
      <c r="A33" s="43"/>
      <c r="B33" s="58" t="s">
        <v>299</v>
      </c>
      <c r="C33" s="43"/>
      <c r="D33" s="72">
        <v>0</v>
      </c>
      <c r="E33" s="72">
        <v>22</v>
      </c>
      <c r="F33" s="72"/>
      <c r="G33" s="42"/>
      <c r="H33" s="58" t="s">
        <v>300</v>
      </c>
      <c r="I33" s="43"/>
      <c r="J33" s="72">
        <v>0</v>
      </c>
      <c r="K33" s="72">
        <v>1</v>
      </c>
    </row>
    <row r="34" spans="1:11" ht="12">
      <c r="A34" s="43"/>
      <c r="B34" s="58" t="s">
        <v>301</v>
      </c>
      <c r="C34" s="43"/>
      <c r="D34" s="72">
        <v>0</v>
      </c>
      <c r="E34" s="72">
        <v>2</v>
      </c>
      <c r="F34" s="72"/>
      <c r="G34" s="42"/>
      <c r="H34" s="58" t="s">
        <v>302</v>
      </c>
      <c r="I34" s="43"/>
      <c r="J34" s="72">
        <v>1</v>
      </c>
      <c r="K34" s="72">
        <v>1</v>
      </c>
    </row>
    <row r="35" spans="1:11" ht="12">
      <c r="A35" s="43"/>
      <c r="B35" s="58" t="s">
        <v>303</v>
      </c>
      <c r="C35" s="43"/>
      <c r="D35" s="72">
        <v>2</v>
      </c>
      <c r="E35" s="72">
        <v>24</v>
      </c>
      <c r="F35" s="72"/>
      <c r="G35" s="42"/>
      <c r="H35" s="58" t="s">
        <v>285</v>
      </c>
      <c r="I35" s="43"/>
      <c r="J35" s="72">
        <v>5</v>
      </c>
      <c r="K35" s="72">
        <v>7</v>
      </c>
    </row>
    <row r="36" spans="1:11" ht="12">
      <c r="A36" s="43"/>
      <c r="B36" s="58" t="s">
        <v>304</v>
      </c>
      <c r="C36" s="43"/>
      <c r="D36" s="72">
        <v>0</v>
      </c>
      <c r="E36" s="72">
        <v>2</v>
      </c>
      <c r="F36" s="72"/>
      <c r="G36" s="42"/>
      <c r="H36" s="67"/>
      <c r="I36" s="43"/>
      <c r="J36" s="72"/>
      <c r="K36" s="72"/>
    </row>
    <row r="37" spans="1:13" ht="12">
      <c r="A37" s="43"/>
      <c r="B37" s="58" t="s">
        <v>305</v>
      </c>
      <c r="C37" s="43"/>
      <c r="D37" s="72">
        <v>0</v>
      </c>
      <c r="E37" s="72">
        <v>1</v>
      </c>
      <c r="F37" s="72"/>
      <c r="G37" s="624" t="s">
        <v>306</v>
      </c>
      <c r="H37" s="590"/>
      <c r="K37" s="43"/>
      <c r="L37" s="121"/>
      <c r="M37" s="121"/>
    </row>
    <row r="38" spans="1:11" ht="12">
      <c r="A38" s="43"/>
      <c r="B38" s="58" t="s">
        <v>307</v>
      </c>
      <c r="C38" s="43"/>
      <c r="D38" s="72">
        <v>13</v>
      </c>
      <c r="E38" s="72">
        <v>31</v>
      </c>
      <c r="F38" s="72"/>
      <c r="G38" s="42"/>
      <c r="H38" s="58" t="s">
        <v>308</v>
      </c>
      <c r="I38" s="43"/>
      <c r="J38" s="72">
        <v>29</v>
      </c>
      <c r="K38" s="72">
        <v>143</v>
      </c>
    </row>
    <row r="39" spans="1:11" ht="12">
      <c r="A39" s="43"/>
      <c r="B39" s="58" t="s">
        <v>309</v>
      </c>
      <c r="C39" s="43"/>
      <c r="D39" s="72">
        <v>1</v>
      </c>
      <c r="E39" s="72">
        <v>21</v>
      </c>
      <c r="F39" s="72"/>
      <c r="G39" s="42"/>
      <c r="H39" s="58" t="s">
        <v>310</v>
      </c>
      <c r="I39" s="43"/>
      <c r="J39" s="72">
        <v>1</v>
      </c>
      <c r="K39" s="72">
        <v>1</v>
      </c>
    </row>
    <row r="40" spans="1:11" ht="12">
      <c r="A40" s="43"/>
      <c r="B40" s="58" t="s">
        <v>311</v>
      </c>
      <c r="C40" s="43"/>
      <c r="D40" s="72">
        <v>0</v>
      </c>
      <c r="E40" s="72">
        <v>2</v>
      </c>
      <c r="F40" s="72"/>
      <c r="G40" s="42"/>
      <c r="H40" s="58" t="s">
        <v>312</v>
      </c>
      <c r="I40" s="43"/>
      <c r="J40" s="72">
        <v>1</v>
      </c>
      <c r="K40" s="72">
        <v>1</v>
      </c>
    </row>
    <row r="41" spans="1:11" ht="12">
      <c r="A41" s="43"/>
      <c r="B41" s="58" t="s">
        <v>313</v>
      </c>
      <c r="C41" s="43"/>
      <c r="D41" s="72">
        <v>5</v>
      </c>
      <c r="E41" s="72">
        <v>35</v>
      </c>
      <c r="F41" s="72"/>
      <c r="G41" s="42"/>
      <c r="H41" s="58" t="s">
        <v>285</v>
      </c>
      <c r="I41" s="43"/>
      <c r="J41" s="72">
        <v>6</v>
      </c>
      <c r="K41" s="72">
        <v>7</v>
      </c>
    </row>
    <row r="42" spans="1:11" ht="3" customHeight="1">
      <c r="A42" s="76"/>
      <c r="B42" s="84"/>
      <c r="C42" s="76"/>
      <c r="D42" s="76"/>
      <c r="E42" s="76"/>
      <c r="F42" s="76"/>
      <c r="G42" s="77"/>
      <c r="H42" s="84"/>
      <c r="I42" s="76"/>
      <c r="J42" s="76"/>
      <c r="K42" s="76"/>
    </row>
    <row r="43" ht="3" customHeight="1"/>
    <row r="44" ht="12">
      <c r="A44" s="50" t="s">
        <v>458</v>
      </c>
    </row>
  </sheetData>
  <mergeCells count="10">
    <mergeCell ref="A30:B30"/>
    <mergeCell ref="G26:H26"/>
    <mergeCell ref="G37:H37"/>
    <mergeCell ref="A5:B6"/>
    <mergeCell ref="A8:B8"/>
    <mergeCell ref="D5:E5"/>
    <mergeCell ref="A1:K1"/>
    <mergeCell ref="J5:K5"/>
    <mergeCell ref="G5:H6"/>
    <mergeCell ref="A10:B10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2"/>
  <sheetViews>
    <sheetView zoomScale="75" zoomScaleNormal="75" zoomScaleSheetLayoutView="75" workbookViewId="0" topLeftCell="A1">
      <pane xSplit="3" ySplit="17" topLeftCell="D39" activePane="bottomRight" state="frozen"/>
      <selection pane="topLeft" activeCell="L53" sqref="L53"/>
      <selection pane="topRight" activeCell="L53" sqref="L53"/>
      <selection pane="bottomLeft" activeCell="L53" sqref="L53"/>
      <selection pane="bottomRight" activeCell="A1" sqref="A1"/>
    </sheetView>
  </sheetViews>
  <sheetFormatPr defaultColWidth="9.00390625" defaultRowHeight="13.5"/>
  <cols>
    <col min="1" max="1" width="8.375" style="409" customWidth="1"/>
    <col min="2" max="2" width="9.50390625" style="409" customWidth="1"/>
    <col min="3" max="3" width="0.875" style="409" customWidth="1"/>
    <col min="4" max="4" width="3.75390625" style="409" customWidth="1"/>
    <col min="5" max="5" width="4.50390625" style="409" customWidth="1"/>
    <col min="6" max="6" width="5.125" style="409" customWidth="1"/>
    <col min="7" max="7" width="7.50390625" style="409" customWidth="1"/>
    <col min="8" max="11" width="6.25390625" style="409" customWidth="1"/>
    <col min="12" max="12" width="7.875" style="409" customWidth="1"/>
    <col min="13" max="13" width="5.50390625" style="409" customWidth="1"/>
    <col min="14" max="15" width="7.375" style="409" customWidth="1"/>
    <col min="16" max="22" width="6.375" style="409" customWidth="1"/>
    <col min="23" max="24" width="6.50390625" style="409" customWidth="1"/>
    <col min="25" max="27" width="6.375" style="409" customWidth="1"/>
    <col min="28" max="28" width="0.875" style="409" customWidth="1"/>
    <col min="29" max="29" width="8.875" style="409" customWidth="1"/>
    <col min="30" max="30" width="6.125" style="409" customWidth="1"/>
    <col min="31" max="16384" width="8.875" style="409" customWidth="1"/>
  </cols>
  <sheetData>
    <row r="1" spans="14:20" s="200" customFormat="1" ht="18" customHeight="1">
      <c r="N1" s="205"/>
      <c r="O1" s="204" t="s">
        <v>26</v>
      </c>
      <c r="P1" s="205" t="s">
        <v>27</v>
      </c>
      <c r="R1" s="205"/>
      <c r="S1" s="205"/>
      <c r="T1" s="205"/>
    </row>
    <row r="2" s="369" customFormat="1" ht="12" customHeight="1"/>
    <row r="3" s="369" customFormat="1" ht="12" customHeight="1">
      <c r="AD3" s="371" t="s">
        <v>28</v>
      </c>
    </row>
    <row r="4" s="369" customFormat="1" ht="4.5" customHeight="1">
      <c r="AC4" s="371"/>
    </row>
    <row r="5" spans="1:30" s="369" customFormat="1" ht="10.5" customHeight="1">
      <c r="A5" s="372"/>
      <c r="B5" s="373" t="s">
        <v>5</v>
      </c>
      <c r="C5" s="372"/>
      <c r="D5" s="438" t="s">
        <v>29</v>
      </c>
      <c r="E5" s="374"/>
      <c r="F5" s="375"/>
      <c r="G5" s="442" t="s">
        <v>30</v>
      </c>
      <c r="H5" s="437"/>
      <c r="I5" s="437"/>
      <c r="J5" s="443"/>
      <c r="K5" s="468" t="s">
        <v>31</v>
      </c>
      <c r="L5" s="363"/>
      <c r="M5" s="437" t="s">
        <v>391</v>
      </c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377"/>
      <c r="AB5" s="378"/>
      <c r="AC5" s="379" t="s">
        <v>5</v>
      </c>
      <c r="AD5" s="372"/>
    </row>
    <row r="6" spans="1:30" s="369" customFormat="1" ht="10.5" customHeight="1">
      <c r="A6" s="158"/>
      <c r="B6" s="380"/>
      <c r="C6" s="158"/>
      <c r="D6" s="439"/>
      <c r="E6" s="446" t="s">
        <v>7</v>
      </c>
      <c r="F6" s="447"/>
      <c r="G6" s="459" t="s">
        <v>32</v>
      </c>
      <c r="H6" s="444"/>
      <c r="I6" s="445"/>
      <c r="J6" s="441" t="s">
        <v>13</v>
      </c>
      <c r="K6" s="452"/>
      <c r="L6" s="458" t="s">
        <v>33</v>
      </c>
      <c r="M6" s="458"/>
      <c r="N6" s="458"/>
      <c r="O6" s="459"/>
      <c r="P6" s="454" t="s">
        <v>392</v>
      </c>
      <c r="Q6" s="455"/>
      <c r="R6" s="456" t="s">
        <v>34</v>
      </c>
      <c r="S6" s="455"/>
      <c r="T6" s="457" t="s">
        <v>35</v>
      </c>
      <c r="U6" s="457"/>
      <c r="V6" s="457" t="s">
        <v>36</v>
      </c>
      <c r="W6" s="457"/>
      <c r="X6" s="457" t="s">
        <v>37</v>
      </c>
      <c r="Y6" s="457"/>
      <c r="Z6" s="457" t="s">
        <v>38</v>
      </c>
      <c r="AA6" s="456"/>
      <c r="AB6" s="158"/>
      <c r="AC6" s="381"/>
      <c r="AD6" s="158"/>
    </row>
    <row r="7" spans="1:30" s="369" customFormat="1" ht="10.5" customHeight="1">
      <c r="A7" s="382" t="s">
        <v>21</v>
      </c>
      <c r="B7" s="380"/>
      <c r="C7" s="383"/>
      <c r="D7" s="440"/>
      <c r="E7" s="381"/>
      <c r="F7" s="384"/>
      <c r="G7" s="366" t="s">
        <v>39</v>
      </c>
      <c r="H7" s="362" t="s">
        <v>15</v>
      </c>
      <c r="I7" s="362" t="s">
        <v>16</v>
      </c>
      <c r="J7" s="453"/>
      <c r="K7" s="453"/>
      <c r="L7" s="457" t="s">
        <v>14</v>
      </c>
      <c r="M7" s="457"/>
      <c r="N7" s="362" t="s">
        <v>15</v>
      </c>
      <c r="O7" s="364" t="s">
        <v>16</v>
      </c>
      <c r="P7" s="365" t="s">
        <v>15</v>
      </c>
      <c r="Q7" s="362" t="s">
        <v>16</v>
      </c>
      <c r="R7" s="362" t="s">
        <v>15</v>
      </c>
      <c r="S7" s="362" t="s">
        <v>16</v>
      </c>
      <c r="T7" s="362" t="s">
        <v>15</v>
      </c>
      <c r="U7" s="362" t="s">
        <v>16</v>
      </c>
      <c r="V7" s="362" t="s">
        <v>15</v>
      </c>
      <c r="W7" s="362" t="s">
        <v>16</v>
      </c>
      <c r="X7" s="362" t="s">
        <v>15</v>
      </c>
      <c r="Y7" s="362" t="s">
        <v>16</v>
      </c>
      <c r="Z7" s="362" t="s">
        <v>15</v>
      </c>
      <c r="AA7" s="364" t="s">
        <v>16</v>
      </c>
      <c r="AB7" s="385"/>
      <c r="AC7" s="383"/>
      <c r="AD7" s="386" t="s">
        <v>21</v>
      </c>
    </row>
    <row r="8" spans="1:30" s="369" customFormat="1" ht="4.5" customHeight="1">
      <c r="A8" s="158"/>
      <c r="B8" s="387"/>
      <c r="C8" s="158"/>
      <c r="D8" s="388"/>
      <c r="E8" s="38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389"/>
      <c r="AD8" s="388"/>
    </row>
    <row r="9" spans="1:30" s="369" customFormat="1" ht="10.5" customHeight="1">
      <c r="A9" s="465" t="s">
        <v>495</v>
      </c>
      <c r="B9" s="448"/>
      <c r="C9" s="158"/>
      <c r="D9" s="410">
        <v>41</v>
      </c>
      <c r="E9" s="411">
        <v>671</v>
      </c>
      <c r="F9" s="410" t="s">
        <v>393</v>
      </c>
      <c r="G9" s="411">
        <f>SUM(H9:I9)</f>
        <v>1066</v>
      </c>
      <c r="H9" s="411">
        <v>289</v>
      </c>
      <c r="I9" s="411">
        <v>777</v>
      </c>
      <c r="J9" s="411">
        <v>9</v>
      </c>
      <c r="K9" s="411">
        <v>288</v>
      </c>
      <c r="L9" s="411">
        <f>N9+O9</f>
        <v>19063</v>
      </c>
      <c r="M9" s="411" t="s">
        <v>496</v>
      </c>
      <c r="N9" s="411">
        <f aca="true" t="shared" si="0" ref="N9:O12">P9+R9+T9+V9+X9+Z9</f>
        <v>9735</v>
      </c>
      <c r="O9" s="411">
        <f t="shared" si="0"/>
        <v>9328</v>
      </c>
      <c r="P9" s="412">
        <v>1654</v>
      </c>
      <c r="Q9" s="412">
        <v>1509</v>
      </c>
      <c r="R9" s="412">
        <v>1566</v>
      </c>
      <c r="S9" s="412">
        <v>1539</v>
      </c>
      <c r="T9" s="412">
        <v>1560</v>
      </c>
      <c r="U9" s="412">
        <v>1463</v>
      </c>
      <c r="V9" s="412">
        <v>1552</v>
      </c>
      <c r="W9" s="412">
        <v>1502</v>
      </c>
      <c r="X9" s="412">
        <v>1698</v>
      </c>
      <c r="Y9" s="412">
        <v>1632</v>
      </c>
      <c r="Z9" s="412">
        <v>1705</v>
      </c>
      <c r="AA9" s="412">
        <v>1683</v>
      </c>
      <c r="AB9" s="158"/>
      <c r="AC9" s="464" t="s">
        <v>495</v>
      </c>
      <c r="AD9" s="465"/>
    </row>
    <row r="10" spans="1:30" s="369" customFormat="1" ht="10.5" customHeight="1">
      <c r="A10" s="465">
        <v>12</v>
      </c>
      <c r="B10" s="448"/>
      <c r="C10" s="158"/>
      <c r="D10" s="410">
        <v>41</v>
      </c>
      <c r="E10" s="411">
        <v>664</v>
      </c>
      <c r="F10" s="410" t="s">
        <v>393</v>
      </c>
      <c r="G10" s="411">
        <f>SUM(H10:I10)</f>
        <v>1056</v>
      </c>
      <c r="H10" s="411">
        <v>281</v>
      </c>
      <c r="I10" s="411">
        <v>775</v>
      </c>
      <c r="J10" s="411">
        <v>17</v>
      </c>
      <c r="K10" s="411">
        <v>287</v>
      </c>
      <c r="L10" s="411">
        <f>N10+O10</f>
        <v>18754</v>
      </c>
      <c r="M10" s="411" t="s">
        <v>497</v>
      </c>
      <c r="N10" s="411">
        <f t="shared" si="0"/>
        <v>9546</v>
      </c>
      <c r="O10" s="411">
        <f t="shared" si="0"/>
        <v>9208</v>
      </c>
      <c r="P10" s="411">
        <v>1556</v>
      </c>
      <c r="Q10" s="411">
        <v>1566</v>
      </c>
      <c r="R10" s="411">
        <v>1643</v>
      </c>
      <c r="S10" s="411">
        <v>1506</v>
      </c>
      <c r="T10" s="411">
        <v>1559</v>
      </c>
      <c r="U10" s="411">
        <v>1533</v>
      </c>
      <c r="V10" s="411">
        <v>1560</v>
      </c>
      <c r="W10" s="411">
        <v>1474</v>
      </c>
      <c r="X10" s="411">
        <v>1532</v>
      </c>
      <c r="Y10" s="411">
        <v>1494</v>
      </c>
      <c r="Z10" s="411">
        <v>1696</v>
      </c>
      <c r="AA10" s="411">
        <v>1635</v>
      </c>
      <c r="AB10" s="158"/>
      <c r="AC10" s="464">
        <v>12</v>
      </c>
      <c r="AD10" s="465"/>
    </row>
    <row r="11" spans="1:30" s="369" customFormat="1" ht="10.5" customHeight="1">
      <c r="A11" s="465">
        <v>13</v>
      </c>
      <c r="B11" s="448"/>
      <c r="C11" s="158"/>
      <c r="D11" s="410">
        <v>41</v>
      </c>
      <c r="E11" s="411">
        <v>669</v>
      </c>
      <c r="F11" s="410" t="s">
        <v>394</v>
      </c>
      <c r="G11" s="411">
        <f>SUM(H11:I11)</f>
        <v>1076</v>
      </c>
      <c r="H11" s="411">
        <v>282</v>
      </c>
      <c r="I11" s="411">
        <v>794</v>
      </c>
      <c r="J11" s="411">
        <v>11</v>
      </c>
      <c r="K11" s="411">
        <v>282</v>
      </c>
      <c r="L11" s="411">
        <f>N11+O11</f>
        <v>18648</v>
      </c>
      <c r="M11" s="411" t="s">
        <v>498</v>
      </c>
      <c r="N11" s="411">
        <f t="shared" si="0"/>
        <v>9485</v>
      </c>
      <c r="O11" s="411">
        <f t="shared" si="0"/>
        <v>9163</v>
      </c>
      <c r="P11" s="411">
        <v>1609</v>
      </c>
      <c r="Q11" s="411">
        <v>1526</v>
      </c>
      <c r="R11" s="411">
        <v>1573</v>
      </c>
      <c r="S11" s="411">
        <v>1592</v>
      </c>
      <c r="T11" s="411">
        <v>1635</v>
      </c>
      <c r="U11" s="411">
        <v>1518</v>
      </c>
      <c r="V11" s="411">
        <v>1567</v>
      </c>
      <c r="W11" s="411">
        <v>1541</v>
      </c>
      <c r="X11" s="411">
        <v>1565</v>
      </c>
      <c r="Y11" s="411">
        <v>1484</v>
      </c>
      <c r="Z11" s="411">
        <v>1536</v>
      </c>
      <c r="AA11" s="411">
        <v>1502</v>
      </c>
      <c r="AB11" s="158"/>
      <c r="AC11" s="464">
        <v>13</v>
      </c>
      <c r="AD11" s="465"/>
    </row>
    <row r="12" spans="1:30" s="369" customFormat="1" ht="10.5" customHeight="1">
      <c r="A12" s="465">
        <v>14</v>
      </c>
      <c r="B12" s="448"/>
      <c r="C12" s="158"/>
      <c r="D12" s="410">
        <v>41</v>
      </c>
      <c r="E12" s="411">
        <v>691</v>
      </c>
      <c r="F12" s="410" t="s">
        <v>503</v>
      </c>
      <c r="G12" s="411">
        <f>SUM(H12:I12)</f>
        <v>1122</v>
      </c>
      <c r="H12" s="411">
        <v>293</v>
      </c>
      <c r="I12" s="411">
        <v>829</v>
      </c>
      <c r="J12" s="411">
        <v>21</v>
      </c>
      <c r="K12" s="411">
        <v>283</v>
      </c>
      <c r="L12" s="411">
        <f>N12+O12</f>
        <v>18845</v>
      </c>
      <c r="M12" s="411" t="s">
        <v>498</v>
      </c>
      <c r="N12" s="411">
        <f t="shared" si="0"/>
        <v>9632</v>
      </c>
      <c r="O12" s="411">
        <f t="shared" si="0"/>
        <v>9213</v>
      </c>
      <c r="P12" s="411">
        <v>1676</v>
      </c>
      <c r="Q12" s="411">
        <v>1514</v>
      </c>
      <c r="R12" s="411">
        <v>1607</v>
      </c>
      <c r="S12" s="411">
        <v>1532</v>
      </c>
      <c r="T12" s="411">
        <v>1583</v>
      </c>
      <c r="U12" s="411">
        <v>1597</v>
      </c>
      <c r="V12" s="411">
        <v>1632</v>
      </c>
      <c r="W12" s="411">
        <v>1512</v>
      </c>
      <c r="X12" s="411">
        <v>1570</v>
      </c>
      <c r="Y12" s="411">
        <v>1566</v>
      </c>
      <c r="Z12" s="411">
        <v>1564</v>
      </c>
      <c r="AA12" s="411">
        <v>1492</v>
      </c>
      <c r="AB12" s="158">
        <f>SUM(AB15:AB16)</f>
        <v>0</v>
      </c>
      <c r="AC12" s="464">
        <v>14</v>
      </c>
      <c r="AD12" s="465"/>
    </row>
    <row r="13" spans="1:30" s="390" customFormat="1" ht="10.5" customHeight="1">
      <c r="A13" s="467">
        <v>15</v>
      </c>
      <c r="B13" s="449"/>
      <c r="C13" s="198"/>
      <c r="D13" s="413">
        <f>SUM(D15:D16)</f>
        <v>41</v>
      </c>
      <c r="E13" s="414">
        <f>SUM(E15:E16)</f>
        <v>684</v>
      </c>
      <c r="F13" s="413">
        <v>103</v>
      </c>
      <c r="G13" s="414">
        <f>SUM(G15:G16)</f>
        <v>1116</v>
      </c>
      <c r="H13" s="414">
        <f aca="true" t="shared" si="1" ref="H13:AA13">SUM(H15:H16)</f>
        <v>299</v>
      </c>
      <c r="I13" s="414">
        <f t="shared" si="1"/>
        <v>817</v>
      </c>
      <c r="J13" s="414">
        <f t="shared" si="1"/>
        <v>29</v>
      </c>
      <c r="K13" s="414">
        <f t="shared" si="1"/>
        <v>292</v>
      </c>
      <c r="L13" s="415">
        <f>N13+O13</f>
        <v>18885</v>
      </c>
      <c r="M13" s="415" t="s">
        <v>506</v>
      </c>
      <c r="N13" s="414">
        <f t="shared" si="1"/>
        <v>9646</v>
      </c>
      <c r="O13" s="414">
        <f t="shared" si="1"/>
        <v>9239</v>
      </c>
      <c r="P13" s="414">
        <f t="shared" si="1"/>
        <v>1586</v>
      </c>
      <c r="Q13" s="414">
        <f t="shared" si="1"/>
        <v>1561</v>
      </c>
      <c r="R13" s="414">
        <f t="shared" si="1"/>
        <v>1675</v>
      </c>
      <c r="S13" s="414">
        <f t="shared" si="1"/>
        <v>1506</v>
      </c>
      <c r="T13" s="414">
        <f t="shared" si="1"/>
        <v>1614</v>
      </c>
      <c r="U13" s="414">
        <f t="shared" si="1"/>
        <v>1521</v>
      </c>
      <c r="V13" s="414">
        <f t="shared" si="1"/>
        <v>1580</v>
      </c>
      <c r="W13" s="414">
        <f t="shared" si="1"/>
        <v>1578</v>
      </c>
      <c r="X13" s="414">
        <f t="shared" si="1"/>
        <v>1620</v>
      </c>
      <c r="Y13" s="414">
        <f t="shared" si="1"/>
        <v>1517</v>
      </c>
      <c r="Z13" s="414">
        <f t="shared" si="1"/>
        <v>1571</v>
      </c>
      <c r="AA13" s="414">
        <f t="shared" si="1"/>
        <v>1556</v>
      </c>
      <c r="AB13" s="198"/>
      <c r="AC13" s="466">
        <v>15</v>
      </c>
      <c r="AD13" s="467"/>
    </row>
    <row r="14" spans="1:30" s="369" customFormat="1" ht="4.5" customHeight="1">
      <c r="A14" s="465"/>
      <c r="B14" s="448"/>
      <c r="C14" s="158"/>
      <c r="D14" s="410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370"/>
      <c r="AC14" s="381"/>
      <c r="AD14" s="370"/>
    </row>
    <row r="15" spans="1:30" s="369" customFormat="1" ht="10.5" customHeight="1">
      <c r="A15" s="465" t="s">
        <v>40</v>
      </c>
      <c r="B15" s="448"/>
      <c r="C15" s="158"/>
      <c r="D15" s="410">
        <v>40</v>
      </c>
      <c r="E15" s="411">
        <f>SUM(E18:E57)</f>
        <v>675</v>
      </c>
      <c r="F15" s="410">
        <v>103</v>
      </c>
      <c r="G15" s="411">
        <f>H15+I15</f>
        <v>1100</v>
      </c>
      <c r="H15" s="411">
        <f>SUM(H18:H57)</f>
        <v>290</v>
      </c>
      <c r="I15" s="411">
        <f>SUM(I18:I57)</f>
        <v>810</v>
      </c>
      <c r="J15" s="411">
        <f>SUM(J18:J57)</f>
        <v>25</v>
      </c>
      <c r="K15" s="411">
        <f>SUM(K18:K57)</f>
        <v>292</v>
      </c>
      <c r="L15" s="411">
        <f>N15+O15</f>
        <v>18621</v>
      </c>
      <c r="M15" s="411" t="s">
        <v>506</v>
      </c>
      <c r="N15" s="411">
        <f>P15+R15+T15+V15+X15+Z15</f>
        <v>9510</v>
      </c>
      <c r="O15" s="411">
        <f>Q15+S15+U15+W15+Y15+AA15</f>
        <v>9111</v>
      </c>
      <c r="P15" s="411">
        <f aca="true" t="shared" si="2" ref="P15:AA15">SUM(P18:P57)</f>
        <v>1569</v>
      </c>
      <c r="Q15" s="411">
        <f t="shared" si="2"/>
        <v>1548</v>
      </c>
      <c r="R15" s="411">
        <f t="shared" si="2"/>
        <v>1655</v>
      </c>
      <c r="S15" s="411">
        <f t="shared" si="2"/>
        <v>1489</v>
      </c>
      <c r="T15" s="411">
        <f t="shared" si="2"/>
        <v>1597</v>
      </c>
      <c r="U15" s="411">
        <f t="shared" si="2"/>
        <v>1509</v>
      </c>
      <c r="V15" s="411">
        <f t="shared" si="2"/>
        <v>1553</v>
      </c>
      <c r="W15" s="411">
        <f t="shared" si="2"/>
        <v>1556</v>
      </c>
      <c r="X15" s="411">
        <f t="shared" si="2"/>
        <v>1594</v>
      </c>
      <c r="Y15" s="411">
        <f t="shared" si="2"/>
        <v>1482</v>
      </c>
      <c r="Z15" s="411">
        <f t="shared" si="2"/>
        <v>1542</v>
      </c>
      <c r="AA15" s="411">
        <f t="shared" si="2"/>
        <v>1527</v>
      </c>
      <c r="AB15" s="158"/>
      <c r="AC15" s="464" t="s">
        <v>40</v>
      </c>
      <c r="AD15" s="465"/>
    </row>
    <row r="16" spans="1:30" s="369" customFormat="1" ht="10.5" customHeight="1">
      <c r="A16" s="465" t="s">
        <v>41</v>
      </c>
      <c r="B16" s="448"/>
      <c r="C16" s="158"/>
      <c r="D16" s="410">
        <v>1</v>
      </c>
      <c r="E16" s="412">
        <f>E58</f>
        <v>9</v>
      </c>
      <c r="F16" s="416" t="s">
        <v>459</v>
      </c>
      <c r="G16" s="412">
        <f aca="true" t="shared" si="3" ref="G16:AA16">G58</f>
        <v>16</v>
      </c>
      <c r="H16" s="412">
        <f t="shared" si="3"/>
        <v>9</v>
      </c>
      <c r="I16" s="412">
        <f t="shared" si="3"/>
        <v>7</v>
      </c>
      <c r="J16" s="412">
        <f t="shared" si="3"/>
        <v>4</v>
      </c>
      <c r="K16" s="417">
        <f>+K58</f>
        <v>0</v>
      </c>
      <c r="L16" s="412">
        <f t="shared" si="3"/>
        <v>264</v>
      </c>
      <c r="M16" s="412" t="s">
        <v>459</v>
      </c>
      <c r="N16" s="412">
        <f t="shared" si="3"/>
        <v>136</v>
      </c>
      <c r="O16" s="412">
        <f t="shared" si="3"/>
        <v>128</v>
      </c>
      <c r="P16" s="412">
        <f t="shared" si="3"/>
        <v>17</v>
      </c>
      <c r="Q16" s="412">
        <f t="shared" si="3"/>
        <v>13</v>
      </c>
      <c r="R16" s="412">
        <f t="shared" si="3"/>
        <v>20</v>
      </c>
      <c r="S16" s="412">
        <f t="shared" si="3"/>
        <v>17</v>
      </c>
      <c r="T16" s="412">
        <f t="shared" si="3"/>
        <v>17</v>
      </c>
      <c r="U16" s="412">
        <f t="shared" si="3"/>
        <v>12</v>
      </c>
      <c r="V16" s="412">
        <f t="shared" si="3"/>
        <v>27</v>
      </c>
      <c r="W16" s="412">
        <f t="shared" si="3"/>
        <v>22</v>
      </c>
      <c r="X16" s="412">
        <f t="shared" si="3"/>
        <v>26</v>
      </c>
      <c r="Y16" s="412">
        <f t="shared" si="3"/>
        <v>35</v>
      </c>
      <c r="Z16" s="412">
        <f t="shared" si="3"/>
        <v>29</v>
      </c>
      <c r="AA16" s="412">
        <f t="shared" si="3"/>
        <v>29</v>
      </c>
      <c r="AB16" s="158"/>
      <c r="AC16" s="464" t="s">
        <v>41</v>
      </c>
      <c r="AD16" s="465"/>
    </row>
    <row r="17" spans="1:30" s="369" customFormat="1" ht="4.5" customHeight="1">
      <c r="A17" s="158"/>
      <c r="B17" s="380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383"/>
      <c r="AD17" s="158"/>
    </row>
    <row r="18" spans="1:31" s="369" customFormat="1" ht="10.5" customHeight="1">
      <c r="A18" s="351" t="s">
        <v>42</v>
      </c>
      <c r="B18" s="362" t="s">
        <v>43</v>
      </c>
      <c r="C18" s="158"/>
      <c r="D18" s="158"/>
      <c r="E18" s="411">
        <v>21</v>
      </c>
      <c r="F18" s="418"/>
      <c r="G18" s="411">
        <f aca="true" t="shared" si="4" ref="G18:G57">SUM(H18:I18)</f>
        <v>31</v>
      </c>
      <c r="H18" s="411">
        <v>15</v>
      </c>
      <c r="I18" s="411">
        <v>16</v>
      </c>
      <c r="J18" s="411">
        <v>4</v>
      </c>
      <c r="K18" s="411">
        <v>3</v>
      </c>
      <c r="L18" s="411">
        <f>N18+O18</f>
        <v>738</v>
      </c>
      <c r="M18" s="410"/>
      <c r="N18" s="411">
        <f>P18+R18+T18+V18+X18+Z18</f>
        <v>367</v>
      </c>
      <c r="O18" s="411">
        <f>Q18+S18+U18+W18+Y18+AA18</f>
        <v>371</v>
      </c>
      <c r="P18" s="411">
        <v>64</v>
      </c>
      <c r="Q18" s="411">
        <v>64</v>
      </c>
      <c r="R18" s="411">
        <v>59</v>
      </c>
      <c r="S18" s="411">
        <v>64</v>
      </c>
      <c r="T18" s="411">
        <v>63</v>
      </c>
      <c r="U18" s="411">
        <v>61</v>
      </c>
      <c r="V18" s="411">
        <v>59</v>
      </c>
      <c r="W18" s="411">
        <v>60</v>
      </c>
      <c r="X18" s="411">
        <v>61</v>
      </c>
      <c r="Y18" s="411">
        <v>64</v>
      </c>
      <c r="Z18" s="411">
        <v>61</v>
      </c>
      <c r="AA18" s="411">
        <v>58</v>
      </c>
      <c r="AB18" s="158"/>
      <c r="AC18" s="364" t="s">
        <v>43</v>
      </c>
      <c r="AD18" s="361" t="s">
        <v>42</v>
      </c>
      <c r="AE18" s="158"/>
    </row>
    <row r="19" spans="1:31" s="369" customFormat="1" ht="10.5" customHeight="1">
      <c r="A19" s="158"/>
      <c r="B19" s="391" t="s">
        <v>44</v>
      </c>
      <c r="C19" s="158"/>
      <c r="D19" s="158"/>
      <c r="E19" s="411">
        <v>14</v>
      </c>
      <c r="F19" s="410"/>
      <c r="G19" s="411">
        <f t="shared" si="4"/>
        <v>22</v>
      </c>
      <c r="H19" s="411">
        <v>5</v>
      </c>
      <c r="I19" s="411">
        <v>17</v>
      </c>
      <c r="J19" s="411">
        <v>0</v>
      </c>
      <c r="K19" s="411">
        <v>5</v>
      </c>
      <c r="L19" s="411">
        <f aca="true" t="shared" si="5" ref="L19:L57">N19+O19</f>
        <v>279</v>
      </c>
      <c r="M19" s="410"/>
      <c r="N19" s="411">
        <f aca="true" t="shared" si="6" ref="N19:O57">P19+R19+T19+V19+X19+Z19</f>
        <v>143</v>
      </c>
      <c r="O19" s="411">
        <f t="shared" si="6"/>
        <v>136</v>
      </c>
      <c r="P19" s="411">
        <v>27</v>
      </c>
      <c r="Q19" s="411">
        <v>23</v>
      </c>
      <c r="R19" s="411">
        <v>21</v>
      </c>
      <c r="S19" s="411">
        <v>26</v>
      </c>
      <c r="T19" s="411">
        <v>30</v>
      </c>
      <c r="U19" s="411">
        <v>26</v>
      </c>
      <c r="V19" s="411">
        <v>22</v>
      </c>
      <c r="W19" s="411">
        <v>20</v>
      </c>
      <c r="X19" s="411">
        <v>21</v>
      </c>
      <c r="Y19" s="411">
        <v>21</v>
      </c>
      <c r="Z19" s="411">
        <v>22</v>
      </c>
      <c r="AA19" s="411">
        <v>20</v>
      </c>
      <c r="AB19" s="158"/>
      <c r="AC19" s="392" t="s">
        <v>44</v>
      </c>
      <c r="AD19" s="367"/>
      <c r="AE19" s="158"/>
    </row>
    <row r="20" spans="1:31" s="369" customFormat="1" ht="10.5" customHeight="1">
      <c r="A20" s="158"/>
      <c r="B20" s="393" t="s">
        <v>45</v>
      </c>
      <c r="C20" s="158"/>
      <c r="D20" s="158"/>
      <c r="E20" s="411">
        <v>8</v>
      </c>
      <c r="F20" s="410"/>
      <c r="G20" s="411">
        <f t="shared" si="4"/>
        <v>14</v>
      </c>
      <c r="H20" s="411">
        <v>4</v>
      </c>
      <c r="I20" s="411">
        <v>10</v>
      </c>
      <c r="J20" s="411">
        <v>0</v>
      </c>
      <c r="K20" s="411">
        <v>4</v>
      </c>
      <c r="L20" s="411">
        <f t="shared" si="5"/>
        <v>163</v>
      </c>
      <c r="M20" s="410"/>
      <c r="N20" s="411">
        <f t="shared" si="6"/>
        <v>87</v>
      </c>
      <c r="O20" s="411">
        <f t="shared" si="6"/>
        <v>76</v>
      </c>
      <c r="P20" s="411">
        <v>20</v>
      </c>
      <c r="Q20" s="411">
        <v>12</v>
      </c>
      <c r="R20" s="411">
        <v>15</v>
      </c>
      <c r="S20" s="411">
        <v>15</v>
      </c>
      <c r="T20" s="411">
        <v>19</v>
      </c>
      <c r="U20" s="411">
        <v>16</v>
      </c>
      <c r="V20" s="411">
        <v>9</v>
      </c>
      <c r="W20" s="411">
        <v>7</v>
      </c>
      <c r="X20" s="411">
        <v>14</v>
      </c>
      <c r="Y20" s="411">
        <v>12</v>
      </c>
      <c r="Z20" s="411">
        <v>10</v>
      </c>
      <c r="AA20" s="411">
        <v>14</v>
      </c>
      <c r="AB20" s="158"/>
      <c r="AC20" s="394" t="s">
        <v>45</v>
      </c>
      <c r="AD20" s="367"/>
      <c r="AE20" s="158"/>
    </row>
    <row r="21" spans="1:31" s="369" customFormat="1" ht="10.5" customHeight="1">
      <c r="A21" s="158"/>
      <c r="B21" s="393" t="s">
        <v>46</v>
      </c>
      <c r="C21" s="158"/>
      <c r="D21" s="158"/>
      <c r="E21" s="411">
        <v>14</v>
      </c>
      <c r="F21" s="410"/>
      <c r="G21" s="411">
        <f t="shared" si="4"/>
        <v>24</v>
      </c>
      <c r="H21" s="411">
        <v>6</v>
      </c>
      <c r="I21" s="411">
        <v>18</v>
      </c>
      <c r="J21" s="411">
        <v>1</v>
      </c>
      <c r="K21" s="411">
        <v>5</v>
      </c>
      <c r="L21" s="411">
        <f t="shared" si="5"/>
        <v>306</v>
      </c>
      <c r="M21" s="410"/>
      <c r="N21" s="411">
        <f t="shared" si="6"/>
        <v>157</v>
      </c>
      <c r="O21" s="411">
        <f t="shared" si="6"/>
        <v>149</v>
      </c>
      <c r="P21" s="411">
        <v>33</v>
      </c>
      <c r="Q21" s="411">
        <v>45</v>
      </c>
      <c r="R21" s="411">
        <v>31</v>
      </c>
      <c r="S21" s="411">
        <v>21</v>
      </c>
      <c r="T21" s="411">
        <v>31</v>
      </c>
      <c r="U21" s="411">
        <v>27</v>
      </c>
      <c r="V21" s="411">
        <v>23</v>
      </c>
      <c r="W21" s="411">
        <v>25</v>
      </c>
      <c r="X21" s="411">
        <v>17</v>
      </c>
      <c r="Y21" s="411">
        <v>17</v>
      </c>
      <c r="Z21" s="411">
        <v>22</v>
      </c>
      <c r="AA21" s="411">
        <v>14</v>
      </c>
      <c r="AB21" s="158"/>
      <c r="AC21" s="394" t="s">
        <v>46</v>
      </c>
      <c r="AD21" s="367"/>
      <c r="AE21" s="158"/>
    </row>
    <row r="22" spans="1:31" s="369" customFormat="1" ht="10.5" customHeight="1">
      <c r="A22" s="158"/>
      <c r="B22" s="393" t="s">
        <v>47</v>
      </c>
      <c r="C22" s="158"/>
      <c r="D22" s="158"/>
      <c r="E22" s="411">
        <v>9</v>
      </c>
      <c r="F22" s="410"/>
      <c r="G22" s="411">
        <f t="shared" si="4"/>
        <v>29</v>
      </c>
      <c r="H22" s="411">
        <v>9</v>
      </c>
      <c r="I22" s="411">
        <v>20</v>
      </c>
      <c r="J22" s="411">
        <v>1</v>
      </c>
      <c r="K22" s="411">
        <v>4</v>
      </c>
      <c r="L22" s="411">
        <f t="shared" si="5"/>
        <v>144</v>
      </c>
      <c r="M22" s="410"/>
      <c r="N22" s="411">
        <f t="shared" si="6"/>
        <v>71</v>
      </c>
      <c r="O22" s="411">
        <f t="shared" si="6"/>
        <v>73</v>
      </c>
      <c r="P22" s="411">
        <v>8</v>
      </c>
      <c r="Q22" s="411">
        <v>13</v>
      </c>
      <c r="R22" s="411">
        <v>14</v>
      </c>
      <c r="S22" s="411">
        <v>11</v>
      </c>
      <c r="T22" s="411">
        <v>10</v>
      </c>
      <c r="U22" s="411">
        <v>12</v>
      </c>
      <c r="V22" s="411">
        <v>20</v>
      </c>
      <c r="W22" s="411">
        <v>8</v>
      </c>
      <c r="X22" s="411">
        <v>9</v>
      </c>
      <c r="Y22" s="411">
        <v>7</v>
      </c>
      <c r="Z22" s="411">
        <v>10</v>
      </c>
      <c r="AA22" s="411">
        <v>22</v>
      </c>
      <c r="AB22" s="158"/>
      <c r="AC22" s="394" t="s">
        <v>47</v>
      </c>
      <c r="AD22" s="367"/>
      <c r="AE22" s="158"/>
    </row>
    <row r="23" spans="1:31" s="369" customFormat="1" ht="10.5" customHeight="1">
      <c r="A23" s="158"/>
      <c r="B23" s="393" t="s">
        <v>48</v>
      </c>
      <c r="C23" s="158"/>
      <c r="D23" s="158"/>
      <c r="E23" s="411">
        <v>13</v>
      </c>
      <c r="F23" s="410"/>
      <c r="G23" s="411">
        <f t="shared" si="4"/>
        <v>18</v>
      </c>
      <c r="H23" s="411">
        <v>5</v>
      </c>
      <c r="I23" s="411">
        <v>13</v>
      </c>
      <c r="J23" s="411">
        <v>0</v>
      </c>
      <c r="K23" s="411">
        <v>5</v>
      </c>
      <c r="L23" s="411">
        <f t="shared" si="5"/>
        <v>302</v>
      </c>
      <c r="M23" s="410"/>
      <c r="N23" s="411">
        <f t="shared" si="6"/>
        <v>148</v>
      </c>
      <c r="O23" s="411">
        <f t="shared" si="6"/>
        <v>154</v>
      </c>
      <c r="P23" s="411">
        <v>25</v>
      </c>
      <c r="Q23" s="411">
        <v>30</v>
      </c>
      <c r="R23" s="411">
        <v>31</v>
      </c>
      <c r="S23" s="411">
        <v>23</v>
      </c>
      <c r="T23" s="411">
        <v>22</v>
      </c>
      <c r="U23" s="411">
        <v>21</v>
      </c>
      <c r="V23" s="411">
        <v>20</v>
      </c>
      <c r="W23" s="411">
        <v>24</v>
      </c>
      <c r="X23" s="411">
        <v>22</v>
      </c>
      <c r="Y23" s="411">
        <v>27</v>
      </c>
      <c r="Z23" s="411">
        <v>28</v>
      </c>
      <c r="AA23" s="411">
        <v>29</v>
      </c>
      <c r="AB23" s="158"/>
      <c r="AC23" s="394" t="s">
        <v>48</v>
      </c>
      <c r="AD23" s="367"/>
      <c r="AE23" s="158"/>
    </row>
    <row r="24" spans="1:31" s="369" customFormat="1" ht="10.5" customHeight="1">
      <c r="A24" s="158"/>
      <c r="B24" s="393" t="s">
        <v>49</v>
      </c>
      <c r="C24" s="158"/>
      <c r="D24" s="158"/>
      <c r="E24" s="411">
        <v>19</v>
      </c>
      <c r="F24" s="410"/>
      <c r="G24" s="411">
        <f t="shared" si="4"/>
        <v>28</v>
      </c>
      <c r="H24" s="411">
        <v>8</v>
      </c>
      <c r="I24" s="411">
        <v>20</v>
      </c>
      <c r="J24" s="411">
        <v>1</v>
      </c>
      <c r="K24" s="411">
        <v>11</v>
      </c>
      <c r="L24" s="411">
        <f t="shared" si="5"/>
        <v>525</v>
      </c>
      <c r="M24" s="410"/>
      <c r="N24" s="411">
        <f t="shared" si="6"/>
        <v>277</v>
      </c>
      <c r="O24" s="411">
        <f t="shared" si="6"/>
        <v>248</v>
      </c>
      <c r="P24" s="411">
        <v>50</v>
      </c>
      <c r="Q24" s="411">
        <v>44</v>
      </c>
      <c r="R24" s="411">
        <v>52</v>
      </c>
      <c r="S24" s="411">
        <v>37</v>
      </c>
      <c r="T24" s="411">
        <v>41</v>
      </c>
      <c r="U24" s="411">
        <v>34</v>
      </c>
      <c r="V24" s="411">
        <v>53</v>
      </c>
      <c r="W24" s="411">
        <v>50</v>
      </c>
      <c r="X24" s="411">
        <v>41</v>
      </c>
      <c r="Y24" s="411">
        <v>33</v>
      </c>
      <c r="Z24" s="411">
        <v>40</v>
      </c>
      <c r="AA24" s="411">
        <v>50</v>
      </c>
      <c r="AB24" s="158"/>
      <c r="AC24" s="394" t="s">
        <v>49</v>
      </c>
      <c r="AD24" s="367"/>
      <c r="AE24" s="158"/>
    </row>
    <row r="25" spans="1:31" s="369" customFormat="1" ht="10.5" customHeight="1">
      <c r="A25" s="158"/>
      <c r="B25" s="393" t="s">
        <v>50</v>
      </c>
      <c r="C25" s="158"/>
      <c r="D25" s="158"/>
      <c r="E25" s="411">
        <v>18</v>
      </c>
      <c r="F25" s="410"/>
      <c r="G25" s="411">
        <f t="shared" si="4"/>
        <v>26</v>
      </c>
      <c r="H25" s="411">
        <v>7</v>
      </c>
      <c r="I25" s="411">
        <v>19</v>
      </c>
      <c r="J25" s="411">
        <v>0</v>
      </c>
      <c r="K25" s="411">
        <v>9</v>
      </c>
      <c r="L25" s="411">
        <f t="shared" si="5"/>
        <v>516</v>
      </c>
      <c r="M25" s="410"/>
      <c r="N25" s="411">
        <f t="shared" si="6"/>
        <v>269</v>
      </c>
      <c r="O25" s="411">
        <f t="shared" si="6"/>
        <v>247</v>
      </c>
      <c r="P25" s="411">
        <v>38</v>
      </c>
      <c r="Q25" s="411">
        <v>39</v>
      </c>
      <c r="R25" s="411">
        <v>48</v>
      </c>
      <c r="S25" s="411">
        <v>34</v>
      </c>
      <c r="T25" s="411">
        <v>39</v>
      </c>
      <c r="U25" s="411">
        <v>40</v>
      </c>
      <c r="V25" s="411">
        <v>38</v>
      </c>
      <c r="W25" s="411">
        <v>48</v>
      </c>
      <c r="X25" s="411">
        <v>63</v>
      </c>
      <c r="Y25" s="411">
        <v>45</v>
      </c>
      <c r="Z25" s="411">
        <v>43</v>
      </c>
      <c r="AA25" s="411">
        <v>41</v>
      </c>
      <c r="AB25" s="158"/>
      <c r="AC25" s="394" t="s">
        <v>50</v>
      </c>
      <c r="AD25" s="367"/>
      <c r="AE25" s="158"/>
    </row>
    <row r="26" spans="1:31" s="369" customFormat="1" ht="10.5" customHeight="1">
      <c r="A26" s="158"/>
      <c r="B26" s="393" t="s">
        <v>51</v>
      </c>
      <c r="C26" s="158"/>
      <c r="D26" s="158"/>
      <c r="E26" s="411">
        <v>17</v>
      </c>
      <c r="F26" s="410"/>
      <c r="G26" s="411">
        <f t="shared" si="4"/>
        <v>28</v>
      </c>
      <c r="H26" s="411">
        <v>8</v>
      </c>
      <c r="I26" s="411">
        <v>20</v>
      </c>
      <c r="J26" s="411">
        <v>0</v>
      </c>
      <c r="K26" s="411">
        <v>9</v>
      </c>
      <c r="L26" s="411">
        <f t="shared" si="5"/>
        <v>500</v>
      </c>
      <c r="M26" s="410"/>
      <c r="N26" s="411">
        <f t="shared" si="6"/>
        <v>258</v>
      </c>
      <c r="O26" s="411">
        <f t="shared" si="6"/>
        <v>242</v>
      </c>
      <c r="P26" s="411">
        <v>28</v>
      </c>
      <c r="Q26" s="411">
        <v>42</v>
      </c>
      <c r="R26" s="411">
        <v>39</v>
      </c>
      <c r="S26" s="411">
        <v>41</v>
      </c>
      <c r="T26" s="411">
        <v>46</v>
      </c>
      <c r="U26" s="411">
        <v>28</v>
      </c>
      <c r="V26" s="411">
        <v>39</v>
      </c>
      <c r="W26" s="411">
        <v>38</v>
      </c>
      <c r="X26" s="411">
        <v>48</v>
      </c>
      <c r="Y26" s="411">
        <v>41</v>
      </c>
      <c r="Z26" s="411">
        <v>58</v>
      </c>
      <c r="AA26" s="411">
        <v>52</v>
      </c>
      <c r="AB26" s="158"/>
      <c r="AC26" s="394" t="s">
        <v>51</v>
      </c>
      <c r="AD26" s="367"/>
      <c r="AE26" s="158"/>
    </row>
    <row r="27" spans="1:31" s="369" customFormat="1" ht="10.5" customHeight="1">
      <c r="A27" s="158"/>
      <c r="B27" s="393" t="s">
        <v>52</v>
      </c>
      <c r="C27" s="158"/>
      <c r="D27" s="158"/>
      <c r="E27" s="411">
        <v>17</v>
      </c>
      <c r="F27" s="410"/>
      <c r="G27" s="411">
        <f t="shared" si="4"/>
        <v>26</v>
      </c>
      <c r="H27" s="411">
        <v>6</v>
      </c>
      <c r="I27" s="411">
        <v>20</v>
      </c>
      <c r="J27" s="411">
        <v>1</v>
      </c>
      <c r="K27" s="411">
        <v>8</v>
      </c>
      <c r="L27" s="411">
        <f t="shared" si="5"/>
        <v>492</v>
      </c>
      <c r="M27" s="410"/>
      <c r="N27" s="411">
        <f t="shared" si="6"/>
        <v>241</v>
      </c>
      <c r="O27" s="411">
        <f t="shared" si="6"/>
        <v>251</v>
      </c>
      <c r="P27" s="411">
        <v>36</v>
      </c>
      <c r="Q27" s="411">
        <v>38</v>
      </c>
      <c r="R27" s="411">
        <v>33</v>
      </c>
      <c r="S27" s="411">
        <v>45</v>
      </c>
      <c r="T27" s="411">
        <v>48</v>
      </c>
      <c r="U27" s="411">
        <v>43</v>
      </c>
      <c r="V27" s="411">
        <v>44</v>
      </c>
      <c r="W27" s="411">
        <v>43</v>
      </c>
      <c r="X27" s="411">
        <v>40</v>
      </c>
      <c r="Y27" s="411">
        <v>41</v>
      </c>
      <c r="Z27" s="411">
        <v>40</v>
      </c>
      <c r="AA27" s="411">
        <v>41</v>
      </c>
      <c r="AB27" s="158"/>
      <c r="AC27" s="394" t="s">
        <v>52</v>
      </c>
      <c r="AD27" s="367"/>
      <c r="AE27" s="158"/>
    </row>
    <row r="28" spans="1:31" s="369" customFormat="1" ht="10.5" customHeight="1">
      <c r="A28" s="158"/>
      <c r="B28" s="393" t="s">
        <v>53</v>
      </c>
      <c r="C28" s="158"/>
      <c r="D28" s="158"/>
      <c r="E28" s="411">
        <v>16</v>
      </c>
      <c r="F28" s="410"/>
      <c r="G28" s="411">
        <f t="shared" si="4"/>
        <v>25</v>
      </c>
      <c r="H28" s="411">
        <v>7</v>
      </c>
      <c r="I28" s="411">
        <v>18</v>
      </c>
      <c r="J28" s="411">
        <v>1</v>
      </c>
      <c r="K28" s="411">
        <v>6</v>
      </c>
      <c r="L28" s="411">
        <f t="shared" si="5"/>
        <v>431</v>
      </c>
      <c r="M28" s="410"/>
      <c r="N28" s="411">
        <f t="shared" si="6"/>
        <v>203</v>
      </c>
      <c r="O28" s="411">
        <f t="shared" si="6"/>
        <v>228</v>
      </c>
      <c r="P28" s="411">
        <v>33</v>
      </c>
      <c r="Q28" s="411">
        <v>50</v>
      </c>
      <c r="R28" s="411">
        <v>39</v>
      </c>
      <c r="S28" s="411">
        <v>27</v>
      </c>
      <c r="T28" s="411">
        <v>29</v>
      </c>
      <c r="U28" s="411">
        <v>26</v>
      </c>
      <c r="V28" s="411">
        <v>42</v>
      </c>
      <c r="W28" s="411">
        <v>49</v>
      </c>
      <c r="X28" s="411">
        <v>35</v>
      </c>
      <c r="Y28" s="411">
        <v>39</v>
      </c>
      <c r="Z28" s="411">
        <v>25</v>
      </c>
      <c r="AA28" s="411">
        <v>37</v>
      </c>
      <c r="AB28" s="158"/>
      <c r="AC28" s="394" t="s">
        <v>53</v>
      </c>
      <c r="AD28" s="367"/>
      <c r="AE28" s="158"/>
    </row>
    <row r="29" spans="1:31" s="369" customFormat="1" ht="10.5" customHeight="1">
      <c r="A29" s="158"/>
      <c r="B29" s="393" t="s">
        <v>54</v>
      </c>
      <c r="C29" s="158"/>
      <c r="D29" s="158"/>
      <c r="E29" s="411">
        <v>16</v>
      </c>
      <c r="F29" s="410"/>
      <c r="G29" s="411">
        <f t="shared" si="4"/>
        <v>26</v>
      </c>
      <c r="H29" s="411">
        <v>7</v>
      </c>
      <c r="I29" s="411">
        <v>19</v>
      </c>
      <c r="J29" s="411">
        <v>1</v>
      </c>
      <c r="K29" s="411">
        <v>7</v>
      </c>
      <c r="L29" s="411">
        <f t="shared" si="5"/>
        <v>404</v>
      </c>
      <c r="M29" s="410"/>
      <c r="N29" s="411">
        <f t="shared" si="6"/>
        <v>215</v>
      </c>
      <c r="O29" s="411">
        <f t="shared" si="6"/>
        <v>189</v>
      </c>
      <c r="P29" s="411">
        <v>32</v>
      </c>
      <c r="Q29" s="411">
        <v>29</v>
      </c>
      <c r="R29" s="411">
        <v>30</v>
      </c>
      <c r="S29" s="411">
        <v>32</v>
      </c>
      <c r="T29" s="411">
        <v>53</v>
      </c>
      <c r="U29" s="411">
        <v>33</v>
      </c>
      <c r="V29" s="411">
        <v>28</v>
      </c>
      <c r="W29" s="411">
        <v>27</v>
      </c>
      <c r="X29" s="411">
        <v>26</v>
      </c>
      <c r="Y29" s="411">
        <v>42</v>
      </c>
      <c r="Z29" s="411">
        <v>46</v>
      </c>
      <c r="AA29" s="411">
        <v>26</v>
      </c>
      <c r="AB29" s="158"/>
      <c r="AC29" s="394" t="s">
        <v>54</v>
      </c>
      <c r="AD29" s="367"/>
      <c r="AE29" s="158"/>
    </row>
    <row r="30" spans="1:31" s="369" customFormat="1" ht="10.5" customHeight="1">
      <c r="A30" s="158"/>
      <c r="B30" s="393" t="s">
        <v>55</v>
      </c>
      <c r="C30" s="158"/>
      <c r="D30" s="158"/>
      <c r="E30" s="411">
        <v>22</v>
      </c>
      <c r="F30" s="410"/>
      <c r="G30" s="411">
        <f t="shared" si="4"/>
        <v>34</v>
      </c>
      <c r="H30" s="411">
        <v>9</v>
      </c>
      <c r="I30" s="411">
        <v>25</v>
      </c>
      <c r="J30" s="411">
        <v>1</v>
      </c>
      <c r="K30" s="411">
        <v>9</v>
      </c>
      <c r="L30" s="411">
        <f t="shared" si="5"/>
        <v>551</v>
      </c>
      <c r="M30" s="410"/>
      <c r="N30" s="411">
        <f t="shared" si="6"/>
        <v>300</v>
      </c>
      <c r="O30" s="411">
        <f t="shared" si="6"/>
        <v>251</v>
      </c>
      <c r="P30" s="411">
        <v>55</v>
      </c>
      <c r="Q30" s="411">
        <v>43</v>
      </c>
      <c r="R30" s="411">
        <v>53</v>
      </c>
      <c r="S30" s="411">
        <v>41</v>
      </c>
      <c r="T30" s="411">
        <v>40</v>
      </c>
      <c r="U30" s="411">
        <v>45</v>
      </c>
      <c r="V30" s="411">
        <v>46</v>
      </c>
      <c r="W30" s="411">
        <v>41</v>
      </c>
      <c r="X30" s="411">
        <v>51</v>
      </c>
      <c r="Y30" s="411">
        <v>46</v>
      </c>
      <c r="Z30" s="411">
        <v>55</v>
      </c>
      <c r="AA30" s="411">
        <v>35</v>
      </c>
      <c r="AB30" s="158"/>
      <c r="AC30" s="394" t="s">
        <v>55</v>
      </c>
      <c r="AD30" s="367"/>
      <c r="AE30" s="158"/>
    </row>
    <row r="31" spans="1:31" s="369" customFormat="1" ht="10.5" customHeight="1">
      <c r="A31" s="158"/>
      <c r="B31" s="393" t="s">
        <v>56</v>
      </c>
      <c r="C31" s="158"/>
      <c r="D31" s="158"/>
      <c r="E31" s="411">
        <v>21</v>
      </c>
      <c r="F31" s="410"/>
      <c r="G31" s="411">
        <f t="shared" si="4"/>
        <v>31</v>
      </c>
      <c r="H31" s="411">
        <v>8</v>
      </c>
      <c r="I31" s="411">
        <v>23</v>
      </c>
      <c r="J31" s="411">
        <v>1</v>
      </c>
      <c r="K31" s="411">
        <v>7</v>
      </c>
      <c r="L31" s="411">
        <f t="shared" si="5"/>
        <v>636</v>
      </c>
      <c r="M31" s="410"/>
      <c r="N31" s="411">
        <f t="shared" si="6"/>
        <v>319</v>
      </c>
      <c r="O31" s="411">
        <f t="shared" si="6"/>
        <v>317</v>
      </c>
      <c r="P31" s="411">
        <v>56</v>
      </c>
      <c r="Q31" s="411">
        <v>54</v>
      </c>
      <c r="R31" s="411">
        <v>54</v>
      </c>
      <c r="S31" s="411">
        <v>55</v>
      </c>
      <c r="T31" s="411">
        <v>54</v>
      </c>
      <c r="U31" s="411">
        <v>42</v>
      </c>
      <c r="V31" s="411">
        <v>55</v>
      </c>
      <c r="W31" s="411">
        <v>57</v>
      </c>
      <c r="X31" s="411">
        <v>57</v>
      </c>
      <c r="Y31" s="411">
        <v>53</v>
      </c>
      <c r="Z31" s="411">
        <v>43</v>
      </c>
      <c r="AA31" s="411">
        <v>56</v>
      </c>
      <c r="AB31" s="158"/>
      <c r="AC31" s="394" t="s">
        <v>56</v>
      </c>
      <c r="AD31" s="367"/>
      <c r="AE31" s="158"/>
    </row>
    <row r="32" spans="1:31" s="369" customFormat="1" ht="10.5" customHeight="1">
      <c r="A32" s="158"/>
      <c r="B32" s="393" t="s">
        <v>57</v>
      </c>
      <c r="C32" s="158"/>
      <c r="D32" s="158"/>
      <c r="E32" s="411">
        <v>30</v>
      </c>
      <c r="F32" s="410"/>
      <c r="G32" s="411">
        <f t="shared" si="4"/>
        <v>44</v>
      </c>
      <c r="H32" s="411">
        <v>11</v>
      </c>
      <c r="I32" s="411">
        <v>33</v>
      </c>
      <c r="J32" s="419">
        <v>0</v>
      </c>
      <c r="K32" s="411">
        <v>13</v>
      </c>
      <c r="L32" s="411">
        <f t="shared" si="5"/>
        <v>965</v>
      </c>
      <c r="M32" s="410"/>
      <c r="N32" s="411">
        <f t="shared" si="6"/>
        <v>482</v>
      </c>
      <c r="O32" s="411">
        <f t="shared" si="6"/>
        <v>483</v>
      </c>
      <c r="P32" s="411">
        <v>88</v>
      </c>
      <c r="Q32" s="411">
        <v>81</v>
      </c>
      <c r="R32" s="411">
        <v>92</v>
      </c>
      <c r="S32" s="411">
        <v>79</v>
      </c>
      <c r="T32" s="411">
        <v>71</v>
      </c>
      <c r="U32" s="411">
        <v>73</v>
      </c>
      <c r="V32" s="411">
        <v>80</v>
      </c>
      <c r="W32" s="411">
        <v>78</v>
      </c>
      <c r="X32" s="411">
        <v>71</v>
      </c>
      <c r="Y32" s="411">
        <v>78</v>
      </c>
      <c r="Z32" s="411">
        <v>80</v>
      </c>
      <c r="AA32" s="411">
        <v>94</v>
      </c>
      <c r="AB32" s="158"/>
      <c r="AC32" s="394" t="s">
        <v>57</v>
      </c>
      <c r="AD32" s="367"/>
      <c r="AE32" s="158"/>
    </row>
    <row r="33" spans="1:31" s="369" customFormat="1" ht="10.5" customHeight="1">
      <c r="A33" s="158"/>
      <c r="B33" s="393" t="s">
        <v>58</v>
      </c>
      <c r="C33" s="158"/>
      <c r="D33" s="158"/>
      <c r="E33" s="411">
        <v>20</v>
      </c>
      <c r="F33" s="410"/>
      <c r="G33" s="411">
        <f t="shared" si="4"/>
        <v>33</v>
      </c>
      <c r="H33" s="411">
        <v>6</v>
      </c>
      <c r="I33" s="411">
        <v>27</v>
      </c>
      <c r="J33" s="419">
        <v>0</v>
      </c>
      <c r="K33" s="411">
        <v>9</v>
      </c>
      <c r="L33" s="411">
        <f t="shared" si="5"/>
        <v>601</v>
      </c>
      <c r="M33" s="410"/>
      <c r="N33" s="411">
        <f t="shared" si="6"/>
        <v>305</v>
      </c>
      <c r="O33" s="411">
        <f t="shared" si="6"/>
        <v>296</v>
      </c>
      <c r="P33" s="411">
        <v>57</v>
      </c>
      <c r="Q33" s="411">
        <v>55</v>
      </c>
      <c r="R33" s="411">
        <v>56</v>
      </c>
      <c r="S33" s="411">
        <v>56</v>
      </c>
      <c r="T33" s="411">
        <v>55</v>
      </c>
      <c r="U33" s="411">
        <v>40</v>
      </c>
      <c r="V33" s="411">
        <v>46</v>
      </c>
      <c r="W33" s="411">
        <v>66</v>
      </c>
      <c r="X33" s="411">
        <v>45</v>
      </c>
      <c r="Y33" s="411">
        <v>36</v>
      </c>
      <c r="Z33" s="411">
        <v>46</v>
      </c>
      <c r="AA33" s="411">
        <v>43</v>
      </c>
      <c r="AB33" s="158"/>
      <c r="AC33" s="394" t="s">
        <v>58</v>
      </c>
      <c r="AD33" s="367"/>
      <c r="AE33" s="158"/>
    </row>
    <row r="34" spans="1:31" s="369" customFormat="1" ht="10.5" customHeight="1">
      <c r="A34" s="158"/>
      <c r="B34" s="393" t="s">
        <v>59</v>
      </c>
      <c r="C34" s="158"/>
      <c r="D34" s="158"/>
      <c r="E34" s="411">
        <v>16</v>
      </c>
      <c r="F34" s="410"/>
      <c r="G34" s="411">
        <f t="shared" si="4"/>
        <v>23</v>
      </c>
      <c r="H34" s="411">
        <v>6</v>
      </c>
      <c r="I34" s="411">
        <v>17</v>
      </c>
      <c r="J34" s="411">
        <v>0</v>
      </c>
      <c r="K34" s="411">
        <v>7</v>
      </c>
      <c r="L34" s="411">
        <f t="shared" si="5"/>
        <v>475</v>
      </c>
      <c r="M34" s="410"/>
      <c r="N34" s="411">
        <f t="shared" si="6"/>
        <v>234</v>
      </c>
      <c r="O34" s="411">
        <f t="shared" si="6"/>
        <v>241</v>
      </c>
      <c r="P34" s="411">
        <v>37</v>
      </c>
      <c r="Q34" s="411">
        <v>31</v>
      </c>
      <c r="R34" s="411">
        <v>45</v>
      </c>
      <c r="S34" s="411">
        <v>46</v>
      </c>
      <c r="T34" s="411">
        <v>35</v>
      </c>
      <c r="U34" s="411">
        <v>43</v>
      </c>
      <c r="V34" s="411">
        <v>44</v>
      </c>
      <c r="W34" s="411">
        <v>37</v>
      </c>
      <c r="X34" s="411">
        <v>33</v>
      </c>
      <c r="Y34" s="411">
        <v>43</v>
      </c>
      <c r="Z34" s="411">
        <v>40</v>
      </c>
      <c r="AA34" s="411">
        <v>41</v>
      </c>
      <c r="AB34" s="158"/>
      <c r="AC34" s="394" t="s">
        <v>59</v>
      </c>
      <c r="AD34" s="367"/>
      <c r="AE34" s="158"/>
    </row>
    <row r="35" spans="1:31" s="369" customFormat="1" ht="10.5" customHeight="1">
      <c r="A35" s="158"/>
      <c r="B35" s="393" t="s">
        <v>60</v>
      </c>
      <c r="C35" s="158"/>
      <c r="D35" s="158"/>
      <c r="E35" s="411">
        <v>22</v>
      </c>
      <c r="F35" s="410"/>
      <c r="G35" s="411">
        <f t="shared" si="4"/>
        <v>42</v>
      </c>
      <c r="H35" s="411">
        <v>13</v>
      </c>
      <c r="I35" s="411">
        <v>29</v>
      </c>
      <c r="J35" s="411">
        <v>1</v>
      </c>
      <c r="K35" s="411">
        <v>10</v>
      </c>
      <c r="L35" s="411">
        <f t="shared" si="5"/>
        <v>630</v>
      </c>
      <c r="M35" s="410"/>
      <c r="N35" s="411">
        <f t="shared" si="6"/>
        <v>341</v>
      </c>
      <c r="O35" s="411">
        <f t="shared" si="6"/>
        <v>289</v>
      </c>
      <c r="P35" s="411">
        <v>59</v>
      </c>
      <c r="Q35" s="411">
        <v>40</v>
      </c>
      <c r="R35" s="411">
        <v>62</v>
      </c>
      <c r="S35" s="411">
        <v>45</v>
      </c>
      <c r="T35" s="411">
        <v>45</v>
      </c>
      <c r="U35" s="411">
        <v>56</v>
      </c>
      <c r="V35" s="411">
        <v>49</v>
      </c>
      <c r="W35" s="411">
        <v>58</v>
      </c>
      <c r="X35" s="411">
        <v>74</v>
      </c>
      <c r="Y35" s="411">
        <v>47</v>
      </c>
      <c r="Z35" s="411">
        <v>52</v>
      </c>
      <c r="AA35" s="411">
        <v>43</v>
      </c>
      <c r="AB35" s="158"/>
      <c r="AC35" s="394" t="s">
        <v>60</v>
      </c>
      <c r="AD35" s="367"/>
      <c r="AE35" s="158"/>
    </row>
    <row r="36" spans="1:31" s="369" customFormat="1" ht="10.5" customHeight="1">
      <c r="A36" s="158"/>
      <c r="B36" s="393" t="s">
        <v>61</v>
      </c>
      <c r="C36" s="158"/>
      <c r="D36" s="158"/>
      <c r="E36" s="411">
        <v>4</v>
      </c>
      <c r="F36" s="418"/>
      <c r="G36" s="411">
        <f t="shared" si="4"/>
        <v>7</v>
      </c>
      <c r="H36" s="411">
        <v>3</v>
      </c>
      <c r="I36" s="411">
        <v>4</v>
      </c>
      <c r="J36" s="411">
        <v>0</v>
      </c>
      <c r="K36" s="411">
        <v>4</v>
      </c>
      <c r="L36" s="411">
        <f t="shared" si="5"/>
        <v>38</v>
      </c>
      <c r="M36" s="410"/>
      <c r="N36" s="411">
        <f t="shared" si="6"/>
        <v>17</v>
      </c>
      <c r="O36" s="411">
        <f t="shared" si="6"/>
        <v>21</v>
      </c>
      <c r="P36" s="411">
        <v>3</v>
      </c>
      <c r="Q36" s="411">
        <v>2</v>
      </c>
      <c r="R36" s="411">
        <v>2</v>
      </c>
      <c r="S36" s="411">
        <v>4</v>
      </c>
      <c r="T36" s="411">
        <v>2</v>
      </c>
      <c r="U36" s="411">
        <v>4</v>
      </c>
      <c r="V36" s="411">
        <v>4</v>
      </c>
      <c r="W36" s="411">
        <v>6</v>
      </c>
      <c r="X36" s="411">
        <v>1</v>
      </c>
      <c r="Y36" s="411">
        <v>0</v>
      </c>
      <c r="Z36" s="411">
        <v>5</v>
      </c>
      <c r="AA36" s="411">
        <v>5</v>
      </c>
      <c r="AB36" s="158"/>
      <c r="AC36" s="394" t="s">
        <v>61</v>
      </c>
      <c r="AD36" s="367"/>
      <c r="AE36" s="158"/>
    </row>
    <row r="37" spans="1:31" s="369" customFormat="1" ht="10.5" customHeight="1">
      <c r="A37" s="158"/>
      <c r="B37" s="393" t="s">
        <v>62</v>
      </c>
      <c r="C37" s="158"/>
      <c r="D37" s="158"/>
      <c r="E37" s="411">
        <v>6</v>
      </c>
      <c r="F37" s="410"/>
      <c r="G37" s="411">
        <f t="shared" si="4"/>
        <v>9</v>
      </c>
      <c r="H37" s="411">
        <v>3</v>
      </c>
      <c r="I37" s="411">
        <v>6</v>
      </c>
      <c r="J37" s="411">
        <v>0</v>
      </c>
      <c r="K37" s="411">
        <v>4</v>
      </c>
      <c r="L37" s="411">
        <f t="shared" si="5"/>
        <v>57</v>
      </c>
      <c r="M37" s="410"/>
      <c r="N37" s="411">
        <f t="shared" si="6"/>
        <v>25</v>
      </c>
      <c r="O37" s="411">
        <f t="shared" si="6"/>
        <v>32</v>
      </c>
      <c r="P37" s="411">
        <v>3</v>
      </c>
      <c r="Q37" s="411">
        <v>11</v>
      </c>
      <c r="R37" s="411">
        <v>4</v>
      </c>
      <c r="S37" s="411">
        <v>5</v>
      </c>
      <c r="T37" s="411">
        <v>7</v>
      </c>
      <c r="U37" s="411">
        <v>6</v>
      </c>
      <c r="V37" s="411">
        <v>2</v>
      </c>
      <c r="W37" s="411">
        <v>4</v>
      </c>
      <c r="X37" s="411">
        <v>6</v>
      </c>
      <c r="Y37" s="411">
        <v>3</v>
      </c>
      <c r="Z37" s="411">
        <v>3</v>
      </c>
      <c r="AA37" s="411">
        <v>3</v>
      </c>
      <c r="AB37" s="158"/>
      <c r="AC37" s="394" t="s">
        <v>62</v>
      </c>
      <c r="AD37" s="367"/>
      <c r="AE37" s="158"/>
    </row>
    <row r="38" spans="1:31" s="369" customFormat="1" ht="10.5" customHeight="1">
      <c r="A38" s="395" t="s">
        <v>63</v>
      </c>
      <c r="B38" s="393" t="s">
        <v>64</v>
      </c>
      <c r="C38" s="158"/>
      <c r="D38" s="158"/>
      <c r="E38" s="411">
        <v>14</v>
      </c>
      <c r="F38" s="410"/>
      <c r="G38" s="411">
        <f t="shared" si="4"/>
        <v>20</v>
      </c>
      <c r="H38" s="411">
        <v>5</v>
      </c>
      <c r="I38" s="411">
        <v>15</v>
      </c>
      <c r="J38" s="411">
        <v>1</v>
      </c>
      <c r="K38" s="411">
        <v>6</v>
      </c>
      <c r="L38" s="411">
        <f t="shared" si="5"/>
        <v>356</v>
      </c>
      <c r="M38" s="410"/>
      <c r="N38" s="411">
        <f t="shared" si="6"/>
        <v>170</v>
      </c>
      <c r="O38" s="411">
        <f t="shared" si="6"/>
        <v>186</v>
      </c>
      <c r="P38" s="411">
        <v>31</v>
      </c>
      <c r="Q38" s="411">
        <v>34</v>
      </c>
      <c r="R38" s="411">
        <v>33</v>
      </c>
      <c r="S38" s="411">
        <v>32</v>
      </c>
      <c r="T38" s="411">
        <v>28</v>
      </c>
      <c r="U38" s="411">
        <v>29</v>
      </c>
      <c r="V38" s="411">
        <v>32</v>
      </c>
      <c r="W38" s="411">
        <v>26</v>
      </c>
      <c r="X38" s="411">
        <v>26</v>
      </c>
      <c r="Y38" s="411">
        <v>32</v>
      </c>
      <c r="Z38" s="411">
        <v>20</v>
      </c>
      <c r="AA38" s="411">
        <v>33</v>
      </c>
      <c r="AB38" s="158"/>
      <c r="AC38" s="394" t="s">
        <v>64</v>
      </c>
      <c r="AD38" s="367" t="s">
        <v>63</v>
      </c>
      <c r="AE38" s="158"/>
    </row>
    <row r="39" spans="1:31" s="369" customFormat="1" ht="10.5" customHeight="1">
      <c r="A39" s="158"/>
      <c r="B39" s="393" t="s">
        <v>65</v>
      </c>
      <c r="C39" s="158"/>
      <c r="D39" s="158"/>
      <c r="E39" s="411">
        <v>10</v>
      </c>
      <c r="F39" s="410"/>
      <c r="G39" s="411">
        <f t="shared" si="4"/>
        <v>14</v>
      </c>
      <c r="H39" s="411">
        <v>4</v>
      </c>
      <c r="I39" s="411">
        <v>10</v>
      </c>
      <c r="J39" s="411">
        <v>0</v>
      </c>
      <c r="K39" s="411">
        <v>5</v>
      </c>
      <c r="L39" s="411">
        <f t="shared" si="5"/>
        <v>159</v>
      </c>
      <c r="M39" s="410"/>
      <c r="N39" s="411">
        <f t="shared" si="6"/>
        <v>81</v>
      </c>
      <c r="O39" s="411">
        <f t="shared" si="6"/>
        <v>78</v>
      </c>
      <c r="P39" s="411">
        <v>11</v>
      </c>
      <c r="Q39" s="411">
        <v>12</v>
      </c>
      <c r="R39" s="411">
        <v>18</v>
      </c>
      <c r="S39" s="411">
        <v>17</v>
      </c>
      <c r="T39" s="411">
        <v>13</v>
      </c>
      <c r="U39" s="411">
        <v>10</v>
      </c>
      <c r="V39" s="411">
        <v>12</v>
      </c>
      <c r="W39" s="411">
        <v>10</v>
      </c>
      <c r="X39" s="411">
        <v>15</v>
      </c>
      <c r="Y39" s="411">
        <v>11</v>
      </c>
      <c r="Z39" s="411">
        <v>12</v>
      </c>
      <c r="AA39" s="411">
        <v>18</v>
      </c>
      <c r="AB39" s="158"/>
      <c r="AC39" s="394" t="s">
        <v>65</v>
      </c>
      <c r="AD39" s="367"/>
      <c r="AE39" s="158"/>
    </row>
    <row r="40" spans="1:31" s="369" customFormat="1" ht="10.5" customHeight="1">
      <c r="A40" s="158"/>
      <c r="B40" s="393" t="s">
        <v>66</v>
      </c>
      <c r="C40" s="158"/>
      <c r="D40" s="158"/>
      <c r="E40" s="411">
        <v>29</v>
      </c>
      <c r="F40" s="410"/>
      <c r="G40" s="411">
        <f t="shared" si="4"/>
        <v>47</v>
      </c>
      <c r="H40" s="411">
        <v>12</v>
      </c>
      <c r="I40" s="411">
        <v>35</v>
      </c>
      <c r="J40" s="411">
        <v>1</v>
      </c>
      <c r="K40" s="411">
        <v>12</v>
      </c>
      <c r="L40" s="411">
        <f t="shared" si="5"/>
        <v>966</v>
      </c>
      <c r="M40" s="410"/>
      <c r="N40" s="411">
        <f t="shared" si="6"/>
        <v>471</v>
      </c>
      <c r="O40" s="411">
        <f t="shared" si="6"/>
        <v>495</v>
      </c>
      <c r="P40" s="411">
        <v>93</v>
      </c>
      <c r="Q40" s="411">
        <v>86</v>
      </c>
      <c r="R40" s="411">
        <v>70</v>
      </c>
      <c r="S40" s="411">
        <v>88</v>
      </c>
      <c r="T40" s="411">
        <v>74</v>
      </c>
      <c r="U40" s="411">
        <v>81</v>
      </c>
      <c r="V40" s="411">
        <v>82</v>
      </c>
      <c r="W40" s="411">
        <v>81</v>
      </c>
      <c r="X40" s="411">
        <v>82</v>
      </c>
      <c r="Y40" s="411">
        <v>89</v>
      </c>
      <c r="Z40" s="411">
        <v>70</v>
      </c>
      <c r="AA40" s="411">
        <v>70</v>
      </c>
      <c r="AB40" s="158"/>
      <c r="AC40" s="394" t="s">
        <v>66</v>
      </c>
      <c r="AD40" s="367"/>
      <c r="AE40" s="158"/>
    </row>
    <row r="41" spans="1:31" s="369" customFormat="1" ht="10.5" customHeight="1">
      <c r="A41" s="158"/>
      <c r="B41" s="393" t="s">
        <v>67</v>
      </c>
      <c r="C41" s="158"/>
      <c r="D41" s="158"/>
      <c r="E41" s="411">
        <v>9</v>
      </c>
      <c r="F41" s="410"/>
      <c r="G41" s="411">
        <f t="shared" si="4"/>
        <v>13</v>
      </c>
      <c r="H41" s="411">
        <v>3</v>
      </c>
      <c r="I41" s="411">
        <v>10</v>
      </c>
      <c r="J41" s="411">
        <v>0</v>
      </c>
      <c r="K41" s="411">
        <v>4</v>
      </c>
      <c r="L41" s="411">
        <f t="shared" si="5"/>
        <v>90</v>
      </c>
      <c r="M41" s="410"/>
      <c r="N41" s="411">
        <f t="shared" si="6"/>
        <v>56</v>
      </c>
      <c r="O41" s="411">
        <f t="shared" si="6"/>
        <v>34</v>
      </c>
      <c r="P41" s="411">
        <v>12</v>
      </c>
      <c r="Q41" s="411">
        <v>4</v>
      </c>
      <c r="R41" s="411">
        <v>9</v>
      </c>
      <c r="S41" s="411">
        <v>5</v>
      </c>
      <c r="T41" s="411">
        <v>12</v>
      </c>
      <c r="U41" s="411">
        <v>9</v>
      </c>
      <c r="V41" s="411">
        <v>5</v>
      </c>
      <c r="W41" s="411">
        <v>2</v>
      </c>
      <c r="X41" s="411">
        <v>8</v>
      </c>
      <c r="Y41" s="411">
        <v>6</v>
      </c>
      <c r="Z41" s="411">
        <v>10</v>
      </c>
      <c r="AA41" s="411">
        <v>8</v>
      </c>
      <c r="AB41" s="158"/>
      <c r="AC41" s="394" t="s">
        <v>67</v>
      </c>
      <c r="AD41" s="367"/>
      <c r="AE41" s="158"/>
    </row>
    <row r="42" spans="1:31" s="369" customFormat="1" ht="10.5" customHeight="1">
      <c r="A42" s="158"/>
      <c r="B42" s="393" t="s">
        <v>68</v>
      </c>
      <c r="C42" s="158"/>
      <c r="D42" s="158"/>
      <c r="E42" s="411">
        <v>19</v>
      </c>
      <c r="F42" s="410"/>
      <c r="G42" s="411">
        <f t="shared" si="4"/>
        <v>27</v>
      </c>
      <c r="H42" s="411">
        <v>5</v>
      </c>
      <c r="I42" s="411">
        <v>22</v>
      </c>
      <c r="J42" s="411">
        <v>2</v>
      </c>
      <c r="K42" s="411">
        <v>7</v>
      </c>
      <c r="L42" s="411">
        <f t="shared" si="5"/>
        <v>485</v>
      </c>
      <c r="M42" s="410"/>
      <c r="N42" s="411">
        <f t="shared" si="6"/>
        <v>248</v>
      </c>
      <c r="O42" s="411">
        <f t="shared" si="6"/>
        <v>237</v>
      </c>
      <c r="P42" s="411">
        <v>41</v>
      </c>
      <c r="Q42" s="411">
        <v>39</v>
      </c>
      <c r="R42" s="411">
        <v>48</v>
      </c>
      <c r="S42" s="411">
        <v>42</v>
      </c>
      <c r="T42" s="411">
        <v>39</v>
      </c>
      <c r="U42" s="411">
        <v>48</v>
      </c>
      <c r="V42" s="411">
        <v>38</v>
      </c>
      <c r="W42" s="411">
        <v>47</v>
      </c>
      <c r="X42" s="411">
        <v>41</v>
      </c>
      <c r="Y42" s="411">
        <v>35</v>
      </c>
      <c r="Z42" s="411">
        <v>41</v>
      </c>
      <c r="AA42" s="411">
        <v>26</v>
      </c>
      <c r="AB42" s="158"/>
      <c r="AC42" s="394" t="s">
        <v>68</v>
      </c>
      <c r="AD42" s="367"/>
      <c r="AE42" s="158"/>
    </row>
    <row r="43" spans="1:31" s="369" customFormat="1" ht="10.5" customHeight="1">
      <c r="A43" s="158"/>
      <c r="B43" s="393" t="s">
        <v>69</v>
      </c>
      <c r="C43" s="158"/>
      <c r="D43" s="158"/>
      <c r="E43" s="411">
        <v>5</v>
      </c>
      <c r="F43" s="418"/>
      <c r="G43" s="411">
        <f t="shared" si="4"/>
        <v>8</v>
      </c>
      <c r="H43" s="411">
        <v>4</v>
      </c>
      <c r="I43" s="411">
        <v>4</v>
      </c>
      <c r="J43" s="411">
        <v>1</v>
      </c>
      <c r="K43" s="411">
        <v>4</v>
      </c>
      <c r="L43" s="411">
        <f t="shared" si="5"/>
        <v>65</v>
      </c>
      <c r="M43" s="410"/>
      <c r="N43" s="411">
        <f t="shared" si="6"/>
        <v>29</v>
      </c>
      <c r="O43" s="411">
        <f t="shared" si="6"/>
        <v>36</v>
      </c>
      <c r="P43" s="411">
        <v>6</v>
      </c>
      <c r="Q43" s="411">
        <v>3</v>
      </c>
      <c r="R43" s="411">
        <v>3</v>
      </c>
      <c r="S43" s="411">
        <v>2</v>
      </c>
      <c r="T43" s="411">
        <v>2</v>
      </c>
      <c r="U43" s="411">
        <v>8</v>
      </c>
      <c r="V43" s="411">
        <v>5</v>
      </c>
      <c r="W43" s="411">
        <v>8</v>
      </c>
      <c r="X43" s="411">
        <v>4</v>
      </c>
      <c r="Y43" s="411">
        <v>7</v>
      </c>
      <c r="Z43" s="411">
        <v>9</v>
      </c>
      <c r="AA43" s="411">
        <v>8</v>
      </c>
      <c r="AB43" s="158"/>
      <c r="AC43" s="394" t="s">
        <v>69</v>
      </c>
      <c r="AD43" s="367"/>
      <c r="AE43" s="158"/>
    </row>
    <row r="44" spans="1:31" s="369" customFormat="1" ht="10.5" customHeight="1">
      <c r="A44" s="158"/>
      <c r="B44" s="393" t="s">
        <v>70</v>
      </c>
      <c r="C44" s="158"/>
      <c r="D44" s="158"/>
      <c r="E44" s="411">
        <v>5</v>
      </c>
      <c r="F44" s="410"/>
      <c r="G44" s="411">
        <f t="shared" si="4"/>
        <v>8</v>
      </c>
      <c r="H44" s="411">
        <v>3</v>
      </c>
      <c r="I44" s="411">
        <v>5</v>
      </c>
      <c r="J44" s="411">
        <v>0</v>
      </c>
      <c r="K44" s="411">
        <v>4</v>
      </c>
      <c r="L44" s="411">
        <f t="shared" si="5"/>
        <v>25</v>
      </c>
      <c r="M44" s="410"/>
      <c r="N44" s="411">
        <f t="shared" si="6"/>
        <v>15</v>
      </c>
      <c r="O44" s="411">
        <f t="shared" si="6"/>
        <v>10</v>
      </c>
      <c r="P44" s="411">
        <v>4</v>
      </c>
      <c r="Q44" s="411">
        <v>0</v>
      </c>
      <c r="R44" s="411">
        <v>3</v>
      </c>
      <c r="S44" s="411">
        <v>2</v>
      </c>
      <c r="T44" s="411">
        <v>4</v>
      </c>
      <c r="U44" s="411">
        <v>1</v>
      </c>
      <c r="V44" s="411">
        <v>2</v>
      </c>
      <c r="W44" s="411">
        <v>3</v>
      </c>
      <c r="X44" s="411">
        <v>0</v>
      </c>
      <c r="Y44" s="411">
        <v>2</v>
      </c>
      <c r="Z44" s="411">
        <v>2</v>
      </c>
      <c r="AA44" s="411">
        <v>2</v>
      </c>
      <c r="AB44" s="158"/>
      <c r="AC44" s="394" t="s">
        <v>70</v>
      </c>
      <c r="AD44" s="367"/>
      <c r="AE44" s="158"/>
    </row>
    <row r="45" spans="1:31" s="369" customFormat="1" ht="10.5" customHeight="1">
      <c r="A45" s="158"/>
      <c r="B45" s="393" t="s">
        <v>71</v>
      </c>
      <c r="C45" s="158"/>
      <c r="D45" s="158"/>
      <c r="E45" s="411">
        <v>18</v>
      </c>
      <c r="F45" s="410"/>
      <c r="G45" s="411">
        <f t="shared" si="4"/>
        <v>31</v>
      </c>
      <c r="H45" s="411">
        <v>9</v>
      </c>
      <c r="I45" s="411">
        <v>22</v>
      </c>
      <c r="J45" s="411">
        <v>0</v>
      </c>
      <c r="K45" s="411">
        <v>10</v>
      </c>
      <c r="L45" s="411">
        <f t="shared" si="5"/>
        <v>512</v>
      </c>
      <c r="M45" s="410"/>
      <c r="N45" s="411">
        <f t="shared" si="6"/>
        <v>277</v>
      </c>
      <c r="O45" s="411">
        <f t="shared" si="6"/>
        <v>235</v>
      </c>
      <c r="P45" s="411">
        <v>38</v>
      </c>
      <c r="Q45" s="411">
        <v>35</v>
      </c>
      <c r="R45" s="411">
        <v>53</v>
      </c>
      <c r="S45" s="411">
        <v>38</v>
      </c>
      <c r="T45" s="411">
        <v>61</v>
      </c>
      <c r="U45" s="411">
        <v>44</v>
      </c>
      <c r="V45" s="411">
        <v>35</v>
      </c>
      <c r="W45" s="411">
        <v>44</v>
      </c>
      <c r="X45" s="411">
        <v>40</v>
      </c>
      <c r="Y45" s="411">
        <v>29</v>
      </c>
      <c r="Z45" s="411">
        <v>50</v>
      </c>
      <c r="AA45" s="411">
        <v>45</v>
      </c>
      <c r="AB45" s="158"/>
      <c r="AC45" s="394" t="s">
        <v>71</v>
      </c>
      <c r="AD45" s="367"/>
      <c r="AE45" s="158"/>
    </row>
    <row r="46" spans="1:31" s="369" customFormat="1" ht="10.5" customHeight="1">
      <c r="A46" s="158"/>
      <c r="B46" s="393" t="s">
        <v>72</v>
      </c>
      <c r="C46" s="158"/>
      <c r="D46" s="158"/>
      <c r="E46" s="411">
        <v>33</v>
      </c>
      <c r="F46" s="410"/>
      <c r="G46" s="411">
        <f t="shared" si="4"/>
        <v>57</v>
      </c>
      <c r="H46" s="411">
        <v>11</v>
      </c>
      <c r="I46" s="411">
        <v>46</v>
      </c>
      <c r="J46" s="411">
        <v>1</v>
      </c>
      <c r="K46" s="411">
        <v>10</v>
      </c>
      <c r="L46" s="411">
        <f t="shared" si="5"/>
        <v>1070</v>
      </c>
      <c r="M46" s="410"/>
      <c r="N46" s="411">
        <f t="shared" si="6"/>
        <v>536</v>
      </c>
      <c r="O46" s="411">
        <f t="shared" si="6"/>
        <v>534</v>
      </c>
      <c r="P46" s="411">
        <v>85</v>
      </c>
      <c r="Q46" s="411">
        <v>94</v>
      </c>
      <c r="R46" s="411">
        <v>83</v>
      </c>
      <c r="S46" s="411">
        <v>91</v>
      </c>
      <c r="T46" s="411">
        <v>82</v>
      </c>
      <c r="U46" s="411">
        <v>87</v>
      </c>
      <c r="V46" s="411">
        <v>95</v>
      </c>
      <c r="W46" s="411">
        <v>92</v>
      </c>
      <c r="X46" s="411">
        <v>97</v>
      </c>
      <c r="Y46" s="411">
        <v>85</v>
      </c>
      <c r="Z46" s="411">
        <v>94</v>
      </c>
      <c r="AA46" s="411">
        <v>85</v>
      </c>
      <c r="AB46" s="158"/>
      <c r="AC46" s="394" t="s">
        <v>72</v>
      </c>
      <c r="AD46" s="367"/>
      <c r="AE46" s="158"/>
    </row>
    <row r="47" spans="1:31" s="369" customFormat="1" ht="10.5" customHeight="1">
      <c r="A47" s="158"/>
      <c r="B47" s="393" t="s">
        <v>73</v>
      </c>
      <c r="C47" s="158"/>
      <c r="D47" s="158"/>
      <c r="E47" s="411">
        <v>12</v>
      </c>
      <c r="F47" s="418"/>
      <c r="G47" s="411">
        <f t="shared" si="4"/>
        <v>18</v>
      </c>
      <c r="H47" s="411">
        <v>5</v>
      </c>
      <c r="I47" s="411">
        <v>13</v>
      </c>
      <c r="J47" s="411">
        <v>1</v>
      </c>
      <c r="K47" s="411">
        <v>6</v>
      </c>
      <c r="L47" s="411">
        <f t="shared" si="5"/>
        <v>330</v>
      </c>
      <c r="M47" s="410"/>
      <c r="N47" s="411">
        <f t="shared" si="6"/>
        <v>166</v>
      </c>
      <c r="O47" s="411">
        <f t="shared" si="6"/>
        <v>164</v>
      </c>
      <c r="P47" s="411">
        <v>22</v>
      </c>
      <c r="Q47" s="411">
        <v>23</v>
      </c>
      <c r="R47" s="411">
        <v>31</v>
      </c>
      <c r="S47" s="411">
        <v>24</v>
      </c>
      <c r="T47" s="411">
        <v>35</v>
      </c>
      <c r="U47" s="411">
        <v>32</v>
      </c>
      <c r="V47" s="411">
        <v>27</v>
      </c>
      <c r="W47" s="411">
        <v>32</v>
      </c>
      <c r="X47" s="411">
        <v>21</v>
      </c>
      <c r="Y47" s="411">
        <v>29</v>
      </c>
      <c r="Z47" s="411">
        <v>30</v>
      </c>
      <c r="AA47" s="411">
        <v>24</v>
      </c>
      <c r="AB47" s="158"/>
      <c r="AC47" s="394" t="s">
        <v>73</v>
      </c>
      <c r="AD47" s="367"/>
      <c r="AE47" s="158"/>
    </row>
    <row r="48" spans="1:31" s="369" customFormat="1" ht="10.5" customHeight="1">
      <c r="A48" s="158"/>
      <c r="B48" s="393" t="s">
        <v>74</v>
      </c>
      <c r="C48" s="158"/>
      <c r="D48" s="158"/>
      <c r="E48" s="411">
        <v>29</v>
      </c>
      <c r="F48" s="410"/>
      <c r="G48" s="411">
        <f t="shared" si="4"/>
        <v>53</v>
      </c>
      <c r="H48" s="411">
        <v>14</v>
      </c>
      <c r="I48" s="411">
        <v>39</v>
      </c>
      <c r="J48" s="411">
        <v>0</v>
      </c>
      <c r="K48" s="411">
        <v>13</v>
      </c>
      <c r="L48" s="411">
        <f t="shared" si="5"/>
        <v>874</v>
      </c>
      <c r="M48" s="410"/>
      <c r="N48" s="411">
        <f t="shared" si="6"/>
        <v>460</v>
      </c>
      <c r="O48" s="411">
        <f t="shared" si="6"/>
        <v>414</v>
      </c>
      <c r="P48" s="411">
        <v>71</v>
      </c>
      <c r="Q48" s="411">
        <v>69</v>
      </c>
      <c r="R48" s="411">
        <v>83</v>
      </c>
      <c r="S48" s="411">
        <v>82</v>
      </c>
      <c r="T48" s="411">
        <v>64</v>
      </c>
      <c r="U48" s="411">
        <v>80</v>
      </c>
      <c r="V48" s="411">
        <v>72</v>
      </c>
      <c r="W48" s="411">
        <v>65</v>
      </c>
      <c r="X48" s="411">
        <v>89</v>
      </c>
      <c r="Y48" s="411">
        <v>58</v>
      </c>
      <c r="Z48" s="411">
        <v>81</v>
      </c>
      <c r="AA48" s="411">
        <v>60</v>
      </c>
      <c r="AB48" s="158"/>
      <c r="AC48" s="394" t="s">
        <v>74</v>
      </c>
      <c r="AD48" s="367"/>
      <c r="AE48" s="158"/>
    </row>
    <row r="49" spans="1:31" s="369" customFormat="1" ht="10.5" customHeight="1">
      <c r="A49" s="158"/>
      <c r="B49" s="393" t="s">
        <v>75</v>
      </c>
      <c r="C49" s="158"/>
      <c r="D49" s="158"/>
      <c r="E49" s="411">
        <v>16</v>
      </c>
      <c r="F49" s="410"/>
      <c r="G49" s="411">
        <f t="shared" si="4"/>
        <v>27</v>
      </c>
      <c r="H49" s="411">
        <v>7</v>
      </c>
      <c r="I49" s="411">
        <v>20</v>
      </c>
      <c r="J49" s="411">
        <v>1</v>
      </c>
      <c r="K49" s="411">
        <v>7</v>
      </c>
      <c r="L49" s="411">
        <f t="shared" si="5"/>
        <v>440</v>
      </c>
      <c r="M49" s="410"/>
      <c r="N49" s="411">
        <f t="shared" si="6"/>
        <v>237</v>
      </c>
      <c r="O49" s="411">
        <f t="shared" si="6"/>
        <v>203</v>
      </c>
      <c r="P49" s="411">
        <v>40</v>
      </c>
      <c r="Q49" s="411">
        <v>31</v>
      </c>
      <c r="R49" s="411">
        <v>46</v>
      </c>
      <c r="S49" s="411">
        <v>36</v>
      </c>
      <c r="T49" s="411">
        <v>37</v>
      </c>
      <c r="U49" s="411">
        <v>28</v>
      </c>
      <c r="V49" s="411">
        <v>38</v>
      </c>
      <c r="W49" s="411">
        <v>33</v>
      </c>
      <c r="X49" s="411">
        <v>41</v>
      </c>
      <c r="Y49" s="411">
        <v>40</v>
      </c>
      <c r="Z49" s="411">
        <v>35</v>
      </c>
      <c r="AA49" s="411">
        <v>35</v>
      </c>
      <c r="AB49" s="158"/>
      <c r="AC49" s="394" t="s">
        <v>75</v>
      </c>
      <c r="AD49" s="367"/>
      <c r="AE49" s="158"/>
    </row>
    <row r="50" spans="1:31" s="369" customFormat="1" ht="10.5" customHeight="1">
      <c r="A50" s="158"/>
      <c r="B50" s="393" t="s">
        <v>76</v>
      </c>
      <c r="C50" s="158"/>
      <c r="D50" s="158"/>
      <c r="E50" s="411">
        <v>20</v>
      </c>
      <c r="F50" s="410"/>
      <c r="G50" s="411">
        <f t="shared" si="4"/>
        <v>42</v>
      </c>
      <c r="H50" s="411">
        <v>10</v>
      </c>
      <c r="I50" s="411">
        <v>32</v>
      </c>
      <c r="J50" s="411">
        <v>0</v>
      </c>
      <c r="K50" s="411">
        <v>10</v>
      </c>
      <c r="L50" s="411">
        <f t="shared" si="5"/>
        <v>666</v>
      </c>
      <c r="M50" s="410"/>
      <c r="N50" s="411">
        <f t="shared" si="6"/>
        <v>342</v>
      </c>
      <c r="O50" s="411">
        <f t="shared" si="6"/>
        <v>324</v>
      </c>
      <c r="P50" s="411">
        <v>54</v>
      </c>
      <c r="Q50" s="411">
        <v>56</v>
      </c>
      <c r="R50" s="411">
        <v>61</v>
      </c>
      <c r="S50" s="411">
        <v>36</v>
      </c>
      <c r="T50" s="411">
        <v>60</v>
      </c>
      <c r="U50" s="411">
        <v>57</v>
      </c>
      <c r="V50" s="411">
        <v>59</v>
      </c>
      <c r="W50" s="411">
        <v>57</v>
      </c>
      <c r="X50" s="411">
        <v>57</v>
      </c>
      <c r="Y50" s="411">
        <v>54</v>
      </c>
      <c r="Z50" s="411">
        <v>51</v>
      </c>
      <c r="AA50" s="411">
        <v>64</v>
      </c>
      <c r="AB50" s="158"/>
      <c r="AC50" s="394" t="s">
        <v>76</v>
      </c>
      <c r="AD50" s="367"/>
      <c r="AE50" s="158"/>
    </row>
    <row r="51" spans="1:31" s="369" customFormat="1" ht="10.5" customHeight="1">
      <c r="A51" s="158"/>
      <c r="B51" s="393" t="s">
        <v>77</v>
      </c>
      <c r="C51" s="158"/>
      <c r="D51" s="158"/>
      <c r="E51" s="411">
        <v>16</v>
      </c>
      <c r="F51" s="410"/>
      <c r="G51" s="411">
        <f t="shared" si="4"/>
        <v>30</v>
      </c>
      <c r="H51" s="411">
        <v>9</v>
      </c>
      <c r="I51" s="411">
        <v>21</v>
      </c>
      <c r="J51" s="411">
        <v>0</v>
      </c>
      <c r="K51" s="411">
        <v>8</v>
      </c>
      <c r="L51" s="411">
        <f t="shared" si="5"/>
        <v>468</v>
      </c>
      <c r="M51" s="410"/>
      <c r="N51" s="411">
        <f t="shared" si="6"/>
        <v>253</v>
      </c>
      <c r="O51" s="411">
        <f t="shared" si="6"/>
        <v>215</v>
      </c>
      <c r="P51" s="411">
        <v>56</v>
      </c>
      <c r="Q51" s="411">
        <v>39</v>
      </c>
      <c r="R51" s="411">
        <v>41</v>
      </c>
      <c r="S51" s="411">
        <v>36</v>
      </c>
      <c r="T51" s="411">
        <v>39</v>
      </c>
      <c r="U51" s="411">
        <v>40</v>
      </c>
      <c r="V51" s="411">
        <v>32</v>
      </c>
      <c r="W51" s="411">
        <v>35</v>
      </c>
      <c r="X51" s="411">
        <v>42</v>
      </c>
      <c r="Y51" s="411">
        <v>34</v>
      </c>
      <c r="Z51" s="411">
        <v>43</v>
      </c>
      <c r="AA51" s="411">
        <v>31</v>
      </c>
      <c r="AB51" s="158"/>
      <c r="AC51" s="394" t="s">
        <v>77</v>
      </c>
      <c r="AD51" s="367"/>
      <c r="AE51" s="158"/>
    </row>
    <row r="52" spans="1:31" s="369" customFormat="1" ht="10.5" customHeight="1">
      <c r="A52" s="158"/>
      <c r="B52" s="393" t="s">
        <v>78</v>
      </c>
      <c r="C52" s="158"/>
      <c r="D52" s="158"/>
      <c r="E52" s="411">
        <v>25</v>
      </c>
      <c r="F52" s="410"/>
      <c r="G52" s="411">
        <f t="shared" si="4"/>
        <v>42</v>
      </c>
      <c r="H52" s="411">
        <v>11</v>
      </c>
      <c r="I52" s="411">
        <v>31</v>
      </c>
      <c r="J52" s="411">
        <v>1</v>
      </c>
      <c r="K52" s="411">
        <v>10</v>
      </c>
      <c r="L52" s="411">
        <f t="shared" si="5"/>
        <v>734</v>
      </c>
      <c r="M52" s="410"/>
      <c r="N52" s="411">
        <f t="shared" si="6"/>
        <v>355</v>
      </c>
      <c r="O52" s="411">
        <f t="shared" si="6"/>
        <v>379</v>
      </c>
      <c r="P52" s="411">
        <v>63</v>
      </c>
      <c r="Q52" s="411">
        <v>65</v>
      </c>
      <c r="R52" s="411">
        <v>63</v>
      </c>
      <c r="S52" s="411">
        <v>56</v>
      </c>
      <c r="T52" s="411">
        <v>63</v>
      </c>
      <c r="U52" s="411">
        <v>67</v>
      </c>
      <c r="V52" s="411">
        <v>61</v>
      </c>
      <c r="W52" s="411">
        <v>64</v>
      </c>
      <c r="X52" s="411">
        <v>52</v>
      </c>
      <c r="Y52" s="411">
        <v>64</v>
      </c>
      <c r="Z52" s="411">
        <v>53</v>
      </c>
      <c r="AA52" s="411">
        <v>63</v>
      </c>
      <c r="AB52" s="158"/>
      <c r="AC52" s="394" t="s">
        <v>78</v>
      </c>
      <c r="AD52" s="367"/>
      <c r="AE52" s="158"/>
    </row>
    <row r="53" spans="1:31" s="369" customFormat="1" ht="10.5" customHeight="1">
      <c r="A53" s="158"/>
      <c r="B53" s="393" t="s">
        <v>79</v>
      </c>
      <c r="C53" s="158"/>
      <c r="D53" s="158"/>
      <c r="E53" s="411">
        <v>14</v>
      </c>
      <c r="F53" s="410"/>
      <c r="G53" s="411">
        <f t="shared" si="4"/>
        <v>22</v>
      </c>
      <c r="H53" s="411">
        <v>4</v>
      </c>
      <c r="I53" s="411">
        <v>18</v>
      </c>
      <c r="J53" s="411">
        <v>1</v>
      </c>
      <c r="K53" s="411">
        <v>7</v>
      </c>
      <c r="L53" s="411">
        <f t="shared" si="5"/>
        <v>336</v>
      </c>
      <c r="M53" s="410"/>
      <c r="N53" s="411">
        <f t="shared" si="6"/>
        <v>175</v>
      </c>
      <c r="O53" s="411">
        <f t="shared" si="6"/>
        <v>161</v>
      </c>
      <c r="P53" s="411">
        <v>25</v>
      </c>
      <c r="Q53" s="411">
        <v>13</v>
      </c>
      <c r="R53" s="411">
        <v>32</v>
      </c>
      <c r="S53" s="411">
        <v>28</v>
      </c>
      <c r="T53" s="411">
        <v>19</v>
      </c>
      <c r="U53" s="411">
        <v>30</v>
      </c>
      <c r="V53" s="411">
        <v>33</v>
      </c>
      <c r="W53" s="411">
        <v>30</v>
      </c>
      <c r="X53" s="411">
        <v>43</v>
      </c>
      <c r="Y53" s="411">
        <v>27</v>
      </c>
      <c r="Z53" s="411">
        <v>23</v>
      </c>
      <c r="AA53" s="411">
        <v>33</v>
      </c>
      <c r="AB53" s="158"/>
      <c r="AC53" s="394" t="s">
        <v>79</v>
      </c>
      <c r="AD53" s="367"/>
      <c r="AE53" s="158"/>
    </row>
    <row r="54" spans="1:31" s="369" customFormat="1" ht="10.5" customHeight="1">
      <c r="A54" s="158"/>
      <c r="B54" s="393" t="s">
        <v>80</v>
      </c>
      <c r="C54" s="158"/>
      <c r="D54" s="158"/>
      <c r="E54" s="411">
        <v>14</v>
      </c>
      <c r="F54" s="410"/>
      <c r="G54" s="411">
        <f t="shared" si="4"/>
        <v>21</v>
      </c>
      <c r="H54" s="411">
        <v>5</v>
      </c>
      <c r="I54" s="411">
        <v>16</v>
      </c>
      <c r="J54" s="411">
        <v>1</v>
      </c>
      <c r="K54" s="411">
        <v>6</v>
      </c>
      <c r="L54" s="411">
        <f t="shared" si="5"/>
        <v>350</v>
      </c>
      <c r="M54" s="410"/>
      <c r="N54" s="411">
        <f t="shared" si="6"/>
        <v>186</v>
      </c>
      <c r="O54" s="411">
        <f t="shared" si="6"/>
        <v>164</v>
      </c>
      <c r="P54" s="411">
        <v>25</v>
      </c>
      <c r="Q54" s="411">
        <v>37</v>
      </c>
      <c r="R54" s="411">
        <v>25</v>
      </c>
      <c r="S54" s="411">
        <v>23</v>
      </c>
      <c r="T54" s="411">
        <v>40</v>
      </c>
      <c r="U54" s="411">
        <v>26</v>
      </c>
      <c r="V54" s="411">
        <v>38</v>
      </c>
      <c r="W54" s="411">
        <v>30</v>
      </c>
      <c r="X54" s="411">
        <v>30</v>
      </c>
      <c r="Y54" s="411">
        <v>18</v>
      </c>
      <c r="Z54" s="411">
        <v>28</v>
      </c>
      <c r="AA54" s="411">
        <v>30</v>
      </c>
      <c r="AB54" s="158"/>
      <c r="AC54" s="394" t="s">
        <v>80</v>
      </c>
      <c r="AD54" s="367"/>
      <c r="AE54" s="158"/>
    </row>
    <row r="55" spans="1:31" s="369" customFormat="1" ht="10.5" customHeight="1">
      <c r="A55" s="158"/>
      <c r="B55" s="393" t="s">
        <v>81</v>
      </c>
      <c r="C55" s="158"/>
      <c r="D55" s="158"/>
      <c r="E55" s="411">
        <v>20</v>
      </c>
      <c r="F55" s="410"/>
      <c r="G55" s="411">
        <f t="shared" si="4"/>
        <v>33</v>
      </c>
      <c r="H55" s="411">
        <v>8</v>
      </c>
      <c r="I55" s="411">
        <v>25</v>
      </c>
      <c r="J55" s="411">
        <v>0</v>
      </c>
      <c r="K55" s="411">
        <v>7</v>
      </c>
      <c r="L55" s="411">
        <f t="shared" si="5"/>
        <v>625</v>
      </c>
      <c r="M55" s="410"/>
      <c r="N55" s="411">
        <f t="shared" si="6"/>
        <v>319</v>
      </c>
      <c r="O55" s="411">
        <f t="shared" si="6"/>
        <v>306</v>
      </c>
      <c r="P55" s="411">
        <v>48</v>
      </c>
      <c r="Q55" s="411">
        <v>47</v>
      </c>
      <c r="R55" s="411">
        <v>50</v>
      </c>
      <c r="S55" s="411">
        <v>48</v>
      </c>
      <c r="T55" s="411">
        <v>56</v>
      </c>
      <c r="U55" s="411">
        <v>47</v>
      </c>
      <c r="V55" s="411">
        <v>54</v>
      </c>
      <c r="W55" s="411">
        <v>52</v>
      </c>
      <c r="X55" s="411">
        <v>55</v>
      </c>
      <c r="Y55" s="411">
        <v>53</v>
      </c>
      <c r="Z55" s="411">
        <v>56</v>
      </c>
      <c r="AA55" s="411">
        <v>59</v>
      </c>
      <c r="AB55" s="158"/>
      <c r="AC55" s="394" t="s">
        <v>81</v>
      </c>
      <c r="AD55" s="367"/>
      <c r="AE55" s="158"/>
    </row>
    <row r="56" spans="1:31" s="369" customFormat="1" ht="10.5" customHeight="1">
      <c r="A56" s="158"/>
      <c r="B56" s="393" t="s">
        <v>82</v>
      </c>
      <c r="C56" s="158"/>
      <c r="D56" s="158"/>
      <c r="E56" s="411">
        <v>24</v>
      </c>
      <c r="F56" s="410"/>
      <c r="G56" s="411">
        <f t="shared" si="4"/>
        <v>34</v>
      </c>
      <c r="H56" s="411">
        <v>8</v>
      </c>
      <c r="I56" s="411">
        <v>26</v>
      </c>
      <c r="J56" s="411">
        <v>1</v>
      </c>
      <c r="K56" s="411">
        <v>9</v>
      </c>
      <c r="L56" s="411">
        <f t="shared" si="5"/>
        <v>684</v>
      </c>
      <c r="M56" s="410"/>
      <c r="N56" s="411">
        <f t="shared" si="6"/>
        <v>352</v>
      </c>
      <c r="O56" s="411">
        <f t="shared" si="6"/>
        <v>332</v>
      </c>
      <c r="P56" s="411">
        <v>45</v>
      </c>
      <c r="Q56" s="411">
        <v>66</v>
      </c>
      <c r="R56" s="411">
        <v>64</v>
      </c>
      <c r="S56" s="411">
        <v>43</v>
      </c>
      <c r="T56" s="411">
        <v>66</v>
      </c>
      <c r="U56" s="411">
        <v>59</v>
      </c>
      <c r="V56" s="411">
        <v>65</v>
      </c>
      <c r="W56" s="411">
        <v>49</v>
      </c>
      <c r="X56" s="411">
        <v>58</v>
      </c>
      <c r="Y56" s="411">
        <v>58</v>
      </c>
      <c r="Z56" s="411">
        <v>54</v>
      </c>
      <c r="AA56" s="411">
        <v>57</v>
      </c>
      <c r="AB56" s="158"/>
      <c r="AC56" s="394" t="s">
        <v>82</v>
      </c>
      <c r="AD56" s="367"/>
      <c r="AE56" s="158"/>
    </row>
    <row r="57" spans="1:31" s="369" customFormat="1" ht="10.5" customHeight="1">
      <c r="A57" s="158"/>
      <c r="B57" s="393" t="s">
        <v>83</v>
      </c>
      <c r="C57" s="158"/>
      <c r="D57" s="158"/>
      <c r="E57" s="411">
        <v>20</v>
      </c>
      <c r="F57" s="410"/>
      <c r="G57" s="411">
        <f t="shared" si="4"/>
        <v>33</v>
      </c>
      <c r="H57" s="411">
        <v>7</v>
      </c>
      <c r="I57" s="411">
        <v>26</v>
      </c>
      <c r="J57" s="411">
        <v>0</v>
      </c>
      <c r="K57" s="411">
        <v>8</v>
      </c>
      <c r="L57" s="411">
        <f t="shared" si="5"/>
        <v>633</v>
      </c>
      <c r="M57" s="410"/>
      <c r="N57" s="411">
        <f t="shared" si="6"/>
        <v>323</v>
      </c>
      <c r="O57" s="411">
        <f t="shared" si="6"/>
        <v>310</v>
      </c>
      <c r="P57" s="411">
        <v>47</v>
      </c>
      <c r="Q57" s="411">
        <v>49</v>
      </c>
      <c r="R57" s="411">
        <v>59</v>
      </c>
      <c r="S57" s="411">
        <v>53</v>
      </c>
      <c r="T57" s="411">
        <v>63</v>
      </c>
      <c r="U57" s="411">
        <v>50</v>
      </c>
      <c r="V57" s="411">
        <v>45</v>
      </c>
      <c r="W57" s="411">
        <v>50</v>
      </c>
      <c r="X57" s="411">
        <v>58</v>
      </c>
      <c r="Y57" s="411">
        <v>56</v>
      </c>
      <c r="Z57" s="411">
        <v>51</v>
      </c>
      <c r="AA57" s="411">
        <v>52</v>
      </c>
      <c r="AB57" s="158"/>
      <c r="AC57" s="394" t="s">
        <v>83</v>
      </c>
      <c r="AD57" s="367"/>
      <c r="AE57" s="158"/>
    </row>
    <row r="58" spans="1:31" s="369" customFormat="1" ht="10.5" customHeight="1">
      <c r="A58" s="396" t="s">
        <v>84</v>
      </c>
      <c r="B58" s="391" t="s">
        <v>85</v>
      </c>
      <c r="C58" s="158"/>
      <c r="D58" s="158"/>
      <c r="E58" s="411">
        <v>9</v>
      </c>
      <c r="F58" s="416" t="s">
        <v>459</v>
      </c>
      <c r="G58" s="411">
        <f>H58+I58</f>
        <v>16</v>
      </c>
      <c r="H58" s="411">
        <v>9</v>
      </c>
      <c r="I58" s="411">
        <v>7</v>
      </c>
      <c r="J58" s="411">
        <v>4</v>
      </c>
      <c r="K58" s="411">
        <v>0</v>
      </c>
      <c r="L58" s="411">
        <f>N58+O58</f>
        <v>264</v>
      </c>
      <c r="M58" s="410"/>
      <c r="N58" s="411">
        <f>P58+R58+T58+V58+X58+Z58</f>
        <v>136</v>
      </c>
      <c r="O58" s="411">
        <f>Q58+S58+U58+W58+Y58+AA58</f>
        <v>128</v>
      </c>
      <c r="P58" s="411">
        <v>17</v>
      </c>
      <c r="Q58" s="411">
        <v>13</v>
      </c>
      <c r="R58" s="411">
        <v>20</v>
      </c>
      <c r="S58" s="411">
        <v>17</v>
      </c>
      <c r="T58" s="411">
        <v>17</v>
      </c>
      <c r="U58" s="411">
        <v>12</v>
      </c>
      <c r="V58" s="411">
        <v>27</v>
      </c>
      <c r="W58" s="411">
        <v>22</v>
      </c>
      <c r="X58" s="411">
        <v>26</v>
      </c>
      <c r="Y58" s="411">
        <v>35</v>
      </c>
      <c r="Z58" s="411">
        <v>29</v>
      </c>
      <c r="AA58" s="411">
        <v>29</v>
      </c>
      <c r="AB58" s="158"/>
      <c r="AC58" s="392" t="s">
        <v>85</v>
      </c>
      <c r="AD58" s="397" t="s">
        <v>84</v>
      </c>
      <c r="AE58" s="158"/>
    </row>
    <row r="59" spans="1:31" s="369" customFormat="1" ht="2.25" customHeight="1">
      <c r="A59" s="398"/>
      <c r="B59" s="399"/>
      <c r="C59" s="398"/>
      <c r="D59" s="398"/>
      <c r="E59" s="398"/>
      <c r="F59" s="398"/>
      <c r="G59" s="398"/>
      <c r="H59" s="398"/>
      <c r="I59" s="398"/>
      <c r="J59" s="398"/>
      <c r="K59" s="398"/>
      <c r="L59" s="398"/>
      <c r="M59" s="398"/>
      <c r="N59" s="398"/>
      <c r="O59" s="398"/>
      <c r="P59" s="398"/>
      <c r="Q59" s="398"/>
      <c r="R59" s="398"/>
      <c r="S59" s="398"/>
      <c r="T59" s="398"/>
      <c r="U59" s="398"/>
      <c r="V59" s="398"/>
      <c r="W59" s="398"/>
      <c r="X59" s="398"/>
      <c r="Y59" s="398"/>
      <c r="Z59" s="398"/>
      <c r="AA59" s="398"/>
      <c r="AB59" s="398"/>
      <c r="AC59" s="408"/>
      <c r="AD59" s="408"/>
      <c r="AE59" s="158"/>
    </row>
    <row r="60" s="369" customFormat="1" ht="3" customHeight="1"/>
    <row r="61" s="206" customFormat="1" ht="10.5">
      <c r="A61" s="206" t="s">
        <v>514</v>
      </c>
    </row>
    <row r="62" s="206" customFormat="1" ht="10.5">
      <c r="A62" s="238" t="s">
        <v>395</v>
      </c>
    </row>
    <row r="63" s="369" customFormat="1" ht="11.25"/>
    <row r="64" s="369" customFormat="1" ht="11.25"/>
    <row r="65" s="369" customFormat="1" ht="11.25"/>
    <row r="66" s="369" customFormat="1" ht="11.25"/>
  </sheetData>
  <mergeCells count="30">
    <mergeCell ref="A9:B9"/>
    <mergeCell ref="A10:B10"/>
    <mergeCell ref="A11:B11"/>
    <mergeCell ref="A12:B12"/>
    <mergeCell ref="A14:B14"/>
    <mergeCell ref="A15:B15"/>
    <mergeCell ref="A16:B16"/>
    <mergeCell ref="A13:B13"/>
    <mergeCell ref="D5:D7"/>
    <mergeCell ref="J6:J7"/>
    <mergeCell ref="G5:J5"/>
    <mergeCell ref="G6:I6"/>
    <mergeCell ref="E6:F6"/>
    <mergeCell ref="K5:K7"/>
    <mergeCell ref="P6:Q6"/>
    <mergeCell ref="R6:S6"/>
    <mergeCell ref="L7:M7"/>
    <mergeCell ref="L6:O6"/>
    <mergeCell ref="M5:Z5"/>
    <mergeCell ref="T6:U6"/>
    <mergeCell ref="V6:W6"/>
    <mergeCell ref="X6:Y6"/>
    <mergeCell ref="Z6:AA6"/>
    <mergeCell ref="AC15:AD15"/>
    <mergeCell ref="AC16:AD16"/>
    <mergeCell ref="AC13:AD13"/>
    <mergeCell ref="AC9:AD9"/>
    <mergeCell ref="AC10:AD10"/>
    <mergeCell ref="AC11:AD11"/>
    <mergeCell ref="AC12:AD12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5"/>
  <sheetViews>
    <sheetView workbookViewId="0" topLeftCell="A1">
      <pane xSplit="3" ySplit="17" topLeftCell="D18" activePane="bottomRight" state="frozen"/>
      <selection pane="topLeft" activeCell="L53" sqref="L53"/>
      <selection pane="topRight" activeCell="L53" sqref="L53"/>
      <selection pane="bottomLeft" activeCell="L53" sqref="L53"/>
      <selection pane="bottomRight" activeCell="A1" sqref="A1"/>
    </sheetView>
  </sheetViews>
  <sheetFormatPr defaultColWidth="9.00390625" defaultRowHeight="13.5"/>
  <cols>
    <col min="1" max="1" width="4.50390625" style="144" customWidth="1"/>
    <col min="2" max="2" width="14.50390625" style="144" customWidth="1"/>
    <col min="3" max="3" width="0.875" style="144" customWidth="1"/>
    <col min="4" max="4" width="4.75390625" style="206" customWidth="1"/>
    <col min="5" max="5" width="5.75390625" style="206" customWidth="1"/>
    <col min="6" max="6" width="4.75390625" style="206" customWidth="1"/>
    <col min="7" max="9" width="5.875" style="206" bestFit="1" customWidth="1"/>
    <col min="10" max="11" width="5.75390625" style="206" customWidth="1"/>
    <col min="12" max="12" width="8.625" style="207" customWidth="1"/>
    <col min="13" max="13" width="4.75390625" style="207" customWidth="1"/>
    <col min="14" max="15" width="7.25390625" style="207" customWidth="1"/>
    <col min="16" max="16" width="6.75390625" style="207" customWidth="1"/>
    <col min="17" max="17" width="4.375" style="207" customWidth="1"/>
    <col min="18" max="20" width="6.75390625" style="207" customWidth="1"/>
    <col min="21" max="21" width="4.375" style="207" customWidth="1"/>
    <col min="22" max="24" width="6.75390625" style="207" customWidth="1"/>
    <col min="25" max="25" width="4.375" style="207" customWidth="1"/>
    <col min="26" max="27" width="6.75390625" style="207" customWidth="1"/>
    <col min="28" max="28" width="0.5" style="144" customWidth="1"/>
    <col min="29" max="29" width="12.25390625" style="144" customWidth="1"/>
    <col min="30" max="30" width="4.75390625" style="144" customWidth="1"/>
    <col min="31" max="16384" width="8.875" style="144" customWidth="1"/>
  </cols>
  <sheetData>
    <row r="1" spans="4:27" s="127" customFormat="1" ht="18" customHeight="1">
      <c r="D1" s="200"/>
      <c r="E1" s="200"/>
      <c r="F1" s="200"/>
      <c r="G1" s="200"/>
      <c r="H1" s="200"/>
      <c r="I1" s="200"/>
      <c r="J1" s="200"/>
      <c r="K1" s="200"/>
      <c r="L1" s="201"/>
      <c r="M1" s="201"/>
      <c r="N1" s="201"/>
      <c r="O1" s="204" t="s">
        <v>86</v>
      </c>
      <c r="P1" s="205" t="s">
        <v>27</v>
      </c>
      <c r="Q1" s="350"/>
      <c r="R1" s="201"/>
      <c r="S1" s="201"/>
      <c r="T1" s="201"/>
      <c r="U1" s="201"/>
      <c r="V1" s="201"/>
      <c r="W1" s="201"/>
      <c r="X1" s="201"/>
      <c r="Y1" s="201"/>
      <c r="Z1" s="201"/>
      <c r="AA1" s="201"/>
    </row>
    <row r="3" ht="10.5">
      <c r="AD3" s="208" t="s">
        <v>28</v>
      </c>
    </row>
    <row r="4" ht="3" customHeight="1"/>
    <row r="5" spans="1:30" ht="12.75" customHeight="1">
      <c r="A5" s="209"/>
      <c r="B5" s="210" t="s">
        <v>336</v>
      </c>
      <c r="C5" s="209"/>
      <c r="D5" s="438" t="s">
        <v>425</v>
      </c>
      <c r="E5" s="211"/>
      <c r="F5" s="212"/>
      <c r="G5" s="432" t="s">
        <v>88</v>
      </c>
      <c r="H5" s="433"/>
      <c r="I5" s="433"/>
      <c r="J5" s="434"/>
      <c r="K5" s="426" t="s">
        <v>31</v>
      </c>
      <c r="L5" s="450" t="s">
        <v>89</v>
      </c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451"/>
      <c r="Z5" s="451"/>
      <c r="AA5" s="451"/>
      <c r="AB5" s="239"/>
      <c r="AC5" s="213" t="s">
        <v>336</v>
      </c>
      <c r="AD5" s="209"/>
    </row>
    <row r="6" spans="1:30" ht="10.5">
      <c r="A6" s="214"/>
      <c r="B6" s="215"/>
      <c r="C6" s="214"/>
      <c r="D6" s="430"/>
      <c r="E6" s="400" t="s">
        <v>7</v>
      </c>
      <c r="F6" s="401"/>
      <c r="G6" s="435" t="s">
        <v>90</v>
      </c>
      <c r="H6" s="436"/>
      <c r="I6" s="421"/>
      <c r="J6" s="427" t="s">
        <v>13</v>
      </c>
      <c r="K6" s="427"/>
      <c r="L6" s="435" t="s">
        <v>91</v>
      </c>
      <c r="M6" s="436"/>
      <c r="N6" s="436"/>
      <c r="O6" s="436"/>
      <c r="P6" s="403" t="s">
        <v>92</v>
      </c>
      <c r="Q6" s="403"/>
      <c r="R6" s="403"/>
      <c r="S6" s="404"/>
      <c r="T6" s="405" t="s">
        <v>396</v>
      </c>
      <c r="U6" s="403"/>
      <c r="V6" s="403"/>
      <c r="W6" s="404"/>
      <c r="X6" s="405" t="s">
        <v>397</v>
      </c>
      <c r="Y6" s="403"/>
      <c r="Z6" s="403"/>
      <c r="AA6" s="403"/>
      <c r="AB6" s="240"/>
      <c r="AC6" s="216"/>
      <c r="AD6" s="214"/>
    </row>
    <row r="7" spans="1:30" ht="10.5">
      <c r="A7" s="214" t="s">
        <v>335</v>
      </c>
      <c r="B7" s="215"/>
      <c r="C7" s="214"/>
      <c r="D7" s="431"/>
      <c r="E7" s="217"/>
      <c r="F7" s="218"/>
      <c r="G7" s="219" t="s">
        <v>14</v>
      </c>
      <c r="H7" s="191" t="s">
        <v>15</v>
      </c>
      <c r="I7" s="191" t="s">
        <v>16</v>
      </c>
      <c r="J7" s="427"/>
      <c r="K7" s="427"/>
      <c r="L7" s="405" t="s">
        <v>93</v>
      </c>
      <c r="M7" s="404"/>
      <c r="N7" s="191" t="s">
        <v>15</v>
      </c>
      <c r="O7" s="190" t="s">
        <v>16</v>
      </c>
      <c r="P7" s="436" t="s">
        <v>14</v>
      </c>
      <c r="Q7" s="421"/>
      <c r="R7" s="191" t="s">
        <v>15</v>
      </c>
      <c r="S7" s="191" t="s">
        <v>16</v>
      </c>
      <c r="T7" s="435" t="s">
        <v>14</v>
      </c>
      <c r="U7" s="421"/>
      <c r="V7" s="191" t="s">
        <v>15</v>
      </c>
      <c r="W7" s="191" t="s">
        <v>16</v>
      </c>
      <c r="X7" s="435" t="s">
        <v>14</v>
      </c>
      <c r="Y7" s="421"/>
      <c r="Z7" s="191" t="s">
        <v>15</v>
      </c>
      <c r="AA7" s="190" t="s">
        <v>16</v>
      </c>
      <c r="AB7" s="240"/>
      <c r="AC7" s="216"/>
      <c r="AD7" s="220" t="s">
        <v>335</v>
      </c>
    </row>
    <row r="8" spans="1:30" ht="4.5" customHeight="1">
      <c r="A8" s="221"/>
      <c r="B8" s="222"/>
      <c r="C8" s="223"/>
      <c r="D8" s="224"/>
      <c r="E8" s="224"/>
      <c r="F8" s="224"/>
      <c r="G8" s="224"/>
      <c r="H8" s="224"/>
      <c r="I8" s="224"/>
      <c r="J8" s="224"/>
      <c r="K8" s="224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14"/>
      <c r="AC8" s="223"/>
      <c r="AD8" s="221"/>
    </row>
    <row r="9" spans="1:30" ht="9" customHeight="1">
      <c r="A9" s="424" t="s">
        <v>442</v>
      </c>
      <c r="B9" s="425"/>
      <c r="C9" s="214"/>
      <c r="D9" s="226">
        <v>23</v>
      </c>
      <c r="E9" s="173">
        <v>349</v>
      </c>
      <c r="F9" s="173" t="s">
        <v>399</v>
      </c>
      <c r="G9" s="173">
        <f>SUM(H9:I9)</f>
        <v>801</v>
      </c>
      <c r="H9" s="173">
        <v>418</v>
      </c>
      <c r="I9" s="173">
        <v>383</v>
      </c>
      <c r="J9" s="173">
        <v>125</v>
      </c>
      <c r="K9" s="173">
        <v>64</v>
      </c>
      <c r="L9" s="174">
        <f>SUM(N9:O9)</f>
        <v>12342</v>
      </c>
      <c r="M9" s="174" t="s">
        <v>400</v>
      </c>
      <c r="N9" s="174">
        <f>SUM(R9,V9,Z9)</f>
        <v>6160</v>
      </c>
      <c r="O9" s="174">
        <f>SUM(S9,W9,AA9)</f>
        <v>6182</v>
      </c>
      <c r="P9" s="174">
        <f>SUM(R9:S9)</f>
        <v>3905</v>
      </c>
      <c r="Q9" s="174" t="s">
        <v>401</v>
      </c>
      <c r="R9" s="174">
        <v>1932</v>
      </c>
      <c r="S9" s="174">
        <v>1973</v>
      </c>
      <c r="T9" s="174">
        <f>SUM(V9:W9)</f>
        <v>4163</v>
      </c>
      <c r="U9" s="174" t="s">
        <v>401</v>
      </c>
      <c r="V9" s="174">
        <v>2098</v>
      </c>
      <c r="W9" s="174">
        <v>2065</v>
      </c>
      <c r="X9" s="174">
        <f>SUM(Z9:AA9)</f>
        <v>4274</v>
      </c>
      <c r="Y9" s="174" t="s">
        <v>402</v>
      </c>
      <c r="Z9" s="174">
        <v>2130</v>
      </c>
      <c r="AA9" s="174">
        <v>2144</v>
      </c>
      <c r="AB9" s="214"/>
      <c r="AC9" s="402" t="s">
        <v>495</v>
      </c>
      <c r="AD9" s="424"/>
    </row>
    <row r="10" spans="1:30" ht="9" customHeight="1">
      <c r="A10" s="424">
        <v>12</v>
      </c>
      <c r="B10" s="425"/>
      <c r="C10" s="214"/>
      <c r="D10" s="226">
        <v>23</v>
      </c>
      <c r="E10" s="173">
        <v>337</v>
      </c>
      <c r="F10" s="173" t="s">
        <v>403</v>
      </c>
      <c r="G10" s="173">
        <f>SUM(H10:I10)</f>
        <v>782</v>
      </c>
      <c r="H10" s="173">
        <v>418</v>
      </c>
      <c r="I10" s="173">
        <v>364</v>
      </c>
      <c r="J10" s="173">
        <v>130</v>
      </c>
      <c r="K10" s="173">
        <v>65</v>
      </c>
      <c r="L10" s="174">
        <f>SUM(N10:O10)</f>
        <v>11835</v>
      </c>
      <c r="M10" s="174" t="s">
        <v>404</v>
      </c>
      <c r="N10" s="174">
        <f>SUM(R10,V10,Z10)</f>
        <v>5900</v>
      </c>
      <c r="O10" s="174">
        <f>SUM(S10,W10,AA10)</f>
        <v>5935</v>
      </c>
      <c r="P10" s="174">
        <f>SUM(R10:S10)</f>
        <v>3789</v>
      </c>
      <c r="Q10" s="174" t="s">
        <v>398</v>
      </c>
      <c r="R10" s="174">
        <v>1890</v>
      </c>
      <c r="S10" s="174">
        <v>1899</v>
      </c>
      <c r="T10" s="174">
        <f>SUM(V10:W10)</f>
        <v>3899</v>
      </c>
      <c r="U10" s="174" t="s">
        <v>405</v>
      </c>
      <c r="V10" s="174">
        <v>1919</v>
      </c>
      <c r="W10" s="174">
        <v>1980</v>
      </c>
      <c r="X10" s="174">
        <f>SUM(Z10:AA10)</f>
        <v>4147</v>
      </c>
      <c r="Y10" s="174" t="s">
        <v>406</v>
      </c>
      <c r="Z10" s="174">
        <v>2091</v>
      </c>
      <c r="AA10" s="174">
        <v>2056</v>
      </c>
      <c r="AB10" s="214"/>
      <c r="AC10" s="402">
        <v>12</v>
      </c>
      <c r="AD10" s="424"/>
    </row>
    <row r="11" spans="1:30" ht="9" customHeight="1">
      <c r="A11" s="424">
        <v>13</v>
      </c>
      <c r="B11" s="425"/>
      <c r="C11" s="214"/>
      <c r="D11" s="226">
        <v>23</v>
      </c>
      <c r="E11" s="173">
        <v>332</v>
      </c>
      <c r="F11" s="173" t="s">
        <v>407</v>
      </c>
      <c r="G11" s="173">
        <f>SUM(H11:I11)</f>
        <v>775</v>
      </c>
      <c r="H11" s="173">
        <v>405</v>
      </c>
      <c r="I11" s="173">
        <v>370</v>
      </c>
      <c r="J11" s="173">
        <v>120</v>
      </c>
      <c r="K11" s="173">
        <v>65</v>
      </c>
      <c r="L11" s="174">
        <f>SUM(N11:O11)</f>
        <v>11327</v>
      </c>
      <c r="M11" s="174" t="s">
        <v>404</v>
      </c>
      <c r="N11" s="174">
        <v>5622</v>
      </c>
      <c r="O11" s="174">
        <v>5705</v>
      </c>
      <c r="P11" s="174">
        <f>SUM(R11:S11)</f>
        <v>3649</v>
      </c>
      <c r="Q11" s="174" t="s">
        <v>388</v>
      </c>
      <c r="R11" s="174">
        <v>1817</v>
      </c>
      <c r="S11" s="174">
        <v>1832</v>
      </c>
      <c r="T11" s="174">
        <f>SUM(V11:W11)</f>
        <v>3790</v>
      </c>
      <c r="U11" s="174" t="s">
        <v>398</v>
      </c>
      <c r="V11" s="174">
        <v>1893</v>
      </c>
      <c r="W11" s="174">
        <v>1897</v>
      </c>
      <c r="X11" s="174">
        <f>SUM(Z11:AA11)</f>
        <v>3888</v>
      </c>
      <c r="Y11" s="174" t="s">
        <v>386</v>
      </c>
      <c r="Z11" s="174">
        <v>1912</v>
      </c>
      <c r="AA11" s="174">
        <v>1976</v>
      </c>
      <c r="AB11" s="214"/>
      <c r="AC11" s="402">
        <v>13</v>
      </c>
      <c r="AD11" s="424"/>
    </row>
    <row r="12" spans="1:30" ht="9" customHeight="1">
      <c r="A12" s="424">
        <v>14</v>
      </c>
      <c r="B12" s="425"/>
      <c r="C12" s="214"/>
      <c r="D12" s="226">
        <v>24</v>
      </c>
      <c r="E12" s="173">
        <v>323</v>
      </c>
      <c r="F12" s="173" t="s">
        <v>499</v>
      </c>
      <c r="G12" s="173">
        <f>SUM(H12:I12)</f>
        <v>775</v>
      </c>
      <c r="H12" s="173">
        <v>400</v>
      </c>
      <c r="I12" s="173">
        <v>375</v>
      </c>
      <c r="J12" s="173">
        <v>178</v>
      </c>
      <c r="K12" s="173">
        <v>70</v>
      </c>
      <c r="L12" s="174">
        <f>SUM(N12:O12)</f>
        <v>10890</v>
      </c>
      <c r="M12" s="174" t="s">
        <v>500</v>
      </c>
      <c r="N12" s="174">
        <v>5409</v>
      </c>
      <c r="O12" s="174">
        <v>5481</v>
      </c>
      <c r="P12" s="174">
        <f>SUM(R12:S12)</f>
        <v>3443</v>
      </c>
      <c r="Q12" s="174" t="s">
        <v>418</v>
      </c>
      <c r="R12" s="174">
        <v>1695</v>
      </c>
      <c r="S12" s="174">
        <v>1748</v>
      </c>
      <c r="T12" s="174">
        <f>SUM(V12:W12)</f>
        <v>3667</v>
      </c>
      <c r="U12" s="174" t="s">
        <v>419</v>
      </c>
      <c r="V12" s="174">
        <v>1827</v>
      </c>
      <c r="W12" s="174">
        <v>1840</v>
      </c>
      <c r="X12" s="174">
        <f>SUM(Z12:AA12)</f>
        <v>3780</v>
      </c>
      <c r="Y12" s="174" t="s">
        <v>420</v>
      </c>
      <c r="Z12" s="174">
        <v>1887</v>
      </c>
      <c r="AA12" s="174">
        <v>1893</v>
      </c>
      <c r="AB12" s="214"/>
      <c r="AC12" s="402">
        <v>14</v>
      </c>
      <c r="AD12" s="424"/>
    </row>
    <row r="13" spans="1:30" s="230" customFormat="1" ht="9" customHeight="1">
      <c r="A13" s="428">
        <v>15</v>
      </c>
      <c r="B13" s="429"/>
      <c r="C13" s="227"/>
      <c r="D13" s="228">
        <f>SUM(D15:D16)</f>
        <v>24</v>
      </c>
      <c r="E13" s="229">
        <f>SUM(E15:E16)</f>
        <v>317</v>
      </c>
      <c r="F13" s="229" t="s">
        <v>504</v>
      </c>
      <c r="G13" s="229">
        <f aca="true" t="shared" si="0" ref="G13:L13">SUM(G15:G16)</f>
        <v>753</v>
      </c>
      <c r="H13" s="229">
        <f t="shared" si="0"/>
        <v>390</v>
      </c>
      <c r="I13" s="229">
        <f t="shared" si="0"/>
        <v>363</v>
      </c>
      <c r="J13" s="229">
        <f t="shared" si="0"/>
        <v>190</v>
      </c>
      <c r="K13" s="229">
        <f t="shared" si="0"/>
        <v>68</v>
      </c>
      <c r="L13" s="172">
        <f t="shared" si="0"/>
        <v>10573</v>
      </c>
      <c r="M13" s="348" t="s">
        <v>507</v>
      </c>
      <c r="N13" s="172">
        <f>SUM(N15:N16)</f>
        <v>5269</v>
      </c>
      <c r="O13" s="172">
        <f>SUM(O15:O16)</f>
        <v>5304</v>
      </c>
      <c r="P13" s="172">
        <f>SUM(R13:S13)</f>
        <v>3464</v>
      </c>
      <c r="Q13" s="348" t="s">
        <v>508</v>
      </c>
      <c r="R13" s="172">
        <f>SUM(R15:R16)</f>
        <v>1729</v>
      </c>
      <c r="S13" s="172">
        <f>SUM(S15:S16)</f>
        <v>1735</v>
      </c>
      <c r="T13" s="172">
        <f>SUM(V13:W13)</f>
        <v>3454</v>
      </c>
      <c r="U13" s="348" t="s">
        <v>509</v>
      </c>
      <c r="V13" s="172">
        <f>SUM(V15:V16)</f>
        <v>1713</v>
      </c>
      <c r="W13" s="172">
        <f>SUM(W15:W16)</f>
        <v>1741</v>
      </c>
      <c r="X13" s="172">
        <f>SUM(Z13:AA13)</f>
        <v>3655</v>
      </c>
      <c r="Y13" s="348" t="s">
        <v>510</v>
      </c>
      <c r="Z13" s="172">
        <f>SUM(Z15:Z16)</f>
        <v>1827</v>
      </c>
      <c r="AA13" s="172">
        <f>SUM(AA15:AA16)</f>
        <v>1828</v>
      </c>
      <c r="AB13" s="227"/>
      <c r="AC13" s="406">
        <v>15</v>
      </c>
      <c r="AD13" s="428"/>
    </row>
    <row r="14" spans="1:30" ht="6" customHeight="1">
      <c r="A14" s="193"/>
      <c r="B14" s="194"/>
      <c r="C14" s="214"/>
      <c r="D14" s="224"/>
      <c r="E14" s="224"/>
      <c r="F14" s="224"/>
      <c r="G14" s="224"/>
      <c r="H14" s="224"/>
      <c r="I14" s="224"/>
      <c r="J14" s="224"/>
      <c r="K14" s="224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14"/>
      <c r="AC14" s="188"/>
      <c r="AD14" s="193"/>
    </row>
    <row r="15" spans="1:30" s="255" customFormat="1" ht="9" customHeight="1">
      <c r="A15" s="422" t="s">
        <v>94</v>
      </c>
      <c r="B15" s="423"/>
      <c r="C15" s="254"/>
      <c r="D15" s="173">
        <v>18</v>
      </c>
      <c r="E15" s="173">
        <f>SUM(E18:E35)</f>
        <v>242</v>
      </c>
      <c r="F15" s="342" t="s">
        <v>501</v>
      </c>
      <c r="G15" s="173">
        <f>SUM(H15:I15)</f>
        <v>585</v>
      </c>
      <c r="H15" s="173">
        <f>SUM(H18:H35)</f>
        <v>279</v>
      </c>
      <c r="I15" s="173">
        <f>SUM(I18:I35)</f>
        <v>306</v>
      </c>
      <c r="J15" s="173">
        <f>SUM(J18:J35)</f>
        <v>80</v>
      </c>
      <c r="K15" s="173">
        <f>SUM(K18:K35)</f>
        <v>42</v>
      </c>
      <c r="L15" s="173">
        <f>N15+O15</f>
        <v>7128</v>
      </c>
      <c r="M15" s="349" t="s">
        <v>507</v>
      </c>
      <c r="N15" s="174">
        <f>R15+V15+Z15</f>
        <v>3747</v>
      </c>
      <c r="O15" s="174">
        <f>S15+W15+AA15</f>
        <v>3381</v>
      </c>
      <c r="P15" s="174">
        <f>SUM(R15:S15)</f>
        <v>2303</v>
      </c>
      <c r="Q15" s="349" t="s">
        <v>511</v>
      </c>
      <c r="R15" s="173">
        <f>SUM(R18:R35)</f>
        <v>1213</v>
      </c>
      <c r="S15" s="173">
        <f>SUM(S18:S35)</f>
        <v>1090</v>
      </c>
      <c r="T15" s="174">
        <f>SUM(V15:W15)</f>
        <v>2327</v>
      </c>
      <c r="U15" s="349" t="s">
        <v>512</v>
      </c>
      <c r="V15" s="173">
        <f>SUM(V18:V35)</f>
        <v>1209</v>
      </c>
      <c r="W15" s="173">
        <f>SUM(W18:W35)</f>
        <v>1118</v>
      </c>
      <c r="X15" s="174">
        <f>SUM(Z15:AA15)</f>
        <v>2498</v>
      </c>
      <c r="Y15" s="349" t="s">
        <v>513</v>
      </c>
      <c r="Z15" s="173">
        <f>SUM(Z18:Z35)</f>
        <v>1325</v>
      </c>
      <c r="AA15" s="173">
        <f>SUM(AA18:AA35)</f>
        <v>1173</v>
      </c>
      <c r="AB15" s="254"/>
      <c r="AC15" s="407" t="s">
        <v>94</v>
      </c>
      <c r="AD15" s="422"/>
    </row>
    <row r="16" spans="1:30" s="255" customFormat="1" ht="9" customHeight="1">
      <c r="A16" s="422" t="s">
        <v>41</v>
      </c>
      <c r="B16" s="423"/>
      <c r="C16" s="254"/>
      <c r="D16" s="173">
        <v>6</v>
      </c>
      <c r="E16" s="173">
        <f>SUM(E36:E41)</f>
        <v>75</v>
      </c>
      <c r="F16" s="173"/>
      <c r="G16" s="173">
        <f>SUM(H16:I16)</f>
        <v>168</v>
      </c>
      <c r="H16" s="173">
        <f>SUM(H36:H41)</f>
        <v>111</v>
      </c>
      <c r="I16" s="173">
        <f>SUM(I36:I41)</f>
        <v>57</v>
      </c>
      <c r="J16" s="173">
        <f>SUM(J36:J41)</f>
        <v>110</v>
      </c>
      <c r="K16" s="173">
        <f>SUM(K36:K41)</f>
        <v>26</v>
      </c>
      <c r="L16" s="173">
        <f>N16+O16</f>
        <v>3445</v>
      </c>
      <c r="M16" s="174"/>
      <c r="N16" s="174">
        <f>R16+V16+Z16</f>
        <v>1522</v>
      </c>
      <c r="O16" s="174">
        <f>S16+W16+AA16</f>
        <v>1923</v>
      </c>
      <c r="P16" s="174">
        <f>SUM(R16:S16)</f>
        <v>1161</v>
      </c>
      <c r="Q16" s="174"/>
      <c r="R16" s="173">
        <f>SUM(R36:R41)</f>
        <v>516</v>
      </c>
      <c r="S16" s="173">
        <f>SUM(S36:S41)</f>
        <v>645</v>
      </c>
      <c r="T16" s="173">
        <f>SUM(V16:W16)</f>
        <v>1127</v>
      </c>
      <c r="U16" s="173"/>
      <c r="V16" s="173">
        <f>SUM(V36:V41)</f>
        <v>504</v>
      </c>
      <c r="W16" s="173">
        <f>SUM(W36:W41)</f>
        <v>623</v>
      </c>
      <c r="X16" s="173">
        <f>SUM(Z16:AA16)</f>
        <v>1157</v>
      </c>
      <c r="Y16" s="173"/>
      <c r="Z16" s="173">
        <f>SUM(Z36:Z41)</f>
        <v>502</v>
      </c>
      <c r="AA16" s="173">
        <f>SUM(AA36:AA41)</f>
        <v>655</v>
      </c>
      <c r="AB16" s="254">
        <f>SUM(AB36:AB41)</f>
        <v>0</v>
      </c>
      <c r="AC16" s="407" t="s">
        <v>41</v>
      </c>
      <c r="AD16" s="422"/>
    </row>
    <row r="17" spans="1:30" ht="6" customHeight="1">
      <c r="A17" s="214"/>
      <c r="B17" s="215"/>
      <c r="C17" s="214"/>
      <c r="D17" s="224"/>
      <c r="E17" s="224"/>
      <c r="F17" s="224"/>
      <c r="G17" s="224"/>
      <c r="H17" s="224"/>
      <c r="I17" s="224"/>
      <c r="J17" s="224"/>
      <c r="K17" s="224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14"/>
      <c r="AC17" s="188"/>
      <c r="AD17" s="193"/>
    </row>
    <row r="18" spans="1:30" ht="9.75" customHeight="1">
      <c r="A18" s="202" t="s">
        <v>42</v>
      </c>
      <c r="B18" s="249" t="s">
        <v>43</v>
      </c>
      <c r="C18" s="214"/>
      <c r="D18" s="173"/>
      <c r="E18" s="173">
        <v>12</v>
      </c>
      <c r="F18" s="173"/>
      <c r="G18" s="173">
        <f aca="true" t="shared" si="1" ref="G18:G41">SUM(H18:I18)</f>
        <v>22</v>
      </c>
      <c r="H18" s="173">
        <v>10</v>
      </c>
      <c r="I18" s="173">
        <v>12</v>
      </c>
      <c r="J18" s="173">
        <v>4</v>
      </c>
      <c r="K18" s="173">
        <v>1</v>
      </c>
      <c r="L18" s="174">
        <f aca="true" t="shared" si="2" ref="L18:L41">SUM(N18:O18)</f>
        <v>471</v>
      </c>
      <c r="M18" s="174"/>
      <c r="N18" s="174">
        <f>SUM(R18,V18,Z18)</f>
        <v>237</v>
      </c>
      <c r="O18" s="174">
        <f>SUM(S18,W18,AA18)</f>
        <v>234</v>
      </c>
      <c r="P18" s="174">
        <f>SUM(R18:S18)</f>
        <v>160</v>
      </c>
      <c r="Q18" s="174"/>
      <c r="R18" s="174">
        <v>80</v>
      </c>
      <c r="S18" s="174">
        <v>80</v>
      </c>
      <c r="T18" s="174">
        <f>SUM(V18:W18)</f>
        <v>159</v>
      </c>
      <c r="U18" s="174"/>
      <c r="V18" s="174">
        <v>79</v>
      </c>
      <c r="W18" s="174">
        <v>80</v>
      </c>
      <c r="X18" s="174">
        <f>SUM(Z18:AA18)</f>
        <v>152</v>
      </c>
      <c r="Y18" s="174"/>
      <c r="Z18" s="174">
        <v>78</v>
      </c>
      <c r="AA18" s="174">
        <v>74</v>
      </c>
      <c r="AB18" s="214"/>
      <c r="AC18" s="249" t="s">
        <v>43</v>
      </c>
      <c r="AD18" s="203" t="s">
        <v>42</v>
      </c>
    </row>
    <row r="19" spans="1:30" ht="9.75" customHeight="1">
      <c r="A19" s="202" t="s">
        <v>95</v>
      </c>
      <c r="B19" s="249" t="s">
        <v>96</v>
      </c>
      <c r="C19" s="214"/>
      <c r="D19" s="173"/>
      <c r="E19" s="173">
        <v>8</v>
      </c>
      <c r="F19" s="173"/>
      <c r="G19" s="173">
        <f t="shared" si="1"/>
        <v>18</v>
      </c>
      <c r="H19" s="173">
        <v>8</v>
      </c>
      <c r="I19" s="173">
        <v>10</v>
      </c>
      <c r="J19" s="173">
        <v>46</v>
      </c>
      <c r="K19" s="173">
        <v>2</v>
      </c>
      <c r="L19" s="174">
        <f t="shared" si="2"/>
        <v>321</v>
      </c>
      <c r="M19" s="174"/>
      <c r="N19" s="174">
        <f>SUM(R19,V19,Z19)</f>
        <v>104</v>
      </c>
      <c r="O19" s="174">
        <f aca="true" t="shared" si="3" ref="O19:O41">SUM(S19,W19,AA19)</f>
        <v>217</v>
      </c>
      <c r="P19" s="174">
        <f aca="true" t="shared" si="4" ref="P19:P41">SUM(R19:S19)</f>
        <v>160</v>
      </c>
      <c r="Q19" s="174"/>
      <c r="R19" s="174">
        <v>46</v>
      </c>
      <c r="S19" s="174">
        <v>114</v>
      </c>
      <c r="T19" s="174">
        <f aca="true" t="shared" si="5" ref="T19:T41">SUM(V19:W19)</f>
        <v>161</v>
      </c>
      <c r="U19" s="174"/>
      <c r="V19" s="174">
        <v>58</v>
      </c>
      <c r="W19" s="174">
        <v>103</v>
      </c>
      <c r="X19" s="174">
        <f aca="true" t="shared" si="6" ref="X19:X41">SUM(Z19:AA19)</f>
        <v>0</v>
      </c>
      <c r="Y19" s="174"/>
      <c r="Z19" s="174">
        <v>0</v>
      </c>
      <c r="AA19" s="174">
        <v>0</v>
      </c>
      <c r="AB19" s="214"/>
      <c r="AC19" s="249" t="s">
        <v>96</v>
      </c>
      <c r="AD19" s="203" t="s">
        <v>95</v>
      </c>
    </row>
    <row r="20" spans="1:30" ht="9.75" customHeight="1">
      <c r="A20" s="214"/>
      <c r="B20" s="250" t="s">
        <v>97</v>
      </c>
      <c r="C20" s="214"/>
      <c r="D20" s="173"/>
      <c r="E20" s="173">
        <v>18</v>
      </c>
      <c r="F20" s="173"/>
      <c r="G20" s="173">
        <f t="shared" si="1"/>
        <v>42</v>
      </c>
      <c r="H20" s="173">
        <v>22</v>
      </c>
      <c r="I20" s="173">
        <v>20</v>
      </c>
      <c r="J20" s="173">
        <v>1</v>
      </c>
      <c r="K20" s="173">
        <v>2</v>
      </c>
      <c r="L20" s="174">
        <f t="shared" si="2"/>
        <v>594</v>
      </c>
      <c r="M20" s="174"/>
      <c r="N20" s="174">
        <f aca="true" t="shared" si="7" ref="N20:N41">SUM(R20,V20,Z20)</f>
        <v>343</v>
      </c>
      <c r="O20" s="174">
        <f t="shared" si="3"/>
        <v>251</v>
      </c>
      <c r="P20" s="174">
        <f t="shared" si="4"/>
        <v>177</v>
      </c>
      <c r="Q20" s="174"/>
      <c r="R20" s="174">
        <v>101</v>
      </c>
      <c r="S20" s="174">
        <v>76</v>
      </c>
      <c r="T20" s="174">
        <f t="shared" si="5"/>
        <v>196</v>
      </c>
      <c r="U20" s="174"/>
      <c r="V20" s="174">
        <v>117</v>
      </c>
      <c r="W20" s="174">
        <v>79</v>
      </c>
      <c r="X20" s="174">
        <f t="shared" si="6"/>
        <v>221</v>
      </c>
      <c r="Y20" s="174"/>
      <c r="Z20" s="174">
        <v>125</v>
      </c>
      <c r="AA20" s="174">
        <v>96</v>
      </c>
      <c r="AB20" s="214"/>
      <c r="AC20" s="250" t="s">
        <v>97</v>
      </c>
      <c r="AD20" s="214"/>
    </row>
    <row r="21" spans="1:30" ht="9.75" customHeight="1">
      <c r="A21" s="214"/>
      <c r="B21" s="250" t="s">
        <v>98</v>
      </c>
      <c r="C21" s="214"/>
      <c r="D21" s="173"/>
      <c r="E21" s="173">
        <v>12</v>
      </c>
      <c r="F21" s="173"/>
      <c r="G21" s="173">
        <f t="shared" si="1"/>
        <v>47</v>
      </c>
      <c r="H21" s="173">
        <v>24</v>
      </c>
      <c r="I21" s="173">
        <v>23</v>
      </c>
      <c r="J21" s="173">
        <v>5</v>
      </c>
      <c r="K21" s="173">
        <v>3</v>
      </c>
      <c r="L21" s="174">
        <f t="shared" si="2"/>
        <v>320</v>
      </c>
      <c r="M21" s="174"/>
      <c r="N21" s="174">
        <f t="shared" si="7"/>
        <v>169</v>
      </c>
      <c r="O21" s="174">
        <f t="shared" si="3"/>
        <v>151</v>
      </c>
      <c r="P21" s="174">
        <f t="shared" si="4"/>
        <v>89</v>
      </c>
      <c r="Q21" s="174"/>
      <c r="R21" s="174">
        <v>51</v>
      </c>
      <c r="S21" s="174">
        <v>38</v>
      </c>
      <c r="T21" s="174">
        <f t="shared" si="5"/>
        <v>112</v>
      </c>
      <c r="U21" s="174"/>
      <c r="V21" s="174">
        <v>55</v>
      </c>
      <c r="W21" s="174">
        <v>57</v>
      </c>
      <c r="X21" s="174">
        <f t="shared" si="6"/>
        <v>119</v>
      </c>
      <c r="Y21" s="174"/>
      <c r="Z21" s="174">
        <v>63</v>
      </c>
      <c r="AA21" s="174">
        <v>56</v>
      </c>
      <c r="AB21" s="214"/>
      <c r="AC21" s="250" t="s">
        <v>98</v>
      </c>
      <c r="AD21" s="214"/>
    </row>
    <row r="22" spans="1:30" ht="9.75" customHeight="1">
      <c r="A22" s="214"/>
      <c r="B22" s="250" t="s">
        <v>99</v>
      </c>
      <c r="C22" s="214"/>
      <c r="D22" s="173"/>
      <c r="E22" s="173">
        <v>17</v>
      </c>
      <c r="F22" s="173"/>
      <c r="G22" s="173">
        <f t="shared" si="1"/>
        <v>39</v>
      </c>
      <c r="H22" s="173">
        <v>19</v>
      </c>
      <c r="I22" s="173">
        <v>20</v>
      </c>
      <c r="J22" s="173">
        <v>2</v>
      </c>
      <c r="K22" s="173">
        <v>3</v>
      </c>
      <c r="L22" s="174">
        <f t="shared" si="2"/>
        <v>498</v>
      </c>
      <c r="M22" s="174"/>
      <c r="N22" s="174">
        <f t="shared" si="7"/>
        <v>276</v>
      </c>
      <c r="O22" s="174">
        <f t="shared" si="3"/>
        <v>222</v>
      </c>
      <c r="P22" s="174">
        <f t="shared" si="4"/>
        <v>136</v>
      </c>
      <c r="Q22" s="174"/>
      <c r="R22" s="174">
        <v>77</v>
      </c>
      <c r="S22" s="174">
        <v>59</v>
      </c>
      <c r="T22" s="174">
        <f t="shared" si="5"/>
        <v>151</v>
      </c>
      <c r="U22" s="174"/>
      <c r="V22" s="174">
        <v>82</v>
      </c>
      <c r="W22" s="174">
        <v>69</v>
      </c>
      <c r="X22" s="174">
        <f t="shared" si="6"/>
        <v>211</v>
      </c>
      <c r="Y22" s="174"/>
      <c r="Z22" s="174">
        <v>117</v>
      </c>
      <c r="AA22" s="174">
        <v>94</v>
      </c>
      <c r="AB22" s="214"/>
      <c r="AC22" s="250" t="s">
        <v>99</v>
      </c>
      <c r="AD22" s="214"/>
    </row>
    <row r="23" spans="1:30" ht="9.75" customHeight="1">
      <c r="A23" s="214"/>
      <c r="B23" s="250" t="s">
        <v>100</v>
      </c>
      <c r="C23" s="214"/>
      <c r="D23" s="173"/>
      <c r="E23" s="173">
        <v>15</v>
      </c>
      <c r="F23" s="173"/>
      <c r="G23" s="173">
        <f t="shared" si="1"/>
        <v>37</v>
      </c>
      <c r="H23" s="173">
        <v>17</v>
      </c>
      <c r="I23" s="173">
        <v>20</v>
      </c>
      <c r="J23" s="173">
        <v>1</v>
      </c>
      <c r="K23" s="173">
        <v>3</v>
      </c>
      <c r="L23" s="174">
        <f t="shared" si="2"/>
        <v>375</v>
      </c>
      <c r="M23" s="174"/>
      <c r="N23" s="174">
        <f t="shared" si="7"/>
        <v>219</v>
      </c>
      <c r="O23" s="174">
        <f t="shared" si="3"/>
        <v>156</v>
      </c>
      <c r="P23" s="174">
        <f t="shared" si="4"/>
        <v>106</v>
      </c>
      <c r="Q23" s="174"/>
      <c r="R23" s="174">
        <v>63</v>
      </c>
      <c r="S23" s="174">
        <v>43</v>
      </c>
      <c r="T23" s="174">
        <f t="shared" si="5"/>
        <v>131</v>
      </c>
      <c r="U23" s="174"/>
      <c r="V23" s="174">
        <v>71</v>
      </c>
      <c r="W23" s="174">
        <v>60</v>
      </c>
      <c r="X23" s="174">
        <f t="shared" si="6"/>
        <v>138</v>
      </c>
      <c r="Y23" s="174"/>
      <c r="Z23" s="174">
        <v>85</v>
      </c>
      <c r="AA23" s="174">
        <v>53</v>
      </c>
      <c r="AB23" s="214"/>
      <c r="AC23" s="250" t="s">
        <v>100</v>
      </c>
      <c r="AD23" s="214"/>
    </row>
    <row r="24" spans="1:30" ht="9.75" customHeight="1">
      <c r="A24" s="214"/>
      <c r="B24" s="250" t="s">
        <v>52</v>
      </c>
      <c r="C24" s="214"/>
      <c r="D24" s="173"/>
      <c r="E24" s="173">
        <v>15</v>
      </c>
      <c r="F24" s="173"/>
      <c r="G24" s="173">
        <f t="shared" si="1"/>
        <v>38</v>
      </c>
      <c r="H24" s="173">
        <v>21</v>
      </c>
      <c r="I24" s="173">
        <v>17</v>
      </c>
      <c r="J24" s="173">
        <v>1</v>
      </c>
      <c r="K24" s="173">
        <v>3</v>
      </c>
      <c r="L24" s="174">
        <f t="shared" si="2"/>
        <v>458</v>
      </c>
      <c r="M24" s="174"/>
      <c r="N24" s="174">
        <f t="shared" si="7"/>
        <v>260</v>
      </c>
      <c r="O24" s="174">
        <f t="shared" si="3"/>
        <v>198</v>
      </c>
      <c r="P24" s="174">
        <f t="shared" si="4"/>
        <v>147</v>
      </c>
      <c r="Q24" s="174"/>
      <c r="R24" s="174">
        <v>75</v>
      </c>
      <c r="S24" s="174">
        <v>72</v>
      </c>
      <c r="T24" s="174">
        <f t="shared" si="5"/>
        <v>138</v>
      </c>
      <c r="U24" s="174"/>
      <c r="V24" s="174">
        <v>80</v>
      </c>
      <c r="W24" s="174">
        <v>58</v>
      </c>
      <c r="X24" s="174">
        <f t="shared" si="6"/>
        <v>173</v>
      </c>
      <c r="Y24" s="174"/>
      <c r="Z24" s="174">
        <v>105</v>
      </c>
      <c r="AA24" s="174">
        <v>68</v>
      </c>
      <c r="AB24" s="214"/>
      <c r="AC24" s="250" t="s">
        <v>52</v>
      </c>
      <c r="AD24" s="214"/>
    </row>
    <row r="25" spans="1:30" ht="9.75" customHeight="1">
      <c r="A25" s="214"/>
      <c r="B25" s="250" t="s">
        <v>68</v>
      </c>
      <c r="C25" s="214"/>
      <c r="D25" s="173"/>
      <c r="E25" s="173">
        <v>18</v>
      </c>
      <c r="F25" s="173"/>
      <c r="G25" s="173">
        <f t="shared" si="1"/>
        <v>44</v>
      </c>
      <c r="H25" s="173">
        <v>19</v>
      </c>
      <c r="I25" s="173">
        <v>25</v>
      </c>
      <c r="J25" s="173">
        <v>2</v>
      </c>
      <c r="K25" s="173">
        <v>2</v>
      </c>
      <c r="L25" s="174">
        <f t="shared" si="2"/>
        <v>549</v>
      </c>
      <c r="M25" s="174"/>
      <c r="N25" s="174">
        <f t="shared" si="7"/>
        <v>285</v>
      </c>
      <c r="O25" s="174">
        <f t="shared" si="3"/>
        <v>264</v>
      </c>
      <c r="P25" s="174">
        <f t="shared" si="4"/>
        <v>156</v>
      </c>
      <c r="Q25" s="174"/>
      <c r="R25" s="174">
        <v>85</v>
      </c>
      <c r="S25" s="174">
        <v>71</v>
      </c>
      <c r="T25" s="174">
        <f t="shared" si="5"/>
        <v>185</v>
      </c>
      <c r="U25" s="174"/>
      <c r="V25" s="174">
        <v>92</v>
      </c>
      <c r="W25" s="174">
        <v>93</v>
      </c>
      <c r="X25" s="174">
        <f t="shared" si="6"/>
        <v>208</v>
      </c>
      <c r="Y25" s="174"/>
      <c r="Z25" s="174">
        <v>108</v>
      </c>
      <c r="AA25" s="174">
        <v>100</v>
      </c>
      <c r="AB25" s="214"/>
      <c r="AC25" s="250" t="s">
        <v>68</v>
      </c>
      <c r="AD25" s="214"/>
    </row>
    <row r="26" spans="1:30" ht="9.75" customHeight="1">
      <c r="A26" s="376" t="s">
        <v>101</v>
      </c>
      <c r="B26" s="250" t="s">
        <v>102</v>
      </c>
      <c r="C26" s="214"/>
      <c r="D26" s="173"/>
      <c r="E26" s="173">
        <v>13</v>
      </c>
      <c r="F26" s="173"/>
      <c r="G26" s="173">
        <f t="shared" si="1"/>
        <v>27</v>
      </c>
      <c r="H26" s="173">
        <v>12</v>
      </c>
      <c r="I26" s="173">
        <v>15</v>
      </c>
      <c r="J26" s="173">
        <v>2</v>
      </c>
      <c r="K26" s="173">
        <v>2</v>
      </c>
      <c r="L26" s="174">
        <f t="shared" si="2"/>
        <v>363</v>
      </c>
      <c r="M26" s="174"/>
      <c r="N26" s="174">
        <f t="shared" si="7"/>
        <v>193</v>
      </c>
      <c r="O26" s="174">
        <f t="shared" si="3"/>
        <v>170</v>
      </c>
      <c r="P26" s="174">
        <f t="shared" si="4"/>
        <v>127</v>
      </c>
      <c r="Q26" s="174"/>
      <c r="R26" s="174">
        <v>71</v>
      </c>
      <c r="S26" s="174">
        <v>56</v>
      </c>
      <c r="T26" s="174">
        <f t="shared" si="5"/>
        <v>119</v>
      </c>
      <c r="U26" s="174"/>
      <c r="V26" s="174">
        <v>65</v>
      </c>
      <c r="W26" s="174">
        <v>54</v>
      </c>
      <c r="X26" s="174">
        <f t="shared" si="6"/>
        <v>117</v>
      </c>
      <c r="Y26" s="174"/>
      <c r="Z26" s="174">
        <v>57</v>
      </c>
      <c r="AA26" s="174">
        <v>60</v>
      </c>
      <c r="AB26" s="214"/>
      <c r="AC26" s="250" t="s">
        <v>102</v>
      </c>
      <c r="AD26" s="376" t="s">
        <v>101</v>
      </c>
    </row>
    <row r="27" spans="1:30" ht="9.75" customHeight="1">
      <c r="A27" s="376"/>
      <c r="B27" s="250" t="s">
        <v>71</v>
      </c>
      <c r="C27" s="214"/>
      <c r="D27" s="173"/>
      <c r="E27" s="173">
        <v>15</v>
      </c>
      <c r="F27" s="173"/>
      <c r="G27" s="173">
        <f t="shared" si="1"/>
        <v>35</v>
      </c>
      <c r="H27" s="173">
        <v>18</v>
      </c>
      <c r="I27" s="173">
        <v>17</v>
      </c>
      <c r="J27" s="173">
        <v>2</v>
      </c>
      <c r="K27" s="173">
        <v>3</v>
      </c>
      <c r="L27" s="174">
        <f t="shared" si="2"/>
        <v>455</v>
      </c>
      <c r="M27" s="174"/>
      <c r="N27" s="174">
        <f t="shared" si="7"/>
        <v>226</v>
      </c>
      <c r="O27" s="174">
        <f t="shared" si="3"/>
        <v>229</v>
      </c>
      <c r="P27" s="174">
        <f t="shared" si="4"/>
        <v>146</v>
      </c>
      <c r="Q27" s="174"/>
      <c r="R27" s="174">
        <v>69</v>
      </c>
      <c r="S27" s="174">
        <v>77</v>
      </c>
      <c r="T27" s="174">
        <f t="shared" si="5"/>
        <v>132</v>
      </c>
      <c r="U27" s="174"/>
      <c r="V27" s="174">
        <v>71</v>
      </c>
      <c r="W27" s="174">
        <v>61</v>
      </c>
      <c r="X27" s="174">
        <f t="shared" si="6"/>
        <v>177</v>
      </c>
      <c r="Y27" s="174"/>
      <c r="Z27" s="174">
        <v>86</v>
      </c>
      <c r="AA27" s="174">
        <v>91</v>
      </c>
      <c r="AB27" s="214"/>
      <c r="AC27" s="250" t="s">
        <v>71</v>
      </c>
      <c r="AD27" s="376"/>
    </row>
    <row r="28" spans="1:30" ht="9.75" customHeight="1">
      <c r="A28" s="214"/>
      <c r="B28" s="250" t="s">
        <v>103</v>
      </c>
      <c r="C28" s="214"/>
      <c r="D28" s="173"/>
      <c r="E28" s="173">
        <v>4</v>
      </c>
      <c r="F28" s="173"/>
      <c r="G28" s="173">
        <f t="shared" si="1"/>
        <v>9</v>
      </c>
      <c r="H28" s="173">
        <v>4</v>
      </c>
      <c r="I28" s="173">
        <v>5</v>
      </c>
      <c r="J28" s="173">
        <v>1</v>
      </c>
      <c r="K28" s="173">
        <v>0</v>
      </c>
      <c r="L28" s="174">
        <f t="shared" si="2"/>
        <v>33</v>
      </c>
      <c r="M28" s="174"/>
      <c r="N28" s="174">
        <f t="shared" si="7"/>
        <v>20</v>
      </c>
      <c r="O28" s="174">
        <f t="shared" si="3"/>
        <v>13</v>
      </c>
      <c r="P28" s="174">
        <f t="shared" si="4"/>
        <v>8</v>
      </c>
      <c r="Q28" s="174"/>
      <c r="R28" s="174">
        <v>3</v>
      </c>
      <c r="S28" s="174">
        <v>5</v>
      </c>
      <c r="T28" s="174">
        <f t="shared" si="5"/>
        <v>14</v>
      </c>
      <c r="U28" s="174"/>
      <c r="V28" s="174">
        <v>9</v>
      </c>
      <c r="W28" s="174">
        <v>5</v>
      </c>
      <c r="X28" s="174">
        <f t="shared" si="6"/>
        <v>11</v>
      </c>
      <c r="Y28" s="174"/>
      <c r="Z28" s="174">
        <v>8</v>
      </c>
      <c r="AA28" s="174">
        <v>3</v>
      </c>
      <c r="AB28" s="214"/>
      <c r="AC28" s="250" t="s">
        <v>103</v>
      </c>
      <c r="AD28" s="214"/>
    </row>
    <row r="29" spans="1:30" ht="9.75" customHeight="1">
      <c r="A29" s="214"/>
      <c r="B29" s="250" t="s">
        <v>64</v>
      </c>
      <c r="C29" s="214"/>
      <c r="D29" s="173"/>
      <c r="E29" s="173">
        <v>11</v>
      </c>
      <c r="F29" s="173"/>
      <c r="G29" s="173">
        <f t="shared" si="1"/>
        <v>25</v>
      </c>
      <c r="H29" s="173">
        <v>13</v>
      </c>
      <c r="I29" s="173">
        <v>12</v>
      </c>
      <c r="J29" s="173">
        <v>1</v>
      </c>
      <c r="K29" s="173">
        <v>2</v>
      </c>
      <c r="L29" s="174">
        <f t="shared" si="2"/>
        <v>300</v>
      </c>
      <c r="M29" s="174"/>
      <c r="N29" s="174">
        <f t="shared" si="7"/>
        <v>168</v>
      </c>
      <c r="O29" s="174">
        <f t="shared" si="3"/>
        <v>132</v>
      </c>
      <c r="P29" s="174">
        <f t="shared" si="4"/>
        <v>90</v>
      </c>
      <c r="Q29" s="174"/>
      <c r="R29" s="174">
        <v>56</v>
      </c>
      <c r="S29" s="174">
        <v>34</v>
      </c>
      <c r="T29" s="174">
        <f t="shared" si="5"/>
        <v>98</v>
      </c>
      <c r="U29" s="174"/>
      <c r="V29" s="174">
        <v>54</v>
      </c>
      <c r="W29" s="174">
        <v>44</v>
      </c>
      <c r="X29" s="174">
        <f t="shared" si="6"/>
        <v>112</v>
      </c>
      <c r="Y29" s="174"/>
      <c r="Z29" s="174">
        <v>58</v>
      </c>
      <c r="AA29" s="174">
        <v>54</v>
      </c>
      <c r="AB29" s="214"/>
      <c r="AC29" s="250" t="s">
        <v>64</v>
      </c>
      <c r="AD29" s="214"/>
    </row>
    <row r="30" spans="1:30" ht="9.75" customHeight="1">
      <c r="A30" s="214"/>
      <c r="B30" s="250" t="s">
        <v>104</v>
      </c>
      <c r="C30" s="214"/>
      <c r="D30" s="173"/>
      <c r="E30" s="173">
        <v>12</v>
      </c>
      <c r="F30" s="173"/>
      <c r="G30" s="173">
        <f t="shared" si="1"/>
        <v>30</v>
      </c>
      <c r="H30" s="173">
        <v>13</v>
      </c>
      <c r="I30" s="173">
        <v>17</v>
      </c>
      <c r="J30" s="173">
        <v>1</v>
      </c>
      <c r="K30" s="173">
        <v>3</v>
      </c>
      <c r="L30" s="174">
        <f t="shared" si="2"/>
        <v>290</v>
      </c>
      <c r="M30" s="174"/>
      <c r="N30" s="174">
        <f t="shared" si="7"/>
        <v>144</v>
      </c>
      <c r="O30" s="174">
        <f t="shared" si="3"/>
        <v>146</v>
      </c>
      <c r="P30" s="174">
        <f t="shared" si="4"/>
        <v>97</v>
      </c>
      <c r="Q30" s="174"/>
      <c r="R30" s="174">
        <v>47</v>
      </c>
      <c r="S30" s="174">
        <v>50</v>
      </c>
      <c r="T30" s="174">
        <f t="shared" si="5"/>
        <v>87</v>
      </c>
      <c r="U30" s="174"/>
      <c r="V30" s="174">
        <v>49</v>
      </c>
      <c r="W30" s="174">
        <v>38</v>
      </c>
      <c r="X30" s="174">
        <f t="shared" si="6"/>
        <v>106</v>
      </c>
      <c r="Y30" s="174"/>
      <c r="Z30" s="174">
        <v>48</v>
      </c>
      <c r="AA30" s="174">
        <v>58</v>
      </c>
      <c r="AB30" s="214"/>
      <c r="AC30" s="250" t="s">
        <v>104</v>
      </c>
      <c r="AD30" s="214"/>
    </row>
    <row r="31" spans="1:30" ht="9.75" customHeight="1">
      <c r="A31" s="214"/>
      <c r="B31" s="250" t="s">
        <v>105</v>
      </c>
      <c r="C31" s="214"/>
      <c r="D31" s="173"/>
      <c r="E31" s="173">
        <v>21</v>
      </c>
      <c r="F31" s="173"/>
      <c r="G31" s="173">
        <f t="shared" si="1"/>
        <v>51</v>
      </c>
      <c r="H31" s="173">
        <v>25</v>
      </c>
      <c r="I31" s="173">
        <v>26</v>
      </c>
      <c r="J31" s="173">
        <v>2</v>
      </c>
      <c r="K31" s="173">
        <v>3</v>
      </c>
      <c r="L31" s="174">
        <f t="shared" si="2"/>
        <v>638</v>
      </c>
      <c r="M31" s="174"/>
      <c r="N31" s="174">
        <f t="shared" si="7"/>
        <v>332</v>
      </c>
      <c r="O31" s="174">
        <f t="shared" si="3"/>
        <v>306</v>
      </c>
      <c r="P31" s="174">
        <f t="shared" si="4"/>
        <v>208</v>
      </c>
      <c r="Q31" s="174"/>
      <c r="R31" s="174">
        <v>110</v>
      </c>
      <c r="S31" s="174">
        <v>98</v>
      </c>
      <c r="T31" s="174">
        <f t="shared" si="5"/>
        <v>203</v>
      </c>
      <c r="U31" s="174"/>
      <c r="V31" s="174">
        <v>98</v>
      </c>
      <c r="W31" s="174">
        <v>105</v>
      </c>
      <c r="X31" s="174">
        <f t="shared" si="6"/>
        <v>227</v>
      </c>
      <c r="Y31" s="174"/>
      <c r="Z31" s="174">
        <v>124</v>
      </c>
      <c r="AA31" s="174">
        <v>103</v>
      </c>
      <c r="AB31" s="214"/>
      <c r="AC31" s="250" t="s">
        <v>105</v>
      </c>
      <c r="AD31" s="214"/>
    </row>
    <row r="32" spans="1:30" ht="9.75" customHeight="1">
      <c r="A32" s="214"/>
      <c r="B32" s="250" t="s">
        <v>76</v>
      </c>
      <c r="C32" s="214"/>
      <c r="D32" s="173"/>
      <c r="E32" s="173">
        <v>10</v>
      </c>
      <c r="F32" s="173"/>
      <c r="G32" s="173">
        <f t="shared" si="1"/>
        <v>34</v>
      </c>
      <c r="H32" s="173">
        <v>17</v>
      </c>
      <c r="I32" s="173">
        <v>17</v>
      </c>
      <c r="J32" s="173">
        <v>2</v>
      </c>
      <c r="K32" s="173">
        <v>3</v>
      </c>
      <c r="L32" s="174">
        <f t="shared" si="2"/>
        <v>267</v>
      </c>
      <c r="M32" s="174"/>
      <c r="N32" s="174">
        <f t="shared" si="7"/>
        <v>145</v>
      </c>
      <c r="O32" s="174">
        <f t="shared" si="3"/>
        <v>122</v>
      </c>
      <c r="P32" s="174">
        <f t="shared" si="4"/>
        <v>93</v>
      </c>
      <c r="Q32" s="174"/>
      <c r="R32" s="174">
        <v>50</v>
      </c>
      <c r="S32" s="174">
        <v>43</v>
      </c>
      <c r="T32" s="174">
        <f t="shared" si="5"/>
        <v>78</v>
      </c>
      <c r="U32" s="174"/>
      <c r="V32" s="174">
        <v>48</v>
      </c>
      <c r="W32" s="174">
        <v>30</v>
      </c>
      <c r="X32" s="174">
        <f t="shared" si="6"/>
        <v>96</v>
      </c>
      <c r="Y32" s="174"/>
      <c r="Z32" s="174">
        <v>47</v>
      </c>
      <c r="AA32" s="174">
        <v>49</v>
      </c>
      <c r="AB32" s="214"/>
      <c r="AC32" s="250" t="s">
        <v>76</v>
      </c>
      <c r="AD32" s="214"/>
    </row>
    <row r="33" spans="1:30" ht="9.75" customHeight="1">
      <c r="A33" s="214"/>
      <c r="B33" s="250" t="s">
        <v>77</v>
      </c>
      <c r="C33" s="214"/>
      <c r="D33" s="173"/>
      <c r="E33" s="173">
        <v>13</v>
      </c>
      <c r="F33" s="173"/>
      <c r="G33" s="173">
        <f t="shared" si="1"/>
        <v>29</v>
      </c>
      <c r="H33" s="173">
        <v>12</v>
      </c>
      <c r="I33" s="173">
        <v>17</v>
      </c>
      <c r="J33" s="173">
        <v>1</v>
      </c>
      <c r="K33" s="173">
        <v>3</v>
      </c>
      <c r="L33" s="174">
        <f t="shared" si="2"/>
        <v>369</v>
      </c>
      <c r="M33" s="174"/>
      <c r="N33" s="174">
        <f t="shared" si="7"/>
        <v>200</v>
      </c>
      <c r="O33" s="174">
        <f t="shared" si="3"/>
        <v>169</v>
      </c>
      <c r="P33" s="174">
        <f t="shared" si="4"/>
        <v>110</v>
      </c>
      <c r="Q33" s="174"/>
      <c r="R33" s="174">
        <v>66</v>
      </c>
      <c r="S33" s="174">
        <v>44</v>
      </c>
      <c r="T33" s="174">
        <f t="shared" si="5"/>
        <v>124</v>
      </c>
      <c r="U33" s="174"/>
      <c r="V33" s="174">
        <v>71</v>
      </c>
      <c r="W33" s="174">
        <v>53</v>
      </c>
      <c r="X33" s="174">
        <f t="shared" si="6"/>
        <v>135</v>
      </c>
      <c r="Y33" s="174"/>
      <c r="Z33" s="174">
        <v>63</v>
      </c>
      <c r="AA33" s="174">
        <v>72</v>
      </c>
      <c r="AB33" s="214"/>
      <c r="AC33" s="250" t="s">
        <v>77</v>
      </c>
      <c r="AD33" s="214"/>
    </row>
    <row r="34" spans="1:30" ht="9.75" customHeight="1">
      <c r="A34" s="214"/>
      <c r="B34" s="250" t="s">
        <v>50</v>
      </c>
      <c r="C34" s="214"/>
      <c r="D34" s="173"/>
      <c r="E34" s="173">
        <v>15</v>
      </c>
      <c r="F34" s="173"/>
      <c r="G34" s="173">
        <f t="shared" si="1"/>
        <v>29</v>
      </c>
      <c r="H34" s="173">
        <v>13</v>
      </c>
      <c r="I34" s="173">
        <v>16</v>
      </c>
      <c r="J34" s="173">
        <v>3</v>
      </c>
      <c r="K34" s="173">
        <v>2</v>
      </c>
      <c r="L34" s="174">
        <f t="shared" si="2"/>
        <v>451</v>
      </c>
      <c r="M34" s="174"/>
      <c r="N34" s="174">
        <f t="shared" si="7"/>
        <v>231</v>
      </c>
      <c r="O34" s="174">
        <f t="shared" si="3"/>
        <v>220</v>
      </c>
      <c r="P34" s="174">
        <f t="shared" si="4"/>
        <v>154</v>
      </c>
      <c r="Q34" s="174"/>
      <c r="R34" s="174">
        <v>86</v>
      </c>
      <c r="S34" s="174">
        <v>68</v>
      </c>
      <c r="T34" s="174">
        <f t="shared" si="5"/>
        <v>125</v>
      </c>
      <c r="U34" s="174"/>
      <c r="V34" s="174">
        <v>54</v>
      </c>
      <c r="W34" s="174">
        <v>71</v>
      </c>
      <c r="X34" s="174">
        <f t="shared" si="6"/>
        <v>172</v>
      </c>
      <c r="Y34" s="174"/>
      <c r="Z34" s="174">
        <v>91</v>
      </c>
      <c r="AA34" s="174">
        <v>81</v>
      </c>
      <c r="AB34" s="214"/>
      <c r="AC34" s="250" t="s">
        <v>50</v>
      </c>
      <c r="AD34" s="214"/>
    </row>
    <row r="35" spans="1:30" ht="9.75" customHeight="1">
      <c r="A35" s="214"/>
      <c r="B35" s="250" t="s">
        <v>59</v>
      </c>
      <c r="C35" s="214"/>
      <c r="D35" s="173"/>
      <c r="E35" s="173">
        <v>13</v>
      </c>
      <c r="F35" s="173"/>
      <c r="G35" s="173">
        <f t="shared" si="1"/>
        <v>29</v>
      </c>
      <c r="H35" s="173">
        <v>12</v>
      </c>
      <c r="I35" s="173">
        <v>17</v>
      </c>
      <c r="J35" s="173">
        <v>3</v>
      </c>
      <c r="K35" s="173">
        <v>2</v>
      </c>
      <c r="L35" s="174">
        <f t="shared" si="2"/>
        <v>376</v>
      </c>
      <c r="M35" s="174"/>
      <c r="N35" s="174">
        <f t="shared" si="7"/>
        <v>195</v>
      </c>
      <c r="O35" s="174">
        <f t="shared" si="3"/>
        <v>181</v>
      </c>
      <c r="P35" s="174">
        <f t="shared" si="4"/>
        <v>139</v>
      </c>
      <c r="Q35" s="174"/>
      <c r="R35" s="174">
        <v>77</v>
      </c>
      <c r="S35" s="174">
        <v>62</v>
      </c>
      <c r="T35" s="174">
        <f t="shared" si="5"/>
        <v>114</v>
      </c>
      <c r="U35" s="174"/>
      <c r="V35" s="174">
        <v>56</v>
      </c>
      <c r="W35" s="174">
        <v>58</v>
      </c>
      <c r="X35" s="174">
        <f t="shared" si="6"/>
        <v>123</v>
      </c>
      <c r="Y35" s="174"/>
      <c r="Z35" s="174">
        <v>62</v>
      </c>
      <c r="AA35" s="174">
        <v>61</v>
      </c>
      <c r="AB35" s="214"/>
      <c r="AC35" s="250" t="s">
        <v>59</v>
      </c>
      <c r="AD35" s="214"/>
    </row>
    <row r="36" spans="1:30" ht="9.75" customHeight="1">
      <c r="A36" s="222"/>
      <c r="B36" s="251" t="s">
        <v>106</v>
      </c>
      <c r="C36" s="214"/>
      <c r="D36" s="173"/>
      <c r="E36" s="173">
        <v>15</v>
      </c>
      <c r="F36" s="173"/>
      <c r="G36" s="173">
        <f t="shared" si="1"/>
        <v>34</v>
      </c>
      <c r="H36" s="173">
        <v>26</v>
      </c>
      <c r="I36" s="173">
        <v>8</v>
      </c>
      <c r="J36" s="173">
        <v>12</v>
      </c>
      <c r="K36" s="173">
        <v>6</v>
      </c>
      <c r="L36" s="174">
        <f t="shared" si="2"/>
        <v>753</v>
      </c>
      <c r="M36" s="174"/>
      <c r="N36" s="174">
        <f t="shared" si="7"/>
        <v>457</v>
      </c>
      <c r="O36" s="174">
        <f t="shared" si="3"/>
        <v>296</v>
      </c>
      <c r="P36" s="174">
        <f t="shared" si="4"/>
        <v>251</v>
      </c>
      <c r="Q36" s="174"/>
      <c r="R36" s="174">
        <v>149</v>
      </c>
      <c r="S36" s="174">
        <v>102</v>
      </c>
      <c r="T36" s="174">
        <f t="shared" si="5"/>
        <v>248</v>
      </c>
      <c r="U36" s="174"/>
      <c r="V36" s="174">
        <v>145</v>
      </c>
      <c r="W36" s="174">
        <v>103</v>
      </c>
      <c r="X36" s="174">
        <f t="shared" si="6"/>
        <v>254</v>
      </c>
      <c r="Y36" s="174"/>
      <c r="Z36" s="174">
        <v>163</v>
      </c>
      <c r="AA36" s="174">
        <v>91</v>
      </c>
      <c r="AB36" s="214"/>
      <c r="AC36" s="257" t="s">
        <v>106</v>
      </c>
      <c r="AD36" s="221"/>
    </row>
    <row r="37" spans="1:30" ht="9.75" customHeight="1">
      <c r="A37" s="215"/>
      <c r="B37" s="252" t="s">
        <v>107</v>
      </c>
      <c r="C37" s="214"/>
      <c r="D37" s="173"/>
      <c r="E37" s="173">
        <v>18</v>
      </c>
      <c r="F37" s="173"/>
      <c r="G37" s="173">
        <f t="shared" si="1"/>
        <v>41</v>
      </c>
      <c r="H37" s="173">
        <v>19</v>
      </c>
      <c r="I37" s="173">
        <v>22</v>
      </c>
      <c r="J37" s="173">
        <v>34</v>
      </c>
      <c r="K37" s="173">
        <v>4</v>
      </c>
      <c r="L37" s="174">
        <f t="shared" si="2"/>
        <v>797</v>
      </c>
      <c r="M37" s="174"/>
      <c r="N37" s="174">
        <f t="shared" si="7"/>
        <v>0</v>
      </c>
      <c r="O37" s="174">
        <f t="shared" si="3"/>
        <v>797</v>
      </c>
      <c r="P37" s="174">
        <f t="shared" si="4"/>
        <v>252</v>
      </c>
      <c r="Q37" s="174"/>
      <c r="R37" s="174">
        <v>0</v>
      </c>
      <c r="S37" s="174">
        <v>252</v>
      </c>
      <c r="T37" s="174">
        <f t="shared" si="5"/>
        <v>253</v>
      </c>
      <c r="U37" s="174"/>
      <c r="V37" s="174">
        <v>0</v>
      </c>
      <c r="W37" s="174">
        <v>253</v>
      </c>
      <c r="X37" s="174">
        <f t="shared" si="6"/>
        <v>292</v>
      </c>
      <c r="Y37" s="174"/>
      <c r="Z37" s="174">
        <v>0</v>
      </c>
      <c r="AA37" s="174">
        <v>292</v>
      </c>
      <c r="AB37" s="214"/>
      <c r="AC37" s="250" t="s">
        <v>107</v>
      </c>
      <c r="AD37" s="214"/>
    </row>
    <row r="38" spans="1:30" ht="9.75" customHeight="1">
      <c r="A38" s="352" t="s">
        <v>84</v>
      </c>
      <c r="B38" s="252" t="s">
        <v>85</v>
      </c>
      <c r="C38" s="214"/>
      <c r="D38" s="173"/>
      <c r="E38" s="173">
        <v>15</v>
      </c>
      <c r="F38" s="173"/>
      <c r="G38" s="173">
        <f t="shared" si="1"/>
        <v>30</v>
      </c>
      <c r="H38" s="173">
        <v>24</v>
      </c>
      <c r="I38" s="173">
        <v>6</v>
      </c>
      <c r="J38" s="173">
        <v>15</v>
      </c>
      <c r="K38" s="173">
        <v>3</v>
      </c>
      <c r="L38" s="174">
        <f t="shared" si="2"/>
        <v>583</v>
      </c>
      <c r="M38" s="174"/>
      <c r="N38" s="174">
        <f t="shared" si="7"/>
        <v>416</v>
      </c>
      <c r="O38" s="174">
        <f t="shared" si="3"/>
        <v>167</v>
      </c>
      <c r="P38" s="174">
        <f t="shared" si="4"/>
        <v>221</v>
      </c>
      <c r="Q38" s="174"/>
      <c r="R38" s="174">
        <v>158</v>
      </c>
      <c r="S38" s="174">
        <v>63</v>
      </c>
      <c r="T38" s="174">
        <f t="shared" si="5"/>
        <v>186</v>
      </c>
      <c r="U38" s="174"/>
      <c r="V38" s="174">
        <v>131</v>
      </c>
      <c r="W38" s="174">
        <v>55</v>
      </c>
      <c r="X38" s="174">
        <f t="shared" si="6"/>
        <v>176</v>
      </c>
      <c r="Y38" s="174"/>
      <c r="Z38" s="174">
        <v>127</v>
      </c>
      <c r="AA38" s="174">
        <v>49</v>
      </c>
      <c r="AB38" s="214"/>
      <c r="AC38" s="250" t="s">
        <v>85</v>
      </c>
      <c r="AD38" s="376" t="s">
        <v>84</v>
      </c>
    </row>
    <row r="39" spans="1:30" ht="9.75" customHeight="1">
      <c r="A39" s="352"/>
      <c r="B39" s="252" t="s">
        <v>108</v>
      </c>
      <c r="C39" s="214"/>
      <c r="D39" s="173"/>
      <c r="E39" s="173">
        <v>15</v>
      </c>
      <c r="F39" s="173"/>
      <c r="G39" s="173">
        <f t="shared" si="1"/>
        <v>31</v>
      </c>
      <c r="H39" s="173">
        <v>25</v>
      </c>
      <c r="I39" s="173">
        <v>6</v>
      </c>
      <c r="J39" s="173">
        <v>15</v>
      </c>
      <c r="K39" s="173">
        <v>4</v>
      </c>
      <c r="L39" s="174">
        <f t="shared" si="2"/>
        <v>759</v>
      </c>
      <c r="M39" s="174"/>
      <c r="N39" s="174">
        <f t="shared" si="7"/>
        <v>371</v>
      </c>
      <c r="O39" s="174">
        <f t="shared" si="3"/>
        <v>388</v>
      </c>
      <c r="P39" s="174">
        <f t="shared" si="4"/>
        <v>249</v>
      </c>
      <c r="Q39" s="174"/>
      <c r="R39" s="174">
        <v>121</v>
      </c>
      <c r="S39" s="174">
        <v>128</v>
      </c>
      <c r="T39" s="174">
        <f t="shared" si="5"/>
        <v>255</v>
      </c>
      <c r="U39" s="174"/>
      <c r="V39" s="174">
        <v>133</v>
      </c>
      <c r="W39" s="174">
        <v>122</v>
      </c>
      <c r="X39" s="174">
        <f t="shared" si="6"/>
        <v>255</v>
      </c>
      <c r="Y39" s="174"/>
      <c r="Z39" s="174">
        <v>117</v>
      </c>
      <c r="AA39" s="174">
        <v>138</v>
      </c>
      <c r="AB39" s="214"/>
      <c r="AC39" s="250" t="s">
        <v>108</v>
      </c>
      <c r="AD39" s="376"/>
    </row>
    <row r="40" spans="1:30" ht="9.75" customHeight="1">
      <c r="A40" s="215"/>
      <c r="B40" s="252" t="s">
        <v>109</v>
      </c>
      <c r="C40" s="214"/>
      <c r="D40" s="173"/>
      <c r="E40" s="173">
        <v>12</v>
      </c>
      <c r="F40" s="173"/>
      <c r="G40" s="173">
        <f t="shared" si="1"/>
        <v>32</v>
      </c>
      <c r="H40" s="173">
        <v>17</v>
      </c>
      <c r="I40" s="173">
        <v>15</v>
      </c>
      <c r="J40" s="173">
        <v>34</v>
      </c>
      <c r="K40" s="173">
        <v>9</v>
      </c>
      <c r="L40" s="174">
        <f t="shared" si="2"/>
        <v>553</v>
      </c>
      <c r="M40" s="174"/>
      <c r="N40" s="174">
        <f t="shared" si="7"/>
        <v>278</v>
      </c>
      <c r="O40" s="174">
        <f t="shared" si="3"/>
        <v>275</v>
      </c>
      <c r="P40" s="174">
        <f t="shared" si="4"/>
        <v>188</v>
      </c>
      <c r="Q40" s="174"/>
      <c r="R40" s="174">
        <v>88</v>
      </c>
      <c r="S40" s="174">
        <v>100</v>
      </c>
      <c r="T40" s="174">
        <f t="shared" si="5"/>
        <v>185</v>
      </c>
      <c r="U40" s="174"/>
      <c r="V40" s="174">
        <v>95</v>
      </c>
      <c r="W40" s="174">
        <v>90</v>
      </c>
      <c r="X40" s="174">
        <f t="shared" si="6"/>
        <v>180</v>
      </c>
      <c r="Y40" s="174"/>
      <c r="Z40" s="174">
        <v>95</v>
      </c>
      <c r="AA40" s="174">
        <v>85</v>
      </c>
      <c r="AB40" s="214"/>
      <c r="AC40" s="250" t="s">
        <v>109</v>
      </c>
      <c r="AD40" s="214"/>
    </row>
    <row r="41" spans="1:30" ht="9.75" customHeight="1">
      <c r="A41" s="215"/>
      <c r="B41" s="253" t="s">
        <v>110</v>
      </c>
      <c r="C41" s="214"/>
      <c r="D41" s="173"/>
      <c r="E41" s="173">
        <v>0</v>
      </c>
      <c r="F41" s="173"/>
      <c r="G41" s="173">
        <f t="shared" si="1"/>
        <v>0</v>
      </c>
      <c r="H41" s="173">
        <v>0</v>
      </c>
      <c r="I41" s="173">
        <v>0</v>
      </c>
      <c r="J41" s="173">
        <v>0</v>
      </c>
      <c r="K41" s="173">
        <v>0</v>
      </c>
      <c r="L41" s="174">
        <f t="shared" si="2"/>
        <v>0</v>
      </c>
      <c r="M41" s="174"/>
      <c r="N41" s="174">
        <f t="shared" si="7"/>
        <v>0</v>
      </c>
      <c r="O41" s="174">
        <f t="shared" si="3"/>
        <v>0</v>
      </c>
      <c r="P41" s="174">
        <f t="shared" si="4"/>
        <v>0</v>
      </c>
      <c r="Q41" s="174"/>
      <c r="R41" s="174">
        <v>0</v>
      </c>
      <c r="S41" s="174">
        <v>0</v>
      </c>
      <c r="T41" s="174">
        <f t="shared" si="5"/>
        <v>0</v>
      </c>
      <c r="U41" s="174"/>
      <c r="V41" s="174">
        <v>0</v>
      </c>
      <c r="W41" s="174">
        <v>0</v>
      </c>
      <c r="X41" s="174">
        <f t="shared" si="6"/>
        <v>0</v>
      </c>
      <c r="Y41" s="174"/>
      <c r="Z41" s="174">
        <v>0</v>
      </c>
      <c r="AA41" s="174">
        <v>0</v>
      </c>
      <c r="AB41" s="214"/>
      <c r="AC41" s="256" t="s">
        <v>110</v>
      </c>
      <c r="AD41" s="214"/>
    </row>
    <row r="42" spans="1:30" ht="3" customHeight="1">
      <c r="A42" s="232"/>
      <c r="B42" s="232"/>
      <c r="C42" s="233"/>
      <c r="D42" s="234"/>
      <c r="E42" s="234"/>
      <c r="F42" s="234"/>
      <c r="G42" s="234"/>
      <c r="H42" s="234"/>
      <c r="I42" s="234"/>
      <c r="J42" s="234"/>
      <c r="K42" s="234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3"/>
      <c r="AC42" s="237"/>
      <c r="AD42" s="233"/>
    </row>
    <row r="43" ht="3" customHeight="1"/>
    <row r="44" ht="10.5">
      <c r="A44" s="144" t="s">
        <v>514</v>
      </c>
    </row>
    <row r="45" ht="10.5">
      <c r="A45" s="238" t="s">
        <v>395</v>
      </c>
    </row>
  </sheetData>
  <mergeCells count="33">
    <mergeCell ref="A16:B16"/>
    <mergeCell ref="A26:A27"/>
    <mergeCell ref="A38:A39"/>
    <mergeCell ref="AD26:AD27"/>
    <mergeCell ref="AD38:AD39"/>
    <mergeCell ref="AC12:AD12"/>
    <mergeCell ref="AC13:AD13"/>
    <mergeCell ref="AC15:AD15"/>
    <mergeCell ref="AC16:AD16"/>
    <mergeCell ref="P7:Q7"/>
    <mergeCell ref="T7:U7"/>
    <mergeCell ref="X7:Y7"/>
    <mergeCell ref="AC11:AD11"/>
    <mergeCell ref="A11:B11"/>
    <mergeCell ref="E6:F6"/>
    <mergeCell ref="A12:B12"/>
    <mergeCell ref="AC9:AD9"/>
    <mergeCell ref="AC10:AD10"/>
    <mergeCell ref="L6:O6"/>
    <mergeCell ref="P6:S6"/>
    <mergeCell ref="T6:W6"/>
    <mergeCell ref="X6:AA6"/>
    <mergeCell ref="L7:M7"/>
    <mergeCell ref="L5:AA5"/>
    <mergeCell ref="A15:B15"/>
    <mergeCell ref="A9:B9"/>
    <mergeCell ref="A10:B10"/>
    <mergeCell ref="K5:K7"/>
    <mergeCell ref="A13:B13"/>
    <mergeCell ref="D5:D7"/>
    <mergeCell ref="G5:J5"/>
    <mergeCell ref="G6:I6"/>
    <mergeCell ref="J6:J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0"/>
  <sheetViews>
    <sheetView workbookViewId="0" topLeftCell="A1">
      <pane xSplit="4" ySplit="13" topLeftCell="E14" activePane="bottomRight" state="frozen"/>
      <selection pane="topLeft" activeCell="L53" sqref="L53"/>
      <selection pane="topRight" activeCell="L53" sqref="L53"/>
      <selection pane="bottomLeft" activeCell="L53" sqref="L53"/>
      <selection pane="bottomRight" activeCell="A1" sqref="A1"/>
    </sheetView>
  </sheetViews>
  <sheetFormatPr defaultColWidth="9.00390625" defaultRowHeight="13.5"/>
  <cols>
    <col min="1" max="1" width="3.75390625" style="144" customWidth="1"/>
    <col min="2" max="2" width="4.75390625" style="144" customWidth="1"/>
    <col min="3" max="3" width="8.875" style="144" customWidth="1"/>
    <col min="4" max="4" width="0.875" style="144" customWidth="1"/>
    <col min="5" max="6" width="8.00390625" style="206" customWidth="1"/>
    <col min="7" max="8" width="7.125" style="206" customWidth="1"/>
    <col min="9" max="11" width="8.75390625" style="206" customWidth="1"/>
    <col min="12" max="13" width="8.625" style="206" customWidth="1"/>
    <col min="14" max="21" width="9.125" style="206" customWidth="1"/>
    <col min="22" max="22" width="0.875" style="144" customWidth="1"/>
    <col min="23" max="23" width="8.875" style="144" customWidth="1"/>
    <col min="24" max="24" width="5.50390625" style="144" customWidth="1"/>
    <col min="25" max="25" width="3.75390625" style="144" customWidth="1"/>
    <col min="26" max="16384" width="8.875" style="144" customWidth="1"/>
  </cols>
  <sheetData>
    <row r="1" spans="5:21" s="127" customFormat="1" ht="18" customHeight="1">
      <c r="E1" s="200"/>
      <c r="F1" s="200"/>
      <c r="G1" s="200"/>
      <c r="H1" s="200"/>
      <c r="I1" s="200"/>
      <c r="K1" s="200"/>
      <c r="M1" s="204" t="s">
        <v>111</v>
      </c>
      <c r="N1" s="200" t="s">
        <v>112</v>
      </c>
      <c r="O1" s="200"/>
      <c r="P1" s="200"/>
      <c r="Q1" s="200"/>
      <c r="R1" s="200"/>
      <c r="S1" s="200"/>
      <c r="T1" s="200"/>
      <c r="U1" s="200"/>
    </row>
    <row r="3" ht="10.5">
      <c r="Y3" s="208" t="s">
        <v>113</v>
      </c>
    </row>
    <row r="4" ht="4.5" customHeight="1">
      <c r="Y4" s="208"/>
    </row>
    <row r="5" spans="1:25" ht="10.5">
      <c r="A5" s="209"/>
      <c r="B5" s="209"/>
      <c r="C5" s="210" t="s">
        <v>336</v>
      </c>
      <c r="D5" s="209"/>
      <c r="E5" s="212"/>
      <c r="F5" s="432" t="s">
        <v>114</v>
      </c>
      <c r="G5" s="434"/>
      <c r="H5" s="241"/>
      <c r="I5" s="236"/>
      <c r="J5" s="236"/>
      <c r="K5" s="236"/>
      <c r="L5" s="359" t="s">
        <v>115</v>
      </c>
      <c r="M5" s="359"/>
      <c r="N5" s="359"/>
      <c r="O5" s="359"/>
      <c r="P5" s="359"/>
      <c r="Q5" s="359"/>
      <c r="R5" s="359"/>
      <c r="S5" s="236"/>
      <c r="T5" s="236"/>
      <c r="U5" s="236"/>
      <c r="V5" s="239"/>
      <c r="W5" s="213" t="s">
        <v>336</v>
      </c>
      <c r="X5" s="209"/>
      <c r="Y5" s="209"/>
    </row>
    <row r="6" spans="1:23" ht="10.5">
      <c r="A6" s="214"/>
      <c r="B6" s="214"/>
      <c r="C6" s="215"/>
      <c r="D6" s="214"/>
      <c r="E6" s="187" t="s">
        <v>87</v>
      </c>
      <c r="F6" s="490" t="s">
        <v>116</v>
      </c>
      <c r="G6" s="490" t="s">
        <v>13</v>
      </c>
      <c r="H6" s="242" t="s">
        <v>31</v>
      </c>
      <c r="I6" s="405" t="s">
        <v>117</v>
      </c>
      <c r="J6" s="403"/>
      <c r="K6" s="404"/>
      <c r="L6" s="435" t="s">
        <v>118</v>
      </c>
      <c r="M6" s="436"/>
      <c r="N6" s="436" t="s">
        <v>410</v>
      </c>
      <c r="O6" s="421"/>
      <c r="P6" s="435" t="s">
        <v>411</v>
      </c>
      <c r="Q6" s="421"/>
      <c r="R6" s="435" t="s">
        <v>36</v>
      </c>
      <c r="S6" s="421"/>
      <c r="T6" s="435" t="s">
        <v>119</v>
      </c>
      <c r="U6" s="436"/>
      <c r="V6" s="240"/>
      <c r="W6" s="216"/>
    </row>
    <row r="7" spans="1:26" ht="10.5">
      <c r="A7" s="489" t="s">
        <v>335</v>
      </c>
      <c r="B7" s="489"/>
      <c r="C7" s="215"/>
      <c r="D7" s="244"/>
      <c r="E7" s="218"/>
      <c r="F7" s="491"/>
      <c r="G7" s="491"/>
      <c r="H7" s="245"/>
      <c r="I7" s="219" t="s">
        <v>14</v>
      </c>
      <c r="J7" s="191" t="s">
        <v>15</v>
      </c>
      <c r="K7" s="191" t="s">
        <v>16</v>
      </c>
      <c r="L7" s="191" t="s">
        <v>15</v>
      </c>
      <c r="M7" s="329" t="s">
        <v>16</v>
      </c>
      <c r="N7" s="189" t="s">
        <v>15</v>
      </c>
      <c r="O7" s="191" t="s">
        <v>16</v>
      </c>
      <c r="P7" s="191" t="s">
        <v>15</v>
      </c>
      <c r="Q7" s="191" t="s">
        <v>16</v>
      </c>
      <c r="R7" s="191" t="s">
        <v>15</v>
      </c>
      <c r="S7" s="191" t="s">
        <v>16</v>
      </c>
      <c r="T7" s="191" t="s">
        <v>15</v>
      </c>
      <c r="U7" s="190" t="s">
        <v>16</v>
      </c>
      <c r="V7" s="240"/>
      <c r="W7" s="244"/>
      <c r="X7" s="246"/>
      <c r="Y7" s="247" t="s">
        <v>335</v>
      </c>
      <c r="Z7" s="243"/>
    </row>
    <row r="8" spans="1:23" ht="4.5" customHeight="1">
      <c r="A8" s="221"/>
      <c r="B8" s="221"/>
      <c r="C8" s="222"/>
      <c r="D8" s="21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14"/>
      <c r="W8" s="223"/>
    </row>
    <row r="9" spans="1:25" ht="9" customHeight="1">
      <c r="A9" s="424" t="s">
        <v>442</v>
      </c>
      <c r="B9" s="424"/>
      <c r="C9" s="425"/>
      <c r="D9" s="214"/>
      <c r="E9" s="173">
        <v>15</v>
      </c>
      <c r="F9" s="173">
        <v>1002</v>
      </c>
      <c r="G9" s="173">
        <v>244</v>
      </c>
      <c r="H9" s="173">
        <v>165</v>
      </c>
      <c r="I9" s="173">
        <f>SUM(J9:K9)</f>
        <v>14168</v>
      </c>
      <c r="J9" s="173">
        <f aca="true" t="shared" si="0" ref="J9:K12">SUM(L9,N9,P9,R9,T9)</f>
        <v>6463</v>
      </c>
      <c r="K9" s="173">
        <f t="shared" si="0"/>
        <v>7705</v>
      </c>
      <c r="L9" s="173">
        <v>2209</v>
      </c>
      <c r="M9" s="173">
        <v>2513</v>
      </c>
      <c r="N9" s="173">
        <v>2140</v>
      </c>
      <c r="O9" s="173">
        <v>2575</v>
      </c>
      <c r="P9" s="173">
        <v>2014</v>
      </c>
      <c r="Q9" s="173">
        <v>2438</v>
      </c>
      <c r="R9" s="173">
        <v>81</v>
      </c>
      <c r="S9" s="173">
        <v>27</v>
      </c>
      <c r="T9" s="173">
        <v>19</v>
      </c>
      <c r="U9" s="173">
        <v>152</v>
      </c>
      <c r="V9" s="214"/>
      <c r="W9" s="402" t="s">
        <v>442</v>
      </c>
      <c r="X9" s="424"/>
      <c r="Y9" s="424"/>
    </row>
    <row r="10" spans="1:25" ht="9" customHeight="1">
      <c r="A10" s="424">
        <v>12</v>
      </c>
      <c r="B10" s="424"/>
      <c r="C10" s="425"/>
      <c r="D10" s="214"/>
      <c r="E10" s="173">
        <v>15</v>
      </c>
      <c r="F10" s="173">
        <v>1011</v>
      </c>
      <c r="G10" s="173">
        <v>242</v>
      </c>
      <c r="H10" s="173">
        <v>164</v>
      </c>
      <c r="I10" s="173">
        <f>SUM(J10:K10)</f>
        <v>14117</v>
      </c>
      <c r="J10" s="173">
        <f t="shared" si="0"/>
        <v>6459</v>
      </c>
      <c r="K10" s="173">
        <f t="shared" si="0"/>
        <v>7658</v>
      </c>
      <c r="L10" s="173">
        <v>2197</v>
      </c>
      <c r="M10" s="173">
        <v>2495</v>
      </c>
      <c r="N10" s="173">
        <v>2090</v>
      </c>
      <c r="O10" s="173">
        <v>2468</v>
      </c>
      <c r="P10" s="173">
        <v>2052</v>
      </c>
      <c r="Q10" s="173">
        <v>2513</v>
      </c>
      <c r="R10" s="173">
        <v>99</v>
      </c>
      <c r="S10" s="173">
        <v>38</v>
      </c>
      <c r="T10" s="173">
        <v>21</v>
      </c>
      <c r="U10" s="173">
        <v>144</v>
      </c>
      <c r="V10" s="214"/>
      <c r="W10" s="402">
        <v>12</v>
      </c>
      <c r="X10" s="424"/>
      <c r="Y10" s="424"/>
    </row>
    <row r="11" spans="1:25" ht="9" customHeight="1">
      <c r="A11" s="424">
        <v>13</v>
      </c>
      <c r="B11" s="424"/>
      <c r="C11" s="425"/>
      <c r="D11" s="214"/>
      <c r="E11" s="173">
        <v>16</v>
      </c>
      <c r="F11" s="173">
        <v>1025</v>
      </c>
      <c r="G11" s="173">
        <v>287</v>
      </c>
      <c r="H11" s="173">
        <v>157</v>
      </c>
      <c r="I11" s="173">
        <f>SUM(J11:K11)</f>
        <v>13809</v>
      </c>
      <c r="J11" s="173">
        <f t="shared" si="0"/>
        <v>6352</v>
      </c>
      <c r="K11" s="173">
        <f t="shared" si="0"/>
        <v>7457</v>
      </c>
      <c r="L11" s="173">
        <v>2141</v>
      </c>
      <c r="M11" s="173">
        <v>2465</v>
      </c>
      <c r="N11" s="173">
        <v>2087</v>
      </c>
      <c r="O11" s="173">
        <v>2422</v>
      </c>
      <c r="P11" s="173">
        <v>2014</v>
      </c>
      <c r="Q11" s="173">
        <v>2390</v>
      </c>
      <c r="R11" s="173">
        <v>89</v>
      </c>
      <c r="S11" s="173">
        <v>38</v>
      </c>
      <c r="T11" s="173">
        <v>21</v>
      </c>
      <c r="U11" s="173">
        <v>142</v>
      </c>
      <c r="V11" s="214"/>
      <c r="W11" s="402">
        <v>13</v>
      </c>
      <c r="X11" s="424"/>
      <c r="Y11" s="424"/>
    </row>
    <row r="12" spans="1:25" ht="9" customHeight="1">
      <c r="A12" s="424">
        <v>14</v>
      </c>
      <c r="B12" s="424"/>
      <c r="C12" s="425"/>
      <c r="D12" s="214"/>
      <c r="E12" s="343">
        <v>16</v>
      </c>
      <c r="F12" s="343">
        <v>1029</v>
      </c>
      <c r="G12" s="343">
        <v>240</v>
      </c>
      <c r="H12" s="343">
        <v>153</v>
      </c>
      <c r="I12" s="173">
        <f>SUM(J12:K12)</f>
        <v>13497</v>
      </c>
      <c r="J12" s="173">
        <f t="shared" si="0"/>
        <v>6249</v>
      </c>
      <c r="K12" s="173">
        <f t="shared" si="0"/>
        <v>7248</v>
      </c>
      <c r="L12" s="343">
        <v>2050</v>
      </c>
      <c r="M12" s="343">
        <v>2338</v>
      </c>
      <c r="N12" s="343">
        <v>2064</v>
      </c>
      <c r="O12" s="343">
        <v>2377</v>
      </c>
      <c r="P12" s="343">
        <v>2023</v>
      </c>
      <c r="Q12" s="343">
        <v>2346</v>
      </c>
      <c r="R12" s="343">
        <v>94</v>
      </c>
      <c r="S12" s="343">
        <v>42</v>
      </c>
      <c r="T12" s="343">
        <v>18</v>
      </c>
      <c r="U12" s="343">
        <v>145</v>
      </c>
      <c r="V12" s="214"/>
      <c r="W12" s="402">
        <v>14</v>
      </c>
      <c r="X12" s="424"/>
      <c r="Y12" s="424"/>
    </row>
    <row r="13" spans="1:25" s="230" customFormat="1" ht="9" customHeight="1">
      <c r="A13" s="428">
        <v>15</v>
      </c>
      <c r="B13" s="428"/>
      <c r="C13" s="429"/>
      <c r="D13" s="227"/>
      <c r="E13" s="229">
        <f>SUM(E15:E16)</f>
        <v>16</v>
      </c>
      <c r="F13" s="229">
        <f>SUM(F15:F16)</f>
        <v>1023</v>
      </c>
      <c r="G13" s="229">
        <f>SUM(G15:G16)</f>
        <v>235</v>
      </c>
      <c r="H13" s="229">
        <f>SUM(H15:H16)</f>
        <v>159</v>
      </c>
      <c r="I13" s="229">
        <f aca="true" t="shared" si="1" ref="I13:I37">SUM(J13:K13)</f>
        <v>12943</v>
      </c>
      <c r="J13" s="229">
        <f aca="true" t="shared" si="2" ref="J13:T13">SUM(J15:J16)</f>
        <v>5960</v>
      </c>
      <c r="K13" s="229">
        <f t="shared" si="2"/>
        <v>6983</v>
      </c>
      <c r="L13" s="229">
        <f t="shared" si="2"/>
        <v>1908</v>
      </c>
      <c r="M13" s="229">
        <f t="shared" si="2"/>
        <v>2257</v>
      </c>
      <c r="N13" s="229">
        <f t="shared" si="2"/>
        <v>1957</v>
      </c>
      <c r="O13" s="229">
        <f t="shared" si="2"/>
        <v>2245</v>
      </c>
      <c r="P13" s="229">
        <f t="shared" si="2"/>
        <v>1987</v>
      </c>
      <c r="Q13" s="229">
        <f t="shared" si="2"/>
        <v>2309</v>
      </c>
      <c r="R13" s="229">
        <v>94</v>
      </c>
      <c r="S13" s="229">
        <v>42</v>
      </c>
      <c r="T13" s="229">
        <f t="shared" si="2"/>
        <v>19</v>
      </c>
      <c r="U13" s="229">
        <f>SUM(U15:U16)</f>
        <v>136</v>
      </c>
      <c r="V13" s="227"/>
      <c r="W13" s="406">
        <v>15</v>
      </c>
      <c r="X13" s="428"/>
      <c r="Y13" s="428"/>
    </row>
    <row r="14" spans="1:25" ht="3" customHeight="1">
      <c r="A14" s="424"/>
      <c r="B14" s="424"/>
      <c r="C14" s="425"/>
      <c r="D14" s="214"/>
      <c r="E14" s="260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214"/>
      <c r="W14" s="402"/>
      <c r="X14" s="424"/>
      <c r="Y14" s="424"/>
    </row>
    <row r="15" spans="1:25" ht="9" customHeight="1">
      <c r="A15" s="356" t="s">
        <v>120</v>
      </c>
      <c r="B15" s="356"/>
      <c r="C15" s="360"/>
      <c r="D15" s="214"/>
      <c r="E15" s="173">
        <v>9</v>
      </c>
      <c r="F15" s="173">
        <f>F20+F21+F22+F23+F24+F25+F26+F27+F34+F35+F36</f>
        <v>725</v>
      </c>
      <c r="G15" s="173">
        <f>G20+G21+G22+G23+G24+G25+G26+G27+G34+G35+G36</f>
        <v>97</v>
      </c>
      <c r="H15" s="173">
        <f>H20+H21+H22+H23+H24+H25+H26+H27+H34+H35+H36</f>
        <v>107</v>
      </c>
      <c r="I15" s="173">
        <f t="shared" si="1"/>
        <v>7696</v>
      </c>
      <c r="J15" s="173">
        <f aca="true" t="shared" si="3" ref="J15:K18">SUM(L15,N15,P15,R15,T15)</f>
        <v>3528</v>
      </c>
      <c r="K15" s="173">
        <f t="shared" si="3"/>
        <v>4168</v>
      </c>
      <c r="L15" s="173">
        <f aca="true" t="shared" si="4" ref="L15:U15">L20+L21+L22+L23+L24+L25+L26+L27+L34+L35+L36</f>
        <v>1100</v>
      </c>
      <c r="M15" s="173">
        <f t="shared" si="4"/>
        <v>1336</v>
      </c>
      <c r="N15" s="173">
        <f t="shared" si="4"/>
        <v>1145</v>
      </c>
      <c r="O15" s="173">
        <f t="shared" si="4"/>
        <v>1371</v>
      </c>
      <c r="P15" s="173">
        <f t="shared" si="4"/>
        <v>1194</v>
      </c>
      <c r="Q15" s="173">
        <f t="shared" si="4"/>
        <v>1425</v>
      </c>
      <c r="R15" s="173">
        <f t="shared" si="4"/>
        <v>89</v>
      </c>
      <c r="S15" s="173">
        <f t="shared" si="4"/>
        <v>36</v>
      </c>
      <c r="T15" s="173">
        <f t="shared" si="4"/>
        <v>0</v>
      </c>
      <c r="U15" s="173">
        <f t="shared" si="4"/>
        <v>0</v>
      </c>
      <c r="V15" s="214"/>
      <c r="W15" s="355" t="s">
        <v>120</v>
      </c>
      <c r="X15" s="356"/>
      <c r="Y15" s="356"/>
    </row>
    <row r="16" spans="1:25" ht="9" customHeight="1">
      <c r="A16" s="356" t="s">
        <v>121</v>
      </c>
      <c r="B16" s="356"/>
      <c r="C16" s="360"/>
      <c r="D16" s="214"/>
      <c r="E16" s="173">
        <v>7</v>
      </c>
      <c r="F16" s="173">
        <f>F28+F29+F30+F31+F32+F33+F37</f>
        <v>298</v>
      </c>
      <c r="G16" s="173">
        <f>G28+G29+G30+G31+G32+G33+G37</f>
        <v>138</v>
      </c>
      <c r="H16" s="173">
        <f>H28+H29+H30+H31+H32+H33+H37</f>
        <v>52</v>
      </c>
      <c r="I16" s="173">
        <f t="shared" si="1"/>
        <v>5247</v>
      </c>
      <c r="J16" s="173">
        <f t="shared" si="3"/>
        <v>2432</v>
      </c>
      <c r="K16" s="173">
        <f t="shared" si="3"/>
        <v>2815</v>
      </c>
      <c r="L16" s="173">
        <f aca="true" t="shared" si="5" ref="L16:U16">L28+L29+L30+L31+L32+L33+L37</f>
        <v>808</v>
      </c>
      <c r="M16" s="173">
        <f t="shared" si="5"/>
        <v>921</v>
      </c>
      <c r="N16" s="173">
        <f t="shared" si="5"/>
        <v>812</v>
      </c>
      <c r="O16" s="173">
        <f t="shared" si="5"/>
        <v>874</v>
      </c>
      <c r="P16" s="173">
        <f t="shared" si="5"/>
        <v>793</v>
      </c>
      <c r="Q16" s="173">
        <f t="shared" si="5"/>
        <v>884</v>
      </c>
      <c r="R16" s="173">
        <f t="shared" si="5"/>
        <v>0</v>
      </c>
      <c r="S16" s="173">
        <f t="shared" si="5"/>
        <v>0</v>
      </c>
      <c r="T16" s="173">
        <f t="shared" si="5"/>
        <v>19</v>
      </c>
      <c r="U16" s="173">
        <f t="shared" si="5"/>
        <v>136</v>
      </c>
      <c r="V16" s="214"/>
      <c r="W16" s="355" t="s">
        <v>121</v>
      </c>
      <c r="X16" s="356"/>
      <c r="Y16" s="356"/>
    </row>
    <row r="17" spans="1:25" ht="9" customHeight="1">
      <c r="A17" s="356" t="s">
        <v>122</v>
      </c>
      <c r="B17" s="356"/>
      <c r="C17" s="360"/>
      <c r="D17" s="214"/>
      <c r="E17" s="173">
        <v>14</v>
      </c>
      <c r="F17" s="173">
        <f>F20+F21+F22+F23+F24+F25+F26+F27+F28+F29+F30+F31+F32+F33</f>
        <v>894</v>
      </c>
      <c r="G17" s="173">
        <f>G20+G21+G22+G23+G24+G25+G26+G27+G28+G29+G30+G31+G32+G33</f>
        <v>200</v>
      </c>
      <c r="H17" s="173">
        <f>H20+H21+H22+H23+H24+H25+H26+H27+H28+H29+H30+H31+H32+H33</f>
        <v>141</v>
      </c>
      <c r="I17" s="173">
        <f>SUM(J17:K17)</f>
        <v>11934</v>
      </c>
      <c r="J17" s="173">
        <f t="shared" si="3"/>
        <v>5361</v>
      </c>
      <c r="K17" s="173">
        <f t="shared" si="3"/>
        <v>6573</v>
      </c>
      <c r="L17" s="173">
        <f aca="true" t="shared" si="6" ref="L17:U17">L20+L21+L22+L23+L24+L25+L26+L27+L28+L29+L30+L31+L32+L33</f>
        <v>1751</v>
      </c>
      <c r="M17" s="173">
        <f t="shared" si="6"/>
        <v>2128</v>
      </c>
      <c r="N17" s="173">
        <f t="shared" si="6"/>
        <v>1783</v>
      </c>
      <c r="O17" s="173">
        <f t="shared" si="6"/>
        <v>2126</v>
      </c>
      <c r="P17" s="173">
        <f t="shared" si="6"/>
        <v>1808</v>
      </c>
      <c r="Q17" s="173">
        <f t="shared" si="6"/>
        <v>2183</v>
      </c>
      <c r="R17" s="173">
        <f t="shared" si="6"/>
        <v>0</v>
      </c>
      <c r="S17" s="173">
        <f t="shared" si="6"/>
        <v>0</v>
      </c>
      <c r="T17" s="173">
        <f t="shared" si="6"/>
        <v>19</v>
      </c>
      <c r="U17" s="173">
        <f t="shared" si="6"/>
        <v>136</v>
      </c>
      <c r="V17" s="214"/>
      <c r="W17" s="355" t="s">
        <v>122</v>
      </c>
      <c r="X17" s="356"/>
      <c r="Y17" s="356"/>
    </row>
    <row r="18" spans="1:25" ht="9" customHeight="1">
      <c r="A18" s="356" t="s">
        <v>123</v>
      </c>
      <c r="B18" s="356"/>
      <c r="C18" s="360"/>
      <c r="D18" s="214"/>
      <c r="E18" s="173">
        <v>4</v>
      </c>
      <c r="F18" s="173">
        <f>F34+F35+F36+F37</f>
        <v>129</v>
      </c>
      <c r="G18" s="173">
        <f>G34+G35+G36+G37</f>
        <v>35</v>
      </c>
      <c r="H18" s="173">
        <f>H34+H35+H36+H37</f>
        <v>18</v>
      </c>
      <c r="I18" s="173">
        <f t="shared" si="1"/>
        <v>1009</v>
      </c>
      <c r="J18" s="173">
        <f t="shared" si="3"/>
        <v>599</v>
      </c>
      <c r="K18" s="173">
        <f t="shared" si="3"/>
        <v>410</v>
      </c>
      <c r="L18" s="173">
        <f aca="true" t="shared" si="7" ref="L18:U18">L34+L35+L36+L37</f>
        <v>157</v>
      </c>
      <c r="M18" s="173">
        <f t="shared" si="7"/>
        <v>129</v>
      </c>
      <c r="N18" s="173">
        <f t="shared" si="7"/>
        <v>174</v>
      </c>
      <c r="O18" s="173">
        <f t="shared" si="7"/>
        <v>119</v>
      </c>
      <c r="P18" s="173">
        <f t="shared" si="7"/>
        <v>179</v>
      </c>
      <c r="Q18" s="173">
        <f t="shared" si="7"/>
        <v>126</v>
      </c>
      <c r="R18" s="173">
        <f t="shared" si="7"/>
        <v>89</v>
      </c>
      <c r="S18" s="173">
        <f t="shared" si="7"/>
        <v>36</v>
      </c>
      <c r="T18" s="173">
        <f t="shared" si="7"/>
        <v>0</v>
      </c>
      <c r="U18" s="173">
        <f t="shared" si="7"/>
        <v>0</v>
      </c>
      <c r="V18" s="214"/>
      <c r="W18" s="355" t="s">
        <v>123</v>
      </c>
      <c r="X18" s="356"/>
      <c r="Y18" s="356"/>
    </row>
    <row r="19" spans="1:23" ht="6" customHeight="1">
      <c r="A19" s="424"/>
      <c r="B19" s="424"/>
      <c r="C19" s="215"/>
      <c r="D19" s="214"/>
      <c r="E19" s="224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214"/>
      <c r="W19" s="244"/>
    </row>
    <row r="20" spans="1:25" ht="9" customHeight="1">
      <c r="A20" s="492"/>
      <c r="B20" s="492"/>
      <c r="C20" s="257" t="s">
        <v>412</v>
      </c>
      <c r="D20" s="214"/>
      <c r="E20" s="344"/>
      <c r="F20" s="173">
        <v>91</v>
      </c>
      <c r="G20" s="173">
        <v>9</v>
      </c>
      <c r="H20" s="173">
        <v>14</v>
      </c>
      <c r="I20" s="173">
        <f t="shared" si="1"/>
        <v>797</v>
      </c>
      <c r="J20" s="173">
        <f>SUM(L20,N20,P20,R20,T20)</f>
        <v>303</v>
      </c>
      <c r="K20" s="173">
        <f>SUM(M20,O20,Q20,S20,U20)</f>
        <v>494</v>
      </c>
      <c r="L20" s="173">
        <v>110</v>
      </c>
      <c r="M20" s="173">
        <v>162</v>
      </c>
      <c r="N20" s="173">
        <v>90</v>
      </c>
      <c r="O20" s="173">
        <v>173</v>
      </c>
      <c r="P20" s="173">
        <v>103</v>
      </c>
      <c r="Q20" s="173">
        <v>159</v>
      </c>
      <c r="R20" s="173">
        <v>0</v>
      </c>
      <c r="S20" s="173">
        <v>0</v>
      </c>
      <c r="T20" s="173">
        <v>0</v>
      </c>
      <c r="U20" s="173">
        <v>0</v>
      </c>
      <c r="V20" s="214"/>
      <c r="W20" s="257" t="s">
        <v>412</v>
      </c>
      <c r="X20" s="492"/>
      <c r="Y20" s="492"/>
    </row>
    <row r="21" spans="1:25" ht="9" customHeight="1">
      <c r="A21" s="376"/>
      <c r="B21" s="376"/>
      <c r="C21" s="250" t="s">
        <v>408</v>
      </c>
      <c r="D21" s="214"/>
      <c r="E21" s="344"/>
      <c r="F21" s="173">
        <v>79</v>
      </c>
      <c r="G21" s="173">
        <v>21</v>
      </c>
      <c r="H21" s="173">
        <v>11</v>
      </c>
      <c r="I21" s="173">
        <f t="shared" si="1"/>
        <v>858</v>
      </c>
      <c r="J21" s="173">
        <f aca="true" t="shared" si="8" ref="J21:J37">SUM(L21,N21,P21,R21,T21)</f>
        <v>318</v>
      </c>
      <c r="K21" s="173">
        <f aca="true" t="shared" si="9" ref="K21:K37">SUM(M21,O21,Q21,S21,U21)</f>
        <v>540</v>
      </c>
      <c r="L21" s="173">
        <v>91</v>
      </c>
      <c r="M21" s="173">
        <v>149</v>
      </c>
      <c r="N21" s="173">
        <v>90</v>
      </c>
      <c r="O21" s="173">
        <v>146</v>
      </c>
      <c r="P21" s="173">
        <v>137</v>
      </c>
      <c r="Q21" s="173">
        <v>245</v>
      </c>
      <c r="R21" s="173">
        <v>0</v>
      </c>
      <c r="S21" s="173">
        <v>0</v>
      </c>
      <c r="T21" s="173">
        <v>0</v>
      </c>
      <c r="U21" s="173">
        <v>0</v>
      </c>
      <c r="V21" s="214"/>
      <c r="W21" s="250" t="s">
        <v>408</v>
      </c>
      <c r="X21" s="376"/>
      <c r="Y21" s="376"/>
    </row>
    <row r="22" spans="1:25" ht="9" customHeight="1">
      <c r="A22" s="376" t="s">
        <v>95</v>
      </c>
      <c r="B22" s="376"/>
      <c r="C22" s="257" t="s">
        <v>45</v>
      </c>
      <c r="D22" s="214"/>
      <c r="E22" s="344"/>
      <c r="F22" s="173">
        <v>79</v>
      </c>
      <c r="G22" s="173">
        <v>1</v>
      </c>
      <c r="H22" s="173">
        <v>9</v>
      </c>
      <c r="I22" s="173">
        <f t="shared" si="1"/>
        <v>830</v>
      </c>
      <c r="J22" s="173">
        <f t="shared" si="8"/>
        <v>403</v>
      </c>
      <c r="K22" s="173">
        <f t="shared" si="9"/>
        <v>427</v>
      </c>
      <c r="L22" s="173">
        <v>142</v>
      </c>
      <c r="M22" s="173">
        <v>145</v>
      </c>
      <c r="N22" s="173">
        <v>128</v>
      </c>
      <c r="O22" s="173">
        <v>146</v>
      </c>
      <c r="P22" s="173">
        <v>133</v>
      </c>
      <c r="Q22" s="173">
        <v>136</v>
      </c>
      <c r="R22" s="173">
        <v>0</v>
      </c>
      <c r="S22" s="173">
        <v>0</v>
      </c>
      <c r="T22" s="173">
        <v>0</v>
      </c>
      <c r="U22" s="173">
        <v>0</v>
      </c>
      <c r="V22" s="214"/>
      <c r="W22" s="257" t="s">
        <v>45</v>
      </c>
      <c r="X22" s="376" t="s">
        <v>95</v>
      </c>
      <c r="Y22" s="376"/>
    </row>
    <row r="23" spans="1:25" ht="9" customHeight="1">
      <c r="A23" s="376"/>
      <c r="B23" s="376"/>
      <c r="C23" s="250" t="s">
        <v>505</v>
      </c>
      <c r="D23" s="214"/>
      <c r="E23" s="344"/>
      <c r="F23" s="173">
        <v>63</v>
      </c>
      <c r="G23" s="173">
        <v>12</v>
      </c>
      <c r="H23" s="173">
        <v>10</v>
      </c>
      <c r="I23" s="173">
        <f t="shared" si="1"/>
        <v>644</v>
      </c>
      <c r="J23" s="173">
        <f t="shared" si="8"/>
        <v>0</v>
      </c>
      <c r="K23" s="173">
        <f t="shared" si="9"/>
        <v>644</v>
      </c>
      <c r="L23" s="173">
        <v>0</v>
      </c>
      <c r="M23" s="173">
        <v>195</v>
      </c>
      <c r="N23" s="173">
        <v>0</v>
      </c>
      <c r="O23" s="173">
        <v>235</v>
      </c>
      <c r="P23" s="173">
        <v>0</v>
      </c>
      <c r="Q23" s="173">
        <v>214</v>
      </c>
      <c r="R23" s="173">
        <v>0</v>
      </c>
      <c r="S23" s="173">
        <v>0</v>
      </c>
      <c r="T23" s="173">
        <v>0</v>
      </c>
      <c r="U23" s="173">
        <v>0</v>
      </c>
      <c r="V23" s="214"/>
      <c r="W23" s="250" t="s">
        <v>505</v>
      </c>
      <c r="X23" s="376"/>
      <c r="Y23" s="376"/>
    </row>
    <row r="24" spans="1:25" ht="9" customHeight="1">
      <c r="A24" s="376"/>
      <c r="B24" s="376"/>
      <c r="C24" s="250" t="s">
        <v>124</v>
      </c>
      <c r="D24" s="214"/>
      <c r="E24" s="344"/>
      <c r="F24" s="173">
        <v>79</v>
      </c>
      <c r="G24" s="173">
        <v>5</v>
      </c>
      <c r="H24" s="173">
        <v>11</v>
      </c>
      <c r="I24" s="173">
        <f t="shared" si="1"/>
        <v>1023</v>
      </c>
      <c r="J24" s="173">
        <f t="shared" si="8"/>
        <v>569</v>
      </c>
      <c r="K24" s="173">
        <f t="shared" si="9"/>
        <v>454</v>
      </c>
      <c r="L24" s="173">
        <v>160</v>
      </c>
      <c r="M24" s="173">
        <v>160</v>
      </c>
      <c r="N24" s="173">
        <v>217</v>
      </c>
      <c r="O24" s="173">
        <v>139</v>
      </c>
      <c r="P24" s="173">
        <v>192</v>
      </c>
      <c r="Q24" s="173">
        <v>155</v>
      </c>
      <c r="R24" s="173">
        <v>0</v>
      </c>
      <c r="S24" s="173">
        <v>0</v>
      </c>
      <c r="T24" s="173">
        <v>0</v>
      </c>
      <c r="U24" s="173">
        <v>0</v>
      </c>
      <c r="V24" s="214"/>
      <c r="W24" s="250" t="s">
        <v>124</v>
      </c>
      <c r="X24" s="376"/>
      <c r="Y24" s="376"/>
    </row>
    <row r="25" spans="1:25" ht="9" customHeight="1">
      <c r="A25" s="376"/>
      <c r="B25" s="376"/>
      <c r="C25" s="250" t="s">
        <v>125</v>
      </c>
      <c r="D25" s="214"/>
      <c r="E25" s="344"/>
      <c r="F25" s="173">
        <v>81</v>
      </c>
      <c r="G25" s="173">
        <v>3</v>
      </c>
      <c r="H25" s="173">
        <v>10</v>
      </c>
      <c r="I25" s="173">
        <f t="shared" si="1"/>
        <v>961</v>
      </c>
      <c r="J25" s="173">
        <f t="shared" si="8"/>
        <v>410</v>
      </c>
      <c r="K25" s="173">
        <f t="shared" si="9"/>
        <v>551</v>
      </c>
      <c r="L25" s="173">
        <v>146</v>
      </c>
      <c r="M25" s="173">
        <v>176</v>
      </c>
      <c r="N25" s="173">
        <v>131</v>
      </c>
      <c r="O25" s="173">
        <v>190</v>
      </c>
      <c r="P25" s="173">
        <v>133</v>
      </c>
      <c r="Q25" s="173">
        <v>185</v>
      </c>
      <c r="R25" s="173">
        <v>0</v>
      </c>
      <c r="S25" s="173">
        <v>0</v>
      </c>
      <c r="T25" s="173">
        <v>0</v>
      </c>
      <c r="U25" s="173">
        <v>0</v>
      </c>
      <c r="V25" s="214"/>
      <c r="W25" s="250" t="s">
        <v>125</v>
      </c>
      <c r="X25" s="376"/>
      <c r="Y25" s="376"/>
    </row>
    <row r="26" spans="1:25" ht="9" customHeight="1">
      <c r="A26" s="376"/>
      <c r="B26" s="376"/>
      <c r="C26" s="250" t="s">
        <v>126</v>
      </c>
      <c r="D26" s="214"/>
      <c r="E26" s="344"/>
      <c r="F26" s="173">
        <v>72</v>
      </c>
      <c r="G26" s="173">
        <v>7</v>
      </c>
      <c r="H26" s="173">
        <v>17</v>
      </c>
      <c r="I26" s="173">
        <f t="shared" si="1"/>
        <v>817</v>
      </c>
      <c r="J26" s="173">
        <f t="shared" si="8"/>
        <v>690</v>
      </c>
      <c r="K26" s="173">
        <f t="shared" si="9"/>
        <v>127</v>
      </c>
      <c r="L26" s="173">
        <v>227</v>
      </c>
      <c r="M26" s="173">
        <v>42</v>
      </c>
      <c r="N26" s="173">
        <v>230</v>
      </c>
      <c r="O26" s="173">
        <v>47</v>
      </c>
      <c r="P26" s="173">
        <v>233</v>
      </c>
      <c r="Q26" s="173">
        <v>38</v>
      </c>
      <c r="R26" s="173">
        <v>0</v>
      </c>
      <c r="S26" s="173">
        <v>0</v>
      </c>
      <c r="T26" s="173">
        <v>0</v>
      </c>
      <c r="U26" s="173">
        <v>0</v>
      </c>
      <c r="V26" s="214"/>
      <c r="W26" s="250" t="s">
        <v>126</v>
      </c>
      <c r="X26" s="376"/>
      <c r="Y26" s="376"/>
    </row>
    <row r="27" spans="1:25" ht="9" customHeight="1">
      <c r="A27" s="353" t="s">
        <v>101</v>
      </c>
      <c r="B27" s="354"/>
      <c r="C27" s="258" t="s">
        <v>127</v>
      </c>
      <c r="D27" s="214"/>
      <c r="E27" s="344"/>
      <c r="F27" s="173">
        <v>60</v>
      </c>
      <c r="G27" s="173">
        <v>8</v>
      </c>
      <c r="H27" s="173">
        <v>9</v>
      </c>
      <c r="I27" s="173">
        <f t="shared" si="1"/>
        <v>888</v>
      </c>
      <c r="J27" s="173">
        <f t="shared" si="8"/>
        <v>311</v>
      </c>
      <c r="K27" s="173">
        <f t="shared" si="9"/>
        <v>577</v>
      </c>
      <c r="L27" s="173">
        <v>86</v>
      </c>
      <c r="M27" s="173">
        <v>195</v>
      </c>
      <c r="N27" s="173">
        <v>114</v>
      </c>
      <c r="O27" s="173">
        <v>192</v>
      </c>
      <c r="P27" s="173">
        <v>111</v>
      </c>
      <c r="Q27" s="173">
        <v>190</v>
      </c>
      <c r="R27" s="173">
        <v>0</v>
      </c>
      <c r="S27" s="173">
        <v>0</v>
      </c>
      <c r="T27" s="173">
        <v>0</v>
      </c>
      <c r="U27" s="173">
        <v>0</v>
      </c>
      <c r="V27" s="214"/>
      <c r="W27" s="258" t="s">
        <v>127</v>
      </c>
      <c r="X27" s="353" t="s">
        <v>101</v>
      </c>
      <c r="Y27" s="354"/>
    </row>
    <row r="28" spans="1:25" ht="9" customHeight="1">
      <c r="A28" s="376"/>
      <c r="B28" s="376"/>
      <c r="C28" s="250" t="s">
        <v>106</v>
      </c>
      <c r="D28" s="214"/>
      <c r="E28" s="344"/>
      <c r="F28" s="173">
        <v>44</v>
      </c>
      <c r="G28" s="173">
        <v>14</v>
      </c>
      <c r="H28" s="173">
        <v>7</v>
      </c>
      <c r="I28" s="173">
        <f t="shared" si="1"/>
        <v>921</v>
      </c>
      <c r="J28" s="173">
        <f t="shared" si="8"/>
        <v>606</v>
      </c>
      <c r="K28" s="173">
        <f t="shared" si="9"/>
        <v>315</v>
      </c>
      <c r="L28" s="173">
        <v>195</v>
      </c>
      <c r="M28" s="173">
        <v>119</v>
      </c>
      <c r="N28" s="173">
        <v>208</v>
      </c>
      <c r="O28" s="173">
        <v>93</v>
      </c>
      <c r="P28" s="173">
        <v>203</v>
      </c>
      <c r="Q28" s="173">
        <v>103</v>
      </c>
      <c r="R28" s="173">
        <v>0</v>
      </c>
      <c r="S28" s="173">
        <v>0</v>
      </c>
      <c r="T28" s="173">
        <v>0</v>
      </c>
      <c r="U28" s="173">
        <v>0</v>
      </c>
      <c r="V28" s="214"/>
      <c r="W28" s="250" t="s">
        <v>106</v>
      </c>
      <c r="X28" s="376"/>
      <c r="Y28" s="376"/>
    </row>
    <row r="29" spans="1:25" ht="9" customHeight="1">
      <c r="A29" s="376"/>
      <c r="B29" s="376"/>
      <c r="C29" s="250" t="s">
        <v>107</v>
      </c>
      <c r="D29" s="214"/>
      <c r="E29" s="344"/>
      <c r="F29" s="173">
        <v>51</v>
      </c>
      <c r="G29" s="173">
        <v>32</v>
      </c>
      <c r="H29" s="173">
        <v>6</v>
      </c>
      <c r="I29" s="173">
        <f t="shared" si="1"/>
        <v>1019</v>
      </c>
      <c r="J29" s="173">
        <f t="shared" si="8"/>
        <v>0</v>
      </c>
      <c r="K29" s="173">
        <f t="shared" si="9"/>
        <v>1019</v>
      </c>
      <c r="L29" s="173">
        <v>0</v>
      </c>
      <c r="M29" s="173">
        <v>341</v>
      </c>
      <c r="N29" s="173">
        <v>0</v>
      </c>
      <c r="O29" s="173">
        <v>343</v>
      </c>
      <c r="P29" s="173">
        <v>0</v>
      </c>
      <c r="Q29" s="173">
        <v>335</v>
      </c>
      <c r="R29" s="173">
        <v>0</v>
      </c>
      <c r="S29" s="173">
        <v>0</v>
      </c>
      <c r="T29" s="173">
        <v>0</v>
      </c>
      <c r="U29" s="173">
        <v>0</v>
      </c>
      <c r="V29" s="214"/>
      <c r="W29" s="250" t="s">
        <v>107</v>
      </c>
      <c r="X29" s="376"/>
      <c r="Y29" s="376"/>
    </row>
    <row r="30" spans="1:25" ht="9" customHeight="1">
      <c r="A30" s="376" t="s">
        <v>84</v>
      </c>
      <c r="B30" s="376"/>
      <c r="C30" s="250" t="s">
        <v>85</v>
      </c>
      <c r="D30" s="214"/>
      <c r="E30" s="344"/>
      <c r="F30" s="173">
        <v>53</v>
      </c>
      <c r="G30" s="173">
        <v>21</v>
      </c>
      <c r="H30" s="173">
        <v>3</v>
      </c>
      <c r="I30" s="173">
        <f t="shared" si="1"/>
        <v>954</v>
      </c>
      <c r="J30" s="173">
        <f t="shared" si="8"/>
        <v>650</v>
      </c>
      <c r="K30" s="173">
        <f t="shared" si="9"/>
        <v>304</v>
      </c>
      <c r="L30" s="173">
        <v>233</v>
      </c>
      <c r="M30" s="173">
        <v>95</v>
      </c>
      <c r="N30" s="173">
        <v>205</v>
      </c>
      <c r="O30" s="173">
        <v>98</v>
      </c>
      <c r="P30" s="173">
        <v>212</v>
      </c>
      <c r="Q30" s="173">
        <v>111</v>
      </c>
      <c r="R30" s="173">
        <v>0</v>
      </c>
      <c r="S30" s="173">
        <v>0</v>
      </c>
      <c r="T30" s="173">
        <v>0</v>
      </c>
      <c r="U30" s="173">
        <v>0</v>
      </c>
      <c r="V30" s="214"/>
      <c r="W30" s="250" t="s">
        <v>85</v>
      </c>
      <c r="X30" s="376" t="s">
        <v>84</v>
      </c>
      <c r="Y30" s="376"/>
    </row>
    <row r="31" spans="1:25" ht="9" customHeight="1">
      <c r="A31" s="376"/>
      <c r="B31" s="376"/>
      <c r="C31" s="250" t="s">
        <v>128</v>
      </c>
      <c r="D31" s="214"/>
      <c r="E31" s="344"/>
      <c r="F31" s="173">
        <v>58</v>
      </c>
      <c r="G31" s="173">
        <v>10</v>
      </c>
      <c r="H31" s="173">
        <v>11</v>
      </c>
      <c r="I31" s="173">
        <f t="shared" si="1"/>
        <v>1054</v>
      </c>
      <c r="J31" s="173">
        <f t="shared" si="8"/>
        <v>555</v>
      </c>
      <c r="K31" s="173">
        <f t="shared" si="9"/>
        <v>499</v>
      </c>
      <c r="L31" s="173">
        <v>179</v>
      </c>
      <c r="M31" s="173">
        <v>175</v>
      </c>
      <c r="N31" s="173">
        <v>190</v>
      </c>
      <c r="O31" s="173">
        <v>159</v>
      </c>
      <c r="P31" s="173">
        <v>186</v>
      </c>
      <c r="Q31" s="173">
        <v>165</v>
      </c>
      <c r="R31" s="173">
        <v>0</v>
      </c>
      <c r="S31" s="173">
        <v>0</v>
      </c>
      <c r="T31" s="173">
        <v>0</v>
      </c>
      <c r="U31" s="173">
        <v>0</v>
      </c>
      <c r="V31" s="214"/>
      <c r="W31" s="250" t="s">
        <v>128</v>
      </c>
      <c r="X31" s="376"/>
      <c r="Y31" s="376"/>
    </row>
    <row r="32" spans="1:25" ht="9" customHeight="1">
      <c r="A32" s="376"/>
      <c r="B32" s="376"/>
      <c r="C32" s="250" t="s">
        <v>129</v>
      </c>
      <c r="D32" s="214"/>
      <c r="E32" s="344"/>
      <c r="F32" s="173">
        <v>39</v>
      </c>
      <c r="G32" s="173">
        <v>25</v>
      </c>
      <c r="H32" s="173">
        <v>11</v>
      </c>
      <c r="I32" s="173">
        <f t="shared" si="1"/>
        <v>501</v>
      </c>
      <c r="J32" s="173">
        <f t="shared" si="8"/>
        <v>179</v>
      </c>
      <c r="K32" s="173">
        <f t="shared" si="9"/>
        <v>322</v>
      </c>
      <c r="L32" s="173">
        <v>72</v>
      </c>
      <c r="M32" s="173">
        <v>68</v>
      </c>
      <c r="N32" s="173">
        <v>46</v>
      </c>
      <c r="O32" s="173">
        <v>69</v>
      </c>
      <c r="P32" s="173">
        <v>42</v>
      </c>
      <c r="Q32" s="173">
        <v>49</v>
      </c>
      <c r="R32" s="173">
        <v>0</v>
      </c>
      <c r="S32" s="173">
        <v>0</v>
      </c>
      <c r="T32" s="173">
        <v>19</v>
      </c>
      <c r="U32" s="173">
        <v>136</v>
      </c>
      <c r="V32" s="214"/>
      <c r="W32" s="250" t="s">
        <v>129</v>
      </c>
      <c r="X32" s="376"/>
      <c r="Y32" s="376"/>
    </row>
    <row r="33" spans="1:25" ht="9" customHeight="1">
      <c r="A33" s="376"/>
      <c r="B33" s="376"/>
      <c r="C33" s="259" t="s">
        <v>109</v>
      </c>
      <c r="D33" s="214"/>
      <c r="E33" s="344"/>
      <c r="F33" s="173">
        <v>45</v>
      </c>
      <c r="G33" s="173">
        <v>32</v>
      </c>
      <c r="H33" s="173">
        <v>12</v>
      </c>
      <c r="I33" s="173">
        <f t="shared" si="1"/>
        <v>667</v>
      </c>
      <c r="J33" s="173">
        <f t="shared" si="8"/>
        <v>367</v>
      </c>
      <c r="K33" s="173">
        <f t="shared" si="9"/>
        <v>300</v>
      </c>
      <c r="L33" s="173">
        <v>110</v>
      </c>
      <c r="M33" s="173">
        <v>106</v>
      </c>
      <c r="N33" s="173">
        <v>134</v>
      </c>
      <c r="O33" s="173">
        <v>96</v>
      </c>
      <c r="P33" s="173">
        <v>123</v>
      </c>
      <c r="Q33" s="173">
        <v>98</v>
      </c>
      <c r="R33" s="173">
        <v>0</v>
      </c>
      <c r="S33" s="173">
        <v>0</v>
      </c>
      <c r="T33" s="173">
        <v>0</v>
      </c>
      <c r="U33" s="173">
        <v>0</v>
      </c>
      <c r="V33" s="214"/>
      <c r="W33" s="259" t="s">
        <v>109</v>
      </c>
      <c r="X33" s="376"/>
      <c r="Y33" s="376"/>
    </row>
    <row r="34" spans="1:25" ht="9" customHeight="1">
      <c r="A34" s="495" t="s">
        <v>130</v>
      </c>
      <c r="B34" s="493" t="s">
        <v>413</v>
      </c>
      <c r="C34" s="257" t="s">
        <v>414</v>
      </c>
      <c r="D34" s="214"/>
      <c r="E34" s="344"/>
      <c r="F34" s="173">
        <v>75</v>
      </c>
      <c r="G34" s="173">
        <v>17</v>
      </c>
      <c r="H34" s="173">
        <v>7</v>
      </c>
      <c r="I34" s="173">
        <f t="shared" si="1"/>
        <v>548</v>
      </c>
      <c r="J34" s="173">
        <f t="shared" si="8"/>
        <v>265</v>
      </c>
      <c r="K34" s="173">
        <f t="shared" si="9"/>
        <v>283</v>
      </c>
      <c r="L34" s="173">
        <v>75</v>
      </c>
      <c r="M34" s="173">
        <v>90</v>
      </c>
      <c r="N34" s="173">
        <v>84</v>
      </c>
      <c r="O34" s="173">
        <v>88</v>
      </c>
      <c r="P34" s="173">
        <v>88</v>
      </c>
      <c r="Q34" s="173">
        <v>83</v>
      </c>
      <c r="R34" s="173">
        <v>18</v>
      </c>
      <c r="S34" s="173">
        <v>22</v>
      </c>
      <c r="T34" s="173">
        <v>0</v>
      </c>
      <c r="U34" s="173">
        <v>0</v>
      </c>
      <c r="V34" s="214"/>
      <c r="W34" s="257" t="s">
        <v>414</v>
      </c>
      <c r="X34" s="493" t="s">
        <v>413</v>
      </c>
      <c r="Y34" s="357" t="s">
        <v>130</v>
      </c>
    </row>
    <row r="35" spans="1:25" ht="9" customHeight="1">
      <c r="A35" s="496"/>
      <c r="B35" s="494"/>
      <c r="C35" s="250" t="s">
        <v>415</v>
      </c>
      <c r="D35" s="214"/>
      <c r="E35" s="344"/>
      <c r="F35" s="173">
        <v>38</v>
      </c>
      <c r="G35" s="173">
        <v>10</v>
      </c>
      <c r="H35" s="173">
        <v>9</v>
      </c>
      <c r="I35" s="173">
        <f t="shared" si="1"/>
        <v>259</v>
      </c>
      <c r="J35" s="173">
        <f t="shared" si="8"/>
        <v>224</v>
      </c>
      <c r="K35" s="173">
        <f t="shared" si="9"/>
        <v>35</v>
      </c>
      <c r="L35" s="173">
        <v>52</v>
      </c>
      <c r="M35" s="173">
        <v>7</v>
      </c>
      <c r="N35" s="173">
        <v>51</v>
      </c>
      <c r="O35" s="173">
        <v>7</v>
      </c>
      <c r="P35" s="173">
        <v>59</v>
      </c>
      <c r="Q35" s="173">
        <v>12</v>
      </c>
      <c r="R35" s="173">
        <v>62</v>
      </c>
      <c r="S35" s="173">
        <v>9</v>
      </c>
      <c r="T35" s="173">
        <v>0</v>
      </c>
      <c r="U35" s="173">
        <v>0</v>
      </c>
      <c r="V35" s="214"/>
      <c r="W35" s="250" t="s">
        <v>415</v>
      </c>
      <c r="X35" s="494"/>
      <c r="Y35" s="358"/>
    </row>
    <row r="36" spans="1:25" ht="9.75" customHeight="1">
      <c r="A36" s="496"/>
      <c r="B36" s="248" t="s">
        <v>409</v>
      </c>
      <c r="C36" s="258" t="s">
        <v>127</v>
      </c>
      <c r="D36" s="214"/>
      <c r="E36" s="344"/>
      <c r="F36" s="173">
        <v>8</v>
      </c>
      <c r="G36" s="173">
        <v>4</v>
      </c>
      <c r="H36" s="173">
        <v>0</v>
      </c>
      <c r="I36" s="173">
        <f t="shared" si="1"/>
        <v>71</v>
      </c>
      <c r="J36" s="173">
        <f t="shared" si="8"/>
        <v>35</v>
      </c>
      <c r="K36" s="173">
        <f t="shared" si="9"/>
        <v>36</v>
      </c>
      <c r="L36" s="173">
        <v>11</v>
      </c>
      <c r="M36" s="173">
        <v>15</v>
      </c>
      <c r="N36" s="173">
        <v>10</v>
      </c>
      <c r="O36" s="173">
        <v>8</v>
      </c>
      <c r="P36" s="173">
        <v>5</v>
      </c>
      <c r="Q36" s="173">
        <v>8</v>
      </c>
      <c r="R36" s="173">
        <v>9</v>
      </c>
      <c r="S36" s="173">
        <v>5</v>
      </c>
      <c r="T36" s="173">
        <v>0</v>
      </c>
      <c r="U36" s="173">
        <v>0</v>
      </c>
      <c r="V36" s="214"/>
      <c r="W36" s="258" t="s">
        <v>127</v>
      </c>
      <c r="X36" s="248" t="s">
        <v>409</v>
      </c>
      <c r="Y36" s="358"/>
    </row>
    <row r="37" spans="1:25" ht="9.75" customHeight="1">
      <c r="A37" s="496"/>
      <c r="B37" s="231" t="s">
        <v>84</v>
      </c>
      <c r="C37" s="256" t="s">
        <v>131</v>
      </c>
      <c r="D37" s="214"/>
      <c r="E37" s="344"/>
      <c r="F37" s="173">
        <v>8</v>
      </c>
      <c r="G37" s="173">
        <v>4</v>
      </c>
      <c r="H37" s="173">
        <v>2</v>
      </c>
      <c r="I37" s="173">
        <f t="shared" si="1"/>
        <v>131</v>
      </c>
      <c r="J37" s="173">
        <f t="shared" si="8"/>
        <v>75</v>
      </c>
      <c r="K37" s="173">
        <f t="shared" si="9"/>
        <v>56</v>
      </c>
      <c r="L37" s="173">
        <v>19</v>
      </c>
      <c r="M37" s="173">
        <v>17</v>
      </c>
      <c r="N37" s="173">
        <v>29</v>
      </c>
      <c r="O37" s="173">
        <v>16</v>
      </c>
      <c r="P37" s="173">
        <v>27</v>
      </c>
      <c r="Q37" s="173">
        <v>23</v>
      </c>
      <c r="R37" s="173">
        <v>0</v>
      </c>
      <c r="S37" s="173">
        <v>0</v>
      </c>
      <c r="T37" s="173">
        <v>0</v>
      </c>
      <c r="U37" s="173">
        <v>0</v>
      </c>
      <c r="V37" s="214"/>
      <c r="W37" s="256" t="s">
        <v>131</v>
      </c>
      <c r="X37" s="231" t="s">
        <v>84</v>
      </c>
      <c r="Y37" s="358"/>
    </row>
    <row r="38" spans="1:25" ht="3" customHeight="1">
      <c r="A38" s="232"/>
      <c r="B38" s="233"/>
      <c r="C38" s="237"/>
      <c r="D38" s="233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3"/>
      <c r="W38" s="237"/>
      <c r="X38" s="237"/>
      <c r="Y38" s="233"/>
    </row>
    <row r="39" ht="3" customHeight="1"/>
    <row r="40" ht="10.5">
      <c r="A40" s="144" t="s">
        <v>514</v>
      </c>
    </row>
  </sheetData>
  <mergeCells count="58">
    <mergeCell ref="X34:X35"/>
    <mergeCell ref="A12:C12"/>
    <mergeCell ref="W12:Y12"/>
    <mergeCell ref="A9:C9"/>
    <mergeCell ref="A10:C10"/>
    <mergeCell ref="A11:C11"/>
    <mergeCell ref="W9:Y9"/>
    <mergeCell ref="W10:Y10"/>
    <mergeCell ref="W11:Y11"/>
    <mergeCell ref="A34:A37"/>
    <mergeCell ref="A33:B33"/>
    <mergeCell ref="A29:B29"/>
    <mergeCell ref="A28:B28"/>
    <mergeCell ref="B34:B35"/>
    <mergeCell ref="A32:B32"/>
    <mergeCell ref="A18:C18"/>
    <mergeCell ref="X20:Y20"/>
    <mergeCell ref="X21:Y21"/>
    <mergeCell ref="A26:B26"/>
    <mergeCell ref="A19:B19"/>
    <mergeCell ref="A20:B20"/>
    <mergeCell ref="A21:B21"/>
    <mergeCell ref="A25:B25"/>
    <mergeCell ref="A7:B7"/>
    <mergeCell ref="F5:G5"/>
    <mergeCell ref="F6:F7"/>
    <mergeCell ref="G6:G7"/>
    <mergeCell ref="A13:C13"/>
    <mergeCell ref="A15:C15"/>
    <mergeCell ref="A16:C16"/>
    <mergeCell ref="A17:C17"/>
    <mergeCell ref="R6:S6"/>
    <mergeCell ref="T6:U6"/>
    <mergeCell ref="I6:K6"/>
    <mergeCell ref="L5:R5"/>
    <mergeCell ref="L6:M6"/>
    <mergeCell ref="N6:O6"/>
    <mergeCell ref="P6:Q6"/>
    <mergeCell ref="X33:Y33"/>
    <mergeCell ref="Y34:Y37"/>
    <mergeCell ref="W18:Y18"/>
    <mergeCell ref="W13:Y13"/>
    <mergeCell ref="W16:Y16"/>
    <mergeCell ref="W17:Y17"/>
    <mergeCell ref="X28:Y28"/>
    <mergeCell ref="X29:Y29"/>
    <mergeCell ref="X30:Y31"/>
    <mergeCell ref="X32:Y32"/>
    <mergeCell ref="W14:Y14"/>
    <mergeCell ref="A14:C14"/>
    <mergeCell ref="A30:B31"/>
    <mergeCell ref="A22:B24"/>
    <mergeCell ref="A27:B27"/>
    <mergeCell ref="W15:Y15"/>
    <mergeCell ref="X22:Y24"/>
    <mergeCell ref="X25:Y25"/>
    <mergeCell ref="X26:Y26"/>
    <mergeCell ref="X27:Y2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3"/>
  <sheetViews>
    <sheetView workbookViewId="0" topLeftCell="A1">
      <selection activeCell="A1" sqref="A1"/>
    </sheetView>
  </sheetViews>
  <sheetFormatPr defaultColWidth="9.00390625" defaultRowHeight="13.5"/>
  <cols>
    <col min="1" max="2" width="7.25390625" style="66" customWidth="1"/>
    <col min="3" max="3" width="0.5" style="66" customWidth="1"/>
    <col min="4" max="4" width="2.75390625" style="66" customWidth="1"/>
    <col min="5" max="6" width="5.875" style="66" customWidth="1"/>
    <col min="7" max="7" width="4.875" style="66" customWidth="1"/>
    <col min="8" max="8" width="5.875" style="66" customWidth="1"/>
    <col min="9" max="13" width="4.875" style="66" customWidth="1"/>
    <col min="14" max="16" width="5.875" style="66" customWidth="1"/>
    <col min="17" max="17" width="4.875" style="66" customWidth="1"/>
    <col min="18" max="18" width="4.75390625" style="66" customWidth="1"/>
    <col min="19" max="22" width="7.00390625" style="66" customWidth="1"/>
    <col min="23" max="23" width="5.25390625" style="66" customWidth="1"/>
    <col min="24" max="25" width="7.00390625" style="66" customWidth="1"/>
    <col min="26" max="26" width="5.25390625" style="66" customWidth="1"/>
    <col min="27" max="30" width="7.00390625" style="66" customWidth="1"/>
    <col min="31" max="31" width="0.5" style="66" customWidth="1"/>
    <col min="32" max="33" width="5.625" style="66" customWidth="1"/>
    <col min="34" max="16384" width="8.875" style="66" customWidth="1"/>
  </cols>
  <sheetData>
    <row r="1" spans="15:22" s="13" customFormat="1" ht="18" customHeight="1">
      <c r="O1" s="14"/>
      <c r="P1" s="14"/>
      <c r="R1" s="15" t="s">
        <v>132</v>
      </c>
      <c r="S1" s="16" t="s">
        <v>133</v>
      </c>
      <c r="U1" s="14"/>
      <c r="V1" s="14"/>
    </row>
    <row r="3" ht="12">
      <c r="AG3" s="106" t="s">
        <v>113</v>
      </c>
    </row>
    <row r="4" ht="3.75" customHeight="1">
      <c r="AG4" s="106"/>
    </row>
    <row r="5" spans="1:33" ht="12">
      <c r="A5" s="48"/>
      <c r="B5" s="46" t="s">
        <v>5</v>
      </c>
      <c r="C5" s="48"/>
      <c r="D5" s="124" t="s">
        <v>134</v>
      </c>
      <c r="E5" s="510" t="s">
        <v>135</v>
      </c>
      <c r="F5" s="510"/>
      <c r="G5" s="510"/>
      <c r="H5" s="510"/>
      <c r="I5" s="510"/>
      <c r="J5" s="510"/>
      <c r="K5" s="510"/>
      <c r="L5" s="510"/>
      <c r="M5" s="510"/>
      <c r="N5" s="514" t="s">
        <v>136</v>
      </c>
      <c r="O5" s="514"/>
      <c r="P5" s="510" t="s">
        <v>31</v>
      </c>
      <c r="Q5" s="510"/>
      <c r="R5" s="511"/>
      <c r="S5" s="509" t="s">
        <v>137</v>
      </c>
      <c r="T5" s="510"/>
      <c r="U5" s="510"/>
      <c r="V5" s="510"/>
      <c r="W5" s="510"/>
      <c r="X5" s="510"/>
      <c r="Y5" s="510"/>
      <c r="Z5" s="510"/>
      <c r="AA5" s="511"/>
      <c r="AB5" s="506" t="s">
        <v>138</v>
      </c>
      <c r="AC5" s="507"/>
      <c r="AD5" s="507"/>
      <c r="AE5" s="48"/>
      <c r="AF5" s="99" t="s">
        <v>5</v>
      </c>
      <c r="AG5" s="48"/>
    </row>
    <row r="6" spans="1:33" ht="12">
      <c r="A6" s="43"/>
      <c r="B6" s="67"/>
      <c r="C6" s="43"/>
      <c r="D6" s="41" t="s">
        <v>139</v>
      </c>
      <c r="E6" s="505" t="s">
        <v>14</v>
      </c>
      <c r="F6" s="505" t="s">
        <v>140</v>
      </c>
      <c r="G6" s="505"/>
      <c r="H6" s="505" t="s">
        <v>141</v>
      </c>
      <c r="I6" s="505"/>
      <c r="J6" s="505" t="s">
        <v>142</v>
      </c>
      <c r="K6" s="505"/>
      <c r="L6" s="505" t="s">
        <v>143</v>
      </c>
      <c r="M6" s="505"/>
      <c r="N6" s="515" t="s">
        <v>144</v>
      </c>
      <c r="O6" s="515"/>
      <c r="P6" s="505" t="s">
        <v>145</v>
      </c>
      <c r="Q6" s="505"/>
      <c r="R6" s="513" t="s">
        <v>136</v>
      </c>
      <c r="S6" s="512" t="s">
        <v>454</v>
      </c>
      <c r="T6" s="505"/>
      <c r="U6" s="505"/>
      <c r="V6" s="505" t="s">
        <v>455</v>
      </c>
      <c r="W6" s="505"/>
      <c r="X6" s="505"/>
      <c r="Y6" s="505" t="s">
        <v>456</v>
      </c>
      <c r="Z6" s="505"/>
      <c r="AA6" s="505"/>
      <c r="AB6" s="508"/>
      <c r="AC6" s="508"/>
      <c r="AD6" s="508"/>
      <c r="AE6" s="43"/>
      <c r="AF6" s="42"/>
      <c r="AG6" s="43"/>
    </row>
    <row r="7" spans="1:33" ht="12">
      <c r="A7" s="262" t="s">
        <v>21</v>
      </c>
      <c r="B7" s="67"/>
      <c r="C7" s="70"/>
      <c r="D7" s="38" t="s">
        <v>17</v>
      </c>
      <c r="E7" s="505"/>
      <c r="F7" s="11" t="s">
        <v>15</v>
      </c>
      <c r="G7" s="11" t="s">
        <v>16</v>
      </c>
      <c r="H7" s="11" t="s">
        <v>15</v>
      </c>
      <c r="I7" s="11" t="s">
        <v>16</v>
      </c>
      <c r="J7" s="11" t="s">
        <v>15</v>
      </c>
      <c r="K7" s="11" t="s">
        <v>16</v>
      </c>
      <c r="L7" s="11" t="s">
        <v>15</v>
      </c>
      <c r="M7" s="11" t="s">
        <v>16</v>
      </c>
      <c r="N7" s="11" t="s">
        <v>15</v>
      </c>
      <c r="O7" s="11" t="s">
        <v>16</v>
      </c>
      <c r="P7" s="11" t="s">
        <v>15</v>
      </c>
      <c r="Q7" s="11" t="s">
        <v>16</v>
      </c>
      <c r="R7" s="513"/>
      <c r="S7" s="163" t="s">
        <v>14</v>
      </c>
      <c r="T7" s="115" t="s">
        <v>15</v>
      </c>
      <c r="U7" s="11" t="s">
        <v>16</v>
      </c>
      <c r="V7" s="170" t="s">
        <v>14</v>
      </c>
      <c r="W7" s="11" t="s">
        <v>15</v>
      </c>
      <c r="X7" s="11" t="s">
        <v>16</v>
      </c>
      <c r="Y7" s="170" t="s">
        <v>14</v>
      </c>
      <c r="Z7" s="11" t="s">
        <v>15</v>
      </c>
      <c r="AA7" s="11" t="s">
        <v>16</v>
      </c>
      <c r="AB7" s="170" t="s">
        <v>14</v>
      </c>
      <c r="AC7" s="11" t="s">
        <v>15</v>
      </c>
      <c r="AD7" s="12" t="s">
        <v>16</v>
      </c>
      <c r="AE7" s="111"/>
      <c r="AF7" s="42"/>
      <c r="AG7" s="129" t="s">
        <v>21</v>
      </c>
    </row>
    <row r="8" spans="1:33" ht="4.5" customHeight="1">
      <c r="A8" s="123"/>
      <c r="B8" s="81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71"/>
      <c r="AG8" s="123"/>
    </row>
    <row r="9" spans="1:33" ht="12" customHeight="1">
      <c r="A9" s="498" t="s">
        <v>442</v>
      </c>
      <c r="B9" s="516"/>
      <c r="C9" s="43"/>
      <c r="D9" s="130">
        <v>5</v>
      </c>
      <c r="E9" s="325">
        <f>SUM(F9:M9)</f>
        <v>519</v>
      </c>
      <c r="F9" s="325">
        <v>209</v>
      </c>
      <c r="G9" s="325">
        <v>30</v>
      </c>
      <c r="H9" s="325">
        <v>150</v>
      </c>
      <c r="I9" s="325">
        <v>28</v>
      </c>
      <c r="J9" s="325">
        <v>34</v>
      </c>
      <c r="K9" s="325">
        <v>21</v>
      </c>
      <c r="L9" s="325">
        <v>26</v>
      </c>
      <c r="M9" s="325">
        <v>21</v>
      </c>
      <c r="N9" s="325">
        <v>333</v>
      </c>
      <c r="O9" s="325">
        <v>130</v>
      </c>
      <c r="P9" s="325">
        <v>160</v>
      </c>
      <c r="Q9" s="325">
        <v>85</v>
      </c>
      <c r="R9" s="325">
        <v>20</v>
      </c>
      <c r="S9" s="325">
        <f>SUM(T9:U9)</f>
        <v>6985</v>
      </c>
      <c r="T9" s="325">
        <v>2969</v>
      </c>
      <c r="U9" s="325">
        <v>4016</v>
      </c>
      <c r="V9" s="325">
        <f>SUM(W9:X9)</f>
        <v>2038</v>
      </c>
      <c r="W9" s="325">
        <v>739</v>
      </c>
      <c r="X9" s="325">
        <v>1299</v>
      </c>
      <c r="Y9" s="325">
        <f>SUM(Z9:AA9)</f>
        <v>1943</v>
      </c>
      <c r="Z9" s="325">
        <v>719</v>
      </c>
      <c r="AA9" s="325">
        <v>1224</v>
      </c>
      <c r="AB9" s="325">
        <f>SUM(AC9:AD9)</f>
        <v>6463</v>
      </c>
      <c r="AC9" s="325">
        <v>2479</v>
      </c>
      <c r="AD9" s="325">
        <v>3984</v>
      </c>
      <c r="AE9" s="43"/>
      <c r="AF9" s="497" t="s">
        <v>442</v>
      </c>
      <c r="AG9" s="498"/>
    </row>
    <row r="10" spans="1:33" ht="12">
      <c r="A10" s="500">
        <v>12</v>
      </c>
      <c r="B10" s="520"/>
      <c r="C10" s="43"/>
      <c r="D10" s="130">
        <v>5</v>
      </c>
      <c r="E10" s="325">
        <f>SUM(F10:M10)</f>
        <v>509</v>
      </c>
      <c r="F10" s="325">
        <v>210</v>
      </c>
      <c r="G10" s="325">
        <v>32</v>
      </c>
      <c r="H10" s="325">
        <v>146</v>
      </c>
      <c r="I10" s="325">
        <v>25</v>
      </c>
      <c r="J10" s="325">
        <v>34</v>
      </c>
      <c r="K10" s="325">
        <v>20</v>
      </c>
      <c r="L10" s="325">
        <v>23</v>
      </c>
      <c r="M10" s="325">
        <v>19</v>
      </c>
      <c r="N10" s="325">
        <v>328</v>
      </c>
      <c r="O10" s="325">
        <v>124</v>
      </c>
      <c r="P10" s="325">
        <v>151</v>
      </c>
      <c r="Q10" s="325">
        <v>90</v>
      </c>
      <c r="R10" s="325">
        <v>20</v>
      </c>
      <c r="S10" s="325">
        <f>SUM(T10:U10)</f>
        <v>6806</v>
      </c>
      <c r="T10" s="325">
        <v>2895</v>
      </c>
      <c r="U10" s="325">
        <v>3911</v>
      </c>
      <c r="V10" s="325">
        <f>SUM(W10:X10)</f>
        <v>1939</v>
      </c>
      <c r="W10" s="325">
        <v>730</v>
      </c>
      <c r="X10" s="325">
        <v>1209</v>
      </c>
      <c r="Y10" s="325">
        <f>SUM(Z10:AA10)</f>
        <v>1976</v>
      </c>
      <c r="Z10" s="325">
        <v>708</v>
      </c>
      <c r="AA10" s="325">
        <v>1268</v>
      </c>
      <c r="AB10" s="325">
        <f>SUM(AC10:AD10)</f>
        <v>6331</v>
      </c>
      <c r="AC10" s="325">
        <v>2568</v>
      </c>
      <c r="AD10" s="325">
        <v>3763</v>
      </c>
      <c r="AE10" s="43"/>
      <c r="AF10" s="499">
        <v>12</v>
      </c>
      <c r="AG10" s="500"/>
    </row>
    <row r="11" spans="1:33" ht="12">
      <c r="A11" s="500">
        <v>13</v>
      </c>
      <c r="B11" s="520"/>
      <c r="C11" s="43"/>
      <c r="D11" s="130">
        <v>5</v>
      </c>
      <c r="E11" s="325">
        <f>SUM(F11:M11)</f>
        <v>499</v>
      </c>
      <c r="F11" s="326">
        <v>213</v>
      </c>
      <c r="G11" s="326">
        <v>31</v>
      </c>
      <c r="H11" s="326">
        <v>140</v>
      </c>
      <c r="I11" s="326">
        <v>25</v>
      </c>
      <c r="J11" s="326">
        <v>28</v>
      </c>
      <c r="K11" s="326">
        <v>20</v>
      </c>
      <c r="L11" s="326">
        <v>23</v>
      </c>
      <c r="M11" s="326">
        <v>19</v>
      </c>
      <c r="N11" s="326">
        <v>376</v>
      </c>
      <c r="O11" s="326">
        <v>121</v>
      </c>
      <c r="P11" s="326">
        <v>148</v>
      </c>
      <c r="Q11" s="326">
        <v>86</v>
      </c>
      <c r="R11" s="326">
        <v>21</v>
      </c>
      <c r="S11" s="325">
        <f>SUM(T11:U11)</f>
        <v>6761</v>
      </c>
      <c r="T11" s="326">
        <v>2832</v>
      </c>
      <c r="U11" s="326">
        <v>3929</v>
      </c>
      <c r="V11" s="325">
        <f>SUM(W11:X11)</f>
        <v>1983</v>
      </c>
      <c r="W11" s="326">
        <v>705</v>
      </c>
      <c r="X11" s="326">
        <v>1278</v>
      </c>
      <c r="Y11" s="325">
        <f>SUM(Z11:AA11)</f>
        <v>1868</v>
      </c>
      <c r="Z11" s="326">
        <v>683</v>
      </c>
      <c r="AA11" s="326">
        <v>1185</v>
      </c>
      <c r="AB11" s="325">
        <f>SUM(AC11:AD11)</f>
        <v>7115</v>
      </c>
      <c r="AC11" s="326">
        <v>2958</v>
      </c>
      <c r="AD11" s="326">
        <v>4157</v>
      </c>
      <c r="AE11" s="43"/>
      <c r="AF11" s="499">
        <v>13</v>
      </c>
      <c r="AG11" s="500"/>
    </row>
    <row r="12" spans="1:33" ht="12">
      <c r="A12" s="498">
        <v>14</v>
      </c>
      <c r="B12" s="516"/>
      <c r="C12" s="43"/>
      <c r="D12" s="130">
        <v>5</v>
      </c>
      <c r="E12" s="325">
        <f>SUM(F12:M12)</f>
        <v>501</v>
      </c>
      <c r="F12" s="326">
        <v>212</v>
      </c>
      <c r="G12" s="326">
        <v>25</v>
      </c>
      <c r="H12" s="326">
        <v>140</v>
      </c>
      <c r="I12" s="326">
        <v>28</v>
      </c>
      <c r="J12" s="326">
        <v>32</v>
      </c>
      <c r="K12" s="326">
        <v>22</v>
      </c>
      <c r="L12" s="326">
        <v>22</v>
      </c>
      <c r="M12" s="326">
        <v>20</v>
      </c>
      <c r="N12" s="326">
        <v>344</v>
      </c>
      <c r="O12" s="326">
        <v>101</v>
      </c>
      <c r="P12" s="326">
        <v>150</v>
      </c>
      <c r="Q12" s="326">
        <v>81</v>
      </c>
      <c r="R12" s="326">
        <v>15</v>
      </c>
      <c r="S12" s="325">
        <f>SUM(T12:U12)</f>
        <v>6793</v>
      </c>
      <c r="T12" s="326">
        <v>2775</v>
      </c>
      <c r="U12" s="326">
        <v>4018</v>
      </c>
      <c r="V12" s="325">
        <f>SUM(W12:X12)</f>
        <v>2000</v>
      </c>
      <c r="W12" s="326">
        <v>733</v>
      </c>
      <c r="X12" s="326">
        <v>1267</v>
      </c>
      <c r="Y12" s="325">
        <f>SUM(Z12:AA12)</f>
        <v>1727</v>
      </c>
      <c r="Z12" s="326">
        <v>706</v>
      </c>
      <c r="AA12" s="326">
        <v>1021</v>
      </c>
      <c r="AB12" s="325">
        <f>SUM(AC12:AD12)</f>
        <v>6379</v>
      </c>
      <c r="AC12" s="326">
        <v>2547</v>
      </c>
      <c r="AD12" s="326">
        <v>3832</v>
      </c>
      <c r="AE12" s="43"/>
      <c r="AF12" s="497">
        <v>14</v>
      </c>
      <c r="AG12" s="498"/>
    </row>
    <row r="13" spans="1:33" s="75" customFormat="1" ht="12">
      <c r="A13" s="518">
        <v>15</v>
      </c>
      <c r="B13" s="519"/>
      <c r="C13" s="83"/>
      <c r="D13" s="131">
        <v>5</v>
      </c>
      <c r="E13" s="327">
        <f>SUM(E15:E19)</f>
        <v>504</v>
      </c>
      <c r="F13" s="328">
        <f>SUM(F15:F19)</f>
        <v>219</v>
      </c>
      <c r="G13" s="328">
        <f aca="true" t="shared" si="0" ref="G13:R13">SUM(G15:G19)</f>
        <v>24</v>
      </c>
      <c r="H13" s="328">
        <f t="shared" si="0"/>
        <v>139</v>
      </c>
      <c r="I13" s="328">
        <f t="shared" si="0"/>
        <v>22</v>
      </c>
      <c r="J13" s="328">
        <f t="shared" si="0"/>
        <v>31</v>
      </c>
      <c r="K13" s="328">
        <f t="shared" si="0"/>
        <v>26</v>
      </c>
      <c r="L13" s="328">
        <f t="shared" si="0"/>
        <v>21</v>
      </c>
      <c r="M13" s="328">
        <f t="shared" si="0"/>
        <v>22</v>
      </c>
      <c r="N13" s="328">
        <f t="shared" si="0"/>
        <v>328</v>
      </c>
      <c r="O13" s="328">
        <f t="shared" si="0"/>
        <v>93</v>
      </c>
      <c r="P13" s="328">
        <f t="shared" si="0"/>
        <v>146</v>
      </c>
      <c r="Q13" s="328">
        <f t="shared" si="0"/>
        <v>82</v>
      </c>
      <c r="R13" s="328">
        <f t="shared" si="0"/>
        <v>6</v>
      </c>
      <c r="S13" s="328">
        <f>SUM(S15:S19)</f>
        <v>6762</v>
      </c>
      <c r="T13" s="328">
        <f>SUM(T15:T19)</f>
        <v>2768</v>
      </c>
      <c r="U13" s="328">
        <f>SUM(U15:U19)</f>
        <v>3994</v>
      </c>
      <c r="V13" s="328">
        <f>SUM(W13:X13)</f>
        <v>1959</v>
      </c>
      <c r="W13" s="328">
        <f aca="true" t="shared" si="1" ref="W13:AD13">SUM(W15:W19)</f>
        <v>733</v>
      </c>
      <c r="X13" s="328">
        <f t="shared" si="1"/>
        <v>1226</v>
      </c>
      <c r="Y13" s="328">
        <f t="shared" si="1"/>
        <v>1867</v>
      </c>
      <c r="Z13" s="328">
        <f t="shared" si="1"/>
        <v>662</v>
      </c>
      <c r="AA13" s="328">
        <f t="shared" si="1"/>
        <v>1205</v>
      </c>
      <c r="AB13" s="328">
        <f t="shared" si="1"/>
        <v>6757</v>
      </c>
      <c r="AC13" s="328">
        <f t="shared" si="1"/>
        <v>2668</v>
      </c>
      <c r="AD13" s="328">
        <f t="shared" si="1"/>
        <v>4089</v>
      </c>
      <c r="AE13" s="83"/>
      <c r="AF13" s="501">
        <v>15</v>
      </c>
      <c r="AG13" s="502"/>
    </row>
    <row r="14" spans="1:33" ht="3.75" customHeight="1">
      <c r="A14" s="117"/>
      <c r="B14" s="58"/>
      <c r="C14" s="43"/>
      <c r="D14" s="37"/>
      <c r="E14" s="133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134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43"/>
      <c r="AF14" s="125"/>
      <c r="AG14" s="117"/>
    </row>
    <row r="15" spans="1:33" ht="12">
      <c r="A15" s="498" t="s">
        <v>146</v>
      </c>
      <c r="B15" s="516"/>
      <c r="C15" s="43"/>
      <c r="D15" s="37"/>
      <c r="E15" s="36">
        <f>SUM(F15:M15)</f>
        <v>346</v>
      </c>
      <c r="F15" s="36">
        <v>170</v>
      </c>
      <c r="G15" s="36">
        <v>8</v>
      </c>
      <c r="H15" s="36">
        <v>112</v>
      </c>
      <c r="I15" s="36">
        <v>15</v>
      </c>
      <c r="J15" s="36">
        <v>18</v>
      </c>
      <c r="K15" s="36">
        <v>1</v>
      </c>
      <c r="L15" s="36">
        <v>19</v>
      </c>
      <c r="M15" s="36">
        <v>3</v>
      </c>
      <c r="N15" s="36">
        <v>121</v>
      </c>
      <c r="O15" s="36">
        <v>31</v>
      </c>
      <c r="P15" s="36">
        <v>121</v>
      </c>
      <c r="Q15" s="36">
        <v>47</v>
      </c>
      <c r="R15" s="36">
        <v>0</v>
      </c>
      <c r="S15" s="134">
        <f>SUM(T15:U15)</f>
        <v>4558</v>
      </c>
      <c r="T15" s="134">
        <v>2584</v>
      </c>
      <c r="U15" s="134">
        <v>1974</v>
      </c>
      <c r="V15" s="134">
        <f>SUM(W15:X15)</f>
        <v>1174</v>
      </c>
      <c r="W15" s="134">
        <v>674</v>
      </c>
      <c r="X15" s="134">
        <v>500</v>
      </c>
      <c r="Y15" s="134">
        <f>SUM(Z15:AA15)</f>
        <v>1107</v>
      </c>
      <c r="Z15" s="134">
        <v>626</v>
      </c>
      <c r="AA15" s="134">
        <v>481</v>
      </c>
      <c r="AB15" s="134">
        <f>SUM(AC15:AD15)</f>
        <v>4617</v>
      </c>
      <c r="AC15" s="134">
        <v>2585</v>
      </c>
      <c r="AD15" s="134">
        <v>2032</v>
      </c>
      <c r="AE15" s="43"/>
      <c r="AF15" s="497" t="s">
        <v>146</v>
      </c>
      <c r="AG15" s="498"/>
    </row>
    <row r="16" spans="1:33" s="122" customFormat="1" ht="12">
      <c r="A16" s="504" t="s">
        <v>147</v>
      </c>
      <c r="B16" s="517"/>
      <c r="C16" s="268"/>
      <c r="D16" s="323"/>
      <c r="E16" s="132">
        <f>SUM(F16:M16)</f>
        <v>93</v>
      </c>
      <c r="F16" s="132">
        <v>25</v>
      </c>
      <c r="G16" s="132">
        <v>11</v>
      </c>
      <c r="H16" s="132">
        <v>17</v>
      </c>
      <c r="I16" s="132">
        <v>5</v>
      </c>
      <c r="J16" s="132">
        <v>3</v>
      </c>
      <c r="K16" s="132">
        <v>12</v>
      </c>
      <c r="L16" s="132">
        <v>2</v>
      </c>
      <c r="M16" s="132">
        <v>18</v>
      </c>
      <c r="N16" s="132">
        <v>110</v>
      </c>
      <c r="O16" s="132">
        <v>19</v>
      </c>
      <c r="P16" s="132">
        <v>13</v>
      </c>
      <c r="Q16" s="132">
        <v>15</v>
      </c>
      <c r="R16" s="132">
        <v>1</v>
      </c>
      <c r="S16" s="132">
        <f>SUM(T16:U16)</f>
        <v>979</v>
      </c>
      <c r="T16" s="132">
        <v>0</v>
      </c>
      <c r="U16" s="132">
        <v>979</v>
      </c>
      <c r="V16" s="132">
        <f>SUM(W16:X16)</f>
        <v>244</v>
      </c>
      <c r="W16" s="132">
        <v>0</v>
      </c>
      <c r="X16" s="132">
        <v>244</v>
      </c>
      <c r="Y16" s="132">
        <f>SUM(Z16:AA16)</f>
        <v>225</v>
      </c>
      <c r="Z16" s="132">
        <v>0</v>
      </c>
      <c r="AA16" s="132">
        <v>225</v>
      </c>
      <c r="AB16" s="324">
        <f>SUM(AC16:AD16)</f>
        <v>1441</v>
      </c>
      <c r="AC16" s="132">
        <v>0</v>
      </c>
      <c r="AD16" s="324">
        <v>1441</v>
      </c>
      <c r="AE16" s="268"/>
      <c r="AF16" s="503" t="s">
        <v>147</v>
      </c>
      <c r="AG16" s="504"/>
    </row>
    <row r="17" spans="1:33" ht="12">
      <c r="A17" s="498" t="s">
        <v>148</v>
      </c>
      <c r="B17" s="516"/>
      <c r="C17" s="43"/>
      <c r="D17" s="37"/>
      <c r="E17" s="132">
        <f>SUM(F17:M17)</f>
        <v>14</v>
      </c>
      <c r="F17" s="36">
        <v>7</v>
      </c>
      <c r="G17" s="36">
        <v>0</v>
      </c>
      <c r="H17" s="36">
        <v>5</v>
      </c>
      <c r="I17" s="36">
        <v>0</v>
      </c>
      <c r="J17" s="36">
        <v>1</v>
      </c>
      <c r="K17" s="36">
        <v>1</v>
      </c>
      <c r="L17" s="36">
        <v>0</v>
      </c>
      <c r="M17" s="36">
        <v>0</v>
      </c>
      <c r="N17" s="36">
        <v>2</v>
      </c>
      <c r="O17" s="36">
        <v>0</v>
      </c>
      <c r="P17" s="36">
        <v>6</v>
      </c>
      <c r="Q17" s="36">
        <v>0</v>
      </c>
      <c r="R17" s="36">
        <v>5</v>
      </c>
      <c r="S17" s="36">
        <f>SUM(T17:U17)</f>
        <v>276</v>
      </c>
      <c r="T17" s="36">
        <v>137</v>
      </c>
      <c r="U17" s="36">
        <v>139</v>
      </c>
      <c r="V17" s="36">
        <f>SUM(W17:X17)</f>
        <v>114</v>
      </c>
      <c r="W17" s="36">
        <v>46</v>
      </c>
      <c r="X17" s="36">
        <v>68</v>
      </c>
      <c r="Y17" s="36">
        <f>SUM(Z17:AA17)</f>
        <v>76</v>
      </c>
      <c r="Z17" s="36">
        <v>27</v>
      </c>
      <c r="AA17" s="36">
        <v>49</v>
      </c>
      <c r="AB17" s="36">
        <f>SUM(AC17:AD17)</f>
        <v>128</v>
      </c>
      <c r="AC17" s="36">
        <v>52</v>
      </c>
      <c r="AD17" s="36">
        <v>76</v>
      </c>
      <c r="AE17" s="43"/>
      <c r="AF17" s="497" t="s">
        <v>148</v>
      </c>
      <c r="AG17" s="498"/>
    </row>
    <row r="18" spans="1:33" ht="12">
      <c r="A18" s="498" t="s">
        <v>149</v>
      </c>
      <c r="B18" s="516"/>
      <c r="C18" s="43"/>
      <c r="D18" s="37"/>
      <c r="E18" s="36">
        <f>SUM(F18:M18)</f>
        <v>39</v>
      </c>
      <c r="F18" s="36">
        <v>12</v>
      </c>
      <c r="G18" s="36">
        <v>2</v>
      </c>
      <c r="H18" s="36">
        <v>3</v>
      </c>
      <c r="I18" s="36">
        <v>2</v>
      </c>
      <c r="J18" s="36">
        <v>7</v>
      </c>
      <c r="K18" s="36">
        <v>12</v>
      </c>
      <c r="L18" s="36">
        <v>0</v>
      </c>
      <c r="M18" s="36">
        <v>1</v>
      </c>
      <c r="N18" s="36">
        <v>76</v>
      </c>
      <c r="O18" s="36">
        <v>36</v>
      </c>
      <c r="P18" s="36">
        <v>4</v>
      </c>
      <c r="Q18" s="36">
        <v>14</v>
      </c>
      <c r="R18" s="36">
        <v>0</v>
      </c>
      <c r="S18" s="36">
        <f>SUM(T18:U18)</f>
        <v>730</v>
      </c>
      <c r="T18" s="36">
        <v>47</v>
      </c>
      <c r="U18" s="36">
        <v>683</v>
      </c>
      <c r="V18" s="36">
        <f>SUM(W18:X18)</f>
        <v>332</v>
      </c>
      <c r="W18" s="36">
        <v>13</v>
      </c>
      <c r="X18" s="36">
        <v>319</v>
      </c>
      <c r="Y18" s="36">
        <f>SUM(Z18:AA18)</f>
        <v>335</v>
      </c>
      <c r="Z18" s="36">
        <v>9</v>
      </c>
      <c r="AA18" s="36">
        <v>326</v>
      </c>
      <c r="AB18" s="36">
        <f>SUM(AC18:AD18)</f>
        <v>457</v>
      </c>
      <c r="AC18" s="36">
        <v>31</v>
      </c>
      <c r="AD18" s="36">
        <v>426</v>
      </c>
      <c r="AE18" s="43"/>
      <c r="AF18" s="497" t="s">
        <v>149</v>
      </c>
      <c r="AG18" s="498"/>
    </row>
    <row r="19" spans="1:33" ht="12">
      <c r="A19" s="498" t="s">
        <v>150</v>
      </c>
      <c r="B19" s="516"/>
      <c r="C19" s="43"/>
      <c r="D19" s="37"/>
      <c r="E19" s="36">
        <f>SUM(F19:M19)</f>
        <v>12</v>
      </c>
      <c r="F19" s="36">
        <v>5</v>
      </c>
      <c r="G19" s="36">
        <v>3</v>
      </c>
      <c r="H19" s="36">
        <v>2</v>
      </c>
      <c r="I19" s="36">
        <v>0</v>
      </c>
      <c r="J19" s="36">
        <v>2</v>
      </c>
      <c r="K19" s="36">
        <v>0</v>
      </c>
      <c r="L19" s="36">
        <v>0</v>
      </c>
      <c r="M19" s="36">
        <v>0</v>
      </c>
      <c r="N19" s="36">
        <v>19</v>
      </c>
      <c r="O19" s="36">
        <v>7</v>
      </c>
      <c r="P19" s="36">
        <v>2</v>
      </c>
      <c r="Q19" s="36">
        <v>6</v>
      </c>
      <c r="R19" s="36">
        <v>0</v>
      </c>
      <c r="S19" s="36">
        <f>SUM(T19:U19)</f>
        <v>219</v>
      </c>
      <c r="T19" s="36">
        <v>0</v>
      </c>
      <c r="U19" s="36">
        <v>219</v>
      </c>
      <c r="V19" s="36">
        <f>SUM(W19:X19)</f>
        <v>95</v>
      </c>
      <c r="W19" s="36">
        <v>0</v>
      </c>
      <c r="X19" s="36">
        <v>95</v>
      </c>
      <c r="Y19" s="36">
        <f>SUM(Z19:AA19)</f>
        <v>124</v>
      </c>
      <c r="Z19" s="36">
        <v>0</v>
      </c>
      <c r="AA19" s="36">
        <v>124</v>
      </c>
      <c r="AB19" s="36">
        <f>SUM(AC19:AD19)</f>
        <v>114</v>
      </c>
      <c r="AC19" s="36">
        <v>0</v>
      </c>
      <c r="AD19" s="36">
        <v>114</v>
      </c>
      <c r="AE19" s="43"/>
      <c r="AF19" s="497" t="s">
        <v>150</v>
      </c>
      <c r="AG19" s="498"/>
    </row>
    <row r="20" spans="1:33" ht="4.5" customHeight="1">
      <c r="A20" s="76"/>
      <c r="B20" s="84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7"/>
      <c r="AG20" s="76"/>
    </row>
    <row r="21" ht="3.75" customHeight="1"/>
    <row r="22" ht="12">
      <c r="A22" s="50" t="s">
        <v>416</v>
      </c>
    </row>
    <row r="23" ht="12">
      <c r="A23" s="85" t="s">
        <v>417</v>
      </c>
    </row>
  </sheetData>
  <mergeCells count="36">
    <mergeCell ref="E5:M5"/>
    <mergeCell ref="A13:B13"/>
    <mergeCell ref="A15:B15"/>
    <mergeCell ref="A9:B9"/>
    <mergeCell ref="A10:B10"/>
    <mergeCell ref="A11:B11"/>
    <mergeCell ref="A12:B12"/>
    <mergeCell ref="J6:K6"/>
    <mergeCell ref="L6:M6"/>
    <mergeCell ref="P6:Q6"/>
    <mergeCell ref="A19:B19"/>
    <mergeCell ref="E6:E7"/>
    <mergeCell ref="A16:B16"/>
    <mergeCell ref="H6:I6"/>
    <mergeCell ref="A18:B18"/>
    <mergeCell ref="A17:B17"/>
    <mergeCell ref="Y6:AA6"/>
    <mergeCell ref="F6:G6"/>
    <mergeCell ref="AB5:AD6"/>
    <mergeCell ref="S5:AA5"/>
    <mergeCell ref="S6:U6"/>
    <mergeCell ref="V6:X6"/>
    <mergeCell ref="P5:R5"/>
    <mergeCell ref="R6:R7"/>
    <mergeCell ref="N5:O5"/>
    <mergeCell ref="N6:O6"/>
    <mergeCell ref="AF18:AG18"/>
    <mergeCell ref="AF19:AG19"/>
    <mergeCell ref="AF9:AG9"/>
    <mergeCell ref="AF10:AG10"/>
    <mergeCell ref="AF11:AG11"/>
    <mergeCell ref="AF17:AG17"/>
    <mergeCell ref="AF12:AG12"/>
    <mergeCell ref="AF13:AG13"/>
    <mergeCell ref="AF15:AG15"/>
    <mergeCell ref="AF16:AG16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8.625" style="122" customWidth="1"/>
    <col min="2" max="2" width="4.875" style="122" customWidth="1"/>
    <col min="3" max="3" width="24.625" style="122" customWidth="1"/>
    <col min="4" max="4" width="0.875" style="122" customWidth="1"/>
    <col min="5" max="5" width="7.25390625" style="122" customWidth="1"/>
    <col min="6" max="6" width="7.125" style="122" customWidth="1"/>
    <col min="7" max="10" width="9.625" style="122" customWidth="1"/>
    <col min="11" max="11" width="9.125" style="122" customWidth="1"/>
    <col min="12" max="13" width="9.25390625" style="122" customWidth="1"/>
    <col min="14" max="14" width="9.00390625" style="122" customWidth="1"/>
    <col min="15" max="16" width="8.625" style="122" customWidth="1"/>
    <col min="17" max="17" width="0.74609375" style="122" customWidth="1"/>
    <col min="18" max="18" width="24.25390625" style="122" customWidth="1"/>
    <col min="19" max="19" width="4.875" style="122" customWidth="1"/>
    <col min="20" max="20" width="8.375" style="122" customWidth="1"/>
    <col min="21" max="16384" width="8.875" style="122" customWidth="1"/>
  </cols>
  <sheetData>
    <row r="1" spans="8:14" s="127" customFormat="1" ht="18" customHeight="1">
      <c r="H1" s="196"/>
      <c r="I1" s="196"/>
      <c r="J1" s="197" t="s">
        <v>151</v>
      </c>
      <c r="K1" s="196" t="s">
        <v>152</v>
      </c>
      <c r="L1" s="196"/>
      <c r="M1" s="196"/>
      <c r="N1" s="196"/>
    </row>
    <row r="3" ht="12">
      <c r="T3" s="263" t="s">
        <v>441</v>
      </c>
    </row>
    <row r="4" ht="4.5" customHeight="1">
      <c r="T4" s="263"/>
    </row>
    <row r="5" spans="1:20" ht="13.5" customHeight="1">
      <c r="A5" s="264"/>
      <c r="B5" s="264"/>
      <c r="C5" s="265" t="s">
        <v>423</v>
      </c>
      <c r="D5" s="264"/>
      <c r="E5" s="266"/>
      <c r="F5" s="267"/>
      <c r="G5" s="521" t="s">
        <v>144</v>
      </c>
      <c r="H5" s="521"/>
      <c r="I5" s="521"/>
      <c r="J5" s="522"/>
      <c r="K5" s="525" t="s">
        <v>153</v>
      </c>
      <c r="L5" s="521"/>
      <c r="M5" s="521"/>
      <c r="N5" s="521" t="s">
        <v>154</v>
      </c>
      <c r="O5" s="521"/>
      <c r="P5" s="522"/>
      <c r="Q5" s="301"/>
      <c r="R5" s="305" t="s">
        <v>423</v>
      </c>
      <c r="S5" s="264"/>
      <c r="T5" s="264"/>
    </row>
    <row r="6" spans="1:20" ht="13.5" customHeight="1">
      <c r="A6" s="268"/>
      <c r="B6" s="268"/>
      <c r="C6" s="269"/>
      <c r="D6" s="268"/>
      <c r="E6" s="281" t="s">
        <v>87</v>
      </c>
      <c r="F6" s="306" t="s">
        <v>7</v>
      </c>
      <c r="G6" s="523" t="s">
        <v>116</v>
      </c>
      <c r="H6" s="523"/>
      <c r="I6" s="523"/>
      <c r="J6" s="524" t="s">
        <v>13</v>
      </c>
      <c r="K6" s="526"/>
      <c r="L6" s="523"/>
      <c r="M6" s="523"/>
      <c r="N6" s="523"/>
      <c r="O6" s="523"/>
      <c r="P6" s="524"/>
      <c r="Q6" s="302"/>
      <c r="R6" s="273"/>
      <c r="S6" s="268"/>
      <c r="T6" s="268"/>
    </row>
    <row r="7" spans="1:20" ht="13.5" customHeight="1">
      <c r="A7" s="268" t="s">
        <v>424</v>
      </c>
      <c r="B7" s="268"/>
      <c r="C7" s="269"/>
      <c r="D7" s="274"/>
      <c r="E7" s="275"/>
      <c r="F7" s="276"/>
      <c r="G7" s="270" t="s">
        <v>155</v>
      </c>
      <c r="H7" s="113" t="s">
        <v>15</v>
      </c>
      <c r="I7" s="113" t="s">
        <v>16</v>
      </c>
      <c r="J7" s="524"/>
      <c r="K7" s="272" t="s">
        <v>155</v>
      </c>
      <c r="L7" s="113" t="s">
        <v>15</v>
      </c>
      <c r="M7" s="113" t="s">
        <v>16</v>
      </c>
      <c r="N7" s="270" t="s">
        <v>155</v>
      </c>
      <c r="O7" s="113" t="s">
        <v>15</v>
      </c>
      <c r="P7" s="114" t="s">
        <v>16</v>
      </c>
      <c r="Q7" s="303"/>
      <c r="R7" s="273"/>
      <c r="S7" s="268"/>
      <c r="T7" s="277" t="s">
        <v>424</v>
      </c>
    </row>
    <row r="8" spans="1:20" ht="4.5" customHeight="1">
      <c r="A8" s="278"/>
      <c r="B8" s="278"/>
      <c r="C8" s="279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9"/>
      <c r="R8" s="280"/>
      <c r="S8" s="278"/>
      <c r="T8" s="278"/>
    </row>
    <row r="9" spans="1:20" ht="12">
      <c r="A9" s="528" t="s">
        <v>502</v>
      </c>
      <c r="B9" s="528"/>
      <c r="C9" s="529"/>
      <c r="D9" s="268"/>
      <c r="E9" s="137">
        <v>7</v>
      </c>
      <c r="F9" s="137">
        <v>97</v>
      </c>
      <c r="G9" s="137">
        <f>SUM(H9:I9)</f>
        <v>254</v>
      </c>
      <c r="H9" s="137">
        <v>116</v>
      </c>
      <c r="I9" s="137">
        <v>138</v>
      </c>
      <c r="J9" s="137">
        <v>2</v>
      </c>
      <c r="K9" s="137">
        <f>SUM(L9:M9)</f>
        <v>290</v>
      </c>
      <c r="L9" s="137">
        <v>153</v>
      </c>
      <c r="M9" s="137">
        <v>137</v>
      </c>
      <c r="N9" s="137">
        <f>SUM(O9:P9)</f>
        <v>49</v>
      </c>
      <c r="O9" s="137">
        <v>25</v>
      </c>
      <c r="P9" s="137">
        <v>24</v>
      </c>
      <c r="Q9" s="269"/>
      <c r="R9" s="527" t="s">
        <v>502</v>
      </c>
      <c r="S9" s="528"/>
      <c r="T9" s="528"/>
    </row>
    <row r="10" spans="1:20" ht="12">
      <c r="A10" s="528">
        <v>12</v>
      </c>
      <c r="B10" s="528"/>
      <c r="C10" s="529"/>
      <c r="D10" s="268"/>
      <c r="E10" s="137">
        <v>7</v>
      </c>
      <c r="F10" s="137">
        <v>94</v>
      </c>
      <c r="G10" s="137">
        <f>SUM(H10:I10)</f>
        <v>255</v>
      </c>
      <c r="H10" s="137">
        <v>109</v>
      </c>
      <c r="I10" s="137">
        <v>146</v>
      </c>
      <c r="J10" s="137">
        <v>2</v>
      </c>
      <c r="K10" s="137">
        <f>SUM(L10:M10)</f>
        <v>278</v>
      </c>
      <c r="L10" s="137">
        <v>143</v>
      </c>
      <c r="M10" s="137">
        <v>135</v>
      </c>
      <c r="N10" s="137">
        <f>SUM(O10:P10)</f>
        <v>60</v>
      </c>
      <c r="O10" s="137">
        <v>31</v>
      </c>
      <c r="P10" s="137">
        <v>29</v>
      </c>
      <c r="Q10" s="269"/>
      <c r="R10" s="527">
        <v>12</v>
      </c>
      <c r="S10" s="528"/>
      <c r="T10" s="528"/>
    </row>
    <row r="11" spans="1:20" ht="12">
      <c r="A11" s="528">
        <v>13</v>
      </c>
      <c r="B11" s="528"/>
      <c r="C11" s="529"/>
      <c r="D11" s="268"/>
      <c r="E11" s="137">
        <v>7</v>
      </c>
      <c r="F11" s="137">
        <v>92</v>
      </c>
      <c r="G11" s="137">
        <f>SUM(H11:I11)</f>
        <v>257</v>
      </c>
      <c r="H11" s="137">
        <v>108</v>
      </c>
      <c r="I11" s="137">
        <v>149</v>
      </c>
      <c r="J11" s="137">
        <v>3</v>
      </c>
      <c r="K11" s="137">
        <f>SUM(L11:M11)</f>
        <v>283</v>
      </c>
      <c r="L11" s="137">
        <v>152</v>
      </c>
      <c r="M11" s="137">
        <v>131</v>
      </c>
      <c r="N11" s="137">
        <f>SUM(O11:P11)</f>
        <v>65</v>
      </c>
      <c r="O11" s="137">
        <v>34</v>
      </c>
      <c r="P11" s="137">
        <v>31</v>
      </c>
      <c r="Q11" s="269"/>
      <c r="R11" s="527">
        <v>13</v>
      </c>
      <c r="S11" s="528"/>
      <c r="T11" s="528"/>
    </row>
    <row r="12" spans="1:20" ht="12">
      <c r="A12" s="528">
        <v>14</v>
      </c>
      <c r="B12" s="528"/>
      <c r="C12" s="529"/>
      <c r="D12" s="268"/>
      <c r="E12" s="345">
        <v>7</v>
      </c>
      <c r="F12" s="345">
        <v>96</v>
      </c>
      <c r="G12" s="137">
        <f>SUM(H12:I12)</f>
        <v>259</v>
      </c>
      <c r="H12" s="345">
        <v>106</v>
      </c>
      <c r="I12" s="345">
        <v>153</v>
      </c>
      <c r="J12" s="345">
        <v>3</v>
      </c>
      <c r="K12" s="137">
        <f>SUM(L12:M12)</f>
        <v>317</v>
      </c>
      <c r="L12" s="345">
        <v>174</v>
      </c>
      <c r="M12" s="345">
        <v>143</v>
      </c>
      <c r="N12" s="137">
        <f>SUM(O12:P12)</f>
        <v>30</v>
      </c>
      <c r="O12" s="345">
        <v>12</v>
      </c>
      <c r="P12" s="345">
        <v>18</v>
      </c>
      <c r="Q12" s="269"/>
      <c r="R12" s="527">
        <v>14</v>
      </c>
      <c r="S12" s="528"/>
      <c r="T12" s="528"/>
    </row>
    <row r="13" spans="1:20" s="284" customFormat="1" ht="12">
      <c r="A13" s="530">
        <v>15</v>
      </c>
      <c r="B13" s="530"/>
      <c r="C13" s="531"/>
      <c r="D13" s="282"/>
      <c r="E13" s="283">
        <v>7</v>
      </c>
      <c r="F13" s="283">
        <f>SUM(F15:F21)</f>
        <v>93</v>
      </c>
      <c r="G13" s="283">
        <f>H13+I13</f>
        <v>250</v>
      </c>
      <c r="H13" s="283">
        <f>SUM(H15:H21)</f>
        <v>105</v>
      </c>
      <c r="I13" s="283">
        <f>SUM(I15:I21)</f>
        <v>145</v>
      </c>
      <c r="J13" s="283">
        <f>SUM(J15:J21)</f>
        <v>5</v>
      </c>
      <c r="K13" s="283">
        <f aca="true" t="shared" si="0" ref="K13:P13">SUM(K15:K21)</f>
        <v>274</v>
      </c>
      <c r="L13" s="283">
        <f t="shared" si="0"/>
        <v>158</v>
      </c>
      <c r="M13" s="283">
        <f t="shared" si="0"/>
        <v>116</v>
      </c>
      <c r="N13" s="283">
        <f t="shared" si="0"/>
        <v>59</v>
      </c>
      <c r="O13" s="283">
        <f t="shared" si="0"/>
        <v>27</v>
      </c>
      <c r="P13" s="283">
        <f t="shared" si="0"/>
        <v>32</v>
      </c>
      <c r="Q13" s="304"/>
      <c r="R13" s="532">
        <v>15</v>
      </c>
      <c r="S13" s="530"/>
      <c r="T13" s="530"/>
    </row>
    <row r="14" spans="1:20" ht="3" customHeight="1">
      <c r="A14" s="528"/>
      <c r="B14" s="528"/>
      <c r="C14" s="529"/>
      <c r="D14" s="26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269"/>
      <c r="R14" s="528"/>
      <c r="S14" s="528"/>
      <c r="T14" s="528"/>
    </row>
    <row r="15" spans="1:20" ht="12">
      <c r="A15" s="285" t="s">
        <v>156</v>
      </c>
      <c r="B15" s="286" t="s">
        <v>157</v>
      </c>
      <c r="C15" s="112" t="s">
        <v>156</v>
      </c>
      <c r="D15" s="268"/>
      <c r="E15" s="137"/>
      <c r="F15" s="137">
        <v>12</v>
      </c>
      <c r="G15" s="137">
        <f aca="true" t="shared" si="1" ref="G15:G21">H15+I15</f>
        <v>47</v>
      </c>
      <c r="H15" s="137">
        <v>23</v>
      </c>
      <c r="I15" s="137">
        <v>24</v>
      </c>
      <c r="J15" s="137">
        <v>0</v>
      </c>
      <c r="K15" s="137">
        <f>SUM(L15:M15)</f>
        <v>26</v>
      </c>
      <c r="L15" s="137">
        <v>17</v>
      </c>
      <c r="M15" s="137">
        <v>9</v>
      </c>
      <c r="N15" s="137">
        <f>SUM(O15:P15)</f>
        <v>3</v>
      </c>
      <c r="O15" s="137">
        <v>2</v>
      </c>
      <c r="P15" s="137">
        <v>1</v>
      </c>
      <c r="Q15" s="269"/>
      <c r="R15" s="112" t="s">
        <v>156</v>
      </c>
      <c r="S15" s="287" t="s">
        <v>157</v>
      </c>
      <c r="T15" s="288" t="s">
        <v>156</v>
      </c>
    </row>
    <row r="16" spans="1:20" ht="12.75" customHeight="1">
      <c r="A16" s="289" t="s">
        <v>158</v>
      </c>
      <c r="B16" s="286" t="s">
        <v>157</v>
      </c>
      <c r="C16" s="112" t="s">
        <v>159</v>
      </c>
      <c r="D16" s="268"/>
      <c r="E16" s="137"/>
      <c r="F16" s="137">
        <v>15</v>
      </c>
      <c r="G16" s="137">
        <f t="shared" si="1"/>
        <v>42</v>
      </c>
      <c r="H16" s="137">
        <v>14</v>
      </c>
      <c r="I16" s="137">
        <v>28</v>
      </c>
      <c r="J16" s="137">
        <v>1</v>
      </c>
      <c r="K16" s="137">
        <f aca="true" t="shared" si="2" ref="K16:K21">SUM(L16:M16)</f>
        <v>27</v>
      </c>
      <c r="L16" s="137">
        <v>10</v>
      </c>
      <c r="M16" s="137">
        <v>17</v>
      </c>
      <c r="N16" s="137">
        <f aca="true" t="shared" si="3" ref="N16:N21">SUM(O16:P16)</f>
        <v>7</v>
      </c>
      <c r="O16" s="137">
        <v>2</v>
      </c>
      <c r="P16" s="137">
        <v>5</v>
      </c>
      <c r="Q16" s="269"/>
      <c r="R16" s="112" t="s">
        <v>159</v>
      </c>
      <c r="S16" s="287" t="s">
        <v>157</v>
      </c>
      <c r="T16" s="290" t="s">
        <v>158</v>
      </c>
    </row>
    <row r="17" spans="1:20" ht="12">
      <c r="A17" s="291"/>
      <c r="B17" s="292" t="s">
        <v>160</v>
      </c>
      <c r="C17" s="300" t="s">
        <v>161</v>
      </c>
      <c r="D17" s="268"/>
      <c r="E17" s="137"/>
      <c r="F17" s="137">
        <v>9</v>
      </c>
      <c r="G17" s="137">
        <f t="shared" si="1"/>
        <v>27</v>
      </c>
      <c r="H17" s="137">
        <v>15</v>
      </c>
      <c r="I17" s="137">
        <v>12</v>
      </c>
      <c r="J17" s="137">
        <v>2</v>
      </c>
      <c r="K17" s="137">
        <f t="shared" si="2"/>
        <v>61</v>
      </c>
      <c r="L17" s="137">
        <v>42</v>
      </c>
      <c r="M17" s="137">
        <v>19</v>
      </c>
      <c r="N17" s="137">
        <f t="shared" si="3"/>
        <v>13</v>
      </c>
      <c r="O17" s="137">
        <v>7</v>
      </c>
      <c r="P17" s="137">
        <v>6</v>
      </c>
      <c r="Q17" s="269"/>
      <c r="R17" s="300" t="s">
        <v>161</v>
      </c>
      <c r="S17" s="292" t="s">
        <v>160</v>
      </c>
      <c r="T17" s="295"/>
    </row>
    <row r="18" spans="1:20" ht="12">
      <c r="A18" s="179"/>
      <c r="B18" s="292" t="s">
        <v>157</v>
      </c>
      <c r="C18" s="261" t="s">
        <v>162</v>
      </c>
      <c r="D18" s="268"/>
      <c r="E18" s="137"/>
      <c r="F18" s="137">
        <v>10</v>
      </c>
      <c r="G18" s="137">
        <f t="shared" si="1"/>
        <v>28</v>
      </c>
      <c r="H18" s="137">
        <v>16</v>
      </c>
      <c r="I18" s="137">
        <v>12</v>
      </c>
      <c r="J18" s="137">
        <v>0</v>
      </c>
      <c r="K18" s="137">
        <f t="shared" si="2"/>
        <v>13</v>
      </c>
      <c r="L18" s="137">
        <v>6</v>
      </c>
      <c r="M18" s="137">
        <v>7</v>
      </c>
      <c r="N18" s="137">
        <f t="shared" si="3"/>
        <v>4</v>
      </c>
      <c r="O18" s="137">
        <v>1</v>
      </c>
      <c r="P18" s="137">
        <v>3</v>
      </c>
      <c r="Q18" s="269"/>
      <c r="R18" s="261" t="s">
        <v>162</v>
      </c>
      <c r="S18" s="292" t="s">
        <v>157</v>
      </c>
      <c r="T18" s="296"/>
    </row>
    <row r="19" spans="1:20" ht="12" customHeight="1">
      <c r="A19" s="293" t="s">
        <v>163</v>
      </c>
      <c r="B19" s="292" t="s">
        <v>157</v>
      </c>
      <c r="C19" s="332" t="s">
        <v>164</v>
      </c>
      <c r="D19" s="268"/>
      <c r="E19" s="137"/>
      <c r="F19" s="137">
        <v>9</v>
      </c>
      <c r="G19" s="137">
        <f t="shared" si="1"/>
        <v>23</v>
      </c>
      <c r="H19" s="137">
        <v>6</v>
      </c>
      <c r="I19" s="137">
        <v>17</v>
      </c>
      <c r="J19" s="137">
        <v>0</v>
      </c>
      <c r="K19" s="137">
        <f t="shared" si="2"/>
        <v>18</v>
      </c>
      <c r="L19" s="137">
        <v>8</v>
      </c>
      <c r="M19" s="137">
        <v>10</v>
      </c>
      <c r="N19" s="137">
        <f t="shared" si="3"/>
        <v>4</v>
      </c>
      <c r="O19" s="137">
        <v>3</v>
      </c>
      <c r="P19" s="137">
        <v>1</v>
      </c>
      <c r="Q19" s="269"/>
      <c r="R19" s="332" t="s">
        <v>164</v>
      </c>
      <c r="S19" s="292" t="s">
        <v>157</v>
      </c>
      <c r="T19" s="294" t="s">
        <v>163</v>
      </c>
    </row>
    <row r="20" spans="1:20" ht="12" customHeight="1">
      <c r="A20" s="179"/>
      <c r="B20" s="292" t="s">
        <v>157</v>
      </c>
      <c r="C20" s="333" t="s">
        <v>165</v>
      </c>
      <c r="D20" s="268"/>
      <c r="E20" s="137"/>
      <c r="F20" s="137">
        <v>11</v>
      </c>
      <c r="G20" s="137">
        <f t="shared" si="1"/>
        <v>22</v>
      </c>
      <c r="H20" s="137">
        <v>6</v>
      </c>
      <c r="I20" s="137">
        <v>16</v>
      </c>
      <c r="J20" s="137">
        <v>0</v>
      </c>
      <c r="K20" s="137">
        <f t="shared" si="2"/>
        <v>19</v>
      </c>
      <c r="L20" s="137">
        <v>10</v>
      </c>
      <c r="M20" s="137">
        <v>9</v>
      </c>
      <c r="N20" s="137">
        <f t="shared" si="3"/>
        <v>5</v>
      </c>
      <c r="O20" s="137">
        <v>2</v>
      </c>
      <c r="P20" s="137">
        <v>3</v>
      </c>
      <c r="Q20" s="269"/>
      <c r="R20" s="333" t="s">
        <v>165</v>
      </c>
      <c r="S20" s="292" t="s">
        <v>157</v>
      </c>
      <c r="T20" s="296"/>
    </row>
    <row r="21" spans="1:20" ht="12">
      <c r="A21" s="179"/>
      <c r="B21" s="292" t="s">
        <v>166</v>
      </c>
      <c r="C21" s="261" t="s">
        <v>163</v>
      </c>
      <c r="D21" s="268"/>
      <c r="E21" s="137"/>
      <c r="F21" s="137">
        <v>27</v>
      </c>
      <c r="G21" s="137">
        <f t="shared" si="1"/>
        <v>61</v>
      </c>
      <c r="H21" s="137">
        <v>25</v>
      </c>
      <c r="I21" s="137">
        <v>36</v>
      </c>
      <c r="J21" s="137">
        <v>2</v>
      </c>
      <c r="K21" s="137">
        <f t="shared" si="2"/>
        <v>110</v>
      </c>
      <c r="L21" s="137">
        <v>65</v>
      </c>
      <c r="M21" s="137">
        <v>45</v>
      </c>
      <c r="N21" s="137">
        <f t="shared" si="3"/>
        <v>23</v>
      </c>
      <c r="O21" s="137">
        <v>10</v>
      </c>
      <c r="P21" s="137">
        <v>13</v>
      </c>
      <c r="Q21" s="269"/>
      <c r="R21" s="261" t="s">
        <v>163</v>
      </c>
      <c r="S21" s="292" t="s">
        <v>166</v>
      </c>
      <c r="T21" s="296"/>
    </row>
    <row r="22" spans="1:20" ht="4.5" customHeight="1">
      <c r="A22" s="297"/>
      <c r="B22" s="298"/>
      <c r="C22" s="297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346"/>
      <c r="P22" s="346"/>
      <c r="Q22" s="297"/>
      <c r="R22" s="420"/>
      <c r="S22" s="298"/>
      <c r="T22" s="299"/>
    </row>
    <row r="23" ht="4.5" customHeight="1"/>
    <row r="24" ht="12">
      <c r="A24" s="144" t="s">
        <v>514</v>
      </c>
    </row>
    <row r="25" ht="12">
      <c r="A25" s="199" t="s">
        <v>421</v>
      </c>
    </row>
  </sheetData>
  <mergeCells count="17">
    <mergeCell ref="R13:T13"/>
    <mergeCell ref="R14:T14"/>
    <mergeCell ref="A12:C12"/>
    <mergeCell ref="A14:C14"/>
    <mergeCell ref="A10:C10"/>
    <mergeCell ref="A11:C11"/>
    <mergeCell ref="A13:C13"/>
    <mergeCell ref="A9:C9"/>
    <mergeCell ref="N5:P6"/>
    <mergeCell ref="R12:T12"/>
    <mergeCell ref="R11:T11"/>
    <mergeCell ref="R9:T9"/>
    <mergeCell ref="R10:T10"/>
    <mergeCell ref="G5:J5"/>
    <mergeCell ref="G6:I6"/>
    <mergeCell ref="J6:J7"/>
    <mergeCell ref="K5:M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:K1"/>
    </sheetView>
  </sheetViews>
  <sheetFormatPr defaultColWidth="9.00390625" defaultRowHeight="13.5"/>
  <cols>
    <col min="1" max="1" width="6.375" style="66" customWidth="1"/>
    <col min="2" max="2" width="15.625" style="66" customWidth="1"/>
    <col min="3" max="3" width="0.875" style="66" customWidth="1"/>
    <col min="4" max="11" width="8.625" style="66" customWidth="1"/>
    <col min="12" max="16384" width="8.875" style="66" customWidth="1"/>
  </cols>
  <sheetData>
    <row r="1" spans="1:11" s="13" customFormat="1" ht="18" customHeight="1">
      <c r="A1" s="533" t="s">
        <v>167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</row>
    <row r="3" ht="12">
      <c r="K3" s="106" t="s">
        <v>481</v>
      </c>
    </row>
    <row r="4" ht="4.5" customHeight="1">
      <c r="K4" s="106"/>
    </row>
    <row r="5" spans="1:11" ht="15.75" customHeight="1">
      <c r="A5" s="536" t="s">
        <v>423</v>
      </c>
      <c r="B5" s="537"/>
      <c r="C5" s="48"/>
      <c r="D5" s="509" t="s">
        <v>0</v>
      </c>
      <c r="E5" s="510"/>
      <c r="F5" s="510"/>
      <c r="G5" s="510"/>
      <c r="H5" s="510" t="s">
        <v>1</v>
      </c>
      <c r="I5" s="510"/>
      <c r="J5" s="510"/>
      <c r="K5" s="511"/>
    </row>
    <row r="6" spans="1:11" ht="15.75" customHeight="1">
      <c r="A6" s="538"/>
      <c r="B6" s="539"/>
      <c r="C6" s="49"/>
      <c r="D6" s="163" t="s">
        <v>14</v>
      </c>
      <c r="E6" s="107" t="s">
        <v>15</v>
      </c>
      <c r="F6" s="107" t="s">
        <v>16</v>
      </c>
      <c r="G6" s="170" t="s">
        <v>168</v>
      </c>
      <c r="H6" s="170" t="s">
        <v>14</v>
      </c>
      <c r="I6" s="107" t="s">
        <v>15</v>
      </c>
      <c r="J6" s="107" t="s">
        <v>16</v>
      </c>
      <c r="K6" s="171" t="s">
        <v>168</v>
      </c>
    </row>
    <row r="7" spans="1:11" ht="4.5" customHeight="1">
      <c r="A7" s="123"/>
      <c r="B7" s="81"/>
      <c r="C7" s="43"/>
      <c r="D7" s="43"/>
      <c r="E7" s="43"/>
      <c r="F7" s="43"/>
      <c r="G7" s="43"/>
      <c r="H7" s="43"/>
      <c r="I7" s="43"/>
      <c r="J7" s="43"/>
      <c r="K7" s="43"/>
    </row>
    <row r="8" spans="1:11" s="75" customFormat="1" ht="12">
      <c r="A8" s="534" t="s">
        <v>169</v>
      </c>
      <c r="B8" s="535"/>
      <c r="C8" s="83"/>
      <c r="D8" s="74">
        <f>E8+F8</f>
        <v>3778</v>
      </c>
      <c r="E8" s="74">
        <f>SUM(E10:E14)</f>
        <v>1887</v>
      </c>
      <c r="F8" s="74">
        <f>SUM(F10:F14)</f>
        <v>1891</v>
      </c>
      <c r="G8" s="138">
        <f>+D8/$D$8*100</f>
        <v>100</v>
      </c>
      <c r="H8" s="74">
        <f>I8+J8</f>
        <v>4283</v>
      </c>
      <c r="I8" s="74">
        <f>SUM(I10:I14)</f>
        <v>1965</v>
      </c>
      <c r="J8" s="74">
        <f>SUM(J10:J14)</f>
        <v>2318</v>
      </c>
      <c r="K8" s="138">
        <f>+H8/$H$8*100</f>
        <v>100</v>
      </c>
    </row>
    <row r="9" spans="1:11" ht="12">
      <c r="A9" s="43"/>
      <c r="B9" s="67"/>
      <c r="C9" s="43"/>
      <c r="D9" s="72"/>
      <c r="E9" s="72"/>
      <c r="F9" s="72"/>
      <c r="G9" s="139"/>
      <c r="H9" s="72"/>
      <c r="I9" s="72"/>
      <c r="J9" s="72"/>
      <c r="K9" s="139"/>
    </row>
    <row r="10" spans="1:11" ht="12.75" customHeight="1">
      <c r="A10" s="43"/>
      <c r="B10" s="58" t="s">
        <v>170</v>
      </c>
      <c r="C10" s="43"/>
      <c r="D10" s="72">
        <f>SUM(E10:F10)</f>
        <v>3622</v>
      </c>
      <c r="E10" s="17">
        <v>1778</v>
      </c>
      <c r="F10" s="17">
        <v>1844</v>
      </c>
      <c r="G10" s="139">
        <f>+D10/$D$8*100</f>
        <v>95.87083112758073</v>
      </c>
      <c r="H10" s="72">
        <f>SUM(I10:J10)</f>
        <v>2090</v>
      </c>
      <c r="I10" s="72">
        <v>864</v>
      </c>
      <c r="J10" s="72">
        <v>1226</v>
      </c>
      <c r="K10" s="139">
        <f>+H10/$H$8*100</f>
        <v>48.79757179547046</v>
      </c>
    </row>
    <row r="11" spans="1:11" ht="12.75" customHeight="1">
      <c r="A11" s="43"/>
      <c r="B11" s="58" t="s">
        <v>171</v>
      </c>
      <c r="C11" s="43"/>
      <c r="D11" s="72">
        <f>SUM(E11:F11)</f>
        <v>33</v>
      </c>
      <c r="E11" s="17">
        <v>29</v>
      </c>
      <c r="F11" s="17">
        <v>4</v>
      </c>
      <c r="G11" s="139">
        <f>+D11/$D$8*100</f>
        <v>0.8734780307040761</v>
      </c>
      <c r="H11" s="72">
        <f>SUM(I11:J11)</f>
        <v>317</v>
      </c>
      <c r="I11" s="72">
        <v>182</v>
      </c>
      <c r="J11" s="72">
        <v>135</v>
      </c>
      <c r="K11" s="139">
        <f>+H11/$H$8*100</f>
        <v>7.401354190987626</v>
      </c>
    </row>
    <row r="12" spans="1:11" ht="12.75" customHeight="1">
      <c r="A12" s="43"/>
      <c r="B12" s="58" t="s">
        <v>172</v>
      </c>
      <c r="C12" s="43"/>
      <c r="D12" s="72">
        <f>SUM(E12:F12)</f>
        <v>44</v>
      </c>
      <c r="E12" s="17">
        <v>29</v>
      </c>
      <c r="F12" s="17">
        <v>15</v>
      </c>
      <c r="G12" s="139">
        <f>+D12/$D$8*100</f>
        <v>1.1646373742721017</v>
      </c>
      <c r="H12" s="72">
        <f>SUM(I12:J12)</f>
        <v>1506</v>
      </c>
      <c r="I12" s="72">
        <v>745</v>
      </c>
      <c r="J12" s="72">
        <v>761</v>
      </c>
      <c r="K12" s="139">
        <f>+H12/$H$8*100</f>
        <v>35.16226943731029</v>
      </c>
    </row>
    <row r="13" spans="1:11" ht="12.75" customHeight="1">
      <c r="A13" s="43"/>
      <c r="B13" s="58" t="s">
        <v>173</v>
      </c>
      <c r="C13" s="43"/>
      <c r="D13" s="72">
        <f>SUM(E13:F13)</f>
        <v>79</v>
      </c>
      <c r="E13" s="17">
        <v>51</v>
      </c>
      <c r="F13" s="17">
        <v>28</v>
      </c>
      <c r="G13" s="139">
        <f>+D13/$D$8*100</f>
        <v>2.0910534674430914</v>
      </c>
      <c r="H13" s="72">
        <f>SUM(I13:J13)</f>
        <v>370</v>
      </c>
      <c r="I13" s="72">
        <v>174</v>
      </c>
      <c r="J13" s="72">
        <v>196</v>
      </c>
      <c r="K13" s="139">
        <f>+H13/$H$8*100</f>
        <v>8.638804576231614</v>
      </c>
    </row>
    <row r="14" spans="1:11" ht="12.75" customHeight="1">
      <c r="A14" s="43"/>
      <c r="B14" s="58" t="s">
        <v>174</v>
      </c>
      <c r="C14" s="43"/>
      <c r="D14" s="72">
        <f>SUM(E14:F14)</f>
        <v>0</v>
      </c>
      <c r="E14" s="137">
        <v>0</v>
      </c>
      <c r="F14" s="137">
        <v>0</v>
      </c>
      <c r="G14" s="139">
        <f>+D14/$D$8*100</f>
        <v>0</v>
      </c>
      <c r="H14" s="72">
        <f>SUM(I14:J14)</f>
        <v>0</v>
      </c>
      <c r="I14" s="72">
        <v>0</v>
      </c>
      <c r="J14" s="72">
        <v>0</v>
      </c>
      <c r="K14" s="139">
        <f>+H14/$H$8*100</f>
        <v>0</v>
      </c>
    </row>
    <row r="15" spans="1:11" ht="2.25" customHeight="1">
      <c r="A15" s="76"/>
      <c r="B15" s="84"/>
      <c r="C15" s="76"/>
      <c r="D15" s="76"/>
      <c r="E15" s="76"/>
      <c r="F15" s="76"/>
      <c r="G15" s="76"/>
      <c r="H15" s="76"/>
      <c r="I15" s="76"/>
      <c r="J15" s="76"/>
      <c r="K15" s="76"/>
    </row>
    <row r="16" ht="3" customHeight="1"/>
    <row r="17" ht="12">
      <c r="A17" s="50" t="s">
        <v>515</v>
      </c>
    </row>
  </sheetData>
  <mergeCells count="5">
    <mergeCell ref="A1:K1"/>
    <mergeCell ref="A8:B8"/>
    <mergeCell ref="D5:G5"/>
    <mergeCell ref="H5:K5"/>
    <mergeCell ref="A5:B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A1" sqref="A1:N1"/>
    </sheetView>
  </sheetViews>
  <sheetFormatPr defaultColWidth="9.00390625" defaultRowHeight="13.5"/>
  <cols>
    <col min="1" max="2" width="5.125" style="66" customWidth="1"/>
    <col min="3" max="3" width="0.875" style="66" customWidth="1"/>
    <col min="4" max="8" width="6.75390625" style="66" customWidth="1"/>
    <col min="9" max="14" width="7.75390625" style="66" customWidth="1"/>
    <col min="15" max="16384" width="8.875" style="66" customWidth="1"/>
  </cols>
  <sheetData>
    <row r="1" spans="1:14" s="13" customFormat="1" ht="18" customHeight="1">
      <c r="A1" s="533" t="s">
        <v>175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</row>
    <row r="2" s="145" customFormat="1" ht="11.25"/>
    <row r="3" s="145" customFormat="1" ht="11.25">
      <c r="N3" s="146" t="s">
        <v>113</v>
      </c>
    </row>
    <row r="4" s="145" customFormat="1" ht="3" customHeight="1">
      <c r="N4" s="146"/>
    </row>
    <row r="5" spans="1:14" s="145" customFormat="1" ht="15" customHeight="1">
      <c r="A5" s="147"/>
      <c r="B5" s="148" t="s">
        <v>336</v>
      </c>
      <c r="C5" s="147"/>
      <c r="D5" s="176"/>
      <c r="E5" s="542" t="s">
        <v>144</v>
      </c>
      <c r="F5" s="542"/>
      <c r="G5" s="542"/>
      <c r="H5" s="542"/>
      <c r="I5" s="542" t="s">
        <v>176</v>
      </c>
      <c r="J5" s="542"/>
      <c r="K5" s="542"/>
      <c r="L5" s="542" t="s">
        <v>177</v>
      </c>
      <c r="M5" s="542"/>
      <c r="N5" s="471"/>
    </row>
    <row r="6" spans="1:14" s="145" customFormat="1" ht="15" customHeight="1">
      <c r="A6" s="150"/>
      <c r="B6" s="151"/>
      <c r="C6" s="150"/>
      <c r="D6" s="177" t="s">
        <v>87</v>
      </c>
      <c r="E6" s="543" t="s">
        <v>116</v>
      </c>
      <c r="F6" s="543"/>
      <c r="G6" s="543"/>
      <c r="H6" s="543" t="s">
        <v>13</v>
      </c>
      <c r="I6" s="543" t="s">
        <v>14</v>
      </c>
      <c r="J6" s="543" t="s">
        <v>15</v>
      </c>
      <c r="K6" s="543" t="s">
        <v>16</v>
      </c>
      <c r="L6" s="543" t="s">
        <v>14</v>
      </c>
      <c r="M6" s="543" t="s">
        <v>15</v>
      </c>
      <c r="N6" s="541" t="s">
        <v>16</v>
      </c>
    </row>
    <row r="7" spans="1:14" s="145" customFormat="1" ht="15" customHeight="1">
      <c r="A7" s="150" t="s">
        <v>335</v>
      </c>
      <c r="B7" s="151"/>
      <c r="C7" s="154"/>
      <c r="D7" s="178"/>
      <c r="E7" s="175" t="s">
        <v>14</v>
      </c>
      <c r="F7" s="175" t="s">
        <v>15</v>
      </c>
      <c r="G7" s="175" t="s">
        <v>16</v>
      </c>
      <c r="H7" s="543"/>
      <c r="I7" s="543"/>
      <c r="J7" s="543"/>
      <c r="K7" s="543"/>
      <c r="L7" s="543"/>
      <c r="M7" s="543"/>
      <c r="N7" s="541"/>
    </row>
    <row r="8" spans="1:14" s="145" customFormat="1" ht="3" customHeight="1">
      <c r="A8" s="156"/>
      <c r="B8" s="155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</row>
    <row r="9" spans="1:14" s="145" customFormat="1" ht="9.75" customHeight="1">
      <c r="A9" s="150"/>
      <c r="B9" s="151"/>
      <c r="C9" s="150"/>
      <c r="D9" s="540" t="s">
        <v>427</v>
      </c>
      <c r="E9" s="540"/>
      <c r="F9" s="540"/>
      <c r="G9" s="540"/>
      <c r="H9" s="540"/>
      <c r="I9" s="540"/>
      <c r="J9" s="540"/>
      <c r="K9" s="540"/>
      <c r="L9" s="540"/>
      <c r="M9" s="540"/>
      <c r="N9" s="540"/>
    </row>
    <row r="10" spans="1:14" s="145" customFormat="1" ht="12" customHeight="1">
      <c r="A10" s="544" t="s">
        <v>482</v>
      </c>
      <c r="B10" s="545"/>
      <c r="C10" s="150"/>
      <c r="D10" s="180">
        <v>25</v>
      </c>
      <c r="E10" s="181">
        <f>SUM(F10:G10)</f>
        <v>198</v>
      </c>
      <c r="F10" s="181">
        <v>75</v>
      </c>
      <c r="G10" s="181">
        <v>123</v>
      </c>
      <c r="H10" s="181">
        <v>581</v>
      </c>
      <c r="I10" s="181">
        <f>SUM(J10:K10)</f>
        <v>3513</v>
      </c>
      <c r="J10" s="181">
        <v>1352</v>
      </c>
      <c r="K10" s="181">
        <v>2161</v>
      </c>
      <c r="L10" s="181">
        <f>SUM(M10:N10)</f>
        <v>1471</v>
      </c>
      <c r="M10" s="181">
        <v>547</v>
      </c>
      <c r="N10" s="181">
        <v>924</v>
      </c>
    </row>
    <row r="11" spans="1:14" s="145" customFormat="1" ht="12" customHeight="1">
      <c r="A11" s="544" t="s">
        <v>483</v>
      </c>
      <c r="B11" s="545"/>
      <c r="C11" s="150"/>
      <c r="D11" s="180">
        <v>24</v>
      </c>
      <c r="E11" s="181">
        <f>SUM(F11:G11)</f>
        <v>192</v>
      </c>
      <c r="F11" s="181">
        <v>72</v>
      </c>
      <c r="G11" s="181">
        <v>120</v>
      </c>
      <c r="H11" s="181">
        <v>635</v>
      </c>
      <c r="I11" s="181">
        <f>SUM(J11:K11)</f>
        <v>3472</v>
      </c>
      <c r="J11" s="181">
        <v>1381</v>
      </c>
      <c r="K11" s="181">
        <v>2091</v>
      </c>
      <c r="L11" s="181">
        <f>SUM(M11:N11)</f>
        <v>1506</v>
      </c>
      <c r="M11" s="181">
        <v>520</v>
      </c>
      <c r="N11" s="181">
        <v>986</v>
      </c>
    </row>
    <row r="12" spans="1:14" s="145" customFormat="1" ht="12" customHeight="1">
      <c r="A12" s="544" t="s">
        <v>484</v>
      </c>
      <c r="B12" s="545"/>
      <c r="C12" s="150"/>
      <c r="D12" s="180">
        <v>24</v>
      </c>
      <c r="E12" s="181">
        <f>SUM(F12:G12)</f>
        <v>195</v>
      </c>
      <c r="F12" s="181">
        <v>70</v>
      </c>
      <c r="G12" s="181">
        <v>125</v>
      </c>
      <c r="H12" s="181">
        <v>710</v>
      </c>
      <c r="I12" s="181">
        <f>SUM(J12:K12)</f>
        <v>3329</v>
      </c>
      <c r="J12" s="181">
        <v>1300</v>
      </c>
      <c r="K12" s="181">
        <v>2029</v>
      </c>
      <c r="L12" s="181">
        <f>SUM(M12:N12)</f>
        <v>1410</v>
      </c>
      <c r="M12" s="181">
        <v>509</v>
      </c>
      <c r="N12" s="181">
        <v>901</v>
      </c>
    </row>
    <row r="13" spans="1:14" s="145" customFormat="1" ht="12" customHeight="1">
      <c r="A13" s="544" t="s">
        <v>485</v>
      </c>
      <c r="B13" s="545"/>
      <c r="C13" s="150"/>
      <c r="D13" s="180">
        <v>24</v>
      </c>
      <c r="E13" s="181">
        <f>SUM(F13:G13)</f>
        <v>193</v>
      </c>
      <c r="F13" s="181">
        <v>67</v>
      </c>
      <c r="G13" s="181">
        <v>126</v>
      </c>
      <c r="H13" s="181">
        <v>714</v>
      </c>
      <c r="I13" s="181">
        <f>SUM(J13:K13)</f>
        <v>3236</v>
      </c>
      <c r="J13" s="181">
        <v>1310</v>
      </c>
      <c r="K13" s="181">
        <v>1926</v>
      </c>
      <c r="L13" s="181">
        <f>SUM(M13:N13)</f>
        <v>1317</v>
      </c>
      <c r="M13" s="181">
        <v>574</v>
      </c>
      <c r="N13" s="181">
        <v>743</v>
      </c>
    </row>
    <row r="14" spans="1:14" s="161" customFormat="1" ht="12" customHeight="1">
      <c r="A14" s="546" t="s">
        <v>486</v>
      </c>
      <c r="B14" s="547"/>
      <c r="C14" s="159"/>
      <c r="D14" s="182">
        <v>23</v>
      </c>
      <c r="E14" s="183">
        <f>SUM(F14:G14)</f>
        <v>198</v>
      </c>
      <c r="F14" s="183">
        <v>74</v>
      </c>
      <c r="G14" s="183">
        <v>124</v>
      </c>
      <c r="H14" s="183">
        <v>661</v>
      </c>
      <c r="I14" s="183">
        <f>SUM(J14:K14)</f>
        <v>3295</v>
      </c>
      <c r="J14" s="183">
        <v>1381</v>
      </c>
      <c r="K14" s="183">
        <v>1914</v>
      </c>
      <c r="L14" s="183">
        <f>SUM(M14:N14)</f>
        <v>1356</v>
      </c>
      <c r="M14" s="183">
        <v>541</v>
      </c>
      <c r="N14" s="183">
        <v>815</v>
      </c>
    </row>
    <row r="15" spans="1:14" s="145" customFormat="1" ht="9.75" customHeight="1">
      <c r="A15" s="474"/>
      <c r="B15" s="463"/>
      <c r="C15" s="150"/>
      <c r="D15" s="540" t="s">
        <v>428</v>
      </c>
      <c r="E15" s="540"/>
      <c r="F15" s="540"/>
      <c r="G15" s="540"/>
      <c r="H15" s="540"/>
      <c r="I15" s="540"/>
      <c r="J15" s="540"/>
      <c r="K15" s="540"/>
      <c r="L15" s="540"/>
      <c r="M15" s="540"/>
      <c r="N15" s="540"/>
    </row>
    <row r="16" spans="1:14" s="145" customFormat="1" ht="12" customHeight="1">
      <c r="A16" s="544" t="s">
        <v>482</v>
      </c>
      <c r="B16" s="545"/>
      <c r="C16" s="150"/>
      <c r="D16" s="180">
        <v>19</v>
      </c>
      <c r="E16" s="181">
        <f>SUM(F16:G16)</f>
        <v>53</v>
      </c>
      <c r="F16" s="181">
        <v>25</v>
      </c>
      <c r="G16" s="181">
        <v>28</v>
      </c>
      <c r="H16" s="181">
        <v>87</v>
      </c>
      <c r="I16" s="181">
        <f>SUM(J16:K16)</f>
        <v>1493</v>
      </c>
      <c r="J16" s="181">
        <v>604</v>
      </c>
      <c r="K16" s="181">
        <v>889</v>
      </c>
      <c r="L16" s="181">
        <f>SUM(M16:N16)</f>
        <v>1201</v>
      </c>
      <c r="M16" s="181">
        <v>610</v>
      </c>
      <c r="N16" s="181">
        <v>591</v>
      </c>
    </row>
    <row r="17" spans="1:14" s="145" customFormat="1" ht="12" customHeight="1">
      <c r="A17" s="544" t="s">
        <v>483</v>
      </c>
      <c r="B17" s="545"/>
      <c r="C17" s="150"/>
      <c r="D17" s="180">
        <v>20</v>
      </c>
      <c r="E17" s="181">
        <f>SUM(F17:G17)</f>
        <v>63</v>
      </c>
      <c r="F17" s="181">
        <v>26</v>
      </c>
      <c r="G17" s="181">
        <v>37</v>
      </c>
      <c r="H17" s="181">
        <v>81</v>
      </c>
      <c r="I17" s="181">
        <f>SUM(J17:K17)</f>
        <v>1410</v>
      </c>
      <c r="J17" s="181">
        <v>587</v>
      </c>
      <c r="K17" s="181">
        <v>823</v>
      </c>
      <c r="L17" s="181">
        <f>SUM(M17:N17)</f>
        <v>1125</v>
      </c>
      <c r="M17" s="181">
        <v>506</v>
      </c>
      <c r="N17" s="181">
        <v>619</v>
      </c>
    </row>
    <row r="18" spans="1:14" s="145" customFormat="1" ht="12" customHeight="1">
      <c r="A18" s="544" t="s">
        <v>484</v>
      </c>
      <c r="B18" s="545"/>
      <c r="C18" s="150"/>
      <c r="D18" s="180">
        <v>19</v>
      </c>
      <c r="E18" s="181">
        <f>SUM(F18:G18)</f>
        <v>55</v>
      </c>
      <c r="F18" s="181">
        <v>22</v>
      </c>
      <c r="G18" s="181">
        <v>33</v>
      </c>
      <c r="H18" s="181">
        <v>88</v>
      </c>
      <c r="I18" s="181">
        <f>SUM(J18:K18)</f>
        <v>1396</v>
      </c>
      <c r="J18" s="181">
        <v>617</v>
      </c>
      <c r="K18" s="181">
        <v>779</v>
      </c>
      <c r="L18" s="181">
        <f>SUM(M18:N18)</f>
        <v>982</v>
      </c>
      <c r="M18" s="181">
        <v>465</v>
      </c>
      <c r="N18" s="181">
        <v>517</v>
      </c>
    </row>
    <row r="19" spans="1:14" s="145" customFormat="1" ht="12" customHeight="1">
      <c r="A19" s="544" t="s">
        <v>485</v>
      </c>
      <c r="B19" s="545"/>
      <c r="C19" s="150"/>
      <c r="D19" s="180">
        <v>19</v>
      </c>
      <c r="E19" s="181">
        <f>SUM(F19:G19)</f>
        <v>50</v>
      </c>
      <c r="F19" s="181">
        <v>19</v>
      </c>
      <c r="G19" s="181">
        <v>31</v>
      </c>
      <c r="H19" s="181">
        <v>94</v>
      </c>
      <c r="I19" s="184">
        <f>SUM(J19:K19)</f>
        <v>1502</v>
      </c>
      <c r="J19" s="181">
        <v>694</v>
      </c>
      <c r="K19" s="181">
        <v>808</v>
      </c>
      <c r="L19" s="181">
        <f>SUM(M19:N19)</f>
        <v>1051</v>
      </c>
      <c r="M19" s="184">
        <v>522</v>
      </c>
      <c r="N19" s="184">
        <v>529</v>
      </c>
    </row>
    <row r="20" spans="1:14" s="161" customFormat="1" ht="12" customHeight="1">
      <c r="A20" s="546" t="s">
        <v>486</v>
      </c>
      <c r="B20" s="547"/>
      <c r="C20" s="159"/>
      <c r="D20" s="182">
        <v>17</v>
      </c>
      <c r="E20" s="183">
        <f>SUM(F20:G20)</f>
        <v>69</v>
      </c>
      <c r="F20" s="183">
        <v>50</v>
      </c>
      <c r="G20" s="183">
        <v>19</v>
      </c>
      <c r="H20" s="183">
        <v>31</v>
      </c>
      <c r="I20" s="185">
        <f>SUM(J20:K20)</f>
        <v>1408</v>
      </c>
      <c r="J20" s="183">
        <v>647</v>
      </c>
      <c r="K20" s="183">
        <v>761</v>
      </c>
      <c r="L20" s="183">
        <f>SUM(M20:N20)</f>
        <v>1083</v>
      </c>
      <c r="M20" s="185">
        <v>582</v>
      </c>
      <c r="N20" s="185">
        <v>501</v>
      </c>
    </row>
    <row r="21" spans="1:14" ht="3" customHeight="1">
      <c r="A21" s="76"/>
      <c r="B21" s="84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</row>
    <row r="22" ht="3" customHeight="1"/>
    <row r="23" spans="1:12" ht="12">
      <c r="A23" s="50" t="s">
        <v>515</v>
      </c>
      <c r="L23" s="66" t="s">
        <v>487</v>
      </c>
    </row>
  </sheetData>
  <mergeCells count="25">
    <mergeCell ref="A19:B19"/>
    <mergeCell ref="D9:N9"/>
    <mergeCell ref="A1:N1"/>
    <mergeCell ref="A20:B20"/>
    <mergeCell ref="A15:B15"/>
    <mergeCell ref="A16:B16"/>
    <mergeCell ref="A14:B14"/>
    <mergeCell ref="A18:B18"/>
    <mergeCell ref="A17:B17"/>
    <mergeCell ref="I6:I7"/>
    <mergeCell ref="J6:J7"/>
    <mergeCell ref="A13:B13"/>
    <mergeCell ref="A10:B10"/>
    <mergeCell ref="A11:B11"/>
    <mergeCell ref="A12:B12"/>
    <mergeCell ref="D15:N15"/>
    <mergeCell ref="N6:N7"/>
    <mergeCell ref="L5:N5"/>
    <mergeCell ref="M6:M7"/>
    <mergeCell ref="K6:K7"/>
    <mergeCell ref="I5:K5"/>
    <mergeCell ref="L6:L7"/>
    <mergeCell ref="E5:H5"/>
    <mergeCell ref="H6:H7"/>
    <mergeCell ref="E6:G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0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4.75390625" style="66" customWidth="1"/>
    <col min="2" max="2" width="0.875" style="66" customWidth="1"/>
    <col min="3" max="20" width="8.375" style="66" customWidth="1"/>
    <col min="21" max="21" width="0.875" style="66" customWidth="1"/>
    <col min="22" max="22" width="14.75390625" style="66" customWidth="1"/>
    <col min="23" max="16384" width="8.875" style="66" customWidth="1"/>
  </cols>
  <sheetData>
    <row r="1" spans="9:15" s="13" customFormat="1" ht="18" customHeight="1">
      <c r="I1" s="14"/>
      <c r="J1" s="14"/>
      <c r="K1" s="15" t="s">
        <v>178</v>
      </c>
      <c r="L1" s="13" t="s">
        <v>179</v>
      </c>
      <c r="M1" s="14"/>
      <c r="N1" s="14"/>
      <c r="O1" s="14"/>
    </row>
    <row r="3" ht="12">
      <c r="V3" s="106" t="s">
        <v>180</v>
      </c>
    </row>
    <row r="4" ht="4.5" customHeight="1">
      <c r="V4" s="106"/>
    </row>
    <row r="5" spans="1:22" ht="21" customHeight="1">
      <c r="A5" s="46" t="s">
        <v>5</v>
      </c>
      <c r="B5" s="80"/>
      <c r="C5" s="126"/>
      <c r="D5" s="126"/>
      <c r="E5" s="126"/>
      <c r="F5" s="126"/>
      <c r="G5" s="135" t="s">
        <v>15</v>
      </c>
      <c r="H5" s="126"/>
      <c r="I5" s="126"/>
      <c r="J5" s="126"/>
      <c r="K5" s="126"/>
      <c r="L5" s="48"/>
      <c r="M5" s="48"/>
      <c r="N5" s="48"/>
      <c r="O5" s="48"/>
      <c r="P5" s="45" t="s">
        <v>16</v>
      </c>
      <c r="Q5" s="48"/>
      <c r="R5" s="48"/>
      <c r="S5" s="48"/>
      <c r="T5" s="48"/>
      <c r="U5" s="126"/>
      <c r="V5" s="99" t="s">
        <v>5</v>
      </c>
    </row>
    <row r="6" spans="1:22" ht="21" customHeight="1">
      <c r="A6" s="67" t="s">
        <v>21</v>
      </c>
      <c r="B6" s="49"/>
      <c r="C6" s="115" t="s">
        <v>181</v>
      </c>
      <c r="D6" s="192" t="s">
        <v>182</v>
      </c>
      <c r="E6" s="192" t="s">
        <v>183</v>
      </c>
      <c r="F6" s="192" t="s">
        <v>184</v>
      </c>
      <c r="G6" s="192" t="s">
        <v>185</v>
      </c>
      <c r="H6" s="192" t="s">
        <v>186</v>
      </c>
      <c r="I6" s="192" t="s">
        <v>187</v>
      </c>
      <c r="J6" s="192" t="s">
        <v>188</v>
      </c>
      <c r="K6" s="12" t="s">
        <v>189</v>
      </c>
      <c r="L6" s="115" t="s">
        <v>181</v>
      </c>
      <c r="M6" s="11" t="s">
        <v>182</v>
      </c>
      <c r="N6" s="11" t="s">
        <v>183</v>
      </c>
      <c r="O6" s="11" t="s">
        <v>184</v>
      </c>
      <c r="P6" s="11" t="s">
        <v>185</v>
      </c>
      <c r="Q6" s="11" t="s">
        <v>186</v>
      </c>
      <c r="R6" s="11" t="s">
        <v>187</v>
      </c>
      <c r="S6" s="11" t="s">
        <v>188</v>
      </c>
      <c r="T6" s="12" t="s">
        <v>189</v>
      </c>
      <c r="U6" s="100"/>
      <c r="V6" s="108" t="s">
        <v>21</v>
      </c>
    </row>
    <row r="7" spans="1:22" ht="4.5" customHeight="1">
      <c r="A7" s="81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71"/>
    </row>
    <row r="8" spans="1:22" ht="33" customHeight="1">
      <c r="A8" s="67"/>
      <c r="B8" s="43"/>
      <c r="C8" s="43"/>
      <c r="D8" s="43"/>
      <c r="E8" s="43"/>
      <c r="F8" s="43"/>
      <c r="G8" s="43"/>
      <c r="H8" s="43"/>
      <c r="J8" s="498" t="s">
        <v>190</v>
      </c>
      <c r="K8" s="498"/>
      <c r="L8" s="498"/>
      <c r="M8" s="498"/>
      <c r="N8" s="117"/>
      <c r="O8" s="43"/>
      <c r="P8" s="43"/>
      <c r="Q8" s="43"/>
      <c r="R8" s="43"/>
      <c r="S8" s="43"/>
      <c r="T8" s="43"/>
      <c r="U8" s="43"/>
      <c r="V8" s="42"/>
    </row>
    <row r="9" spans="1:22" ht="33" customHeight="1">
      <c r="A9" s="41" t="s">
        <v>23</v>
      </c>
      <c r="B9" s="43"/>
      <c r="C9" s="140">
        <v>116.1</v>
      </c>
      <c r="D9" s="140">
        <v>121.8</v>
      </c>
      <c r="E9" s="140">
        <v>127</v>
      </c>
      <c r="F9" s="140">
        <v>132.8</v>
      </c>
      <c r="G9" s="140">
        <v>138</v>
      </c>
      <c r="H9" s="140">
        <v>144</v>
      </c>
      <c r="I9" s="140">
        <v>151.4</v>
      </c>
      <c r="J9" s="140">
        <v>159.6</v>
      </c>
      <c r="K9" s="140">
        <v>164.1</v>
      </c>
      <c r="L9" s="140">
        <v>115.1</v>
      </c>
      <c r="M9" s="140">
        <v>120.9</v>
      </c>
      <c r="N9" s="140">
        <v>127</v>
      </c>
      <c r="O9" s="140">
        <v>133.1</v>
      </c>
      <c r="P9" s="140">
        <v>139.5</v>
      </c>
      <c r="Q9" s="140">
        <v>146.3</v>
      </c>
      <c r="R9" s="140">
        <v>151.3</v>
      </c>
      <c r="S9" s="140">
        <v>153.6</v>
      </c>
      <c r="T9" s="140">
        <v>155.6</v>
      </c>
      <c r="U9" s="43"/>
      <c r="V9" s="102" t="s">
        <v>23</v>
      </c>
    </row>
    <row r="10" spans="1:22" ht="33" customHeight="1">
      <c r="A10" s="58">
        <v>11</v>
      </c>
      <c r="B10" s="43"/>
      <c r="C10" s="140">
        <v>115.7</v>
      </c>
      <c r="D10" s="140">
        <v>121.7</v>
      </c>
      <c r="E10" s="140">
        <v>127.5</v>
      </c>
      <c r="F10" s="140">
        <v>132.2</v>
      </c>
      <c r="G10" s="140">
        <v>138.3</v>
      </c>
      <c r="H10" s="140">
        <v>144.4</v>
      </c>
      <c r="I10" s="140">
        <v>151.8</v>
      </c>
      <c r="J10" s="140">
        <v>158.8</v>
      </c>
      <c r="K10" s="140">
        <v>164.7</v>
      </c>
      <c r="L10" s="140">
        <v>115.3</v>
      </c>
      <c r="M10" s="140">
        <v>120.7</v>
      </c>
      <c r="N10" s="140">
        <v>126.4</v>
      </c>
      <c r="O10" s="140">
        <v>133.2</v>
      </c>
      <c r="P10" s="140">
        <v>139.8</v>
      </c>
      <c r="Q10" s="140">
        <v>146.1</v>
      </c>
      <c r="R10" s="140">
        <v>151.2</v>
      </c>
      <c r="S10" s="140">
        <v>154.2</v>
      </c>
      <c r="T10" s="140">
        <v>154.6</v>
      </c>
      <c r="U10" s="43"/>
      <c r="V10" s="125">
        <v>11</v>
      </c>
    </row>
    <row r="11" spans="1:22" ht="33" customHeight="1">
      <c r="A11" s="58">
        <v>12</v>
      </c>
      <c r="B11" s="43"/>
      <c r="C11" s="140">
        <v>116</v>
      </c>
      <c r="D11" s="140">
        <v>121.5</v>
      </c>
      <c r="E11" s="140">
        <v>127.2</v>
      </c>
      <c r="F11" s="140">
        <v>132.7</v>
      </c>
      <c r="G11" s="140">
        <v>137.8</v>
      </c>
      <c r="H11" s="140">
        <v>144.7</v>
      </c>
      <c r="I11" s="140">
        <v>151.2</v>
      </c>
      <c r="J11" s="140">
        <v>159</v>
      </c>
      <c r="K11" s="140">
        <v>164.3</v>
      </c>
      <c r="L11" s="140">
        <v>115.8</v>
      </c>
      <c r="M11" s="140">
        <v>120.9</v>
      </c>
      <c r="N11" s="140">
        <v>126.1</v>
      </c>
      <c r="O11" s="140">
        <v>132.9</v>
      </c>
      <c r="P11" s="140">
        <v>139.6</v>
      </c>
      <c r="Q11" s="140">
        <v>146.6</v>
      </c>
      <c r="R11" s="140">
        <v>151.4</v>
      </c>
      <c r="S11" s="140">
        <v>154.2</v>
      </c>
      <c r="T11" s="140">
        <v>155.4</v>
      </c>
      <c r="U11" s="43"/>
      <c r="V11" s="125">
        <v>12</v>
      </c>
    </row>
    <row r="12" spans="1:22" ht="33" customHeight="1">
      <c r="A12" s="58">
        <v>13</v>
      </c>
      <c r="B12" s="43"/>
      <c r="C12" s="140">
        <v>116.2</v>
      </c>
      <c r="D12" s="140">
        <v>121.7</v>
      </c>
      <c r="E12" s="140">
        <v>127.1</v>
      </c>
      <c r="F12" s="140">
        <v>131.9</v>
      </c>
      <c r="G12" s="140">
        <v>138.3</v>
      </c>
      <c r="H12" s="140">
        <v>144.2</v>
      </c>
      <c r="I12" s="140">
        <v>151.8</v>
      </c>
      <c r="J12" s="140">
        <v>158.9</v>
      </c>
      <c r="K12" s="140">
        <v>164.3</v>
      </c>
      <c r="L12" s="140">
        <v>115.6</v>
      </c>
      <c r="M12" s="140">
        <v>121.3</v>
      </c>
      <c r="N12" s="140">
        <v>126.8</v>
      </c>
      <c r="O12" s="140">
        <v>132.6</v>
      </c>
      <c r="P12" s="140">
        <v>139.9</v>
      </c>
      <c r="Q12" s="140">
        <v>146.2</v>
      </c>
      <c r="R12" s="140">
        <v>151</v>
      </c>
      <c r="S12" s="140">
        <v>154.9</v>
      </c>
      <c r="T12" s="140">
        <v>156.1</v>
      </c>
      <c r="U12" s="43"/>
      <c r="V12" s="125">
        <v>13</v>
      </c>
    </row>
    <row r="13" spans="1:22" s="75" customFormat="1" ht="33" customHeight="1">
      <c r="A13" s="136">
        <v>14</v>
      </c>
      <c r="B13" s="83"/>
      <c r="C13" s="141">
        <v>117</v>
      </c>
      <c r="D13" s="75">
        <v>121.3</v>
      </c>
      <c r="E13" s="75">
        <v>128.2</v>
      </c>
      <c r="F13" s="75">
        <v>131.9</v>
      </c>
      <c r="G13" s="75">
        <v>137.9</v>
      </c>
      <c r="H13" s="75">
        <v>145.7</v>
      </c>
      <c r="I13" s="75">
        <v>151.6</v>
      </c>
      <c r="J13" s="75">
        <v>159.2</v>
      </c>
      <c r="K13" s="75">
        <v>164.5</v>
      </c>
      <c r="L13" s="75">
        <v>115.6</v>
      </c>
      <c r="M13" s="75">
        <v>121.5</v>
      </c>
      <c r="N13" s="75">
        <v>126.8</v>
      </c>
      <c r="O13" s="75">
        <v>132.7</v>
      </c>
      <c r="P13" s="75">
        <v>139.3</v>
      </c>
      <c r="Q13" s="75">
        <v>146.6</v>
      </c>
      <c r="R13" s="75">
        <v>151.5</v>
      </c>
      <c r="S13" s="75">
        <v>154.4</v>
      </c>
      <c r="T13" s="75">
        <v>155.7</v>
      </c>
      <c r="U13" s="83"/>
      <c r="V13" s="128">
        <v>14</v>
      </c>
    </row>
    <row r="14" spans="1:22" ht="33" customHeight="1">
      <c r="A14" s="67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2"/>
    </row>
    <row r="15" spans="1:22" ht="33" customHeight="1">
      <c r="A15" s="67"/>
      <c r="B15" s="43"/>
      <c r="C15" s="43"/>
      <c r="D15" s="43"/>
      <c r="E15" s="43"/>
      <c r="F15" s="43"/>
      <c r="G15" s="43"/>
      <c r="H15" s="43"/>
      <c r="J15" s="498" t="s">
        <v>191</v>
      </c>
      <c r="K15" s="498"/>
      <c r="L15" s="498"/>
      <c r="M15" s="498"/>
      <c r="N15" s="117"/>
      <c r="O15" s="43"/>
      <c r="P15" s="43"/>
      <c r="Q15" s="43"/>
      <c r="R15" s="43"/>
      <c r="S15" s="43"/>
      <c r="T15" s="43"/>
      <c r="U15" s="43"/>
      <c r="V15" s="42"/>
    </row>
    <row r="16" spans="1:22" ht="33" customHeight="1">
      <c r="A16" s="41" t="s">
        <v>23</v>
      </c>
      <c r="B16" s="43"/>
      <c r="C16" s="140">
        <v>21.2</v>
      </c>
      <c r="D16" s="140">
        <v>24.1</v>
      </c>
      <c r="E16" s="140">
        <v>26.7</v>
      </c>
      <c r="F16" s="140">
        <v>30.5</v>
      </c>
      <c r="G16" s="140">
        <v>34.4</v>
      </c>
      <c r="H16" s="140">
        <v>38.7</v>
      </c>
      <c r="I16" s="140">
        <v>43.6</v>
      </c>
      <c r="J16" s="140">
        <v>49.6</v>
      </c>
      <c r="K16" s="140">
        <v>54.5</v>
      </c>
      <c r="L16" s="140">
        <v>20.8</v>
      </c>
      <c r="M16" s="140">
        <v>23.3</v>
      </c>
      <c r="N16" s="140">
        <v>26.8</v>
      </c>
      <c r="O16" s="140">
        <v>30.6</v>
      </c>
      <c r="P16" s="140">
        <v>34.1</v>
      </c>
      <c r="Q16" s="140">
        <v>39.9</v>
      </c>
      <c r="R16" s="140">
        <v>44.8</v>
      </c>
      <c r="S16" s="140">
        <v>47.4</v>
      </c>
      <c r="T16" s="140">
        <v>50.6</v>
      </c>
      <c r="U16" s="43"/>
      <c r="V16" s="102" t="s">
        <v>23</v>
      </c>
    </row>
    <row r="17" spans="1:22" ht="33" customHeight="1">
      <c r="A17" s="58">
        <v>11</v>
      </c>
      <c r="B17" s="43"/>
      <c r="C17" s="140">
        <v>21</v>
      </c>
      <c r="D17" s="140">
        <v>23.8</v>
      </c>
      <c r="E17" s="140">
        <v>27.3</v>
      </c>
      <c r="F17" s="140">
        <v>30.1</v>
      </c>
      <c r="G17" s="140">
        <v>34.2</v>
      </c>
      <c r="H17" s="140">
        <v>39.1</v>
      </c>
      <c r="I17" s="140">
        <v>45.1</v>
      </c>
      <c r="J17" s="140">
        <v>49.4</v>
      </c>
      <c r="K17" s="140">
        <v>55.2</v>
      </c>
      <c r="L17" s="140">
        <v>20.7</v>
      </c>
      <c r="M17" s="140">
        <v>23.4</v>
      </c>
      <c r="N17" s="140">
        <v>26.4</v>
      </c>
      <c r="O17" s="140">
        <v>30.6</v>
      </c>
      <c r="P17" s="140">
        <v>35.1</v>
      </c>
      <c r="Q17" s="140">
        <v>39.2</v>
      </c>
      <c r="R17" s="140">
        <v>44.7</v>
      </c>
      <c r="S17" s="140">
        <v>48.1</v>
      </c>
      <c r="T17" s="140">
        <v>49.5</v>
      </c>
      <c r="U17" s="43"/>
      <c r="V17" s="125">
        <v>11</v>
      </c>
    </row>
    <row r="18" spans="1:22" ht="33" customHeight="1">
      <c r="A18" s="58">
        <v>12</v>
      </c>
      <c r="B18" s="43"/>
      <c r="C18" s="140">
        <v>21.2</v>
      </c>
      <c r="D18" s="140">
        <v>23.5</v>
      </c>
      <c r="E18" s="140">
        <v>26.8</v>
      </c>
      <c r="F18" s="140">
        <v>30.7</v>
      </c>
      <c r="G18" s="140">
        <v>33.9</v>
      </c>
      <c r="H18" s="140">
        <v>38.8</v>
      </c>
      <c r="I18" s="140">
        <v>44.5</v>
      </c>
      <c r="J18" s="140">
        <v>48.3</v>
      </c>
      <c r="K18" s="140">
        <v>54.1</v>
      </c>
      <c r="L18" s="140">
        <v>21</v>
      </c>
      <c r="M18" s="140">
        <v>23.3</v>
      </c>
      <c r="N18" s="140">
        <v>26.4</v>
      </c>
      <c r="O18" s="140">
        <v>30.1</v>
      </c>
      <c r="P18" s="140">
        <v>34.5</v>
      </c>
      <c r="Q18" s="140">
        <v>39.7</v>
      </c>
      <c r="R18" s="140">
        <v>46.9</v>
      </c>
      <c r="S18" s="140">
        <v>47.8</v>
      </c>
      <c r="T18" s="140">
        <v>50</v>
      </c>
      <c r="U18" s="43"/>
      <c r="V18" s="125">
        <v>12</v>
      </c>
    </row>
    <row r="19" spans="1:22" ht="33" customHeight="1">
      <c r="A19" s="58">
        <v>13</v>
      </c>
      <c r="B19" s="43"/>
      <c r="C19" s="140">
        <v>21.1</v>
      </c>
      <c r="D19" s="140">
        <v>23.8</v>
      </c>
      <c r="E19" s="140">
        <v>26.5</v>
      </c>
      <c r="F19" s="140">
        <v>30</v>
      </c>
      <c r="G19" s="140">
        <v>33.5</v>
      </c>
      <c r="H19" s="140">
        <v>38.5</v>
      </c>
      <c r="I19" s="140">
        <v>44.5</v>
      </c>
      <c r="J19" s="140">
        <v>50</v>
      </c>
      <c r="K19" s="140">
        <v>54.3</v>
      </c>
      <c r="L19" s="140">
        <v>20.4</v>
      </c>
      <c r="M19" s="140">
        <v>23.5</v>
      </c>
      <c r="N19" s="140">
        <v>26</v>
      </c>
      <c r="O19" s="140">
        <v>30</v>
      </c>
      <c r="P19" s="140">
        <v>33.4</v>
      </c>
      <c r="Q19" s="140">
        <v>38.9</v>
      </c>
      <c r="R19" s="140">
        <v>44.7</v>
      </c>
      <c r="S19" s="140">
        <v>47.2</v>
      </c>
      <c r="T19" s="140">
        <v>49.9</v>
      </c>
      <c r="U19" s="43"/>
      <c r="V19" s="125">
        <v>13</v>
      </c>
    </row>
    <row r="20" spans="1:22" s="75" customFormat="1" ht="33" customHeight="1">
      <c r="A20" s="136">
        <v>14</v>
      </c>
      <c r="B20" s="83"/>
      <c r="C20" s="75">
        <v>21.5</v>
      </c>
      <c r="D20" s="75">
        <v>23.6</v>
      </c>
      <c r="E20" s="75">
        <v>27.1</v>
      </c>
      <c r="F20" s="75">
        <v>29.9</v>
      </c>
      <c r="G20" s="75">
        <v>33.9</v>
      </c>
      <c r="H20" s="75">
        <v>39.3</v>
      </c>
      <c r="I20" s="141">
        <v>45</v>
      </c>
      <c r="J20" s="75">
        <v>49.9</v>
      </c>
      <c r="K20" s="141">
        <v>55</v>
      </c>
      <c r="L20" s="141">
        <v>21</v>
      </c>
      <c r="M20" s="75">
        <v>23.5</v>
      </c>
      <c r="N20" s="75">
        <v>26.6</v>
      </c>
      <c r="O20" s="75">
        <v>29.7</v>
      </c>
      <c r="P20" s="141">
        <v>34</v>
      </c>
      <c r="Q20" s="75">
        <v>39.5</v>
      </c>
      <c r="R20" s="75">
        <v>44.3</v>
      </c>
      <c r="S20" s="141">
        <v>48</v>
      </c>
      <c r="T20" s="75">
        <v>52.6</v>
      </c>
      <c r="U20" s="83"/>
      <c r="V20" s="128">
        <v>14</v>
      </c>
    </row>
    <row r="21" spans="1:22" ht="33" customHeight="1">
      <c r="A21" s="67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2"/>
    </row>
    <row r="22" spans="1:22" ht="33" customHeight="1">
      <c r="A22" s="67"/>
      <c r="B22" s="43"/>
      <c r="C22" s="43"/>
      <c r="D22" s="43"/>
      <c r="E22" s="43"/>
      <c r="F22" s="43"/>
      <c r="G22" s="43"/>
      <c r="H22" s="43"/>
      <c r="J22" s="498" t="s">
        <v>192</v>
      </c>
      <c r="K22" s="498"/>
      <c r="L22" s="498"/>
      <c r="M22" s="498"/>
      <c r="N22" s="117"/>
      <c r="O22" s="43"/>
      <c r="P22" s="43"/>
      <c r="Q22" s="43"/>
      <c r="R22" s="43"/>
      <c r="S22" s="43"/>
      <c r="T22" s="43"/>
      <c r="U22" s="43"/>
      <c r="V22" s="42"/>
    </row>
    <row r="23" spans="1:22" ht="33" customHeight="1">
      <c r="A23" s="41" t="s">
        <v>23</v>
      </c>
      <c r="B23" s="43"/>
      <c r="C23" s="140">
        <v>64.7</v>
      </c>
      <c r="D23" s="140">
        <v>67.3</v>
      </c>
      <c r="E23" s="140">
        <v>69.7</v>
      </c>
      <c r="F23" s="140">
        <v>72.4</v>
      </c>
      <c r="G23" s="140">
        <v>74.8</v>
      </c>
      <c r="H23" s="140">
        <v>77.6</v>
      </c>
      <c r="I23" s="140">
        <v>81</v>
      </c>
      <c r="J23" s="140">
        <v>85.2</v>
      </c>
      <c r="K23" s="140">
        <v>87.7</v>
      </c>
      <c r="L23" s="140">
        <v>64.3</v>
      </c>
      <c r="M23" s="140">
        <v>67.2</v>
      </c>
      <c r="N23" s="140">
        <v>70.1</v>
      </c>
      <c r="O23" s="140">
        <v>72.9</v>
      </c>
      <c r="P23" s="140">
        <v>75.9</v>
      </c>
      <c r="Q23" s="140">
        <v>79.4</v>
      </c>
      <c r="R23" s="140">
        <v>82.3</v>
      </c>
      <c r="S23" s="140">
        <v>83.5</v>
      </c>
      <c r="T23" s="140">
        <v>84.8</v>
      </c>
      <c r="U23" s="43"/>
      <c r="V23" s="102" t="s">
        <v>23</v>
      </c>
    </row>
    <row r="24" spans="1:22" ht="33" customHeight="1">
      <c r="A24" s="58">
        <v>11</v>
      </c>
      <c r="B24" s="43"/>
      <c r="C24" s="140">
        <v>64.5</v>
      </c>
      <c r="D24" s="140">
        <v>67.3</v>
      </c>
      <c r="E24" s="140">
        <v>69.9</v>
      </c>
      <c r="F24" s="140">
        <v>72.2</v>
      </c>
      <c r="G24" s="140">
        <v>74.8</v>
      </c>
      <c r="H24" s="140">
        <v>77.7</v>
      </c>
      <c r="I24" s="140">
        <v>81.2</v>
      </c>
      <c r="J24" s="140">
        <v>85</v>
      </c>
      <c r="K24" s="140">
        <v>88</v>
      </c>
      <c r="L24" s="140">
        <v>64.3</v>
      </c>
      <c r="M24" s="140">
        <v>67</v>
      </c>
      <c r="N24" s="140">
        <v>69.6</v>
      </c>
      <c r="O24" s="140">
        <v>72.8</v>
      </c>
      <c r="P24" s="140">
        <v>75.8</v>
      </c>
      <c r="Q24" s="140">
        <v>79.2</v>
      </c>
      <c r="R24" s="140">
        <v>82.3</v>
      </c>
      <c r="S24" s="140">
        <v>83.7</v>
      </c>
      <c r="T24" s="140">
        <v>84</v>
      </c>
      <c r="U24" s="43"/>
      <c r="V24" s="125">
        <v>11</v>
      </c>
    </row>
    <row r="25" spans="1:22" ht="33" customHeight="1">
      <c r="A25" s="58">
        <v>12</v>
      </c>
      <c r="B25" s="43"/>
      <c r="C25" s="140">
        <v>64.5</v>
      </c>
      <c r="D25" s="140">
        <v>67.1</v>
      </c>
      <c r="E25" s="140">
        <v>69.8</v>
      </c>
      <c r="F25" s="140">
        <v>72.3</v>
      </c>
      <c r="G25" s="140">
        <v>74.7</v>
      </c>
      <c r="H25" s="140">
        <v>77.6</v>
      </c>
      <c r="I25" s="140">
        <v>81.1</v>
      </c>
      <c r="J25" s="140">
        <v>84.7</v>
      </c>
      <c r="K25" s="140">
        <v>87.3</v>
      </c>
      <c r="L25" s="140">
        <v>64.6</v>
      </c>
      <c r="M25" s="140">
        <v>66.8</v>
      </c>
      <c r="N25" s="140">
        <v>69.5</v>
      </c>
      <c r="O25" s="140">
        <v>74.6</v>
      </c>
      <c r="P25" s="140">
        <v>76.6</v>
      </c>
      <c r="Q25" s="140">
        <v>77.3</v>
      </c>
      <c r="R25" s="140">
        <v>82.5</v>
      </c>
      <c r="S25" s="140">
        <v>83.7</v>
      </c>
      <c r="T25" s="140">
        <v>84.6</v>
      </c>
      <c r="U25" s="43"/>
      <c r="V25" s="125">
        <v>12</v>
      </c>
    </row>
    <row r="26" spans="1:22" ht="33" customHeight="1">
      <c r="A26" s="58">
        <v>13</v>
      </c>
      <c r="B26" s="43"/>
      <c r="C26" s="140">
        <v>64.1</v>
      </c>
      <c r="D26" s="140">
        <v>67.2</v>
      </c>
      <c r="E26" s="140">
        <v>69.8</v>
      </c>
      <c r="F26" s="140">
        <v>71.8</v>
      </c>
      <c r="G26" s="140">
        <v>74.7</v>
      </c>
      <c r="H26" s="140">
        <v>76.7</v>
      </c>
      <c r="I26" s="140">
        <v>81.1</v>
      </c>
      <c r="J26" s="140">
        <v>85.2</v>
      </c>
      <c r="K26" s="140">
        <v>88</v>
      </c>
      <c r="L26" s="140">
        <v>64.4</v>
      </c>
      <c r="M26" s="140">
        <v>67.2</v>
      </c>
      <c r="N26" s="140">
        <v>69.9</v>
      </c>
      <c r="O26" s="140">
        <v>72.6</v>
      </c>
      <c r="P26" s="140">
        <v>76</v>
      </c>
      <c r="Q26" s="140">
        <v>79.5</v>
      </c>
      <c r="R26" s="140">
        <v>82.1</v>
      </c>
      <c r="S26" s="140">
        <v>83.6</v>
      </c>
      <c r="T26" s="140">
        <v>84.6</v>
      </c>
      <c r="U26" s="43"/>
      <c r="V26" s="125">
        <v>13</v>
      </c>
    </row>
    <row r="27" spans="1:22" s="75" customFormat="1" ht="33" customHeight="1">
      <c r="A27" s="136">
        <v>14</v>
      </c>
      <c r="B27" s="83"/>
      <c r="C27" s="75">
        <v>65.2</v>
      </c>
      <c r="D27" s="75">
        <v>67.1</v>
      </c>
      <c r="E27" s="75">
        <v>68.9</v>
      </c>
      <c r="F27" s="75">
        <v>71.9</v>
      </c>
      <c r="G27" s="75">
        <v>74.7</v>
      </c>
      <c r="H27" s="75">
        <v>78.5</v>
      </c>
      <c r="I27" s="75">
        <v>80.9</v>
      </c>
      <c r="J27" s="75">
        <v>84.8</v>
      </c>
      <c r="K27" s="75">
        <v>88.1</v>
      </c>
      <c r="L27" s="75">
        <v>64.4</v>
      </c>
      <c r="M27" s="75">
        <v>67.4</v>
      </c>
      <c r="N27" s="75">
        <v>69.8</v>
      </c>
      <c r="O27" s="75">
        <v>72.6</v>
      </c>
      <c r="P27" s="75">
        <v>75.9</v>
      </c>
      <c r="Q27" s="75">
        <v>79.5</v>
      </c>
      <c r="R27" s="318">
        <v>82</v>
      </c>
      <c r="S27" s="75">
        <v>83.7</v>
      </c>
      <c r="T27" s="75">
        <v>84.6</v>
      </c>
      <c r="U27" s="83"/>
      <c r="V27" s="128">
        <v>14</v>
      </c>
    </row>
    <row r="28" spans="1:22" ht="4.5" customHeight="1">
      <c r="A28" s="84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7"/>
    </row>
    <row r="29" ht="3.75" customHeight="1"/>
    <row r="30" ht="12">
      <c r="A30" s="50" t="s">
        <v>193</v>
      </c>
    </row>
  </sheetData>
  <mergeCells count="3">
    <mergeCell ref="J8:M8"/>
    <mergeCell ref="J15:M15"/>
    <mergeCell ref="J22:M22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2004-04-03T05:56:44Z</cp:lastPrinted>
  <dcterms:created xsi:type="dcterms:W3CDTF">1997-01-08T22:48:59Z</dcterms:created>
  <dcterms:modified xsi:type="dcterms:W3CDTF">2004-04-07T04:10:46Z</dcterms:modified>
  <cp:category/>
  <cp:version/>
  <cp:contentType/>
  <cp:contentStatus/>
</cp:coreProperties>
</file>