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384" windowHeight="9312" tabRatio="864" activeTab="0"/>
  </bookViews>
  <sheets>
    <sheet name="61" sheetId="1" r:id="rId1"/>
    <sheet name="62" sheetId="2" r:id="rId2"/>
    <sheet name="63" sheetId="3" r:id="rId3"/>
  </sheets>
  <externalReferences>
    <externalReference r:id="rId6"/>
    <externalReference r:id="rId7"/>
  </externalReferences>
  <definedNames>
    <definedName name="_xlnm.Print_Area" localSheetId="1">'62'!$A$1:$L$48</definedName>
    <definedName name="平成８年" localSheetId="1">'[2]23●'!#REF!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<sst xmlns="http://schemas.openxmlformats.org/spreadsheetml/2006/main" count="148" uniqueCount="135">
  <si>
    <t>農業</t>
  </si>
  <si>
    <t>林業</t>
  </si>
  <si>
    <t>電気・ガス・水道業</t>
  </si>
  <si>
    <t>政府サービス生産者</t>
  </si>
  <si>
    <t>構成比％</t>
  </si>
  <si>
    <t>水産業</t>
  </si>
  <si>
    <t>鉱業</t>
  </si>
  <si>
    <t>製造業</t>
  </si>
  <si>
    <t>建設業</t>
  </si>
  <si>
    <t>運  輸  通  信  業</t>
  </si>
  <si>
    <t>サ  ー  ビ  ス  業</t>
  </si>
  <si>
    <t>対家計※</t>
  </si>
  <si>
    <t>第１次～第３次産業合計</t>
  </si>
  <si>
    <t>輸 入 税</t>
  </si>
  <si>
    <t>&lt;県統計課:市町村経済統計書&gt;</t>
  </si>
  <si>
    <t>(注)※対家計とは,対家計民間非営利サービス生産者のことである。</t>
  </si>
  <si>
    <t>(単位：百万円)</t>
  </si>
  <si>
    <t>年　度</t>
  </si>
  <si>
    <t xml:space="preserve">項  目　　　　　　  　　　 </t>
  </si>
  <si>
    <t>構成比(%)</t>
  </si>
  <si>
    <t>a　受取</t>
  </si>
  <si>
    <t>b　支払</t>
  </si>
  <si>
    <t>a　非金融法人企業</t>
  </si>
  <si>
    <t>a　農林水産業</t>
  </si>
  <si>
    <t>4．市民分配所得</t>
  </si>
  <si>
    <t>&lt;市企画調整課&gt;</t>
  </si>
  <si>
    <t>産業</t>
  </si>
  <si>
    <t>小　計</t>
  </si>
  <si>
    <t>輸入税</t>
  </si>
  <si>
    <t>その他</t>
  </si>
  <si>
    <t>帰属利子</t>
  </si>
  <si>
    <t>総　計</t>
  </si>
  <si>
    <t>市町村</t>
  </si>
  <si>
    <t>（控除）</t>
  </si>
  <si>
    <t>高知県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</si>
  <si>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</si>
  <si>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</si>
  <si>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</si>
  <si>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</si>
  <si>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</si>
  <si>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</si>
  <si>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</si>
  <si>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</si>
  <si>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</si>
  <si>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</si>
  <si>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</si>
  <si>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</si>
  <si>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</si>
  <si>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</si>
  <si>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</si>
  <si>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</si>
  <si>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</si>
  <si>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</si>
  <si>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</si>
  <si>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</si>
  <si>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</si>
  <si>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</si>
  <si>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</si>
  <si>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</si>
  <si>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</si>
  <si>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</si>
  <si>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</si>
  <si>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</si>
  <si>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</si>
  <si>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</si>
  <si>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</si>
  <si>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</si>
  <si>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</si>
  <si>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</si>
  <si>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</si>
  <si>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</si>
  <si>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</si>
  <si>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</si>
  <si>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</si>
  <si>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</si>
  <si>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</si>
  <si>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</si>
  <si>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</si>
  <si>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</si>
  <si>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</si>
  <si>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</si>
  <si>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</si>
  <si>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</si>
  <si>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</si>
  <si>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</si>
  <si>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</si>
  <si>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</si>
  <si>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</si>
  <si>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（単位：百万円）</t>
  </si>
  <si>
    <t>年　度</t>
  </si>
  <si>
    <t>産　業</t>
  </si>
  <si>
    <t>第１次産業　計</t>
  </si>
  <si>
    <t>第２次産業　計</t>
  </si>
  <si>
    <t>第３次産業　計</t>
  </si>
  <si>
    <t>卸 売 ・ 小売業</t>
  </si>
  <si>
    <t>不   動   産   業</t>
  </si>
  <si>
    <t>（控除） そ の 他</t>
  </si>
  <si>
    <t>（控除） 帰属利子</t>
  </si>
  <si>
    <t>総　　　　計</t>
  </si>
  <si>
    <t>（単位：百万円）</t>
  </si>
  <si>
    <t>(1)賃金・俸給</t>
  </si>
  <si>
    <t>(1)一般政府</t>
  </si>
  <si>
    <t>(1)民間法人企業</t>
  </si>
  <si>
    <t>(2)公的企業</t>
  </si>
  <si>
    <t>(3)個人企業</t>
  </si>
  <si>
    <t>c　持ち家</t>
  </si>
  <si>
    <t>対前年度
増加率(%)</t>
  </si>
  <si>
    <t>平成8年度</t>
  </si>
  <si>
    <t>1．雇用者報酬</t>
  </si>
  <si>
    <t>(2)雇主の社会負担</t>
  </si>
  <si>
    <t>a　雇主の現実社会負担</t>
  </si>
  <si>
    <t>b　雇主の帰属社会負担</t>
  </si>
  <si>
    <t>2．財産所得　(非企業部門）</t>
  </si>
  <si>
    <t>(2)家計</t>
  </si>
  <si>
    <t xml:space="preserve"> ①利子</t>
  </si>
  <si>
    <t xml:space="preserve"> ②配当（受取）</t>
  </si>
  <si>
    <t>(3)対家計民間非営利団体</t>
  </si>
  <si>
    <r>
      <t>3．企業所得</t>
    </r>
    <r>
      <rPr>
        <sz val="8"/>
        <rFont val="ＭＳ ゴシック"/>
        <family val="3"/>
      </rPr>
      <t>（法人企業の分配所得受払後）</t>
    </r>
  </si>
  <si>
    <t>b　金融機関</t>
  </si>
  <si>
    <r>
      <t>b　その他の産業</t>
    </r>
    <r>
      <rPr>
        <sz val="8"/>
        <rFont val="ＭＳ 明朝"/>
        <family val="1"/>
      </rPr>
      <t>（非農林水・非金融）</t>
    </r>
  </si>
  <si>
    <t>（参考）民間法人企業所得</t>
  </si>
  <si>
    <t>(法人企業の分配所得受払前）</t>
  </si>
  <si>
    <t xml:space="preserve"> </t>
  </si>
  <si>
    <t xml:space="preserve"> ③保険契約者に帰属する財産所得</t>
  </si>
  <si>
    <t xml:space="preserve"> ④賃貸料(受取）</t>
  </si>
  <si>
    <t>　　63　県下産業別市町村内総生産（平成12年度）　</t>
  </si>
  <si>
    <t>金 融 ・ 保険業</t>
  </si>
  <si>
    <t>61　市　内　総　生　産</t>
  </si>
  <si>
    <t>62　市　民　分　配　所　得</t>
  </si>
  <si>
    <t>産業の計</t>
  </si>
  <si>
    <t>第 １ 次</t>
  </si>
  <si>
    <t>第 ２ 次</t>
  </si>
  <si>
    <t>第 ３ 次</t>
  </si>
  <si>
    <t>5．推計人口</t>
  </si>
  <si>
    <t>6．一人当たり市民所得（千円）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</si>
</sst>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0;&quot;△ &quot;0"/>
    <numFmt numFmtId="198" formatCode="#,##0_);[Red]\(#,##0\)"/>
    <numFmt numFmtId="199" formatCode="0.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0_ "/>
    <numFmt numFmtId="207" formatCode="0.000000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Arial Narrow"/>
      <family val="2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9.5"/>
      <name val="ＭＳ 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38" fontId="6" fillId="0" borderId="0" xfId="17" applyFont="1" applyBorder="1" applyAlignment="1" applyProtection="1">
      <alignment horizontal="center" vertical="center"/>
      <protection locked="0"/>
    </xf>
    <xf numFmtId="0" fontId="6" fillId="0" borderId="0" xfId="21" applyFont="1" applyAlignment="1">
      <alignment horizontal="right" vertical="center"/>
      <protection/>
    </xf>
    <xf numFmtId="38" fontId="6" fillId="0" borderId="1" xfId="17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196" fontId="6" fillId="0" borderId="0" xfId="17" applyNumberFormat="1" applyFont="1" applyAlignment="1">
      <alignment horizontal="right" vertical="center"/>
    </xf>
    <xf numFmtId="196" fontId="6" fillId="0" borderId="1" xfId="17" applyNumberFormat="1" applyFont="1" applyBorder="1" applyAlignment="1">
      <alignment horizontal="right" vertical="center"/>
    </xf>
    <xf numFmtId="0" fontId="5" fillId="0" borderId="0" xfId="21" applyFont="1" applyAlignment="1">
      <alignment vertical="center"/>
      <protection/>
    </xf>
    <xf numFmtId="177" fontId="5" fillId="0" borderId="0" xfId="21" applyNumberFormat="1" applyFont="1" applyAlignment="1">
      <alignment vertical="center"/>
      <protection/>
    </xf>
    <xf numFmtId="181" fontId="5" fillId="0" borderId="0" xfId="21" applyNumberFormat="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177" fontId="6" fillId="0" borderId="0" xfId="21" applyNumberFormat="1" applyFont="1" applyAlignment="1">
      <alignment vertical="center"/>
      <protection/>
    </xf>
    <xf numFmtId="181" fontId="6" fillId="0" borderId="0" xfId="21" applyNumberFormat="1" applyFont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6" fillId="0" borderId="9" xfId="21" applyFont="1" applyBorder="1" applyAlignment="1">
      <alignment vertical="center"/>
      <protection/>
    </xf>
    <xf numFmtId="0" fontId="6" fillId="0" borderId="1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177" fontId="7" fillId="0" borderId="0" xfId="17" applyNumberFormat="1" applyFont="1" applyAlignment="1">
      <alignment vertical="center"/>
    </xf>
    <xf numFmtId="177" fontId="7" fillId="0" borderId="0" xfId="21" applyNumberFormat="1" applyFont="1" applyAlignment="1">
      <alignment vertical="center"/>
      <protection/>
    </xf>
    <xf numFmtId="181" fontId="7" fillId="0" borderId="0" xfId="21" applyNumberFormat="1" applyFont="1" applyAlignment="1">
      <alignment vertical="center"/>
      <protection/>
    </xf>
    <xf numFmtId="177" fontId="6" fillId="0" borderId="0" xfId="17" applyNumberFormat="1" applyFont="1" applyAlignment="1">
      <alignment vertical="center"/>
    </xf>
    <xf numFmtId="177" fontId="6" fillId="0" borderId="0" xfId="17" applyNumberFormat="1" applyFont="1" applyFill="1" applyAlignment="1">
      <alignment vertical="center"/>
    </xf>
    <xf numFmtId="196" fontId="7" fillId="0" borderId="0" xfId="17" applyNumberFormat="1" applyFont="1" applyAlignment="1">
      <alignment vertical="center"/>
    </xf>
    <xf numFmtId="0" fontId="8" fillId="0" borderId="0" xfId="21" applyFont="1" applyAlignment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14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196" fontId="6" fillId="0" borderId="0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196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6" fillId="0" borderId="0" xfId="17" applyFont="1" applyBorder="1" applyAlignment="1" applyProtection="1">
      <alignment horizontal="left"/>
      <protection locked="0"/>
    </xf>
    <xf numFmtId="38" fontId="10" fillId="0" borderId="0" xfId="17" applyFont="1" applyAlignment="1">
      <alignment vertical="center"/>
    </xf>
    <xf numFmtId="181" fontId="10" fillId="0" borderId="0" xfId="21" applyNumberFormat="1" applyFont="1" applyAlignment="1">
      <alignment vertical="center"/>
      <protection/>
    </xf>
    <xf numFmtId="38" fontId="11" fillId="0" borderId="0" xfId="17" applyFont="1" applyAlignment="1">
      <alignment vertical="center"/>
    </xf>
    <xf numFmtId="177" fontId="11" fillId="0" borderId="0" xfId="17" applyNumberFormat="1" applyFont="1" applyAlignment="1">
      <alignment vertical="center"/>
    </xf>
    <xf numFmtId="177" fontId="11" fillId="0" borderId="0" xfId="21" applyNumberFormat="1" applyFont="1" applyAlignment="1">
      <alignment vertical="center"/>
      <protection/>
    </xf>
    <xf numFmtId="181" fontId="11" fillId="0" borderId="0" xfId="21" applyNumberFormat="1" applyFont="1" applyAlignment="1">
      <alignment vertical="center"/>
      <protection/>
    </xf>
    <xf numFmtId="177" fontId="11" fillId="0" borderId="0" xfId="17" applyNumberFormat="1" applyFont="1" applyFill="1" applyAlignment="1">
      <alignment vertical="center"/>
    </xf>
    <xf numFmtId="196" fontId="11" fillId="0" borderId="0" xfId="17" applyNumberFormat="1" applyFont="1" applyAlignment="1">
      <alignment horizontal="right" vertical="center"/>
    </xf>
    <xf numFmtId="196" fontId="10" fillId="0" borderId="0" xfId="17" applyNumberFormat="1" applyFont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4" xfId="21" applyFont="1" applyBorder="1" applyAlignment="1">
      <alignment horizontal="distributed" vertical="center" wrapText="1"/>
      <protection/>
    </xf>
    <xf numFmtId="0" fontId="8" fillId="0" borderId="25" xfId="21" applyFont="1" applyBorder="1" applyAlignment="1">
      <alignment horizontal="center" vertical="center" wrapText="1" shrinkToFit="1"/>
      <protection/>
    </xf>
    <xf numFmtId="0" fontId="12" fillId="0" borderId="22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38" fontId="5" fillId="0" borderId="0" xfId="17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38" fontId="11" fillId="0" borderId="0" xfId="17" applyFont="1" applyBorder="1" applyAlignment="1">
      <alignment horizontal="right" vertical="center"/>
    </xf>
    <xf numFmtId="38" fontId="11" fillId="0" borderId="1" xfId="17" applyFont="1" applyBorder="1" applyAlignment="1">
      <alignment horizontal="right" vertical="center"/>
    </xf>
    <xf numFmtId="181" fontId="10" fillId="0" borderId="0" xfId="21" applyNumberFormat="1" applyFont="1" applyBorder="1" applyAlignment="1">
      <alignment horizontal="right" vertical="center"/>
      <protection/>
    </xf>
    <xf numFmtId="181" fontId="10" fillId="0" borderId="1" xfId="21" applyNumberFormat="1" applyFont="1" applyBorder="1" applyAlignment="1">
      <alignment horizontal="right" vertical="center"/>
      <protection/>
    </xf>
    <xf numFmtId="196" fontId="11" fillId="0" borderId="0" xfId="17" applyNumberFormat="1" applyFont="1" applyBorder="1" applyAlignment="1">
      <alignment horizontal="center" vertical="center"/>
    </xf>
    <xf numFmtId="196" fontId="11" fillId="0" borderId="1" xfId="17" applyNumberFormat="1" applyFont="1" applyBorder="1" applyAlignment="1">
      <alignment horizontal="center" vertical="center"/>
    </xf>
    <xf numFmtId="0" fontId="6" fillId="0" borderId="0" xfId="21" applyFont="1" applyBorder="1" applyAlignment="1">
      <alignment vertical="center"/>
      <protection/>
    </xf>
    <xf numFmtId="0" fontId="6" fillId="0" borderId="21" xfId="21" applyFont="1" applyBorder="1" applyAlignment="1">
      <alignment vertical="center"/>
      <protection/>
    </xf>
    <xf numFmtId="0" fontId="6" fillId="0" borderId="0" xfId="21" applyFont="1" applyBorder="1" applyAlignment="1">
      <alignment horizontal="left"/>
      <protection/>
    </xf>
    <xf numFmtId="0" fontId="6" fillId="0" borderId="21" xfId="21" applyFont="1" applyBorder="1" applyAlignment="1">
      <alignment horizontal="left"/>
      <protection/>
    </xf>
    <xf numFmtId="0" fontId="7" fillId="0" borderId="0" xfId="21" applyFont="1" applyBorder="1" applyAlignment="1">
      <alignment vertical="center"/>
      <protection/>
    </xf>
    <xf numFmtId="0" fontId="7" fillId="0" borderId="21" xfId="21" applyFont="1" applyBorder="1" applyAlignment="1">
      <alignment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21" xfId="21" applyFont="1" applyBorder="1" applyAlignment="1">
      <alignment horizontal="left"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horizontal="left" vertical="center"/>
      <protection/>
    </xf>
    <xf numFmtId="0" fontId="6" fillId="0" borderId="6" xfId="21" applyFont="1" applyBorder="1" applyAlignment="1">
      <alignment horizontal="right" vertical="center"/>
      <protection/>
    </xf>
    <xf numFmtId="0" fontId="6" fillId="0" borderId="2" xfId="2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●１～6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2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6478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09600"/>
          <a:ext cx="23431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78105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2&#9679;&#65297;&#65374;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0"/>
  <sheetViews>
    <sheetView tabSelected="1" workbookViewId="0" topLeftCell="A1">
      <selection activeCell="A1" sqref="A1:I1"/>
    </sheetView>
  </sheetViews>
  <sheetFormatPr defaultColWidth="10.625" defaultRowHeight="13.5"/>
  <cols>
    <col min="1" max="1" width="3.625" style="36" customWidth="1"/>
    <col min="2" max="2" width="18.25390625" style="35" customWidth="1"/>
    <col min="3" max="3" width="0.74609375" style="36" customWidth="1"/>
    <col min="4" max="8" width="12.00390625" style="36" customWidth="1"/>
    <col min="9" max="9" width="8.00390625" style="47" customWidth="1"/>
    <col min="10" max="16384" width="10.625" style="36" customWidth="1"/>
  </cols>
  <sheetData>
    <row r="1" spans="1:9" s="33" customFormat="1" ht="18" customHeight="1">
      <c r="A1" s="113" t="s">
        <v>127</v>
      </c>
      <c r="B1" s="113"/>
      <c r="C1" s="113"/>
      <c r="D1" s="113"/>
      <c r="E1" s="113"/>
      <c r="F1" s="113"/>
      <c r="G1" s="113"/>
      <c r="H1" s="113"/>
      <c r="I1" s="113"/>
    </row>
    <row r="2" spans="1:9" ht="12" customHeight="1">
      <c r="A2" s="34"/>
      <c r="C2" s="34"/>
      <c r="D2" s="34"/>
      <c r="E2" s="34"/>
      <c r="F2" s="34"/>
      <c r="G2" s="34"/>
      <c r="H2" s="34"/>
      <c r="I2" s="34"/>
    </row>
    <row r="3" ht="12" customHeight="1">
      <c r="I3" s="37" t="s">
        <v>88</v>
      </c>
    </row>
    <row r="4" ht="3.75" customHeight="1">
      <c r="I4" s="37"/>
    </row>
    <row r="5" spans="1:9" ht="18" customHeight="1">
      <c r="A5" s="38"/>
      <c r="B5" s="39" t="s">
        <v>89</v>
      </c>
      <c r="C5" s="40"/>
      <c r="D5" s="114" t="s">
        <v>107</v>
      </c>
      <c r="E5" s="116">
        <v>9</v>
      </c>
      <c r="F5" s="116">
        <v>10</v>
      </c>
      <c r="G5" s="116">
        <v>11</v>
      </c>
      <c r="H5" s="118">
        <v>12</v>
      </c>
      <c r="I5" s="41"/>
    </row>
    <row r="6" spans="1:9" ht="18" customHeight="1">
      <c r="A6" s="42" t="s">
        <v>90</v>
      </c>
      <c r="B6" s="43"/>
      <c r="C6" s="44"/>
      <c r="D6" s="115"/>
      <c r="E6" s="117"/>
      <c r="F6" s="117"/>
      <c r="G6" s="117"/>
      <c r="H6" s="119"/>
      <c r="I6" s="45" t="s">
        <v>4</v>
      </c>
    </row>
    <row r="7" ht="4.5" customHeight="1">
      <c r="B7" s="46"/>
    </row>
    <row r="8" spans="1:9" ht="30" customHeight="1">
      <c r="A8" s="107" t="s">
        <v>91</v>
      </c>
      <c r="B8" s="108"/>
      <c r="C8" s="35"/>
      <c r="D8" s="48">
        <f>D9+D10+D11</f>
        <v>5216</v>
      </c>
      <c r="E8" s="48">
        <f>E9+E10+E11</f>
        <v>4299</v>
      </c>
      <c r="F8" s="48">
        <f>F9+F10+F11</f>
        <v>4430</v>
      </c>
      <c r="G8" s="48">
        <f>G9+G10+G11</f>
        <v>4292</v>
      </c>
      <c r="H8" s="48">
        <f>H9+H10+H11</f>
        <v>4144</v>
      </c>
      <c r="I8" s="49">
        <f>+H8/$H$25*100</f>
        <v>0.35249245509634</v>
      </c>
    </row>
    <row r="9" spans="2:9" ht="30" customHeight="1">
      <c r="B9" s="46" t="s">
        <v>0</v>
      </c>
      <c r="C9" s="35"/>
      <c r="D9" s="50">
        <v>4169</v>
      </c>
      <c r="E9" s="50">
        <v>3585</v>
      </c>
      <c r="F9" s="50">
        <v>3975</v>
      </c>
      <c r="G9" s="48">
        <v>3732</v>
      </c>
      <c r="H9" s="48">
        <v>3587</v>
      </c>
      <c r="I9" s="49">
        <f>+H9/$H$25*100</f>
        <v>0.3051135223046746</v>
      </c>
    </row>
    <row r="10" spans="2:9" ht="30" customHeight="1">
      <c r="B10" s="46" t="s">
        <v>1</v>
      </c>
      <c r="C10" s="35"/>
      <c r="D10" s="50">
        <v>277</v>
      </c>
      <c r="E10" s="50">
        <v>75</v>
      </c>
      <c r="F10" s="50">
        <v>63</v>
      </c>
      <c r="G10" s="48">
        <v>59</v>
      </c>
      <c r="H10" s="48">
        <v>45</v>
      </c>
      <c r="I10" s="49">
        <f aca="true" t="shared" si="0" ref="I10:I25">+H10/$H$25*100</f>
        <v>0.003827741428411028</v>
      </c>
    </row>
    <row r="11" spans="2:9" ht="30" customHeight="1">
      <c r="B11" s="46" t="s">
        <v>5</v>
      </c>
      <c r="C11" s="35"/>
      <c r="D11" s="50">
        <v>770</v>
      </c>
      <c r="E11" s="50">
        <v>639</v>
      </c>
      <c r="F11" s="50">
        <v>392</v>
      </c>
      <c r="G11" s="48">
        <v>501</v>
      </c>
      <c r="H11" s="48">
        <v>512</v>
      </c>
      <c r="I11" s="49">
        <f t="shared" si="0"/>
        <v>0.04355119136325436</v>
      </c>
    </row>
    <row r="12" spans="1:9" ht="30" customHeight="1">
      <c r="A12" s="107" t="s">
        <v>92</v>
      </c>
      <c r="B12" s="108"/>
      <c r="C12" s="35"/>
      <c r="D12" s="48">
        <f>D13+D14+D15</f>
        <v>186718</v>
      </c>
      <c r="E12" s="48">
        <f>E13+E14+E15</f>
        <v>170628</v>
      </c>
      <c r="F12" s="48">
        <f>F13+F14+F15</f>
        <v>200877</v>
      </c>
      <c r="G12" s="48">
        <f>G13+G14+G15</f>
        <v>170281</v>
      </c>
      <c r="H12" s="48">
        <f>H13+H14+H15</f>
        <v>175288</v>
      </c>
      <c r="I12" s="49">
        <f t="shared" si="0"/>
        <v>14.91015865562916</v>
      </c>
    </row>
    <row r="13" spans="2:9" ht="30" customHeight="1">
      <c r="B13" s="46" t="s">
        <v>6</v>
      </c>
      <c r="C13" s="35"/>
      <c r="D13" s="50">
        <v>688</v>
      </c>
      <c r="E13" s="50">
        <v>529</v>
      </c>
      <c r="F13" s="50">
        <v>435</v>
      </c>
      <c r="G13" s="48">
        <v>486</v>
      </c>
      <c r="H13" s="48">
        <v>473</v>
      </c>
      <c r="I13" s="49">
        <f t="shared" si="0"/>
        <v>0.04023381545863147</v>
      </c>
    </row>
    <row r="14" spans="2:9" ht="30" customHeight="1">
      <c r="B14" s="46" t="s">
        <v>7</v>
      </c>
      <c r="C14" s="35"/>
      <c r="D14" s="50">
        <v>91417</v>
      </c>
      <c r="E14" s="50">
        <v>84261</v>
      </c>
      <c r="F14" s="50">
        <v>97050</v>
      </c>
      <c r="G14" s="48">
        <v>89731</v>
      </c>
      <c r="H14" s="48">
        <v>85402</v>
      </c>
      <c r="I14" s="49">
        <f t="shared" si="0"/>
        <v>7.26437274375908</v>
      </c>
    </row>
    <row r="15" spans="2:9" ht="30" customHeight="1">
      <c r="B15" s="46" t="s">
        <v>8</v>
      </c>
      <c r="C15" s="35"/>
      <c r="D15" s="50">
        <v>94613</v>
      </c>
      <c r="E15" s="50">
        <v>85838</v>
      </c>
      <c r="F15" s="50">
        <v>103392</v>
      </c>
      <c r="G15" s="48">
        <v>80064</v>
      </c>
      <c r="H15" s="48">
        <v>89413</v>
      </c>
      <c r="I15" s="49">
        <f t="shared" si="0"/>
        <v>7.60555209641145</v>
      </c>
    </row>
    <row r="16" spans="1:9" ht="30" customHeight="1">
      <c r="A16" s="107" t="s">
        <v>93</v>
      </c>
      <c r="B16" s="108"/>
      <c r="C16" s="35"/>
      <c r="D16" s="48">
        <f>D17+D18+D19+D20+D21+D22+D23+D24</f>
        <v>956832</v>
      </c>
      <c r="E16" s="48">
        <f>E17+E18+E19+E20+E21+E22+E23+E24</f>
        <v>971077</v>
      </c>
      <c r="F16" s="48">
        <f>F17+F18+F19+F20+F21+F22+F23+F24</f>
        <v>968016</v>
      </c>
      <c r="G16" s="48">
        <f>G17+G18+G19+G20+G21+G22+G23+G24</f>
        <v>982489</v>
      </c>
      <c r="H16" s="48">
        <f>H17+H18+H19+H20+H21+H22+H23+H24</f>
        <v>996196</v>
      </c>
      <c r="I16" s="49">
        <f t="shared" si="0"/>
        <v>84.7373488892745</v>
      </c>
    </row>
    <row r="17" spans="2:9" ht="30" customHeight="1">
      <c r="B17" s="46" t="s">
        <v>2</v>
      </c>
      <c r="C17" s="35"/>
      <c r="D17" s="50">
        <v>26982</v>
      </c>
      <c r="E17" s="50">
        <v>27660</v>
      </c>
      <c r="F17" s="50">
        <v>26965</v>
      </c>
      <c r="G17" s="48">
        <v>26198</v>
      </c>
      <c r="H17" s="48">
        <v>27469</v>
      </c>
      <c r="I17" s="49">
        <f t="shared" si="0"/>
        <v>2.336538428822723</v>
      </c>
    </row>
    <row r="18" spans="2:9" ht="30" customHeight="1">
      <c r="B18" s="46" t="s">
        <v>94</v>
      </c>
      <c r="C18" s="35"/>
      <c r="D18" s="50">
        <v>196402</v>
      </c>
      <c r="E18" s="50">
        <v>190735</v>
      </c>
      <c r="F18" s="50">
        <v>179363</v>
      </c>
      <c r="G18" s="48">
        <v>172559</v>
      </c>
      <c r="H18" s="48">
        <v>173460</v>
      </c>
      <c r="I18" s="49">
        <f t="shared" si="0"/>
        <v>14.754667292715043</v>
      </c>
    </row>
    <row r="19" spans="2:9" ht="30" customHeight="1">
      <c r="B19" s="46" t="s">
        <v>126</v>
      </c>
      <c r="C19" s="35"/>
      <c r="D19" s="50">
        <v>81332</v>
      </c>
      <c r="E19" s="50">
        <v>83369</v>
      </c>
      <c r="F19" s="50">
        <v>76798</v>
      </c>
      <c r="G19" s="48">
        <v>93311</v>
      </c>
      <c r="H19" s="48">
        <v>91905</v>
      </c>
      <c r="I19" s="49">
        <f t="shared" si="0"/>
        <v>7.817523910624789</v>
      </c>
    </row>
    <row r="20" spans="2:9" ht="30" customHeight="1">
      <c r="B20" s="46" t="s">
        <v>95</v>
      </c>
      <c r="C20" s="35"/>
      <c r="D20" s="50">
        <v>99816</v>
      </c>
      <c r="E20" s="50">
        <v>102814</v>
      </c>
      <c r="F20" s="50">
        <v>107484</v>
      </c>
      <c r="G20" s="48">
        <v>109278</v>
      </c>
      <c r="H20" s="48">
        <v>111938</v>
      </c>
      <c r="I20" s="49">
        <f t="shared" si="0"/>
        <v>9.521549333632748</v>
      </c>
    </row>
    <row r="21" spans="2:9" ht="30" customHeight="1">
      <c r="B21" s="46" t="s">
        <v>9</v>
      </c>
      <c r="C21" s="35"/>
      <c r="D21" s="50">
        <v>80196</v>
      </c>
      <c r="E21" s="50">
        <v>80654</v>
      </c>
      <c r="F21" s="50">
        <v>74483</v>
      </c>
      <c r="G21" s="48">
        <v>70885</v>
      </c>
      <c r="H21" s="48">
        <v>66988</v>
      </c>
      <c r="I21" s="49">
        <f t="shared" si="0"/>
        <v>5.698060951253288</v>
      </c>
    </row>
    <row r="22" spans="2:9" ht="30" customHeight="1">
      <c r="B22" s="46" t="s">
        <v>10</v>
      </c>
      <c r="C22" s="35"/>
      <c r="D22" s="50">
        <v>297384</v>
      </c>
      <c r="E22" s="50">
        <v>305269</v>
      </c>
      <c r="F22" s="50">
        <v>317851</v>
      </c>
      <c r="G22" s="48">
        <v>321984</v>
      </c>
      <c r="H22" s="48">
        <v>333400</v>
      </c>
      <c r="I22" s="49">
        <f t="shared" si="0"/>
        <v>28.359310938494147</v>
      </c>
    </row>
    <row r="23" spans="2:9" ht="30" customHeight="1">
      <c r="B23" s="46" t="s">
        <v>3</v>
      </c>
      <c r="C23" s="35"/>
      <c r="D23" s="50">
        <v>147478</v>
      </c>
      <c r="E23" s="50">
        <v>152214</v>
      </c>
      <c r="F23" s="50">
        <v>153678</v>
      </c>
      <c r="G23" s="48">
        <v>157411</v>
      </c>
      <c r="H23" s="48">
        <v>161930</v>
      </c>
      <c r="I23" s="49">
        <f t="shared" si="0"/>
        <v>13.773914877835505</v>
      </c>
    </row>
    <row r="24" spans="2:9" ht="30" customHeight="1">
      <c r="B24" s="46" t="s">
        <v>11</v>
      </c>
      <c r="C24" s="35"/>
      <c r="D24" s="50">
        <v>27242</v>
      </c>
      <c r="E24" s="50">
        <v>28362</v>
      </c>
      <c r="F24" s="50">
        <v>31394</v>
      </c>
      <c r="G24" s="48">
        <v>30863</v>
      </c>
      <c r="H24" s="48">
        <v>29106</v>
      </c>
      <c r="I24" s="49">
        <f t="shared" si="0"/>
        <v>2.475783155896253</v>
      </c>
    </row>
    <row r="25" spans="1:9" s="54" customFormat="1" ht="30" customHeight="1">
      <c r="A25" s="111" t="s">
        <v>12</v>
      </c>
      <c r="B25" s="112"/>
      <c r="C25" s="51"/>
      <c r="D25" s="52">
        <f>D16+D12+D8</f>
        <v>1148766</v>
      </c>
      <c r="E25" s="52">
        <f>E16+E12+E8</f>
        <v>1146004</v>
      </c>
      <c r="F25" s="52">
        <f>F16+F12+F8</f>
        <v>1173323</v>
      </c>
      <c r="G25" s="52">
        <f>G16+G12+G8</f>
        <v>1157062</v>
      </c>
      <c r="H25" s="52">
        <f>H16+H12+H8</f>
        <v>1175628</v>
      </c>
      <c r="I25" s="53">
        <f t="shared" si="0"/>
        <v>100</v>
      </c>
    </row>
    <row r="26" spans="1:9" ht="30" customHeight="1">
      <c r="A26" s="107" t="s">
        <v>13</v>
      </c>
      <c r="B26" s="108"/>
      <c r="C26" s="35"/>
      <c r="D26" s="50">
        <v>9564</v>
      </c>
      <c r="E26" s="50">
        <v>9548</v>
      </c>
      <c r="F26" s="50">
        <v>8014</v>
      </c>
      <c r="G26" s="48">
        <v>7698</v>
      </c>
      <c r="H26" s="48">
        <v>8463</v>
      </c>
      <c r="I26" s="49">
        <v>0</v>
      </c>
    </row>
    <row r="27" spans="1:9" ht="30" customHeight="1">
      <c r="A27" s="107" t="s">
        <v>96</v>
      </c>
      <c r="B27" s="108"/>
      <c r="C27" s="35"/>
      <c r="D27" s="50">
        <v>3815</v>
      </c>
      <c r="E27" s="50">
        <v>5648</v>
      </c>
      <c r="F27" s="50">
        <v>5749</v>
      </c>
      <c r="G27" s="48">
        <v>5947</v>
      </c>
      <c r="H27" s="48">
        <v>6270</v>
      </c>
      <c r="I27" s="49">
        <v>0</v>
      </c>
    </row>
    <row r="28" spans="1:9" ht="30" customHeight="1">
      <c r="A28" s="107" t="s">
        <v>97</v>
      </c>
      <c r="B28" s="108"/>
      <c r="C28" s="35"/>
      <c r="D28" s="50">
        <v>76415</v>
      </c>
      <c r="E28" s="50">
        <v>72248</v>
      </c>
      <c r="F28" s="50">
        <v>69736</v>
      </c>
      <c r="G28" s="48">
        <v>66488</v>
      </c>
      <c r="H28" s="48">
        <v>65932</v>
      </c>
      <c r="I28" s="49">
        <v>0</v>
      </c>
    </row>
    <row r="29" spans="1:9" ht="30" customHeight="1">
      <c r="A29" s="109" t="s">
        <v>98</v>
      </c>
      <c r="B29" s="110"/>
      <c r="C29" s="34"/>
      <c r="D29" s="48">
        <f>D25+D26-D27-D28</f>
        <v>1078100</v>
      </c>
      <c r="E29" s="48">
        <f>E25+E26-E27-E28</f>
        <v>1077656</v>
      </c>
      <c r="F29" s="48">
        <f>F25+F26-F27-F28</f>
        <v>1105852</v>
      </c>
      <c r="G29" s="48">
        <f>G25+G26-G27-G28</f>
        <v>1092325</v>
      </c>
      <c r="H29" s="48">
        <f>H25+H26-H27-H28</f>
        <v>1111889</v>
      </c>
      <c r="I29" s="49">
        <v>0</v>
      </c>
    </row>
    <row r="30" spans="1:9" ht="4.5" customHeight="1">
      <c r="A30" s="55"/>
      <c r="B30" s="56"/>
      <c r="C30" s="57"/>
      <c r="D30" s="57"/>
      <c r="E30" s="55"/>
      <c r="F30" s="55"/>
      <c r="G30" s="55"/>
      <c r="H30" s="55"/>
      <c r="I30" s="58"/>
    </row>
    <row r="31" ht="4.5" customHeight="1"/>
    <row r="32" spans="1:9" s="61" customFormat="1" ht="10.5">
      <c r="A32" s="59" t="s">
        <v>14</v>
      </c>
      <c r="B32" s="60"/>
      <c r="I32" s="62"/>
    </row>
    <row r="33" spans="1:9" s="61" customFormat="1" ht="10.5">
      <c r="A33" s="63" t="s">
        <v>15</v>
      </c>
      <c r="B33" s="60"/>
      <c r="I33" s="62"/>
    </row>
    <row r="40" spans="2:247" ht="12">
      <c r="B40" s="64"/>
      <c r="C40" s="65"/>
      <c r="D40" s="65"/>
      <c r="E40" s="65"/>
      <c r="F40" s="65"/>
      <c r="G40" s="65"/>
      <c r="H40" s="65"/>
      <c r="I40" s="66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</row>
  </sheetData>
  <mergeCells count="14">
    <mergeCell ref="A1:I1"/>
    <mergeCell ref="D5:D6"/>
    <mergeCell ref="E5:E6"/>
    <mergeCell ref="F5:F6"/>
    <mergeCell ref="G5:G6"/>
    <mergeCell ref="H5:H6"/>
    <mergeCell ref="A27:B27"/>
    <mergeCell ref="A28:B28"/>
    <mergeCell ref="A29:B29"/>
    <mergeCell ref="A8:B8"/>
    <mergeCell ref="A12:B12"/>
    <mergeCell ref="A16:B16"/>
    <mergeCell ref="A26:B26"/>
    <mergeCell ref="A25:B2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8"/>
  <dimension ref="A1:P48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1.12109375" style="19" customWidth="1"/>
    <col min="2" max="2" width="1.25" style="19" customWidth="1"/>
    <col min="3" max="3" width="2.25390625" style="19" customWidth="1"/>
    <col min="4" max="4" width="26.50390625" style="19" customWidth="1"/>
    <col min="5" max="5" width="0.74609375" style="19" customWidth="1"/>
    <col min="6" max="10" width="9.00390625" style="19" customWidth="1"/>
    <col min="11" max="11" width="8.625" style="19" customWidth="1"/>
    <col min="12" max="12" width="6.75390625" style="19" customWidth="1"/>
    <col min="13" max="13" width="7.125" style="19" customWidth="1"/>
    <col min="14" max="14" width="8.50390625" style="20" customWidth="1"/>
    <col min="15" max="15" width="10.125" style="21" bestFit="1" customWidth="1"/>
    <col min="16" max="16" width="7.125" style="21" customWidth="1"/>
    <col min="17" max="16384" width="7.125" style="19" customWidth="1"/>
  </cols>
  <sheetData>
    <row r="1" spans="1:16" s="16" customFormat="1" ht="18" customHeight="1">
      <c r="A1" s="106" t="s">
        <v>128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N1" s="17"/>
      <c r="O1" s="18"/>
      <c r="P1" s="18"/>
    </row>
    <row r="2" ht="12">
      <c r="A2" s="1"/>
    </row>
    <row r="3" spans="1:12" ht="12.75" customHeight="1">
      <c r="A3" s="1"/>
      <c r="L3" s="2" t="s">
        <v>16</v>
      </c>
    </row>
    <row r="4" spans="1:12" ht="4.5" customHeight="1">
      <c r="A4" s="3"/>
      <c r="B4" s="13"/>
      <c r="C4" s="13"/>
      <c r="D4" s="13"/>
      <c r="L4" s="2"/>
    </row>
    <row r="5" spans="1:12" ht="13.5" customHeight="1">
      <c r="A5" s="137" t="s">
        <v>17</v>
      </c>
      <c r="B5" s="137"/>
      <c r="C5" s="137"/>
      <c r="D5" s="138"/>
      <c r="E5" s="10"/>
      <c r="F5" s="135" t="s">
        <v>107</v>
      </c>
      <c r="G5" s="100">
        <v>9</v>
      </c>
      <c r="H5" s="100">
        <v>10</v>
      </c>
      <c r="I5" s="102">
        <v>11</v>
      </c>
      <c r="J5" s="104">
        <v>12</v>
      </c>
      <c r="K5" s="10"/>
      <c r="L5" s="10"/>
    </row>
    <row r="6" spans="1:12" ht="31.5" customHeight="1">
      <c r="A6" s="85" t="s">
        <v>18</v>
      </c>
      <c r="B6" s="11"/>
      <c r="C6" s="11"/>
      <c r="E6" s="22"/>
      <c r="F6" s="136"/>
      <c r="G6" s="101"/>
      <c r="H6" s="101"/>
      <c r="I6" s="103"/>
      <c r="J6" s="105"/>
      <c r="K6" s="97" t="s">
        <v>106</v>
      </c>
      <c r="L6" s="98" t="s">
        <v>19</v>
      </c>
    </row>
    <row r="7" spans="1:4" ht="3.75" customHeight="1">
      <c r="A7" s="23"/>
      <c r="B7" s="23"/>
      <c r="C7" s="23"/>
      <c r="D7" s="24"/>
    </row>
    <row r="8" spans="1:16" s="25" customFormat="1" ht="17.25" customHeight="1">
      <c r="A8" s="130" t="s">
        <v>108</v>
      </c>
      <c r="B8" s="130"/>
      <c r="C8" s="130"/>
      <c r="D8" s="131"/>
      <c r="F8" s="86">
        <f>F9+F10</f>
        <v>638689</v>
      </c>
      <c r="G8" s="86">
        <f>G9+G10</f>
        <v>634034</v>
      </c>
      <c r="H8" s="86">
        <f>H9+H10</f>
        <v>631775</v>
      </c>
      <c r="I8" s="86">
        <f>I9+I10</f>
        <v>618897</v>
      </c>
      <c r="J8" s="86">
        <f>J9+J10</f>
        <v>628926</v>
      </c>
      <c r="K8" s="87">
        <f>J8/I8*100-100</f>
        <v>1.6204635020043838</v>
      </c>
      <c r="L8" s="91">
        <f>J8/$J$40*100</f>
        <v>79.97156797047951</v>
      </c>
      <c r="M8" s="26"/>
      <c r="N8" s="27"/>
      <c r="O8" s="28"/>
      <c r="P8" s="28"/>
    </row>
    <row r="9" spans="1:12" ht="17.25" customHeight="1">
      <c r="A9" s="12"/>
      <c r="B9" s="126" t="s">
        <v>100</v>
      </c>
      <c r="C9" s="126"/>
      <c r="D9" s="127"/>
      <c r="F9" s="88">
        <v>550221</v>
      </c>
      <c r="G9" s="88">
        <v>538621</v>
      </c>
      <c r="H9" s="88">
        <v>536704</v>
      </c>
      <c r="I9" s="89">
        <v>526577</v>
      </c>
      <c r="J9" s="90">
        <v>533899</v>
      </c>
      <c r="K9" s="87">
        <f aca="true" t="shared" si="0" ref="K9:K43">J9/I9*100-100</f>
        <v>1.3904898998627004</v>
      </c>
      <c r="L9" s="91">
        <f>J9/$J$40*100</f>
        <v>67.88833689157555</v>
      </c>
    </row>
    <row r="10" spans="1:12" ht="17.25" customHeight="1">
      <c r="A10" s="12"/>
      <c r="B10" s="126" t="s">
        <v>109</v>
      </c>
      <c r="C10" s="126"/>
      <c r="D10" s="127"/>
      <c r="F10" s="88">
        <f>F11+F12</f>
        <v>88468</v>
      </c>
      <c r="G10" s="88">
        <f>G11+G12</f>
        <v>95413</v>
      </c>
      <c r="H10" s="88">
        <f>H11+H12</f>
        <v>95071</v>
      </c>
      <c r="I10" s="88">
        <f>I11+I12</f>
        <v>92320</v>
      </c>
      <c r="J10" s="88">
        <f>J11+J12</f>
        <v>95027</v>
      </c>
      <c r="K10" s="87">
        <f t="shared" si="0"/>
        <v>2.9321923743500946</v>
      </c>
      <c r="L10" s="91">
        <f>J10/$J$40*100</f>
        <v>12.083231078903967</v>
      </c>
    </row>
    <row r="11" spans="1:12" ht="17.25" customHeight="1">
      <c r="A11" s="12"/>
      <c r="B11" s="12"/>
      <c r="C11" s="126" t="s">
        <v>110</v>
      </c>
      <c r="D11" s="127"/>
      <c r="F11" s="88">
        <v>72532</v>
      </c>
      <c r="G11" s="88">
        <v>76246</v>
      </c>
      <c r="H11" s="88">
        <v>76981</v>
      </c>
      <c r="I11" s="89">
        <v>75750</v>
      </c>
      <c r="J11" s="90">
        <v>75942</v>
      </c>
      <c r="K11" s="87">
        <f t="shared" si="0"/>
        <v>0.2534653465346537</v>
      </c>
      <c r="L11" s="91">
        <f aca="true" t="shared" si="1" ref="L11:L40">J11/$J$40*100</f>
        <v>9.65646326406311</v>
      </c>
    </row>
    <row r="12" spans="1:12" ht="17.25" customHeight="1">
      <c r="A12" s="12"/>
      <c r="B12" s="12"/>
      <c r="C12" s="126" t="s">
        <v>111</v>
      </c>
      <c r="D12" s="127"/>
      <c r="F12" s="88">
        <v>15936</v>
      </c>
      <c r="G12" s="88">
        <v>19167</v>
      </c>
      <c r="H12" s="88">
        <v>18090</v>
      </c>
      <c r="I12" s="89">
        <v>16570</v>
      </c>
      <c r="J12" s="90">
        <v>19085</v>
      </c>
      <c r="K12" s="87">
        <f t="shared" si="0"/>
        <v>15.178032589016283</v>
      </c>
      <c r="L12" s="91">
        <f t="shared" si="1"/>
        <v>2.4267678148408582</v>
      </c>
    </row>
    <row r="13" spans="1:16" s="25" customFormat="1" ht="17.25" customHeight="1">
      <c r="A13" s="130" t="s">
        <v>112</v>
      </c>
      <c r="B13" s="130"/>
      <c r="C13" s="130"/>
      <c r="D13" s="131"/>
      <c r="F13" s="86">
        <f>F14-F15</f>
        <v>73819</v>
      </c>
      <c r="G13" s="86">
        <f>G14-G15</f>
        <v>68664</v>
      </c>
      <c r="H13" s="86">
        <f>H14-H15</f>
        <v>56730</v>
      </c>
      <c r="I13" s="86">
        <f>I14-I15</f>
        <v>48223</v>
      </c>
      <c r="J13" s="86">
        <f>J14-J15</f>
        <v>42504</v>
      </c>
      <c r="K13" s="87">
        <f t="shared" si="0"/>
        <v>-11.85948613732036</v>
      </c>
      <c r="L13" s="91">
        <f t="shared" si="1"/>
        <v>5.404628724233474</v>
      </c>
      <c r="N13" s="27"/>
      <c r="O13" s="28"/>
      <c r="P13" s="28"/>
    </row>
    <row r="14" spans="1:13" ht="17.25" customHeight="1">
      <c r="A14" s="12"/>
      <c r="B14" s="12"/>
      <c r="C14" s="126" t="s">
        <v>20</v>
      </c>
      <c r="D14" s="127"/>
      <c r="F14" s="88">
        <f>F17+F21+F23+F24+F25+F27</f>
        <v>132079</v>
      </c>
      <c r="G14" s="88">
        <f>G17+G21+G23+G24+G25+G27</f>
        <v>125942</v>
      </c>
      <c r="H14" s="88">
        <f>H17+H21+H23+H24+H25+H27</f>
        <v>114383</v>
      </c>
      <c r="I14" s="88">
        <f>I17+I21+I23+I24+I25+I27</f>
        <v>104405</v>
      </c>
      <c r="J14" s="88">
        <f>J17+J21+J23+J24+J25+J27</f>
        <v>97739</v>
      </c>
      <c r="K14" s="87">
        <f t="shared" si="0"/>
        <v>-6.384751688137541</v>
      </c>
      <c r="L14" s="91">
        <f t="shared" si="1"/>
        <v>12.428077519241846</v>
      </c>
      <c r="M14" s="29"/>
    </row>
    <row r="15" spans="1:13" ht="17.25" customHeight="1">
      <c r="A15" s="12"/>
      <c r="B15" s="12"/>
      <c r="C15" s="126" t="s">
        <v>21</v>
      </c>
      <c r="D15" s="127"/>
      <c r="F15" s="88">
        <f>F18+F22+F28</f>
        <v>58260</v>
      </c>
      <c r="G15" s="88">
        <f>G18+G22+G28</f>
        <v>57278</v>
      </c>
      <c r="H15" s="88">
        <f>H18+H22+H28</f>
        <v>57653</v>
      </c>
      <c r="I15" s="88">
        <f>I18+I22+I28</f>
        <v>56182</v>
      </c>
      <c r="J15" s="88">
        <f>J18+J22+J28</f>
        <v>55235</v>
      </c>
      <c r="K15" s="87">
        <f t="shared" si="0"/>
        <v>-1.6855932505072815</v>
      </c>
      <c r="L15" s="91">
        <f t="shared" si="1"/>
        <v>7.023448795008373</v>
      </c>
      <c r="M15" s="29"/>
    </row>
    <row r="16" spans="1:13" ht="17.25" customHeight="1">
      <c r="A16" s="12"/>
      <c r="B16" s="126" t="s">
        <v>101</v>
      </c>
      <c r="C16" s="126"/>
      <c r="D16" s="127"/>
      <c r="F16" s="89">
        <f>F17-F18</f>
        <v>-24857</v>
      </c>
      <c r="G16" s="89">
        <f>G17-G18</f>
        <v>-24674</v>
      </c>
      <c r="H16" s="89">
        <f>H17-H18</f>
        <v>-26097</v>
      </c>
      <c r="I16" s="89">
        <f>I17-I18</f>
        <v>-26399</v>
      </c>
      <c r="J16" s="89">
        <f>J17-J18</f>
        <v>-26937</v>
      </c>
      <c r="K16" s="87">
        <f t="shared" si="0"/>
        <v>2.0379559831811775</v>
      </c>
      <c r="L16" s="91">
        <f t="shared" si="1"/>
        <v>-3.4251948980020015</v>
      </c>
      <c r="M16" s="29"/>
    </row>
    <row r="17" spans="1:12" ht="17.25" customHeight="1">
      <c r="A17" s="12"/>
      <c r="B17" s="12"/>
      <c r="C17" s="126" t="s">
        <v>20</v>
      </c>
      <c r="D17" s="127"/>
      <c r="F17" s="88">
        <v>18769</v>
      </c>
      <c r="G17" s="88">
        <v>18221</v>
      </c>
      <c r="H17" s="88">
        <v>17274</v>
      </c>
      <c r="I17" s="90">
        <v>16323</v>
      </c>
      <c r="J17" s="90">
        <v>15253</v>
      </c>
      <c r="K17" s="87">
        <f t="shared" si="0"/>
        <v>-6.555167554983768</v>
      </c>
      <c r="L17" s="91">
        <f t="shared" si="1"/>
        <v>1.939506915366393</v>
      </c>
    </row>
    <row r="18" spans="1:12" ht="17.25" customHeight="1">
      <c r="A18" s="12"/>
      <c r="B18" s="12"/>
      <c r="C18" s="126" t="s">
        <v>21</v>
      </c>
      <c r="D18" s="127"/>
      <c r="F18" s="88">
        <v>43626</v>
      </c>
      <c r="G18" s="88">
        <v>42895</v>
      </c>
      <c r="H18" s="88">
        <v>43371</v>
      </c>
      <c r="I18" s="90">
        <v>42722</v>
      </c>
      <c r="J18" s="90">
        <v>42190</v>
      </c>
      <c r="K18" s="87">
        <f t="shared" si="0"/>
        <v>-1.2452600533682983</v>
      </c>
      <c r="L18" s="91">
        <f t="shared" si="1"/>
        <v>5.364701813368394</v>
      </c>
    </row>
    <row r="19" spans="1:13" ht="17.25" customHeight="1">
      <c r="A19" s="12"/>
      <c r="B19" s="126" t="s">
        <v>113</v>
      </c>
      <c r="C19" s="126"/>
      <c r="D19" s="127"/>
      <c r="F19" s="89">
        <f>F20+F23+F24+F25</f>
        <v>97598</v>
      </c>
      <c r="G19" s="89">
        <f>G20+G23+G24+G25</f>
        <v>93493</v>
      </c>
      <c r="H19" s="89">
        <f>H20+H23+H24+H25</f>
        <v>83669</v>
      </c>
      <c r="I19" s="89">
        <f>I20+I23+I24+I25</f>
        <v>75299</v>
      </c>
      <c r="J19" s="89">
        <f>J20+J23+J24+J25</f>
        <v>70074</v>
      </c>
      <c r="K19" s="87">
        <f t="shared" si="0"/>
        <v>-6.939003174012939</v>
      </c>
      <c r="L19" s="91">
        <f t="shared" si="1"/>
        <v>8.910313222801063</v>
      </c>
      <c r="M19" s="30"/>
    </row>
    <row r="20" spans="1:12" ht="17.25" customHeight="1">
      <c r="A20" s="12"/>
      <c r="B20" s="132" t="s">
        <v>114</v>
      </c>
      <c r="C20" s="132"/>
      <c r="D20" s="133"/>
      <c r="F20" s="88">
        <f>F21-F22</f>
        <v>34283</v>
      </c>
      <c r="G20" s="88">
        <f>G21-G22</f>
        <v>32665</v>
      </c>
      <c r="H20" s="88">
        <f>H21-H22</f>
        <v>23342</v>
      </c>
      <c r="I20" s="88">
        <f>I21-I22</f>
        <v>19939</v>
      </c>
      <c r="J20" s="88">
        <f>J21-J22</f>
        <v>15790</v>
      </c>
      <c r="K20" s="87">
        <f t="shared" si="0"/>
        <v>-20.808465820753298</v>
      </c>
      <c r="L20" s="91">
        <f t="shared" si="1"/>
        <v>2.007789562291703</v>
      </c>
    </row>
    <row r="21" spans="1:12" ht="17.25" customHeight="1">
      <c r="A21" s="12"/>
      <c r="B21" s="12"/>
      <c r="C21" s="126" t="s">
        <v>20</v>
      </c>
      <c r="D21" s="127"/>
      <c r="F21" s="88">
        <v>44672</v>
      </c>
      <c r="G21" s="88">
        <v>43216</v>
      </c>
      <c r="H21" s="88">
        <v>34047</v>
      </c>
      <c r="I21" s="90">
        <v>30448</v>
      </c>
      <c r="J21" s="90">
        <v>25947</v>
      </c>
      <c r="K21" s="87">
        <f t="shared" si="0"/>
        <v>-14.782580136626379</v>
      </c>
      <c r="L21" s="91">
        <f t="shared" si="1"/>
        <v>3.2993106885866257</v>
      </c>
    </row>
    <row r="22" spans="1:12" ht="17.25" customHeight="1">
      <c r="A22" s="12"/>
      <c r="B22" s="12"/>
      <c r="C22" s="126" t="s">
        <v>21</v>
      </c>
      <c r="D22" s="127"/>
      <c r="F22" s="88">
        <v>10389</v>
      </c>
      <c r="G22" s="88">
        <v>10551</v>
      </c>
      <c r="H22" s="88">
        <v>10705</v>
      </c>
      <c r="I22" s="90">
        <v>10509</v>
      </c>
      <c r="J22" s="90">
        <v>10157</v>
      </c>
      <c r="K22" s="87">
        <f t="shared" si="0"/>
        <v>-3.3495099438576403</v>
      </c>
      <c r="L22" s="91">
        <f t="shared" si="1"/>
        <v>1.2915211262949227</v>
      </c>
    </row>
    <row r="23" spans="1:13" ht="17.25" customHeight="1">
      <c r="A23" s="12"/>
      <c r="B23" s="126" t="s">
        <v>115</v>
      </c>
      <c r="C23" s="126"/>
      <c r="D23" s="127"/>
      <c r="F23" s="88">
        <v>5764</v>
      </c>
      <c r="G23" s="88">
        <v>5566</v>
      </c>
      <c r="H23" s="88">
        <v>5359</v>
      </c>
      <c r="I23" s="89">
        <v>5031</v>
      </c>
      <c r="J23" s="90">
        <v>6105</v>
      </c>
      <c r="K23" s="87">
        <f t="shared" si="0"/>
        <v>21.347644603458548</v>
      </c>
      <c r="L23" s="91">
        <f t="shared" si="1"/>
        <v>0.7762859580614849</v>
      </c>
      <c r="M23" s="29"/>
    </row>
    <row r="24" spans="1:13" ht="17.25" customHeight="1">
      <c r="A24" s="12"/>
      <c r="B24" s="126" t="s">
        <v>123</v>
      </c>
      <c r="C24" s="126"/>
      <c r="D24" s="127"/>
      <c r="F24" s="88">
        <v>29896</v>
      </c>
      <c r="G24" s="88">
        <v>31154</v>
      </c>
      <c r="H24" s="88">
        <v>29248</v>
      </c>
      <c r="I24" s="92">
        <v>28771</v>
      </c>
      <c r="J24" s="90">
        <v>27675</v>
      </c>
      <c r="K24" s="87">
        <f t="shared" si="0"/>
        <v>-3.8093914010635643</v>
      </c>
      <c r="L24" s="91">
        <f t="shared" si="1"/>
        <v>3.5190358541116455</v>
      </c>
      <c r="M24" s="30"/>
    </row>
    <row r="25" spans="1:12" ht="17.25" customHeight="1">
      <c r="A25" s="12"/>
      <c r="B25" s="126" t="s">
        <v>124</v>
      </c>
      <c r="C25" s="126"/>
      <c r="D25" s="127"/>
      <c r="F25" s="88">
        <v>27655</v>
      </c>
      <c r="G25" s="88">
        <v>24108</v>
      </c>
      <c r="H25" s="88">
        <v>25720</v>
      </c>
      <c r="I25" s="89">
        <v>21558</v>
      </c>
      <c r="J25" s="90">
        <v>20504</v>
      </c>
      <c r="K25" s="87">
        <f t="shared" si="0"/>
        <v>-4.889136283514233</v>
      </c>
      <c r="L25" s="91">
        <f t="shared" si="1"/>
        <v>2.6072018483362305</v>
      </c>
    </row>
    <row r="26" spans="1:12" ht="17.25" customHeight="1">
      <c r="A26" s="12"/>
      <c r="B26" s="126" t="s">
        <v>116</v>
      </c>
      <c r="C26" s="126"/>
      <c r="D26" s="127"/>
      <c r="F26" s="88">
        <f>F27-F28</f>
        <v>1078</v>
      </c>
      <c r="G26" s="89">
        <f>G27-G28</f>
        <v>-155</v>
      </c>
      <c r="H26" s="89">
        <f>H27-H28</f>
        <v>-842</v>
      </c>
      <c r="I26" s="89">
        <f>I27-I28</f>
        <v>-677</v>
      </c>
      <c r="J26" s="89">
        <f>J27-J28</f>
        <v>-633</v>
      </c>
      <c r="K26" s="87">
        <f t="shared" si="0"/>
        <v>-6.499261447562773</v>
      </c>
      <c r="L26" s="91">
        <f t="shared" si="1"/>
        <v>-0.08048960056558886</v>
      </c>
    </row>
    <row r="27" spans="1:12" ht="17.25" customHeight="1">
      <c r="A27" s="12"/>
      <c r="B27" s="12"/>
      <c r="C27" s="126" t="s">
        <v>20</v>
      </c>
      <c r="D27" s="127"/>
      <c r="F27" s="88">
        <v>5323</v>
      </c>
      <c r="G27" s="88">
        <v>3677</v>
      </c>
      <c r="H27" s="88">
        <v>2735</v>
      </c>
      <c r="I27" s="89">
        <v>2274</v>
      </c>
      <c r="J27" s="90">
        <v>2255</v>
      </c>
      <c r="K27" s="87">
        <f t="shared" si="0"/>
        <v>-0.8355321020228672</v>
      </c>
      <c r="L27" s="91">
        <f t="shared" si="1"/>
        <v>0.2867362547794674</v>
      </c>
    </row>
    <row r="28" spans="1:12" ht="17.25" customHeight="1">
      <c r="A28" s="12"/>
      <c r="B28" s="12"/>
      <c r="C28" s="126" t="s">
        <v>21</v>
      </c>
      <c r="D28" s="127"/>
      <c r="F28" s="88">
        <v>4245</v>
      </c>
      <c r="G28" s="88">
        <v>3832</v>
      </c>
      <c r="H28" s="88">
        <v>3577</v>
      </c>
      <c r="I28" s="89">
        <v>2951</v>
      </c>
      <c r="J28" s="90">
        <v>2888</v>
      </c>
      <c r="K28" s="87">
        <f t="shared" si="0"/>
        <v>-2.134869535750596</v>
      </c>
      <c r="L28" s="91">
        <f t="shared" si="1"/>
        <v>0.36722585534505625</v>
      </c>
    </row>
    <row r="29" spans="1:16" s="25" customFormat="1" ht="17.25" customHeight="1">
      <c r="A29" s="130" t="s">
        <v>117</v>
      </c>
      <c r="B29" s="130"/>
      <c r="C29" s="130"/>
      <c r="D29" s="131"/>
      <c r="F29" s="86">
        <f>F30+F33+F36</f>
        <v>118705</v>
      </c>
      <c r="G29" s="86">
        <f>G30+G33+G36</f>
        <v>116414</v>
      </c>
      <c r="H29" s="86">
        <f>H30+H33+H36</f>
        <v>136729</v>
      </c>
      <c r="I29" s="86">
        <f>I30+I33+I36</f>
        <v>109700</v>
      </c>
      <c r="J29" s="86">
        <f>J30+J33+J36</f>
        <v>115007</v>
      </c>
      <c r="K29" s="87">
        <f t="shared" si="0"/>
        <v>4.837739288969914</v>
      </c>
      <c r="L29" s="91">
        <f t="shared" si="1"/>
        <v>14.623803305287009</v>
      </c>
      <c r="M29" s="26"/>
      <c r="N29" s="27"/>
      <c r="O29" s="28"/>
      <c r="P29" s="28"/>
    </row>
    <row r="30" spans="1:13" ht="17.25" customHeight="1">
      <c r="A30" s="12"/>
      <c r="B30" s="126" t="s">
        <v>102</v>
      </c>
      <c r="C30" s="126"/>
      <c r="D30" s="127"/>
      <c r="F30" s="88">
        <f>F31+F32</f>
        <v>34578</v>
      </c>
      <c r="G30" s="88">
        <f>G31+G32</f>
        <v>37138</v>
      </c>
      <c r="H30" s="88">
        <f>H31+H32</f>
        <v>33726</v>
      </c>
      <c r="I30" s="88">
        <f>I31+I32</f>
        <v>40107</v>
      </c>
      <c r="J30" s="88">
        <f>J31+J32</f>
        <v>41012</v>
      </c>
      <c r="K30" s="87">
        <f t="shared" si="0"/>
        <v>2.256463958909933</v>
      </c>
      <c r="L30" s="91">
        <f t="shared" si="1"/>
        <v>5.214912319740805</v>
      </c>
      <c r="M30" s="29"/>
    </row>
    <row r="31" spans="1:12" ht="17.25" customHeight="1">
      <c r="A31" s="12"/>
      <c r="B31" s="12"/>
      <c r="C31" s="126" t="s">
        <v>22</v>
      </c>
      <c r="D31" s="127"/>
      <c r="F31" s="88">
        <v>28477</v>
      </c>
      <c r="G31" s="88">
        <v>26144</v>
      </c>
      <c r="H31" s="88">
        <v>23993</v>
      </c>
      <c r="I31" s="89">
        <v>27231</v>
      </c>
      <c r="J31" s="90">
        <v>28727</v>
      </c>
      <c r="K31" s="87">
        <f t="shared" si="0"/>
        <v>5.493738753626374</v>
      </c>
      <c r="L31" s="91">
        <f t="shared" si="1"/>
        <v>3.652803721086368</v>
      </c>
    </row>
    <row r="32" spans="1:12" ht="17.25" customHeight="1">
      <c r="A32" s="12"/>
      <c r="B32" s="12"/>
      <c r="C32" s="126" t="s">
        <v>118</v>
      </c>
      <c r="D32" s="127"/>
      <c r="F32" s="88">
        <v>6101</v>
      </c>
      <c r="G32" s="88">
        <v>10994</v>
      </c>
      <c r="H32" s="88">
        <v>9733</v>
      </c>
      <c r="I32" s="89">
        <v>12876</v>
      </c>
      <c r="J32" s="90">
        <v>12285</v>
      </c>
      <c r="K32" s="87">
        <f t="shared" si="0"/>
        <v>-4.5899347623485625</v>
      </c>
      <c r="L32" s="91">
        <f t="shared" si="1"/>
        <v>1.5621085986544376</v>
      </c>
    </row>
    <row r="33" spans="1:13" ht="17.25" customHeight="1">
      <c r="A33" s="12"/>
      <c r="B33" s="126" t="s">
        <v>103</v>
      </c>
      <c r="C33" s="126"/>
      <c r="D33" s="127"/>
      <c r="F33" s="89">
        <f>F34+F35</f>
        <v>-6988</v>
      </c>
      <c r="G33" s="89">
        <f>G34+G35</f>
        <v>-11729</v>
      </c>
      <c r="H33" s="89">
        <f>H34+H35</f>
        <v>-11784</v>
      </c>
      <c r="I33" s="89">
        <f>I34+I35</f>
        <v>-26648</v>
      </c>
      <c r="J33" s="89">
        <f>J34+J35</f>
        <v>-29106</v>
      </c>
      <c r="K33" s="87">
        <f t="shared" si="0"/>
        <v>9.22395676973882</v>
      </c>
      <c r="L33" s="91">
        <f t="shared" si="1"/>
        <v>-3.7009957568120524</v>
      </c>
      <c r="M33" s="29"/>
    </row>
    <row r="34" spans="1:12" ht="17.25" customHeight="1">
      <c r="A34" s="12"/>
      <c r="B34" s="12"/>
      <c r="C34" s="126" t="s">
        <v>22</v>
      </c>
      <c r="D34" s="127"/>
      <c r="F34" s="89">
        <v>-13908</v>
      </c>
      <c r="G34" s="89">
        <v>-16719</v>
      </c>
      <c r="H34" s="89">
        <v>-12499</v>
      </c>
      <c r="I34" s="89">
        <v>-26006</v>
      </c>
      <c r="J34" s="90">
        <v>-30427</v>
      </c>
      <c r="K34" s="87">
        <f t="shared" si="0"/>
        <v>16.999923094670464</v>
      </c>
      <c r="L34" s="91">
        <f t="shared" si="1"/>
        <v>-3.868968525132973</v>
      </c>
    </row>
    <row r="35" spans="1:12" ht="17.25" customHeight="1">
      <c r="A35" s="12"/>
      <c r="B35" s="12"/>
      <c r="C35" s="126" t="s">
        <v>118</v>
      </c>
      <c r="D35" s="127"/>
      <c r="F35" s="88">
        <v>6920</v>
      </c>
      <c r="G35" s="88">
        <v>4990</v>
      </c>
      <c r="H35" s="88">
        <v>715</v>
      </c>
      <c r="I35" s="89">
        <v>-642</v>
      </c>
      <c r="J35" s="90">
        <v>1321</v>
      </c>
      <c r="K35" s="87">
        <f t="shared" si="0"/>
        <v>-305.76323987538944</v>
      </c>
      <c r="L35" s="91">
        <f t="shared" si="1"/>
        <v>0.1679727683209208</v>
      </c>
    </row>
    <row r="36" spans="1:13" ht="17.25" customHeight="1">
      <c r="A36" s="12"/>
      <c r="B36" s="126" t="s">
        <v>104</v>
      </c>
      <c r="C36" s="126"/>
      <c r="D36" s="127"/>
      <c r="F36" s="88">
        <f>SUM(F37:F39)</f>
        <v>91115</v>
      </c>
      <c r="G36" s="88">
        <f>SUM(G37:G39)</f>
        <v>91005</v>
      </c>
      <c r="H36" s="88">
        <f>SUM(H37:H39)</f>
        <v>114787</v>
      </c>
      <c r="I36" s="89">
        <f>SUM(I37:I39)</f>
        <v>96241</v>
      </c>
      <c r="J36" s="89">
        <f>SUM(J37:J39)</f>
        <v>103101</v>
      </c>
      <c r="K36" s="87">
        <f t="shared" si="0"/>
        <v>7.127939235876596</v>
      </c>
      <c r="L36" s="91">
        <f t="shared" si="1"/>
        <v>13.109886742358256</v>
      </c>
      <c r="M36" s="29"/>
    </row>
    <row r="37" spans="1:12" ht="17.25" customHeight="1">
      <c r="A37" s="12"/>
      <c r="B37" s="12"/>
      <c r="C37" s="126" t="s">
        <v>23</v>
      </c>
      <c r="D37" s="127"/>
      <c r="F37" s="88">
        <v>23395</v>
      </c>
      <c r="G37" s="88">
        <v>19720</v>
      </c>
      <c r="H37" s="88">
        <v>29366</v>
      </c>
      <c r="I37" s="89">
        <v>16873</v>
      </c>
      <c r="J37" s="90">
        <v>17665</v>
      </c>
      <c r="K37" s="87">
        <f t="shared" si="0"/>
        <v>4.6938896461802955</v>
      </c>
      <c r="L37" s="91">
        <f t="shared" si="1"/>
        <v>2.2462066255783997</v>
      </c>
    </row>
    <row r="38" spans="1:12" ht="17.25" customHeight="1">
      <c r="A38" s="12"/>
      <c r="B38" s="12"/>
      <c r="C38" s="126" t="s">
        <v>119</v>
      </c>
      <c r="D38" s="127"/>
      <c r="F38" s="88">
        <v>40779</v>
      </c>
      <c r="G38" s="88">
        <v>42511</v>
      </c>
      <c r="H38" s="88">
        <v>54732</v>
      </c>
      <c r="I38" s="89">
        <v>46177</v>
      </c>
      <c r="J38" s="90">
        <v>50347</v>
      </c>
      <c r="K38" s="87">
        <f t="shared" si="0"/>
        <v>9.030469714359967</v>
      </c>
      <c r="L38" s="91">
        <f t="shared" si="1"/>
        <v>6.40191140549084</v>
      </c>
    </row>
    <row r="39" spans="1:12" ht="17.25" customHeight="1">
      <c r="A39" s="12"/>
      <c r="B39" s="12"/>
      <c r="C39" s="126" t="s">
        <v>105</v>
      </c>
      <c r="D39" s="127"/>
      <c r="F39" s="88">
        <v>26941</v>
      </c>
      <c r="G39" s="88">
        <v>28774</v>
      </c>
      <c r="H39" s="88">
        <v>30689</v>
      </c>
      <c r="I39" s="89">
        <v>33191</v>
      </c>
      <c r="J39" s="90">
        <v>35089</v>
      </c>
      <c r="K39" s="87">
        <f t="shared" si="0"/>
        <v>5.718417643337048</v>
      </c>
      <c r="L39" s="91">
        <f t="shared" si="1"/>
        <v>4.461768711289016</v>
      </c>
    </row>
    <row r="40" spans="1:16" s="25" customFormat="1" ht="17.25" customHeight="1">
      <c r="A40" s="130" t="s">
        <v>24</v>
      </c>
      <c r="B40" s="130"/>
      <c r="C40" s="130"/>
      <c r="D40" s="131"/>
      <c r="F40" s="86">
        <f>F8+F13+F29</f>
        <v>831213</v>
      </c>
      <c r="G40" s="86">
        <f>G8+G13+G29</f>
        <v>819112</v>
      </c>
      <c r="H40" s="86">
        <f>H8+H13+H29</f>
        <v>825234</v>
      </c>
      <c r="I40" s="86">
        <f>I8+I13+I29</f>
        <v>776820</v>
      </c>
      <c r="J40" s="86">
        <f>J8+J13+J29</f>
        <v>786437</v>
      </c>
      <c r="K40" s="87">
        <f t="shared" si="0"/>
        <v>1.2379959321335576</v>
      </c>
      <c r="L40" s="91">
        <f t="shared" si="1"/>
        <v>100</v>
      </c>
      <c r="M40" s="26"/>
      <c r="N40" s="27"/>
      <c r="O40" s="28"/>
      <c r="P40" s="28"/>
    </row>
    <row r="41" spans="1:16" ht="17.25" customHeight="1">
      <c r="A41" s="126" t="s">
        <v>133</v>
      </c>
      <c r="B41" s="126"/>
      <c r="C41" s="126"/>
      <c r="D41" s="127"/>
      <c r="F41" s="88">
        <v>323730</v>
      </c>
      <c r="G41" s="88">
        <v>325461</v>
      </c>
      <c r="H41" s="89">
        <v>327192</v>
      </c>
      <c r="I41" s="90">
        <v>328923</v>
      </c>
      <c r="J41" s="90">
        <v>330654</v>
      </c>
      <c r="K41" s="87">
        <f t="shared" si="0"/>
        <v>0.5262629855619707</v>
      </c>
      <c r="L41" s="93">
        <v>0</v>
      </c>
      <c r="P41" s="14"/>
    </row>
    <row r="42" spans="1:16" s="25" customFormat="1" ht="17.25" customHeight="1">
      <c r="A42" s="130" t="s">
        <v>134</v>
      </c>
      <c r="B42" s="130"/>
      <c r="C42" s="130"/>
      <c r="D42" s="131"/>
      <c r="F42" s="86">
        <f>F40*1000/F41</f>
        <v>2567.611898804559</v>
      </c>
      <c r="G42" s="86">
        <f>G40*1000/G41</f>
        <v>2516.7746673180504</v>
      </c>
      <c r="H42" s="86">
        <f>H40*1000/H41</f>
        <v>2522.1704687156166</v>
      </c>
      <c r="I42" s="86">
        <f>I40*1000/I41</f>
        <v>2361.707755310513</v>
      </c>
      <c r="J42" s="86">
        <f>J40*1000/J41</f>
        <v>2378.428810781058</v>
      </c>
      <c r="K42" s="87">
        <f t="shared" si="0"/>
        <v>0.7080069679639962</v>
      </c>
      <c r="L42" s="94">
        <v>0</v>
      </c>
      <c r="M42" s="26"/>
      <c r="N42" s="27"/>
      <c r="O42" s="28"/>
      <c r="P42" s="31"/>
    </row>
    <row r="43" spans="1:16" s="25" customFormat="1" ht="14.25" customHeight="1">
      <c r="A43" s="128" t="s">
        <v>120</v>
      </c>
      <c r="B43" s="128"/>
      <c r="C43" s="128"/>
      <c r="D43" s="129"/>
      <c r="F43" s="120">
        <v>34992</v>
      </c>
      <c r="G43" s="120">
        <v>37706</v>
      </c>
      <c r="H43" s="120">
        <v>35503</v>
      </c>
      <c r="I43" s="120">
        <v>43340</v>
      </c>
      <c r="J43" s="120">
        <v>45531</v>
      </c>
      <c r="K43" s="122">
        <f t="shared" si="0"/>
        <v>5.055376095985224</v>
      </c>
      <c r="L43" s="124">
        <v>0</v>
      </c>
      <c r="M43" s="26"/>
      <c r="N43" s="27"/>
      <c r="O43" s="28"/>
      <c r="P43" s="31"/>
    </row>
    <row r="44" spans="1:16" ht="12.75" customHeight="1">
      <c r="A44" s="134" t="s">
        <v>121</v>
      </c>
      <c r="B44" s="134"/>
      <c r="C44" s="134"/>
      <c r="D44" s="99"/>
      <c r="E44" s="13"/>
      <c r="F44" s="121"/>
      <c r="G44" s="121"/>
      <c r="H44" s="121"/>
      <c r="I44" s="121"/>
      <c r="J44" s="121"/>
      <c r="K44" s="123"/>
      <c r="L44" s="125"/>
      <c r="P44" s="15"/>
    </row>
    <row r="45" ht="4.5" customHeight="1"/>
    <row r="46" ht="12">
      <c r="A46" s="32" t="s">
        <v>25</v>
      </c>
    </row>
    <row r="48" ht="12">
      <c r="D48" s="19" t="s">
        <v>122</v>
      </c>
    </row>
  </sheetData>
  <mergeCells count="51">
    <mergeCell ref="A1:L1"/>
    <mergeCell ref="H5:H6"/>
    <mergeCell ref="I5:I6"/>
    <mergeCell ref="J5:J6"/>
    <mergeCell ref="F5:F6"/>
    <mergeCell ref="G5:G6"/>
    <mergeCell ref="A5:D5"/>
    <mergeCell ref="A44:D44"/>
    <mergeCell ref="C39:D39"/>
    <mergeCell ref="A40:D40"/>
    <mergeCell ref="A41:D41"/>
    <mergeCell ref="B23:D23"/>
    <mergeCell ref="B33:D33"/>
    <mergeCell ref="C34:D34"/>
    <mergeCell ref="C27:D27"/>
    <mergeCell ref="C28:D28"/>
    <mergeCell ref="A29:D29"/>
    <mergeCell ref="B30:D30"/>
    <mergeCell ref="C31:D31"/>
    <mergeCell ref="C32:D32"/>
    <mergeCell ref="B24:D24"/>
    <mergeCell ref="C18:D18"/>
    <mergeCell ref="B19:D19"/>
    <mergeCell ref="C22:D22"/>
    <mergeCell ref="B20:D20"/>
    <mergeCell ref="C21:D21"/>
    <mergeCell ref="B16:D16"/>
    <mergeCell ref="C17:D17"/>
    <mergeCell ref="C14:D14"/>
    <mergeCell ref="C15:D15"/>
    <mergeCell ref="B10:D10"/>
    <mergeCell ref="A13:D13"/>
    <mergeCell ref="A8:D8"/>
    <mergeCell ref="B9:D9"/>
    <mergeCell ref="C11:D11"/>
    <mergeCell ref="C12:D12"/>
    <mergeCell ref="B25:D25"/>
    <mergeCell ref="B26:D26"/>
    <mergeCell ref="A43:D43"/>
    <mergeCell ref="A42:D42"/>
    <mergeCell ref="C35:D35"/>
    <mergeCell ref="B36:D36"/>
    <mergeCell ref="C37:D37"/>
    <mergeCell ref="C38:D38"/>
    <mergeCell ref="J43:J44"/>
    <mergeCell ref="K43:K44"/>
    <mergeCell ref="L43:L44"/>
    <mergeCell ref="F43:F44"/>
    <mergeCell ref="G43:G44"/>
    <mergeCell ref="H43:H44"/>
    <mergeCell ref="I43:I4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selection activeCell="A1" sqref="A1:I1"/>
    </sheetView>
  </sheetViews>
  <sheetFormatPr defaultColWidth="9.00390625" defaultRowHeight="13.5"/>
  <cols>
    <col min="1" max="1" width="10.375" style="69" customWidth="1"/>
    <col min="2" max="3" width="9.875" style="7" customWidth="1"/>
    <col min="4" max="4" width="11.625" style="7" customWidth="1"/>
    <col min="5" max="5" width="11.75390625" style="7" customWidth="1"/>
    <col min="6" max="6" width="8.75390625" style="7" customWidth="1"/>
    <col min="7" max="7" width="8.625" style="7" customWidth="1"/>
    <col min="8" max="8" width="8.75390625" style="7" customWidth="1"/>
    <col min="9" max="9" width="11.875" style="7" customWidth="1"/>
    <col min="10" max="16384" width="8.875" style="7" customWidth="1"/>
  </cols>
  <sheetData>
    <row r="1" spans="1:9" s="67" customFormat="1" ht="18" customHeight="1">
      <c r="A1" s="139" t="s">
        <v>125</v>
      </c>
      <c r="B1" s="139"/>
      <c r="C1" s="139"/>
      <c r="D1" s="139"/>
      <c r="E1" s="139"/>
      <c r="F1" s="139"/>
      <c r="G1" s="139"/>
      <c r="H1" s="139"/>
      <c r="I1" s="139"/>
    </row>
    <row r="2" spans="1:9" ht="12" customHeight="1">
      <c r="A2" s="68"/>
      <c r="B2" s="68"/>
      <c r="C2" s="68"/>
      <c r="D2" s="68"/>
      <c r="E2" s="68"/>
      <c r="F2" s="68"/>
      <c r="G2" s="68"/>
      <c r="H2" s="68"/>
      <c r="I2" s="68"/>
    </row>
    <row r="3" ht="12" customHeight="1">
      <c r="I3" s="70" t="s">
        <v>99</v>
      </c>
    </row>
    <row r="4" ht="3" customHeight="1"/>
    <row r="5" spans="1:9" ht="12.75" customHeight="1">
      <c r="A5" s="4" t="s">
        <v>26</v>
      </c>
      <c r="B5" s="5" t="s">
        <v>130</v>
      </c>
      <c r="C5" s="6" t="s">
        <v>131</v>
      </c>
      <c r="D5" s="6" t="s">
        <v>132</v>
      </c>
      <c r="E5" s="140" t="s">
        <v>27</v>
      </c>
      <c r="F5" s="140" t="s">
        <v>28</v>
      </c>
      <c r="G5" s="6" t="s">
        <v>29</v>
      </c>
      <c r="H5" s="6" t="s">
        <v>30</v>
      </c>
      <c r="I5" s="142" t="s">
        <v>31</v>
      </c>
    </row>
    <row r="6" spans="1:9" ht="12.75" customHeight="1">
      <c r="A6" s="8" t="s">
        <v>32</v>
      </c>
      <c r="B6" s="95" t="s">
        <v>129</v>
      </c>
      <c r="C6" s="96" t="s">
        <v>129</v>
      </c>
      <c r="D6" s="96" t="s">
        <v>129</v>
      </c>
      <c r="E6" s="141"/>
      <c r="F6" s="141"/>
      <c r="G6" s="9" t="s">
        <v>33</v>
      </c>
      <c r="H6" s="9" t="s">
        <v>33</v>
      </c>
      <c r="I6" s="143"/>
    </row>
    <row r="7" ht="4.5" customHeight="1">
      <c r="A7" s="71"/>
    </row>
    <row r="8" spans="1:10" ht="18.75" customHeight="1">
      <c r="A8" s="71" t="s">
        <v>34</v>
      </c>
      <c r="B8" s="72">
        <f>SUM(B9:B61)</f>
        <v>113643</v>
      </c>
      <c r="C8" s="72">
        <f aca="true" t="shared" si="0" ref="C8:H8">SUM(C9:C61)</f>
        <v>603790</v>
      </c>
      <c r="D8" s="72">
        <f t="shared" si="0"/>
        <v>1928196</v>
      </c>
      <c r="E8" s="72">
        <f t="shared" si="0"/>
        <v>2645629</v>
      </c>
      <c r="F8" s="72">
        <f t="shared" si="0"/>
        <v>15684</v>
      </c>
      <c r="G8" s="72">
        <f t="shared" si="0"/>
        <v>13838</v>
      </c>
      <c r="H8" s="72">
        <f t="shared" si="0"/>
        <v>98064</v>
      </c>
      <c r="I8" s="72">
        <f>SUM(I9:I61)</f>
        <v>2549411</v>
      </c>
      <c r="J8" s="73"/>
    </row>
    <row r="9" spans="1:10" s="77" customFormat="1" ht="12.75" customHeight="1">
      <c r="A9" s="74" t="s">
        <v>35</v>
      </c>
      <c r="B9" s="75">
        <v>4144</v>
      </c>
      <c r="C9" s="75">
        <v>175288</v>
      </c>
      <c r="D9" s="75">
        <v>996196</v>
      </c>
      <c r="E9" s="75">
        <f>SUM(B9:D9)</f>
        <v>1175628</v>
      </c>
      <c r="F9" s="75">
        <v>8463</v>
      </c>
      <c r="G9" s="75">
        <v>6270</v>
      </c>
      <c r="H9" s="75">
        <v>65932</v>
      </c>
      <c r="I9" s="75">
        <f>E9+F9-G9-H9</f>
        <v>1111889</v>
      </c>
      <c r="J9" s="76"/>
    </row>
    <row r="10" spans="1:10" ht="12.75" customHeight="1">
      <c r="A10" s="71" t="s">
        <v>36</v>
      </c>
      <c r="B10" s="72">
        <v>9012</v>
      </c>
      <c r="C10" s="72">
        <v>13612</v>
      </c>
      <c r="D10" s="72">
        <v>33674</v>
      </c>
      <c r="E10" s="72">
        <f aca="true" t="shared" si="1" ref="E10:E61">SUM(B10:D10)</f>
        <v>56298</v>
      </c>
      <c r="F10" s="72">
        <v>0</v>
      </c>
      <c r="G10" s="72">
        <v>219</v>
      </c>
      <c r="H10" s="72">
        <v>1961</v>
      </c>
      <c r="I10" s="72">
        <f aca="true" t="shared" si="2" ref="I10:I61">E10+F10-G10-H10</f>
        <v>54118</v>
      </c>
      <c r="J10" s="73"/>
    </row>
    <row r="11" spans="1:10" ht="12.75" customHeight="1">
      <c r="A11" s="71" t="s">
        <v>37</v>
      </c>
      <c r="B11" s="72">
        <v>6700</v>
      </c>
      <c r="C11" s="72">
        <v>13834</v>
      </c>
      <c r="D11" s="72">
        <v>45882</v>
      </c>
      <c r="E11" s="72">
        <f t="shared" si="1"/>
        <v>66416</v>
      </c>
      <c r="F11" s="72">
        <v>0</v>
      </c>
      <c r="G11" s="72">
        <v>286</v>
      </c>
      <c r="H11" s="72">
        <v>1895</v>
      </c>
      <c r="I11" s="72">
        <f t="shared" si="2"/>
        <v>64235</v>
      </c>
      <c r="J11" s="73"/>
    </row>
    <row r="12" spans="1:10" ht="12.75" customHeight="1">
      <c r="A12" s="71" t="s">
        <v>38</v>
      </c>
      <c r="B12" s="72">
        <v>6703</v>
      </c>
      <c r="C12" s="72">
        <v>64963</v>
      </c>
      <c r="D12" s="72">
        <v>127501</v>
      </c>
      <c r="E12" s="72">
        <f t="shared" si="1"/>
        <v>199167</v>
      </c>
      <c r="F12" s="72">
        <v>1256</v>
      </c>
      <c r="G12" s="72">
        <v>1317</v>
      </c>
      <c r="H12" s="72">
        <v>2931</v>
      </c>
      <c r="I12" s="72">
        <f t="shared" si="2"/>
        <v>196175</v>
      </c>
      <c r="J12" s="73"/>
    </row>
    <row r="13" spans="1:10" ht="12.75" customHeight="1">
      <c r="A13" s="71" t="s">
        <v>39</v>
      </c>
      <c r="B13" s="72">
        <v>9407</v>
      </c>
      <c r="C13" s="72">
        <v>23198</v>
      </c>
      <c r="D13" s="72">
        <v>47647</v>
      </c>
      <c r="E13" s="72">
        <f t="shared" si="1"/>
        <v>80252</v>
      </c>
      <c r="F13" s="72">
        <v>284</v>
      </c>
      <c r="G13" s="72">
        <v>354</v>
      </c>
      <c r="H13" s="72">
        <v>1716</v>
      </c>
      <c r="I13" s="72">
        <f t="shared" si="2"/>
        <v>78466</v>
      </c>
      <c r="J13" s="73"/>
    </row>
    <row r="14" spans="1:10" ht="12.75" customHeight="1">
      <c r="A14" s="71" t="s">
        <v>40</v>
      </c>
      <c r="B14" s="72">
        <v>7532</v>
      </c>
      <c r="C14" s="72">
        <v>33394</v>
      </c>
      <c r="D14" s="72">
        <v>62955</v>
      </c>
      <c r="E14" s="72">
        <f t="shared" si="1"/>
        <v>103881</v>
      </c>
      <c r="F14" s="72">
        <v>2363</v>
      </c>
      <c r="G14" s="72">
        <v>498</v>
      </c>
      <c r="H14" s="72">
        <v>2580</v>
      </c>
      <c r="I14" s="72">
        <f t="shared" si="2"/>
        <v>103166</v>
      </c>
      <c r="J14" s="73"/>
    </row>
    <row r="15" spans="1:10" ht="12.75" customHeight="1">
      <c r="A15" s="71" t="s">
        <v>41</v>
      </c>
      <c r="B15" s="72">
        <v>2507</v>
      </c>
      <c r="C15" s="72">
        <v>27223</v>
      </c>
      <c r="D15" s="72">
        <v>93909</v>
      </c>
      <c r="E15" s="72">
        <f t="shared" si="1"/>
        <v>123639</v>
      </c>
      <c r="F15" s="72">
        <v>3</v>
      </c>
      <c r="G15" s="72">
        <v>611</v>
      </c>
      <c r="H15" s="72">
        <v>3903</v>
      </c>
      <c r="I15" s="72">
        <f t="shared" si="2"/>
        <v>119128</v>
      </c>
      <c r="J15" s="73"/>
    </row>
    <row r="16" spans="1:10" ht="12.75" customHeight="1">
      <c r="A16" s="71" t="s">
        <v>42</v>
      </c>
      <c r="B16" s="72">
        <v>6113</v>
      </c>
      <c r="C16" s="72">
        <v>18511</v>
      </c>
      <c r="D16" s="72">
        <v>54627</v>
      </c>
      <c r="E16" s="72">
        <f t="shared" si="1"/>
        <v>79251</v>
      </c>
      <c r="F16" s="72">
        <v>0</v>
      </c>
      <c r="G16" s="72">
        <v>741</v>
      </c>
      <c r="H16" s="72">
        <v>2140</v>
      </c>
      <c r="I16" s="72">
        <f t="shared" si="2"/>
        <v>76370</v>
      </c>
      <c r="J16" s="73"/>
    </row>
    <row r="17" spans="1:10" ht="12.75" customHeight="1">
      <c r="A17" s="71" t="s">
        <v>43</v>
      </c>
      <c r="B17" s="72">
        <v>3717</v>
      </c>
      <c r="C17" s="72">
        <v>9241</v>
      </c>
      <c r="D17" s="72">
        <v>35924</v>
      </c>
      <c r="E17" s="72">
        <f t="shared" si="1"/>
        <v>48882</v>
      </c>
      <c r="F17" s="72">
        <v>0</v>
      </c>
      <c r="G17" s="72">
        <v>223</v>
      </c>
      <c r="H17" s="72">
        <v>1420</v>
      </c>
      <c r="I17" s="72">
        <f t="shared" si="2"/>
        <v>47239</v>
      </c>
      <c r="J17" s="73"/>
    </row>
    <row r="18" spans="1:10" ht="12.75" customHeight="1">
      <c r="A18" s="71" t="s">
        <v>44</v>
      </c>
      <c r="B18" s="72">
        <v>1481</v>
      </c>
      <c r="C18" s="72">
        <v>2022</v>
      </c>
      <c r="D18" s="72">
        <v>5706</v>
      </c>
      <c r="E18" s="72">
        <f t="shared" si="1"/>
        <v>9209</v>
      </c>
      <c r="F18" s="72">
        <v>0</v>
      </c>
      <c r="G18" s="72">
        <v>47</v>
      </c>
      <c r="H18" s="72">
        <v>312</v>
      </c>
      <c r="I18" s="72">
        <f t="shared" si="2"/>
        <v>8850</v>
      </c>
      <c r="J18" s="73"/>
    </row>
    <row r="19" spans="1:10" ht="12.75" customHeight="1">
      <c r="A19" s="71" t="s">
        <v>45</v>
      </c>
      <c r="B19" s="72">
        <v>1178</v>
      </c>
      <c r="C19" s="72">
        <v>2860</v>
      </c>
      <c r="D19" s="72">
        <v>6865</v>
      </c>
      <c r="E19" s="72">
        <f t="shared" si="1"/>
        <v>10903</v>
      </c>
      <c r="F19" s="72">
        <v>212</v>
      </c>
      <c r="G19" s="72">
        <v>55</v>
      </c>
      <c r="H19" s="72">
        <v>298</v>
      </c>
      <c r="I19" s="72">
        <f t="shared" si="2"/>
        <v>10762</v>
      </c>
      <c r="J19" s="73"/>
    </row>
    <row r="20" spans="1:10" ht="12.75" customHeight="1">
      <c r="A20" s="71" t="s">
        <v>46</v>
      </c>
      <c r="B20" s="72">
        <v>687</v>
      </c>
      <c r="C20" s="72">
        <v>1945</v>
      </c>
      <c r="D20" s="72">
        <v>7436</v>
      </c>
      <c r="E20" s="72">
        <f t="shared" si="1"/>
        <v>10068</v>
      </c>
      <c r="F20" s="72">
        <v>0</v>
      </c>
      <c r="G20" s="72">
        <v>42</v>
      </c>
      <c r="H20" s="72">
        <v>398</v>
      </c>
      <c r="I20" s="72">
        <f t="shared" si="2"/>
        <v>9628</v>
      </c>
      <c r="J20" s="73"/>
    </row>
    <row r="21" spans="1:10" ht="12.75" customHeight="1">
      <c r="A21" s="71" t="s">
        <v>47</v>
      </c>
      <c r="B21" s="72">
        <v>2334</v>
      </c>
      <c r="C21" s="72">
        <v>4406</v>
      </c>
      <c r="D21" s="72">
        <v>5067</v>
      </c>
      <c r="E21" s="72">
        <f t="shared" si="1"/>
        <v>11807</v>
      </c>
      <c r="F21" s="72">
        <v>0</v>
      </c>
      <c r="G21" s="72">
        <v>45</v>
      </c>
      <c r="H21" s="72">
        <v>199</v>
      </c>
      <c r="I21" s="72">
        <f t="shared" si="2"/>
        <v>11563</v>
      </c>
      <c r="J21" s="73"/>
    </row>
    <row r="22" spans="1:10" ht="12.75" customHeight="1">
      <c r="A22" s="71" t="s">
        <v>48</v>
      </c>
      <c r="B22" s="72">
        <v>1125</v>
      </c>
      <c r="C22" s="72">
        <v>2267</v>
      </c>
      <c r="D22" s="72">
        <v>4114</v>
      </c>
      <c r="E22" s="72">
        <f t="shared" si="1"/>
        <v>7506</v>
      </c>
      <c r="F22" s="72">
        <v>0</v>
      </c>
      <c r="G22" s="72">
        <v>47</v>
      </c>
      <c r="H22" s="72">
        <v>62</v>
      </c>
      <c r="I22" s="72">
        <f t="shared" si="2"/>
        <v>7397</v>
      </c>
      <c r="J22" s="73"/>
    </row>
    <row r="23" spans="1:10" ht="12.75" customHeight="1">
      <c r="A23" s="71" t="s">
        <v>49</v>
      </c>
      <c r="B23" s="72">
        <v>362</v>
      </c>
      <c r="C23" s="72">
        <v>2380</v>
      </c>
      <c r="D23" s="72">
        <v>3000</v>
      </c>
      <c r="E23" s="72">
        <f t="shared" si="1"/>
        <v>5742</v>
      </c>
      <c r="F23" s="72">
        <v>0</v>
      </c>
      <c r="G23" s="72">
        <v>31</v>
      </c>
      <c r="H23" s="72">
        <v>59</v>
      </c>
      <c r="I23" s="72">
        <f t="shared" si="2"/>
        <v>5652</v>
      </c>
      <c r="J23" s="73"/>
    </row>
    <row r="24" spans="1:10" ht="12.75" customHeight="1">
      <c r="A24" s="71" t="s">
        <v>50</v>
      </c>
      <c r="B24" s="72">
        <v>2800</v>
      </c>
      <c r="C24" s="72">
        <v>1698</v>
      </c>
      <c r="D24" s="72">
        <v>10609</v>
      </c>
      <c r="E24" s="72">
        <f t="shared" si="1"/>
        <v>15107</v>
      </c>
      <c r="F24" s="72">
        <v>0</v>
      </c>
      <c r="G24" s="72">
        <v>78</v>
      </c>
      <c r="H24" s="72">
        <v>96</v>
      </c>
      <c r="I24" s="72">
        <f t="shared" si="2"/>
        <v>14933</v>
      </c>
      <c r="J24" s="73"/>
    </row>
    <row r="25" spans="1:10" ht="12.75" customHeight="1">
      <c r="A25" s="71" t="s">
        <v>51</v>
      </c>
      <c r="B25" s="72">
        <v>111</v>
      </c>
      <c r="C25" s="72">
        <v>2544</v>
      </c>
      <c r="D25" s="72">
        <v>8408</v>
      </c>
      <c r="E25" s="72">
        <f t="shared" si="1"/>
        <v>11063</v>
      </c>
      <c r="F25" s="72">
        <v>8</v>
      </c>
      <c r="G25" s="72">
        <v>43</v>
      </c>
      <c r="H25" s="72">
        <v>473</v>
      </c>
      <c r="I25" s="72">
        <f t="shared" si="2"/>
        <v>10555</v>
      </c>
      <c r="J25" s="73"/>
    </row>
    <row r="26" spans="1:10" ht="12.75" customHeight="1">
      <c r="A26" s="71" t="s">
        <v>52</v>
      </c>
      <c r="B26" s="72">
        <v>3268</v>
      </c>
      <c r="C26" s="72">
        <v>38234</v>
      </c>
      <c r="D26" s="72">
        <v>10293</v>
      </c>
      <c r="E26" s="72">
        <f t="shared" si="1"/>
        <v>51795</v>
      </c>
      <c r="F26" s="72">
        <v>93</v>
      </c>
      <c r="G26" s="72">
        <v>193</v>
      </c>
      <c r="H26" s="72">
        <v>190</v>
      </c>
      <c r="I26" s="72">
        <f t="shared" si="2"/>
        <v>51505</v>
      </c>
      <c r="J26" s="73"/>
    </row>
    <row r="27" spans="1:10" ht="12.75" customHeight="1">
      <c r="A27" s="71" t="s">
        <v>53</v>
      </c>
      <c r="B27" s="72">
        <v>3566</v>
      </c>
      <c r="C27" s="72">
        <v>16023</v>
      </c>
      <c r="D27" s="72">
        <v>40402</v>
      </c>
      <c r="E27" s="72">
        <f t="shared" si="1"/>
        <v>59991</v>
      </c>
      <c r="F27" s="72">
        <v>515</v>
      </c>
      <c r="G27" s="72">
        <v>270</v>
      </c>
      <c r="H27" s="72">
        <v>1557</v>
      </c>
      <c r="I27" s="72">
        <f t="shared" si="2"/>
        <v>58679</v>
      </c>
      <c r="J27" s="73"/>
    </row>
    <row r="28" spans="1:10" ht="12.75" customHeight="1">
      <c r="A28" s="71" t="s">
        <v>54</v>
      </c>
      <c r="B28" s="72">
        <v>3006</v>
      </c>
      <c r="C28" s="72">
        <v>5222</v>
      </c>
      <c r="D28" s="72">
        <v>25506</v>
      </c>
      <c r="E28" s="72">
        <f t="shared" si="1"/>
        <v>33734</v>
      </c>
      <c r="F28" s="72">
        <v>2</v>
      </c>
      <c r="G28" s="72">
        <v>158</v>
      </c>
      <c r="H28" s="72">
        <v>727</v>
      </c>
      <c r="I28" s="72">
        <f t="shared" si="2"/>
        <v>32851</v>
      </c>
      <c r="J28" s="73"/>
    </row>
    <row r="29" spans="1:10" ht="12.75" customHeight="1">
      <c r="A29" s="71" t="s">
        <v>55</v>
      </c>
      <c r="B29" s="72">
        <v>1405</v>
      </c>
      <c r="C29" s="72">
        <v>1822</v>
      </c>
      <c r="D29" s="72">
        <v>8133</v>
      </c>
      <c r="E29" s="72">
        <f t="shared" si="1"/>
        <v>11360</v>
      </c>
      <c r="F29" s="72">
        <v>0</v>
      </c>
      <c r="G29" s="72">
        <v>52</v>
      </c>
      <c r="H29" s="72">
        <v>142</v>
      </c>
      <c r="I29" s="72">
        <f t="shared" si="2"/>
        <v>11166</v>
      </c>
      <c r="J29" s="73"/>
    </row>
    <row r="30" spans="1:10" ht="12.75" customHeight="1">
      <c r="A30" s="71" t="s">
        <v>56</v>
      </c>
      <c r="B30" s="72">
        <v>1377</v>
      </c>
      <c r="C30" s="72">
        <v>3292</v>
      </c>
      <c r="D30" s="72">
        <v>8789</v>
      </c>
      <c r="E30" s="72">
        <f t="shared" si="1"/>
        <v>13458</v>
      </c>
      <c r="F30" s="72">
        <v>0</v>
      </c>
      <c r="G30" s="72">
        <v>74</v>
      </c>
      <c r="H30" s="72">
        <v>194</v>
      </c>
      <c r="I30" s="72">
        <f t="shared" si="2"/>
        <v>13190</v>
      </c>
      <c r="J30" s="73"/>
    </row>
    <row r="31" spans="1:10" ht="12.75" customHeight="1">
      <c r="A31" s="71" t="s">
        <v>57</v>
      </c>
      <c r="B31" s="72">
        <v>512</v>
      </c>
      <c r="C31" s="72">
        <v>2304</v>
      </c>
      <c r="D31" s="72">
        <v>2814</v>
      </c>
      <c r="E31" s="72">
        <f t="shared" si="1"/>
        <v>5630</v>
      </c>
      <c r="F31" s="72">
        <v>0</v>
      </c>
      <c r="G31" s="72">
        <v>22</v>
      </c>
      <c r="H31" s="72">
        <v>26</v>
      </c>
      <c r="I31" s="72">
        <f t="shared" si="2"/>
        <v>5582</v>
      </c>
      <c r="J31" s="73"/>
    </row>
    <row r="32" spans="1:10" ht="12.75" customHeight="1">
      <c r="A32" s="71" t="s">
        <v>58</v>
      </c>
      <c r="B32" s="72">
        <v>1033</v>
      </c>
      <c r="C32" s="72">
        <v>2965</v>
      </c>
      <c r="D32" s="72">
        <v>4982</v>
      </c>
      <c r="E32" s="72">
        <f t="shared" si="1"/>
        <v>8980</v>
      </c>
      <c r="F32" s="72">
        <v>0</v>
      </c>
      <c r="G32" s="72">
        <v>45</v>
      </c>
      <c r="H32" s="72">
        <v>120</v>
      </c>
      <c r="I32" s="72">
        <f t="shared" si="2"/>
        <v>8815</v>
      </c>
      <c r="J32" s="73"/>
    </row>
    <row r="33" spans="1:10" ht="12.75" customHeight="1">
      <c r="A33" s="71" t="s">
        <v>59</v>
      </c>
      <c r="B33" s="72">
        <v>735</v>
      </c>
      <c r="C33" s="72">
        <v>1673</v>
      </c>
      <c r="D33" s="72">
        <v>10135</v>
      </c>
      <c r="E33" s="72">
        <f t="shared" si="1"/>
        <v>12543</v>
      </c>
      <c r="F33" s="72">
        <v>0</v>
      </c>
      <c r="G33" s="72">
        <v>69</v>
      </c>
      <c r="H33" s="72">
        <v>481</v>
      </c>
      <c r="I33" s="72">
        <f t="shared" si="2"/>
        <v>11993</v>
      </c>
      <c r="J33" s="73"/>
    </row>
    <row r="34" spans="1:10" ht="12.75" customHeight="1">
      <c r="A34" s="71" t="s">
        <v>60</v>
      </c>
      <c r="B34" s="72">
        <v>965</v>
      </c>
      <c r="C34" s="72">
        <v>13392</v>
      </c>
      <c r="D34" s="72">
        <v>11748</v>
      </c>
      <c r="E34" s="72">
        <f t="shared" si="1"/>
        <v>26105</v>
      </c>
      <c r="F34" s="72">
        <v>0</v>
      </c>
      <c r="G34" s="72">
        <v>131</v>
      </c>
      <c r="H34" s="72">
        <v>458</v>
      </c>
      <c r="I34" s="72">
        <f t="shared" si="2"/>
        <v>25516</v>
      </c>
      <c r="J34" s="73"/>
    </row>
    <row r="35" spans="1:10" ht="12.75" customHeight="1">
      <c r="A35" s="71" t="s">
        <v>61</v>
      </c>
      <c r="B35" s="72">
        <v>262</v>
      </c>
      <c r="C35" s="72">
        <v>1015</v>
      </c>
      <c r="D35" s="72">
        <v>1935</v>
      </c>
      <c r="E35" s="72">
        <f t="shared" si="1"/>
        <v>3212</v>
      </c>
      <c r="F35" s="72">
        <v>0</v>
      </c>
      <c r="G35" s="72">
        <v>10</v>
      </c>
      <c r="H35" s="72">
        <v>32</v>
      </c>
      <c r="I35" s="72">
        <f t="shared" si="2"/>
        <v>3170</v>
      </c>
      <c r="J35" s="73"/>
    </row>
    <row r="36" spans="1:10" ht="12.75" customHeight="1">
      <c r="A36" s="71" t="s">
        <v>62</v>
      </c>
      <c r="B36" s="72">
        <v>324</v>
      </c>
      <c r="C36" s="72">
        <v>1247</v>
      </c>
      <c r="D36" s="72">
        <v>1916</v>
      </c>
      <c r="E36" s="72">
        <f t="shared" si="1"/>
        <v>3487</v>
      </c>
      <c r="F36" s="72">
        <v>0</v>
      </c>
      <c r="G36" s="72">
        <v>22</v>
      </c>
      <c r="H36" s="72">
        <v>27</v>
      </c>
      <c r="I36" s="72">
        <f t="shared" si="2"/>
        <v>3438</v>
      </c>
      <c r="J36" s="73"/>
    </row>
    <row r="37" spans="1:10" ht="12.75" customHeight="1">
      <c r="A37" s="71" t="s">
        <v>63</v>
      </c>
      <c r="B37" s="72">
        <v>2013</v>
      </c>
      <c r="C37" s="72">
        <v>2964</v>
      </c>
      <c r="D37" s="72">
        <v>11223</v>
      </c>
      <c r="E37" s="72">
        <f t="shared" si="1"/>
        <v>16200</v>
      </c>
      <c r="F37" s="72">
        <v>0</v>
      </c>
      <c r="G37" s="72">
        <v>88</v>
      </c>
      <c r="H37" s="72">
        <v>362</v>
      </c>
      <c r="I37" s="72">
        <f t="shared" si="2"/>
        <v>15750</v>
      </c>
      <c r="J37" s="73"/>
    </row>
    <row r="38" spans="1:10" ht="12.75" customHeight="1">
      <c r="A38" s="71" t="s">
        <v>64</v>
      </c>
      <c r="B38" s="72">
        <v>555</v>
      </c>
      <c r="C38" s="72">
        <v>1030</v>
      </c>
      <c r="D38" s="72">
        <v>1435</v>
      </c>
      <c r="E38" s="72">
        <f t="shared" si="1"/>
        <v>3020</v>
      </c>
      <c r="F38" s="72">
        <v>0</v>
      </c>
      <c r="G38" s="72">
        <v>13</v>
      </c>
      <c r="H38" s="72">
        <v>16</v>
      </c>
      <c r="I38" s="72">
        <f t="shared" si="2"/>
        <v>2991</v>
      </c>
      <c r="J38" s="73"/>
    </row>
    <row r="39" spans="1:10" ht="12.75" customHeight="1">
      <c r="A39" s="71" t="s">
        <v>65</v>
      </c>
      <c r="B39" s="72">
        <v>336</v>
      </c>
      <c r="C39" s="72">
        <v>1915</v>
      </c>
      <c r="D39" s="72">
        <v>3301</v>
      </c>
      <c r="E39" s="72">
        <f t="shared" si="1"/>
        <v>5552</v>
      </c>
      <c r="F39" s="72">
        <v>0</v>
      </c>
      <c r="G39" s="72">
        <v>34</v>
      </c>
      <c r="H39" s="72">
        <v>28</v>
      </c>
      <c r="I39" s="72">
        <f t="shared" si="2"/>
        <v>5490</v>
      </c>
      <c r="J39" s="73"/>
    </row>
    <row r="40" spans="1:10" ht="12.75" customHeight="1">
      <c r="A40" s="71" t="s">
        <v>66</v>
      </c>
      <c r="B40" s="72">
        <v>838</v>
      </c>
      <c r="C40" s="72">
        <v>20289</v>
      </c>
      <c r="D40" s="72">
        <v>38096</v>
      </c>
      <c r="E40" s="72">
        <f t="shared" si="1"/>
        <v>59223</v>
      </c>
      <c r="F40" s="72">
        <v>1158</v>
      </c>
      <c r="G40" s="72">
        <v>283</v>
      </c>
      <c r="H40" s="72">
        <v>1449</v>
      </c>
      <c r="I40" s="72">
        <f t="shared" si="2"/>
        <v>58649</v>
      </c>
      <c r="J40" s="73"/>
    </row>
    <row r="41" spans="1:10" ht="12.75" customHeight="1">
      <c r="A41" s="71" t="s">
        <v>67</v>
      </c>
      <c r="B41" s="72">
        <v>485</v>
      </c>
      <c r="C41" s="72">
        <v>3323</v>
      </c>
      <c r="D41" s="72">
        <v>3868</v>
      </c>
      <c r="E41" s="72">
        <f t="shared" si="1"/>
        <v>7676</v>
      </c>
      <c r="F41" s="72">
        <v>0</v>
      </c>
      <c r="G41" s="72">
        <v>33</v>
      </c>
      <c r="H41" s="72">
        <v>230</v>
      </c>
      <c r="I41" s="72">
        <f t="shared" si="2"/>
        <v>7413</v>
      </c>
      <c r="J41" s="73"/>
    </row>
    <row r="42" spans="1:10" ht="12.75" customHeight="1">
      <c r="A42" s="71" t="s">
        <v>68</v>
      </c>
      <c r="B42" s="72">
        <v>4838</v>
      </c>
      <c r="C42" s="72">
        <v>12370</v>
      </c>
      <c r="D42" s="72">
        <v>21729</v>
      </c>
      <c r="E42" s="72">
        <f t="shared" si="1"/>
        <v>38937</v>
      </c>
      <c r="F42" s="72">
        <v>1322</v>
      </c>
      <c r="G42" s="72">
        <v>153</v>
      </c>
      <c r="H42" s="72">
        <v>590</v>
      </c>
      <c r="I42" s="72">
        <f t="shared" si="2"/>
        <v>39516</v>
      </c>
      <c r="J42" s="73"/>
    </row>
    <row r="43" spans="1:10" ht="12.75" customHeight="1">
      <c r="A43" s="71" t="s">
        <v>69</v>
      </c>
      <c r="B43" s="72">
        <v>330</v>
      </c>
      <c r="C43" s="72">
        <v>2839</v>
      </c>
      <c r="D43" s="72">
        <v>4841</v>
      </c>
      <c r="E43" s="72">
        <f t="shared" si="1"/>
        <v>8010</v>
      </c>
      <c r="F43" s="72">
        <v>0</v>
      </c>
      <c r="G43" s="72">
        <v>36</v>
      </c>
      <c r="H43" s="72">
        <v>115</v>
      </c>
      <c r="I43" s="72">
        <f t="shared" si="2"/>
        <v>7859</v>
      </c>
      <c r="J43" s="73"/>
    </row>
    <row r="44" spans="1:10" ht="12.75" customHeight="1">
      <c r="A44" s="71" t="s">
        <v>70</v>
      </c>
      <c r="B44" s="72">
        <v>420</v>
      </c>
      <c r="C44" s="72">
        <v>5273</v>
      </c>
      <c r="D44" s="72">
        <v>5080</v>
      </c>
      <c r="E44" s="72">
        <f t="shared" si="1"/>
        <v>10773</v>
      </c>
      <c r="F44" s="72">
        <v>0</v>
      </c>
      <c r="G44" s="72">
        <v>46</v>
      </c>
      <c r="H44" s="72">
        <v>189</v>
      </c>
      <c r="I44" s="72">
        <f t="shared" si="2"/>
        <v>10538</v>
      </c>
      <c r="J44" s="73"/>
    </row>
    <row r="45" spans="1:10" ht="12.75" customHeight="1">
      <c r="A45" s="71" t="s">
        <v>71</v>
      </c>
      <c r="B45" s="72">
        <v>1503</v>
      </c>
      <c r="C45" s="72">
        <v>6443</v>
      </c>
      <c r="D45" s="72">
        <v>10573</v>
      </c>
      <c r="E45" s="72">
        <f t="shared" si="1"/>
        <v>18519</v>
      </c>
      <c r="F45" s="72">
        <v>0</v>
      </c>
      <c r="G45" s="72">
        <v>77</v>
      </c>
      <c r="H45" s="72">
        <v>412</v>
      </c>
      <c r="I45" s="72">
        <f t="shared" si="2"/>
        <v>18030</v>
      </c>
      <c r="J45" s="73"/>
    </row>
    <row r="46" spans="1:10" ht="12.75" customHeight="1">
      <c r="A46" s="71" t="s">
        <v>72</v>
      </c>
      <c r="B46" s="72">
        <v>1536</v>
      </c>
      <c r="C46" s="72">
        <v>5819</v>
      </c>
      <c r="D46" s="72">
        <v>23445</v>
      </c>
      <c r="E46" s="72">
        <f t="shared" si="1"/>
        <v>30800</v>
      </c>
      <c r="F46" s="72">
        <v>0</v>
      </c>
      <c r="G46" s="72">
        <v>150</v>
      </c>
      <c r="H46" s="72">
        <v>557</v>
      </c>
      <c r="I46" s="72">
        <f t="shared" si="2"/>
        <v>30093</v>
      </c>
      <c r="J46" s="73"/>
    </row>
    <row r="47" spans="1:10" ht="12.75" customHeight="1">
      <c r="A47" s="71" t="s">
        <v>73</v>
      </c>
      <c r="B47" s="72">
        <v>688</v>
      </c>
      <c r="C47" s="72">
        <v>3893</v>
      </c>
      <c r="D47" s="72">
        <v>13865</v>
      </c>
      <c r="E47" s="72">
        <f t="shared" si="1"/>
        <v>18446</v>
      </c>
      <c r="F47" s="72">
        <v>5</v>
      </c>
      <c r="G47" s="72">
        <v>90</v>
      </c>
      <c r="H47" s="72">
        <v>533</v>
      </c>
      <c r="I47" s="72">
        <f t="shared" si="2"/>
        <v>17828</v>
      </c>
      <c r="J47" s="73"/>
    </row>
    <row r="48" spans="1:10" ht="12.75" customHeight="1">
      <c r="A48" s="71" t="s">
        <v>74</v>
      </c>
      <c r="B48" s="72">
        <v>4322</v>
      </c>
      <c r="C48" s="72">
        <v>7981</v>
      </c>
      <c r="D48" s="72">
        <v>28137</v>
      </c>
      <c r="E48" s="72">
        <f t="shared" si="1"/>
        <v>40440</v>
      </c>
      <c r="F48" s="72">
        <v>0</v>
      </c>
      <c r="G48" s="72">
        <v>191</v>
      </c>
      <c r="H48" s="72">
        <v>892</v>
      </c>
      <c r="I48" s="72">
        <f t="shared" si="2"/>
        <v>39357</v>
      </c>
      <c r="J48" s="73"/>
    </row>
    <row r="49" spans="1:10" ht="12.75" customHeight="1">
      <c r="A49" s="71" t="s">
        <v>75</v>
      </c>
      <c r="B49" s="72">
        <v>567</v>
      </c>
      <c r="C49" s="72">
        <v>5325</v>
      </c>
      <c r="D49" s="72">
        <v>7754</v>
      </c>
      <c r="E49" s="72">
        <f t="shared" si="1"/>
        <v>13646</v>
      </c>
      <c r="F49" s="72">
        <v>0</v>
      </c>
      <c r="G49" s="72">
        <v>67</v>
      </c>
      <c r="H49" s="72">
        <v>258</v>
      </c>
      <c r="I49" s="72">
        <f t="shared" si="2"/>
        <v>13321</v>
      </c>
      <c r="J49" s="73"/>
    </row>
    <row r="50" spans="1:10" ht="12.75" customHeight="1">
      <c r="A50" s="71" t="s">
        <v>76</v>
      </c>
      <c r="B50" s="72">
        <v>668</v>
      </c>
      <c r="C50" s="72">
        <v>1477</v>
      </c>
      <c r="D50" s="72">
        <v>2396</v>
      </c>
      <c r="E50" s="72">
        <f t="shared" si="1"/>
        <v>4541</v>
      </c>
      <c r="F50" s="72">
        <v>0</v>
      </c>
      <c r="G50" s="72">
        <v>21</v>
      </c>
      <c r="H50" s="72">
        <v>39</v>
      </c>
      <c r="I50" s="72">
        <f t="shared" si="2"/>
        <v>4481</v>
      </c>
      <c r="J50" s="73"/>
    </row>
    <row r="51" spans="1:10" ht="12.75" customHeight="1">
      <c r="A51" s="71" t="s">
        <v>77</v>
      </c>
      <c r="B51" s="72">
        <v>603</v>
      </c>
      <c r="C51" s="72">
        <v>2056</v>
      </c>
      <c r="D51" s="72">
        <v>4135</v>
      </c>
      <c r="E51" s="72">
        <f t="shared" si="1"/>
        <v>6794</v>
      </c>
      <c r="F51" s="72">
        <v>0</v>
      </c>
      <c r="G51" s="72">
        <v>30</v>
      </c>
      <c r="H51" s="72">
        <v>116</v>
      </c>
      <c r="I51" s="72">
        <f t="shared" si="2"/>
        <v>6648</v>
      </c>
      <c r="J51" s="73"/>
    </row>
    <row r="52" spans="1:10" ht="12.75" customHeight="1">
      <c r="A52" s="71" t="s">
        <v>78</v>
      </c>
      <c r="B52" s="72">
        <v>343</v>
      </c>
      <c r="C52" s="72">
        <v>2551</v>
      </c>
      <c r="D52" s="72">
        <v>5162</v>
      </c>
      <c r="E52" s="72">
        <f t="shared" si="1"/>
        <v>8056</v>
      </c>
      <c r="F52" s="72">
        <v>0</v>
      </c>
      <c r="G52" s="72">
        <v>39</v>
      </c>
      <c r="H52" s="72">
        <v>184</v>
      </c>
      <c r="I52" s="72">
        <f t="shared" si="2"/>
        <v>7833</v>
      </c>
      <c r="J52" s="73"/>
    </row>
    <row r="53" spans="1:10" ht="12.75" customHeight="1">
      <c r="A53" s="71" t="s">
        <v>79</v>
      </c>
      <c r="B53" s="72">
        <v>227</v>
      </c>
      <c r="C53" s="72">
        <v>6572</v>
      </c>
      <c r="D53" s="72">
        <v>4078</v>
      </c>
      <c r="E53" s="72">
        <f t="shared" si="1"/>
        <v>10877</v>
      </c>
      <c r="F53" s="72">
        <v>0</v>
      </c>
      <c r="G53" s="72">
        <v>113</v>
      </c>
      <c r="H53" s="72">
        <v>78</v>
      </c>
      <c r="I53" s="72">
        <f t="shared" si="2"/>
        <v>10686</v>
      </c>
      <c r="J53" s="73"/>
    </row>
    <row r="54" spans="1:10" ht="12.75" customHeight="1">
      <c r="A54" s="71" t="s">
        <v>80</v>
      </c>
      <c r="B54" s="72">
        <v>512</v>
      </c>
      <c r="C54" s="72">
        <v>5284</v>
      </c>
      <c r="D54" s="72">
        <v>9420</v>
      </c>
      <c r="E54" s="72">
        <f t="shared" si="1"/>
        <v>15216</v>
      </c>
      <c r="F54" s="72">
        <v>0</v>
      </c>
      <c r="G54" s="72">
        <v>66</v>
      </c>
      <c r="H54" s="72">
        <v>190</v>
      </c>
      <c r="I54" s="72">
        <f t="shared" si="2"/>
        <v>14960</v>
      </c>
      <c r="J54" s="73"/>
    </row>
    <row r="55" spans="1:10" ht="12.75" customHeight="1">
      <c r="A55" s="71" t="s">
        <v>81</v>
      </c>
      <c r="B55" s="72">
        <v>2337</v>
      </c>
      <c r="C55" s="72">
        <v>4160</v>
      </c>
      <c r="D55" s="72">
        <v>7209</v>
      </c>
      <c r="E55" s="72">
        <f t="shared" si="1"/>
        <v>13706</v>
      </c>
      <c r="F55" s="72">
        <v>0</v>
      </c>
      <c r="G55" s="72">
        <v>58</v>
      </c>
      <c r="H55" s="72">
        <v>293</v>
      </c>
      <c r="I55" s="72">
        <f t="shared" si="2"/>
        <v>13355</v>
      </c>
      <c r="J55" s="73"/>
    </row>
    <row r="56" spans="1:10" ht="12.75" customHeight="1">
      <c r="A56" s="71" t="s">
        <v>82</v>
      </c>
      <c r="B56" s="72">
        <v>701</v>
      </c>
      <c r="C56" s="72">
        <v>2632</v>
      </c>
      <c r="D56" s="72">
        <v>6090</v>
      </c>
      <c r="E56" s="72">
        <f t="shared" si="1"/>
        <v>9423</v>
      </c>
      <c r="F56" s="72">
        <v>0</v>
      </c>
      <c r="G56" s="72">
        <v>42</v>
      </c>
      <c r="H56" s="72">
        <v>242</v>
      </c>
      <c r="I56" s="72">
        <f t="shared" si="2"/>
        <v>9139</v>
      </c>
      <c r="J56" s="73"/>
    </row>
    <row r="57" spans="1:10" ht="12.75" customHeight="1">
      <c r="A57" s="71" t="s">
        <v>83</v>
      </c>
      <c r="B57" s="72">
        <v>2400</v>
      </c>
      <c r="C57" s="72">
        <v>3454</v>
      </c>
      <c r="D57" s="72">
        <v>15749</v>
      </c>
      <c r="E57" s="72">
        <f t="shared" si="1"/>
        <v>21603</v>
      </c>
      <c r="F57" s="72">
        <v>0</v>
      </c>
      <c r="G57" s="72">
        <v>105</v>
      </c>
      <c r="H57" s="72">
        <v>243</v>
      </c>
      <c r="I57" s="72">
        <f t="shared" si="2"/>
        <v>21255</v>
      </c>
      <c r="J57" s="73"/>
    </row>
    <row r="58" spans="1:10" ht="12.75" customHeight="1">
      <c r="A58" s="71" t="s">
        <v>84</v>
      </c>
      <c r="B58" s="72">
        <v>2909</v>
      </c>
      <c r="C58" s="72">
        <v>3363</v>
      </c>
      <c r="D58" s="72">
        <v>10895</v>
      </c>
      <c r="E58" s="72">
        <f t="shared" si="1"/>
        <v>17167</v>
      </c>
      <c r="F58" s="72">
        <v>0</v>
      </c>
      <c r="G58" s="72">
        <v>67</v>
      </c>
      <c r="H58" s="72">
        <v>470</v>
      </c>
      <c r="I58" s="72">
        <f t="shared" si="2"/>
        <v>16630</v>
      </c>
      <c r="J58" s="73"/>
    </row>
    <row r="59" spans="1:10" ht="12.75" customHeight="1">
      <c r="A59" s="71" t="s">
        <v>85</v>
      </c>
      <c r="B59" s="72">
        <v>809</v>
      </c>
      <c r="C59" s="72">
        <v>2013</v>
      </c>
      <c r="D59" s="72">
        <v>5278</v>
      </c>
      <c r="E59" s="72">
        <f t="shared" si="1"/>
        <v>8100</v>
      </c>
      <c r="F59" s="72">
        <v>0</v>
      </c>
      <c r="G59" s="72">
        <v>30</v>
      </c>
      <c r="H59" s="72">
        <v>84</v>
      </c>
      <c r="I59" s="72">
        <f t="shared" si="2"/>
        <v>7986</v>
      </c>
      <c r="J59" s="73"/>
    </row>
    <row r="60" spans="1:10" ht="12.75" customHeight="1">
      <c r="A60" s="71" t="s">
        <v>86</v>
      </c>
      <c r="B60" s="72">
        <v>902</v>
      </c>
      <c r="C60" s="72">
        <v>2008</v>
      </c>
      <c r="D60" s="72">
        <v>5873</v>
      </c>
      <c r="E60" s="72">
        <f t="shared" si="1"/>
        <v>8783</v>
      </c>
      <c r="F60" s="72">
        <v>0</v>
      </c>
      <c r="G60" s="72">
        <v>34</v>
      </c>
      <c r="H60" s="72">
        <v>125</v>
      </c>
      <c r="I60" s="72">
        <f t="shared" si="2"/>
        <v>8624</v>
      </c>
      <c r="J60" s="73"/>
    </row>
    <row r="61" spans="1:10" ht="12.75" customHeight="1">
      <c r="A61" s="71" t="s">
        <v>87</v>
      </c>
      <c r="B61" s="72">
        <v>435</v>
      </c>
      <c r="C61" s="72">
        <v>2181</v>
      </c>
      <c r="D61" s="72">
        <v>2391</v>
      </c>
      <c r="E61" s="72">
        <f t="shared" si="1"/>
        <v>5007</v>
      </c>
      <c r="F61" s="72">
        <v>0</v>
      </c>
      <c r="G61" s="72">
        <v>19</v>
      </c>
      <c r="H61" s="72">
        <v>40</v>
      </c>
      <c r="I61" s="72">
        <f t="shared" si="2"/>
        <v>4948</v>
      </c>
      <c r="J61" s="73"/>
    </row>
    <row r="62" spans="1:10" ht="3" customHeight="1">
      <c r="A62" s="78"/>
      <c r="B62" s="79"/>
      <c r="C62" s="80"/>
      <c r="D62" s="80"/>
      <c r="E62" s="80"/>
      <c r="F62" s="80"/>
      <c r="G62" s="80"/>
      <c r="H62" s="80"/>
      <c r="I62" s="80"/>
      <c r="J62" s="73"/>
    </row>
    <row r="63" spans="1:10" ht="3" customHeight="1">
      <c r="A63" s="7"/>
      <c r="B63" s="73"/>
      <c r="C63" s="81"/>
      <c r="D63" s="73"/>
      <c r="E63" s="73"/>
      <c r="F63" s="73"/>
      <c r="G63" s="73"/>
      <c r="H63" s="73"/>
      <c r="I63" s="73"/>
      <c r="J63" s="73"/>
    </row>
    <row r="64" spans="1:10" s="84" customFormat="1" ht="10.5">
      <c r="A64" s="82" t="s">
        <v>14</v>
      </c>
      <c r="B64" s="83"/>
      <c r="C64" s="83"/>
      <c r="D64" s="83"/>
      <c r="E64" s="83"/>
      <c r="F64" s="83"/>
      <c r="G64" s="83"/>
      <c r="H64" s="83"/>
      <c r="I64" s="83"/>
      <c r="J64" s="83"/>
    </row>
  </sheetData>
  <mergeCells count="4">
    <mergeCell ref="A1:I1"/>
    <mergeCell ref="E5:E6"/>
    <mergeCell ref="F5:F6"/>
    <mergeCell ref="I5:I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2004-04-03T04:00:18Z</cp:lastPrinted>
  <dcterms:created xsi:type="dcterms:W3CDTF">1997-01-08T22:48:59Z</dcterms:created>
  <dcterms:modified xsi:type="dcterms:W3CDTF">2004-04-07T04:05:13Z</dcterms:modified>
  <cp:category/>
  <cp:version/>
  <cp:contentType/>
  <cp:contentStatus/>
</cp:coreProperties>
</file>