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15" windowWidth="12390" windowHeight="9315" tabRatio="807" activeTab="0"/>
  </bookViews>
  <sheets>
    <sheet name="7" sheetId="1" r:id="rId1"/>
    <sheet name="8" sheetId="2" r:id="rId2"/>
    <sheet name="9" sheetId="3" r:id="rId3"/>
    <sheet name="10" sheetId="4" r:id="rId4"/>
    <sheet name="11" sheetId="5" r:id="rId5"/>
    <sheet name="12" sheetId="6" r:id="rId6"/>
    <sheet name="13" sheetId="7" r:id="rId7"/>
    <sheet name="14その1・2" sheetId="8" r:id="rId8"/>
    <sheet name="１5" sheetId="9" r:id="rId9"/>
    <sheet name="16" sheetId="10" r:id="rId10"/>
    <sheet name="17" sheetId="11" r:id="rId11"/>
    <sheet name="18" sheetId="12" r:id="rId12"/>
    <sheet name="19" sheetId="13" r:id="rId13"/>
  </sheets>
  <externalReferences>
    <externalReference r:id="rId16"/>
  </externalReferences>
  <definedNames>
    <definedName name="_xlnm.Print_Area" localSheetId="3">'10'!$A:$AA</definedName>
    <definedName name="_xlnm.Print_Area" localSheetId="8">'１5'!$A:$L</definedName>
    <definedName name="_xlnm.Print_Area" localSheetId="9">'16'!$A:$K</definedName>
    <definedName name="_xlnm.Print_Area" localSheetId="10">'17'!$A:$N</definedName>
    <definedName name="_xlnm.Print_Area" localSheetId="11">'18'!$A:$M</definedName>
    <definedName name="_xlnm.Print_Area" localSheetId="2">'9'!$A$1:$AD$142</definedName>
    <definedName name="平成８年">'[1]23●'!#REF!</definedName>
  </definedNames>
  <calcPr calcMode="manual" fullCalcOnLoad="1"/>
</workbook>
</file>

<file path=xl/sharedStrings.xml><?xml version="1.0" encoding="utf-8"?>
<sst xmlns="http://schemas.openxmlformats.org/spreadsheetml/2006/main" count="1146" uniqueCount="746">
  <si>
    <t>７ 人 口 の 変 遷</t>
  </si>
  <si>
    <t>年次</t>
  </si>
  <si>
    <t>面積
(ｋ㎡）</t>
  </si>
  <si>
    <t>世帯数（戸）</t>
  </si>
  <si>
    <t>人口（人）</t>
  </si>
  <si>
    <t>1世帯当たり人 員</t>
  </si>
  <si>
    <t>人口密度（人/k㎡)</t>
  </si>
  <si>
    <t>明治</t>
  </si>
  <si>
    <t>市制</t>
  </si>
  <si>
    <t>昭和</t>
  </si>
  <si>
    <t>施行時 (4/1)</t>
  </si>
  <si>
    <t>推計人口</t>
  </si>
  <si>
    <t>年末調査</t>
  </si>
  <si>
    <t>　〃</t>
  </si>
  <si>
    <t>第９回国調</t>
  </si>
  <si>
    <t>大正</t>
  </si>
  <si>
    <t>元</t>
  </si>
  <si>
    <t>第10回国調</t>
  </si>
  <si>
    <t>第１回国調</t>
  </si>
  <si>
    <t>第11回国調</t>
  </si>
  <si>
    <t>第２回国調</t>
  </si>
  <si>
    <t>第12回国調</t>
  </si>
  <si>
    <t>第３回国調</t>
  </si>
  <si>
    <t>第13回国調</t>
  </si>
  <si>
    <t>第４回国調</t>
  </si>
  <si>
    <t>第14回国調</t>
  </si>
  <si>
    <t>平成</t>
  </si>
  <si>
    <t>第５回国調</t>
  </si>
  <si>
    <t>第15回国調</t>
  </si>
  <si>
    <t>第６回国調</t>
  </si>
  <si>
    <t>第16回国調</t>
  </si>
  <si>
    <t>第７回国調</t>
  </si>
  <si>
    <t>第17回国調</t>
  </si>
  <si>
    <t>住民登録調査(7/1)</t>
  </si>
  <si>
    <t>市民台帳人口(12月)</t>
  </si>
  <si>
    <t>第８回国調</t>
  </si>
  <si>
    <t>&lt;市企画調整課&gt;</t>
  </si>
  <si>
    <t>８　町別世帯数および人口</t>
  </si>
  <si>
    <t>年</t>
  </si>
  <si>
    <t>増減数</t>
  </si>
  <si>
    <t>町　名</t>
  </si>
  <si>
    <t>世帯数</t>
  </si>
  <si>
    <t>男</t>
  </si>
  <si>
    <t>女</t>
  </si>
  <si>
    <t>総　　　　　数</t>
  </si>
  <si>
    <t>上　　　　　街</t>
  </si>
  <si>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</si>
  <si>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</si>
  <si>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</si>
  <si>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</si>
  <si>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</si>
  <si>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</si>
  <si>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</si>
  <si>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</si>
  <si>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高　　知　　街</t>
  </si>
  <si>
    <t>唐人町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</si>
  <si>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</si>
  <si>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</si>
  <si>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</si>
  <si>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</si>
  <si>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</si>
  <si>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</si>
  <si>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</si>
  <si>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</si>
  <si>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</si>
  <si>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</si>
  <si>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</si>
  <si>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</si>
  <si>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</si>
  <si>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</si>
  <si>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丸ﾉ内１丁目</t>
  </si>
  <si>
    <t>丸ﾉ内２丁目</t>
  </si>
  <si>
    <t>南　　　　　街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</si>
  <si>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</si>
  <si>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</si>
  <si>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</si>
  <si>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</si>
  <si>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</si>
  <si>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</si>
  <si>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</si>
  <si>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</si>
  <si>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</si>
  <si>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北　　　　　街</t>
  </si>
  <si>
    <t>桜井町１丁目</t>
  </si>
  <si>
    <t>桜井町２丁目</t>
  </si>
  <si>
    <t>はりまや町１丁目</t>
  </si>
  <si>
    <t>はりまや町２丁目</t>
  </si>
  <si>
    <t>はりまや町３丁目</t>
  </si>
  <si>
    <t>下　　　　　知</t>
  </si>
  <si>
    <t>宝永町</t>
  </si>
  <si>
    <t>弥生町</t>
  </si>
  <si>
    <t>丸池町</t>
  </si>
  <si>
    <t>&lt;市中央窓口センター&gt;</t>
  </si>
  <si>
    <t>８　町　　別　　世　　帯　　数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</si>
  <si>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</si>
  <si>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</si>
  <si>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</si>
  <si>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</si>
  <si>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</si>
  <si>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</si>
  <si>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</si>
  <si>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</si>
  <si>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</si>
  <si>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高埇</t>
  </si>
  <si>
    <t>杉井流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</si>
  <si>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</si>
  <si>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</si>
  <si>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</si>
  <si>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</si>
  <si>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</si>
  <si>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</si>
  <si>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</si>
  <si>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</si>
  <si>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</si>
  <si>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海老ﾉ丸</t>
  </si>
  <si>
    <t>－</t>
  </si>
  <si>
    <t>中宝永町</t>
  </si>
  <si>
    <t>南宝永町</t>
  </si>
  <si>
    <t>二葉町</t>
  </si>
  <si>
    <t>入明町</t>
  </si>
  <si>
    <t>洞ｹ島町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</si>
  <si>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</si>
  <si>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</si>
  <si>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</si>
  <si>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</si>
  <si>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</si>
  <si>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</si>
  <si>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</si>
  <si>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</si>
  <si>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</si>
  <si>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</si>
  <si>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</si>
  <si>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</si>
  <si>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</si>
  <si>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</si>
  <si>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</si>
  <si>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</si>
  <si>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</si>
  <si>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</si>
  <si>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</si>
  <si>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栄田町</t>
  </si>
  <si>
    <t>新本町１丁目</t>
  </si>
  <si>
    <t>新本町２丁目</t>
  </si>
  <si>
    <t>昭和町</t>
  </si>
  <si>
    <t>和泉町</t>
  </si>
  <si>
    <t>お　　よ　　び　　人　　口（つづき)</t>
  </si>
  <si>
    <t>塩田町</t>
  </si>
  <si>
    <t>比島町１丁目</t>
  </si>
  <si>
    <t>比島町２丁目</t>
  </si>
  <si>
    <t>比島町３丁目</t>
  </si>
  <si>
    <t>比島町４丁目</t>
  </si>
  <si>
    <t>小　　高　　坂</t>
  </si>
  <si>
    <t>井口町</t>
  </si>
  <si>
    <t>平和町</t>
  </si>
  <si>
    <t>三ノ丸</t>
  </si>
  <si>
    <t>宮前町</t>
  </si>
  <si>
    <t>西町</t>
  </si>
  <si>
    <t>大膳町</t>
  </si>
  <si>
    <t>山 ノ端町</t>
  </si>
  <si>
    <t>桜馬場</t>
  </si>
  <si>
    <t>城北町</t>
  </si>
  <si>
    <t>北八反町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</si>
  <si>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</si>
  <si>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</si>
  <si>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</si>
  <si>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</si>
  <si>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</si>
  <si>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</si>
  <si>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</si>
  <si>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旭　　　　　町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</si>
  <si>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</si>
  <si>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</si>
  <si>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</si>
  <si>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</si>
  <si>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</si>
  <si>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</si>
  <si>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</si>
  <si>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</si>
  <si>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</si>
  <si>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</si>
  <si>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</si>
  <si>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</si>
  <si>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</si>
  <si>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</si>
  <si>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</si>
  <si>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</si>
  <si>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</si>
  <si>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</si>
  <si>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</si>
  <si>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</si>
  <si>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</si>
  <si>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</si>
  <si>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</si>
  <si>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塚ノ原</t>
  </si>
  <si>
    <t>西塚ノ原</t>
  </si>
  <si>
    <t>長尾山町</t>
  </si>
  <si>
    <t>旭天神町</t>
  </si>
  <si>
    <t>佐々木町</t>
  </si>
  <si>
    <t>北端町</t>
  </si>
  <si>
    <t>山手町</t>
  </si>
  <si>
    <t>横内</t>
  </si>
  <si>
    <t>口細山</t>
  </si>
  <si>
    <t>尾立</t>
  </si>
  <si>
    <t>蓮台</t>
  </si>
  <si>
    <t>福井町</t>
  </si>
  <si>
    <t>福井扇町</t>
  </si>
  <si>
    <t>福井東町</t>
  </si>
  <si>
    <t>潮　　　　　江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</si>
  <si>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</si>
  <si>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</si>
  <si>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</si>
  <si>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</si>
  <si>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</si>
  <si>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</si>
  <si>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</si>
  <si>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</si>
  <si>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 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</si>
  <si>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</si>
  <si>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</si>
  <si>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</si>
  <si>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</si>
  <si>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</si>
  <si>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</si>
  <si>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</si>
  <si>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</si>
  <si>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</si>
  <si>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</si>
  <si>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</si>
  <si>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</si>
  <si>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</si>
  <si>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</si>
  <si>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</si>
  <si>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</si>
  <si>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</si>
  <si>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</si>
  <si>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</si>
  <si>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</si>
  <si>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</si>
  <si>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</si>
  <si>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</si>
  <si>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</si>
  <si>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</si>
  <si>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</si>
  <si>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</si>
  <si>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</si>
  <si>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</si>
  <si>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</si>
  <si>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</si>
  <si>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</si>
  <si>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</si>
  <si>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三　　　　　里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</si>
  <si>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</si>
  <si>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</si>
  <si>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</si>
  <si>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</si>
  <si>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</si>
  <si>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</si>
  <si>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</si>
  <si>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</si>
  <si>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</si>
  <si>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五　　台　　山</t>
  </si>
  <si>
    <t>吸江</t>
  </si>
  <si>
    <t>五台山</t>
  </si>
  <si>
    <t>屋頭</t>
  </si>
  <si>
    <t>高　　　　　須</t>
  </si>
  <si>
    <t>高須</t>
  </si>
  <si>
    <t>葛島１丁目</t>
  </si>
  <si>
    <t>葛島２丁目</t>
  </si>
  <si>
    <t>葛島３丁目</t>
  </si>
  <si>
    <t>葛島４丁目</t>
  </si>
  <si>
    <t>高須新町１丁目</t>
  </si>
  <si>
    <t>高須新町２丁目</t>
  </si>
  <si>
    <t>高須新町３丁目</t>
  </si>
  <si>
    <t>高須新町４丁目</t>
  </si>
  <si>
    <t>布　　師　　田</t>
  </si>
  <si>
    <t>布師田</t>
  </si>
  <si>
    <t>一　　　　　宮</t>
  </si>
  <si>
    <t>一宮</t>
  </si>
  <si>
    <t>薊野</t>
  </si>
  <si>
    <t>重倉</t>
  </si>
  <si>
    <t>久礼野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</si>
  <si>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</si>
  <si>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</si>
  <si>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</si>
  <si>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</si>
  <si>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</si>
  <si>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</si>
  <si>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</si>
  <si>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</si>
  <si>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</si>
  <si>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</si>
  <si>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</si>
  <si>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</si>
  <si>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</si>
  <si>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</si>
  <si>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</si>
  <si>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初　　　　　月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</si>
  <si>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</si>
  <si>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</si>
  <si>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</si>
  <si>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</si>
  <si>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</si>
  <si>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</si>
  <si>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</si>
  <si>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</si>
  <si>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</si>
  <si>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一ツ橋１丁目</t>
  </si>
  <si>
    <t>一ツ橋２丁目</t>
  </si>
  <si>
    <t>みづき２丁目</t>
  </si>
  <si>
    <t>みづき３丁目</t>
  </si>
  <si>
    <t>朝　　　　　倉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</si>
  <si>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</si>
  <si>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</si>
  <si>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</si>
  <si>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</si>
  <si>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</si>
  <si>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</si>
  <si>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</si>
  <si>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</si>
  <si>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</si>
  <si>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</si>
  <si>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</si>
  <si>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</si>
  <si>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</si>
  <si>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</si>
  <si>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</si>
  <si>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</si>
  <si>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</si>
  <si>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</si>
  <si>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鵜来巣</t>
  </si>
  <si>
    <t>槇山町</t>
  </si>
  <si>
    <t>針木東町</t>
  </si>
  <si>
    <t>大谷公園町</t>
  </si>
  <si>
    <t>朝倉南町</t>
  </si>
  <si>
    <t>朝倉横町</t>
  </si>
  <si>
    <t>朝倉東町</t>
  </si>
  <si>
    <t>朝倉西町１丁目</t>
  </si>
  <si>
    <t>朝倉西町２丁目</t>
  </si>
  <si>
    <t>針木北１丁目</t>
  </si>
  <si>
    <t>針木北２丁目</t>
  </si>
  <si>
    <t>針木本町</t>
  </si>
  <si>
    <t>針木南</t>
  </si>
  <si>
    <t>針木西</t>
  </si>
  <si>
    <t>鴨　　　　　田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</si>
  <si>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</si>
  <si>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</si>
  <si>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</si>
  <si>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</si>
  <si>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</si>
  <si>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</si>
  <si>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</si>
  <si>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　　　　　浜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</si>
  <si>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</si>
  <si>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</si>
  <si>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</si>
  <si>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</si>
  <si>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</si>
  <si>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</si>
  <si>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</si>
  <si>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</si>
  <si>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</si>
  <si>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</si>
  <si>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</si>
  <si>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</si>
  <si>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</si>
  <si>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</si>
  <si>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</si>
  <si>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</si>
  <si>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</si>
  <si>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</si>
  <si>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</si>
  <si>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</si>
  <si>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</si>
  <si>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</si>
  <si>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</si>
  <si>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</si>
  <si>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　　畳　　瀬</t>
  </si>
  <si>
    <t>御畳瀬</t>
  </si>
  <si>
    <t>浦　　　　　戸</t>
  </si>
  <si>
    <t>浦戸</t>
  </si>
  <si>
    <t>大　　　　　津</t>
  </si>
  <si>
    <t>大津甲</t>
  </si>
  <si>
    <t>大津乙</t>
  </si>
  <si>
    <t>介　　　　　良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</si>
  <si>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</si>
  <si>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</si>
  <si>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</si>
  <si>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</si>
  <si>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</si>
  <si>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</si>
  <si>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</si>
  <si>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男</t>
  </si>
  <si>
    <t>女</t>
  </si>
  <si>
    <t>五台山</t>
  </si>
  <si>
    <t>高須</t>
  </si>
  <si>
    <t>布師田</t>
  </si>
  <si>
    <t>一宮</t>
  </si>
  <si>
    <t>長浜</t>
  </si>
  <si>
    <t>御畳瀬</t>
  </si>
  <si>
    <t>浦戸</t>
  </si>
  <si>
    <t>介良</t>
  </si>
  <si>
    <t xml:space="preserve">別　　人　　口 </t>
  </si>
  <si>
    <t>年齢</t>
  </si>
  <si>
    <t>総数</t>
  </si>
  <si>
    <t>高知街</t>
  </si>
  <si>
    <t>南街</t>
  </si>
  <si>
    <t>北街</t>
  </si>
  <si>
    <t>下知</t>
  </si>
  <si>
    <t>江ノ口</t>
  </si>
  <si>
    <t>小高坂</t>
  </si>
  <si>
    <t>旭街</t>
  </si>
  <si>
    <t>潮江</t>
  </si>
  <si>
    <t>三里</t>
  </si>
  <si>
    <t>秦</t>
  </si>
  <si>
    <t>初月</t>
  </si>
  <si>
    <t>朝倉</t>
  </si>
  <si>
    <t>鴨田</t>
  </si>
  <si>
    <t>大津</t>
  </si>
  <si>
    <t>人口については各年度，月末現在</t>
  </si>
  <si>
    <t>区分</t>
  </si>
  <si>
    <t>住　民　登録人口</t>
  </si>
  <si>
    <t>自然増</t>
  </si>
  <si>
    <t>社会増</t>
  </si>
  <si>
    <t>人口増加率（人口1,000人に対して）</t>
  </si>
  <si>
    <t>増加数</t>
  </si>
  <si>
    <t>出生数</t>
  </si>
  <si>
    <t>死亡数</t>
  </si>
  <si>
    <t>転入</t>
  </si>
  <si>
    <t>転出</t>
  </si>
  <si>
    <t>増加率</t>
  </si>
  <si>
    <t>年度・月</t>
  </si>
  <si>
    <t>県内転入</t>
  </si>
  <si>
    <t>県外転入</t>
  </si>
  <si>
    <t>出生率</t>
  </si>
  <si>
    <t>死亡率</t>
  </si>
  <si>
    <t>転入率</t>
  </si>
  <si>
    <t>転出率</t>
  </si>
  <si>
    <t>年度</t>
  </si>
  <si>
    <t>月</t>
  </si>
  <si>
    <t>14年</t>
  </si>
  <si>
    <t>各年度末現在</t>
  </si>
  <si>
    <t>区　分</t>
  </si>
  <si>
    <t>戸　　　　　籍</t>
  </si>
  <si>
    <t>住 　民　基 　本 　台　 帳</t>
  </si>
  <si>
    <t>本籍数</t>
  </si>
  <si>
    <t>本籍人口</t>
  </si>
  <si>
    <t>人　　　　　　口</t>
  </si>
  <si>
    <t>年　度</t>
  </si>
  <si>
    <t>総　　数</t>
  </si>
  <si>
    <t>平　成</t>
  </si>
  <si>
    <t>12　婚姻・離婚届出件数</t>
  </si>
  <si>
    <t>婚　　　　　　　　　姻</t>
  </si>
  <si>
    <t>離　　　　　　　　　婚</t>
  </si>
  <si>
    <t>本  籍  人  届  出</t>
  </si>
  <si>
    <t>非本籍人
届　　出</t>
  </si>
  <si>
    <t>本　籍　人　届　出</t>
  </si>
  <si>
    <t>受　　理</t>
  </si>
  <si>
    <t>他市町村   から送付</t>
  </si>
  <si>
    <t>13　外国人登録人口</t>
  </si>
  <si>
    <t>各年度末現在</t>
  </si>
  <si>
    <t>総　　　数</t>
  </si>
  <si>
    <t>韓国または朝鮮</t>
  </si>
  <si>
    <t>中　　　国</t>
  </si>
  <si>
    <t>その他</t>
  </si>
  <si>
    <t>14　転　入　転　出　先</t>
  </si>
  <si>
    <t>市町村名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</si>
  <si>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</si>
  <si>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</si>
  <si>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</si>
  <si>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</si>
  <si>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</si>
  <si>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</si>
  <si>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</si>
  <si>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</si>
  <si>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安芸郡　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</si>
  <si>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</si>
  <si>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</si>
  <si>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</si>
  <si>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</si>
  <si>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</si>
  <si>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</si>
  <si>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</si>
  <si>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香美郡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</si>
  <si>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</si>
  <si>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</si>
  <si>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</si>
  <si>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</si>
  <si>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</si>
  <si>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</si>
  <si>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</si>
  <si>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</si>
  <si>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長岡郡</t>
  </si>
  <si>
    <t>本山町</t>
  </si>
  <si>
    <t>大豊町</t>
  </si>
  <si>
    <t>土佐郡</t>
  </si>
  <si>
    <t>鏡村</t>
  </si>
  <si>
    <t>土佐山村</t>
  </si>
  <si>
    <t>土佐町</t>
  </si>
  <si>
    <t>大川村</t>
  </si>
  <si>
    <t>本川村</t>
  </si>
  <si>
    <t>吾川郡</t>
  </si>
  <si>
    <t>伊野町</t>
  </si>
  <si>
    <t>池川町</t>
  </si>
  <si>
    <t>春野町</t>
  </si>
  <si>
    <t>吾川村</t>
  </si>
  <si>
    <t>吾北村</t>
  </si>
  <si>
    <t>高岡郡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</si>
  <si>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</si>
  <si>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</si>
  <si>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</si>
  <si>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</si>
  <si>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</si>
  <si>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</si>
  <si>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</si>
  <si>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</si>
  <si>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</si>
  <si>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</si>
  <si>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幡多郡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</si>
  <si>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</si>
  <si>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</si>
  <si>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</si>
  <si>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</si>
  <si>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</si>
  <si>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</si>
  <si>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</si>
  <si>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〈県統計課〉</t>
  </si>
  <si>
    <t>　別　移　動　人　口</t>
  </si>
  <si>
    <t>都道府県名</t>
  </si>
  <si>
    <t>北海道</t>
  </si>
  <si>
    <t>東北</t>
  </si>
  <si>
    <t>青森県</t>
  </si>
  <si>
    <t>岩手県</t>
  </si>
  <si>
    <t>宮城県</t>
  </si>
  <si>
    <t>秋田県</t>
  </si>
  <si>
    <t>山形県</t>
  </si>
  <si>
    <t>福島県</t>
  </si>
  <si>
    <t>関東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</si>
  <si>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</si>
  <si>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</si>
  <si>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</si>
  <si>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</si>
  <si>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</si>
  <si>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</si>
  <si>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</si>
  <si>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北陸</t>
  </si>
  <si>
    <t>富山県</t>
  </si>
  <si>
    <t>石川県</t>
  </si>
  <si>
    <t>福井県</t>
  </si>
  <si>
    <t>信越</t>
  </si>
  <si>
    <t>新潟県</t>
  </si>
  <si>
    <t>長野県</t>
  </si>
  <si>
    <t>東海</t>
  </si>
  <si>
    <t>山梨県</t>
  </si>
  <si>
    <t>岐阜県</t>
  </si>
  <si>
    <t>静岡県</t>
  </si>
  <si>
    <t>愛知県</t>
  </si>
  <si>
    <t>近畿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</si>
  <si>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</si>
  <si>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</si>
  <si>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</si>
  <si>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</si>
  <si>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</si>
  <si>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</si>
  <si>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</si>
  <si>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中国</t>
  </si>
  <si>
    <t>鳥取県</t>
  </si>
  <si>
    <t>島根県</t>
  </si>
  <si>
    <t>岡山県</t>
  </si>
  <si>
    <t>広島県</t>
  </si>
  <si>
    <t>山口県</t>
  </si>
  <si>
    <t>四国</t>
  </si>
  <si>
    <t>徳島県</t>
  </si>
  <si>
    <t>香川県</t>
  </si>
  <si>
    <t>愛媛県</t>
  </si>
  <si>
    <t>九州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</si>
  <si>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</si>
  <si>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</si>
  <si>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</si>
  <si>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</si>
  <si>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</si>
  <si>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</si>
  <si>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</si>
  <si>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</si>
  <si>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</si>
  <si>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不明</t>
  </si>
  <si>
    <t>15　年齢（3区分）別人口および世帯数の推移（国勢調査）</t>
  </si>
  <si>
    <t>人　　　　　　　　　　口</t>
  </si>
  <si>
    <t>構　　　成　　　比　(％)</t>
  </si>
  <si>
    <t>総　数</t>
  </si>
  <si>
    <t>年少人口</t>
  </si>
  <si>
    <t>生産年齢人口</t>
  </si>
  <si>
    <t>老年人口</t>
  </si>
  <si>
    <t>総世帯数</t>
  </si>
  <si>
    <t>生産年齢
人　　口</t>
  </si>
  <si>
    <t>（0～14歳）</t>
  </si>
  <si>
    <t>（15～64歳）</t>
  </si>
  <si>
    <t>（65歳以上）</t>
  </si>
  <si>
    <t>&lt;市企画調整課&gt;</t>
  </si>
  <si>
    <t>16　産業別人口（国勢調査）</t>
  </si>
  <si>
    <t>平成２年</t>
  </si>
  <si>
    <t>産　業　分　類</t>
  </si>
  <si>
    <t>総           数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</si>
  <si>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</si>
  <si>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</si>
  <si>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</si>
  <si>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</si>
  <si>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</si>
  <si>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</si>
  <si>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</si>
  <si>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</si>
  <si>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金融・保険業</t>
  </si>
  <si>
    <t>不動産業</t>
  </si>
  <si>
    <t>サービス業</t>
  </si>
  <si>
    <t>公務（他に分類されないもの）</t>
  </si>
  <si>
    <t>分類不能の産業</t>
  </si>
  <si>
    <t>&lt;市企画調整課&gt;</t>
  </si>
  <si>
    <t>大街名</t>
  </si>
  <si>
    <t>総数</t>
  </si>
  <si>
    <t>上　街</t>
  </si>
  <si>
    <t>南　街</t>
  </si>
  <si>
    <t>北　街</t>
  </si>
  <si>
    <t>下　知</t>
  </si>
  <si>
    <t>旭　街</t>
  </si>
  <si>
    <t>潮　江</t>
  </si>
  <si>
    <t>三　里</t>
  </si>
  <si>
    <t>高　須</t>
  </si>
  <si>
    <t>一　宮</t>
  </si>
  <si>
    <t>初　月</t>
  </si>
  <si>
    <t>朝　倉</t>
  </si>
  <si>
    <t>鴨　田</t>
  </si>
  <si>
    <t>長　浜</t>
  </si>
  <si>
    <t>浦　戸</t>
  </si>
  <si>
    <t>大　津</t>
  </si>
  <si>
    <t>介　良</t>
  </si>
  <si>
    <t>18　人口集中地区（国勢調査）</t>
  </si>
  <si>
    <t>人　　　　　　　　　　　　口</t>
  </si>
  <si>
    <t>全面積に占める割合</t>
  </si>
  <si>
    <t>全世帯に占める　
割合(％)</t>
  </si>
  <si>
    <t>人口密度</t>
  </si>
  <si>
    <t>面　積</t>
  </si>
  <si>
    <t>全人口に占める割合(％)</t>
  </si>
  <si>
    <t>（高知県）</t>
  </si>
  <si>
    <t>（高知市）</t>
  </si>
  <si>
    <t>&lt;市企画調整課&gt;　</t>
  </si>
  <si>
    <t>19　県下市町村別人口（国勢調査）</t>
  </si>
  <si>
    <t>市　町　村　名</t>
  </si>
  <si>
    <t xml:space="preserve">平成７年 </t>
  </si>
  <si>
    <t>増減率</t>
  </si>
  <si>
    <t>面　　積</t>
  </si>
  <si>
    <t>(％）</t>
  </si>
  <si>
    <t>（k㎡）</t>
  </si>
  <si>
    <t>（人/k㎡）</t>
  </si>
  <si>
    <t>高　知　県</t>
  </si>
  <si>
    <t>高知市</t>
  </si>
  <si>
    <t>安　芸　郡</t>
  </si>
  <si>
    <t>香　美　郡</t>
  </si>
  <si>
    <t>長　岡　郡</t>
  </si>
  <si>
    <t>土　佐　郡</t>
  </si>
  <si>
    <t>吾　川　郡</t>
  </si>
  <si>
    <t>高　岡　郡</t>
  </si>
  <si>
    <t>幡　多　郡</t>
  </si>
  <si>
    <t>&lt;県統計課&gt;</t>
  </si>
  <si>
    <t>　〃</t>
  </si>
  <si>
    <t>　〃</t>
  </si>
  <si>
    <t>　〃</t>
  </si>
  <si>
    <t xml:space="preserve">9　年　　齢　  </t>
  </si>
  <si>
    <t>上街</t>
  </si>
  <si>
    <t xml:space="preserve">  0歳</t>
  </si>
  <si>
    <t>&lt;市中央窓口センター&gt;</t>
  </si>
  <si>
    <t xml:space="preserve">9　年　　齢　　別   </t>
  </si>
  <si>
    <t>人　　口（つづき）</t>
  </si>
  <si>
    <t>　50歳</t>
  </si>
  <si>
    <t>100歳</t>
  </si>
  <si>
    <t>以上</t>
  </si>
  <si>
    <t>(注)県外転入，県外転出には，それぞれ国外転入と職権増，国外転出と職権減を含む。</t>
  </si>
  <si>
    <t>アメリカ</t>
  </si>
  <si>
    <t>フィリピン</t>
  </si>
  <si>
    <t xml:space="preserve"> (注)各年数値は，前年10月1日から当年9月30日までの合計。</t>
  </si>
  <si>
    <t>1）</t>
  </si>
  <si>
    <t>(注)昭和40年，45年の数値は本市独自の数値。1）は年齢不詳を含む。</t>
  </si>
  <si>
    <t>0～14歳</t>
  </si>
  <si>
    <t>15～64歳</t>
  </si>
  <si>
    <t>65歳以上</t>
  </si>
  <si>
    <t>割合(％)</t>
  </si>
  <si>
    <t>総数</t>
  </si>
  <si>
    <t>江ノ口</t>
  </si>
  <si>
    <t>(注)「年齢不詳」を除く。</t>
  </si>
  <si>
    <t>（１k㎡</t>
  </si>
  <si>
    <t>（k㎡）</t>
  </si>
  <si>
    <t>　1）</t>
  </si>
  <si>
    <t>あたり）</t>
  </si>
  <si>
    <t xml:space="preserve">  動　　　態</t>
  </si>
  <si>
    <t xml:space="preserve">10　人　　　口  </t>
  </si>
  <si>
    <t>社　　　会　　</t>
  </si>
  <si>
    <t>　　増</t>
  </si>
  <si>
    <t>江　　ノ　　口</t>
  </si>
  <si>
    <t>17  大街別年齢別（３区分）人口（平成12年国勢調査）</t>
  </si>
  <si>
    <t>摘　要</t>
  </si>
  <si>
    <t>各年10月1日現在</t>
  </si>
  <si>
    <t>平成12年10月1日現在</t>
  </si>
  <si>
    <t>その１　県　　　内</t>
  </si>
  <si>
    <t>その２　県　　　外</t>
  </si>
  <si>
    <t>増加総数</t>
  </si>
  <si>
    <t>県内転出</t>
  </si>
  <si>
    <t>県外転出</t>
  </si>
  <si>
    <t>15年</t>
  </si>
  <si>
    <t>平成10年度</t>
  </si>
  <si>
    <t>-</t>
  </si>
  <si>
    <t>対前年
増加率
(％)</t>
  </si>
  <si>
    <t>(注)推計人口は10月1日現在。</t>
  </si>
  <si>
    <t>卸売・小売業，飲食店</t>
  </si>
  <si>
    <t>平成11年</t>
  </si>
  <si>
    <t xml:space="preserve"> </t>
  </si>
  <si>
    <t>平成15年10月1日現在，住民基本台帳人口</t>
  </si>
  <si>
    <t>平成15年</t>
  </si>
  <si>
    <t>与力町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</si>
  <si>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</si>
  <si>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</si>
  <si>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</si>
  <si>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</si>
  <si>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</si>
  <si>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</si>
  <si>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</si>
  <si>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</si>
  <si>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</si>
  <si>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</si>
  <si>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</si>
  <si>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薊野西町１丁目</t>
  </si>
  <si>
    <t>薊野西町２丁目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</si>
  <si>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</si>
  <si>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</si>
  <si>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</si>
  <si>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</si>
  <si>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</si>
  <si>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</si>
  <si>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</si>
  <si>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</si>
  <si>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　　　秦</t>
  </si>
  <si>
    <t>平成15年10月1日現在，住民基本台帳人口</t>
  </si>
  <si>
    <t>人口</t>
  </si>
  <si>
    <t>みづき１丁目</t>
  </si>
  <si>
    <t>(注)一宮・薊野地区（一部）は平成15年２月１日，高須地区は同年３月１5日に住居表示の実施により町名が変更した。</t>
  </si>
  <si>
    <t>増減率（％）</t>
  </si>
  <si>
    <t>1）「世帯の種類不詳」も含む。ただし昭和55年は含まない。</t>
  </si>
  <si>
    <t>11　戸籍人口および住民基本台帳人口</t>
  </si>
  <si>
    <t>宝町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</si>
</sst>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.0"/>
    <numFmt numFmtId="179" formatCode="0;&quot;△ &quot;0"/>
    <numFmt numFmtId="180" formatCode="\(0\)"/>
    <numFmt numFmtId="181" formatCode="#,##0;&quot;△ &quot;#,##0"/>
    <numFmt numFmtId="182" formatCode="#,##0.0;&quot;△ &quot;#,##0.0"/>
    <numFmt numFmtId="183" formatCode="#,##0.00;&quot;△ &quot;#,##0.00"/>
    <numFmt numFmtId="184" formatCode="0.0_ "/>
    <numFmt numFmtId="185" formatCode="#,##0_);[Red]\(#,##0\)"/>
    <numFmt numFmtId="186" formatCode="\ ###,###,###,###,##0;&quot;-&quot;###,###,###,###,##0"/>
    <numFmt numFmtId="187" formatCode="###,###,###,##0;&quot;-&quot;##,###,###,##0"/>
    <numFmt numFmtId="188" formatCode="#,###,###,##0.0;&quot; -&quot;###,###,##0.0"/>
    <numFmt numFmtId="189" formatCode="#,###,###,##0.00;&quot; -&quot;###,###,##0.00"/>
    <numFmt numFmtId="190" formatCode="##,###,###,##0.0;&quot;-&quot;#,###,###,##0.0"/>
    <numFmt numFmtId="191" formatCode="#,###,###,##0;&quot; -&quot;###,###,##0"/>
    <numFmt numFmtId="192" formatCode="\ ###,###,##0;&quot;-&quot;###,###,##0"/>
    <numFmt numFmtId="193" formatCode="##,###,###,###,##0;&quot;-&quot;#,###,###,###,##0"/>
    <numFmt numFmtId="194" formatCode="0.0;_됀"/>
    <numFmt numFmtId="195" formatCode="#,##0.000;[Red]\-#,##0.000"/>
    <numFmt numFmtId="196" formatCode="0.0%"/>
    <numFmt numFmtId="197" formatCode="0.0000000_ "/>
    <numFmt numFmtId="198" formatCode="0.000000_ "/>
    <numFmt numFmtId="199" formatCode="0.00000_ "/>
    <numFmt numFmtId="200" formatCode="0.0000_ "/>
    <numFmt numFmtId="201" formatCode="0.000_ "/>
    <numFmt numFmtId="202" formatCode="0.00_ "/>
    <numFmt numFmtId="203" formatCode="0_ "/>
    <numFmt numFmtId="204" formatCode="#,##0.0_ "/>
    <numFmt numFmtId="205" formatCode="#,##0.0"/>
    <numFmt numFmtId="206" formatCode="_ * #,##0_ ;_ * &quot;△&quot;#,##0_ ;_ * &quot;-&quot;_ ;_ @_ "/>
    <numFmt numFmtId="207" formatCode="_ * #,##0\ ;_ * &quot;△&quot;#,##0\ ;_ * &quot;-&quot;_ ;_ @_ "/>
    <numFmt numFmtId="208" formatCode="\ * #,##0\ ;\ * &quot;△&quot;#,##0\ ;\ * &quot;-&quot;_ ;_ @_ "/>
    <numFmt numFmtId="209" formatCode="0.0;&quot;△ &quot;0.0"/>
    <numFmt numFmtId="210" formatCode="\ * #,##0.0\ ;\ * &quot;△&quot;#,##0.0\ ;\ * &quot;-&quot;_ ;_ @_ "/>
    <numFmt numFmtId="211" formatCode="\ * #,##0\ ;\ * &quot;△&quot;#,##0\ ;\ * &quot;-&quot;\ ;\ @\ "/>
  </numFmts>
  <fonts count="23">
    <font>
      <sz val="9"/>
      <name val="Arial Narrow"/>
      <family val="2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Arial Narrow"/>
      <family val="2"/>
    </font>
    <font>
      <sz val="8"/>
      <name val="ＭＳ ゴシック"/>
      <family val="3"/>
    </font>
    <font>
      <u val="single"/>
      <sz val="9"/>
      <color indexed="36"/>
      <name val="Arial Narrow"/>
      <family val="2"/>
    </font>
    <font>
      <b/>
      <sz val="14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b/>
      <sz val="10"/>
      <name val="ＭＳ 明朝"/>
      <family val="1"/>
    </font>
    <font>
      <sz val="6"/>
      <name val="ＭＳ ゴシック"/>
      <family val="3"/>
    </font>
    <font>
      <sz val="10"/>
      <name val="Arial Narrow"/>
      <family val="2"/>
    </font>
    <font>
      <sz val="14"/>
      <name val="ＭＳ 明朝"/>
      <family val="1"/>
    </font>
    <font>
      <b/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.5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574"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8" fontId="8" fillId="0" borderId="0" xfId="17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3" xfId="0" applyFont="1" applyBorder="1" applyAlignment="1" quotePrefix="1">
      <alignment horizontal="centerContinuous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 quotePrefix="1">
      <alignment horizontal="center" vertical="center"/>
    </xf>
    <xf numFmtId="0" fontId="9" fillId="0" borderId="4" xfId="0" applyFont="1" applyBorder="1" applyAlignment="1" quotePrefix="1">
      <alignment vertical="center"/>
    </xf>
    <xf numFmtId="0" fontId="8" fillId="0" borderId="3" xfId="0" applyFont="1" applyBorder="1" applyAlignment="1" quotePrefix="1">
      <alignment horizontal="centerContinuous" vertical="center" wrapText="1"/>
    </xf>
    <xf numFmtId="0" fontId="8" fillId="0" borderId="0" xfId="0" applyFont="1" applyAlignment="1" quotePrefix="1">
      <alignment horizontal="centerContinuous" vertical="center" wrapText="1"/>
    </xf>
    <xf numFmtId="0" fontId="9" fillId="0" borderId="0" xfId="0" applyFont="1" applyBorder="1" applyAlignment="1" quotePrefix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80" fontId="9" fillId="0" borderId="3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0" fontId="8" fillId="0" borderId="3" xfId="0" applyNumberFormat="1" applyFont="1" applyBorder="1" applyAlignment="1">
      <alignment vertical="center"/>
    </xf>
    <xf numFmtId="2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78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horizontal="left" vertical="center" indent="1"/>
    </xf>
    <xf numFmtId="38" fontId="8" fillId="0" borderId="0" xfId="17" applyFont="1" applyBorder="1" applyAlignment="1">
      <alignment/>
    </xf>
    <xf numFmtId="38" fontId="8" fillId="0" borderId="0" xfId="17" applyFont="1" applyAlignment="1">
      <alignment/>
    </xf>
    <xf numFmtId="38" fontId="7" fillId="0" borderId="0" xfId="17" applyFont="1" applyAlignment="1">
      <alignment/>
    </xf>
    <xf numFmtId="38" fontId="6" fillId="0" borderId="0" xfId="17" applyFont="1" applyAlignment="1">
      <alignment horizontal="center" vertical="center"/>
    </xf>
    <xf numFmtId="38" fontId="6" fillId="0" borderId="0" xfId="17" applyFont="1" applyAlignment="1">
      <alignment horizontal="right" vertical="center"/>
    </xf>
    <xf numFmtId="38" fontId="6" fillId="0" borderId="0" xfId="17" applyFont="1" applyAlignment="1">
      <alignment horizontal="left" vertical="center"/>
    </xf>
    <xf numFmtId="38" fontId="11" fillId="0" borderId="0" xfId="17" applyFont="1" applyAlignment="1">
      <alignment/>
    </xf>
    <xf numFmtId="38" fontId="11" fillId="0" borderId="0" xfId="17" applyFont="1" applyAlignment="1">
      <alignment horizontal="right"/>
    </xf>
    <xf numFmtId="38" fontId="7" fillId="0" borderId="5" xfId="17" applyFont="1" applyFill="1" applyBorder="1" applyAlignment="1">
      <alignment/>
    </xf>
    <xf numFmtId="38" fontId="8" fillId="0" borderId="5" xfId="17" applyFont="1" applyFill="1" applyBorder="1" applyAlignment="1">
      <alignment/>
    </xf>
    <xf numFmtId="38" fontId="8" fillId="0" borderId="5" xfId="17" applyFont="1" applyBorder="1" applyAlignment="1">
      <alignment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distributed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38" fontId="11" fillId="0" borderId="10" xfId="17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2" fillId="0" borderId="15" xfId="0" applyFont="1" applyBorder="1" applyAlignment="1">
      <alignment horizontal="distributed"/>
    </xf>
    <xf numFmtId="38" fontId="12" fillId="0" borderId="0" xfId="17" applyFont="1" applyAlignment="1">
      <alignment/>
    </xf>
    <xf numFmtId="0" fontId="12" fillId="0" borderId="3" xfId="0" applyFont="1" applyBorder="1" applyAlignment="1">
      <alignment horizontal="distributed" vertical="center"/>
    </xf>
    <xf numFmtId="38" fontId="13" fillId="0" borderId="0" xfId="17" applyFont="1" applyAlignment="1">
      <alignment/>
    </xf>
    <xf numFmtId="38" fontId="11" fillId="0" borderId="15" xfId="17" applyFont="1" applyBorder="1" applyAlignment="1">
      <alignment/>
    </xf>
    <xf numFmtId="38" fontId="11" fillId="0" borderId="3" xfId="17" applyFont="1" applyBorder="1" applyAlignment="1">
      <alignment/>
    </xf>
    <xf numFmtId="49" fontId="11" fillId="0" borderId="15" xfId="17" applyNumberFormat="1" applyFont="1" applyBorder="1" applyAlignment="1">
      <alignment horizontal="center"/>
    </xf>
    <xf numFmtId="49" fontId="11" fillId="0" borderId="3" xfId="17" applyNumberFormat="1" applyFont="1" applyBorder="1" applyAlignment="1">
      <alignment horizontal="center"/>
    </xf>
    <xf numFmtId="38" fontId="11" fillId="0" borderId="15" xfId="17" applyFont="1" applyBorder="1" applyAlignment="1">
      <alignment horizontal="center"/>
    </xf>
    <xf numFmtId="38" fontId="11" fillId="0" borderId="3" xfId="17" applyFont="1" applyBorder="1" applyAlignment="1">
      <alignment horizontal="center"/>
    </xf>
    <xf numFmtId="38" fontId="11" fillId="0" borderId="16" xfId="17" applyFont="1" applyBorder="1" applyAlignment="1">
      <alignment horizontal="center"/>
    </xf>
    <xf numFmtId="38" fontId="11" fillId="0" borderId="5" xfId="17" applyFont="1" applyBorder="1" applyAlignment="1">
      <alignment/>
    </xf>
    <xf numFmtId="38" fontId="11" fillId="0" borderId="6" xfId="17" applyFont="1" applyBorder="1" applyAlignment="1">
      <alignment horizontal="center"/>
    </xf>
    <xf numFmtId="38" fontId="8" fillId="0" borderId="17" xfId="17" applyFont="1" applyBorder="1" applyAlignment="1">
      <alignment/>
    </xf>
    <xf numFmtId="38" fontId="14" fillId="0" borderId="5" xfId="17" applyFont="1" applyFill="1" applyBorder="1" applyAlignment="1">
      <alignment/>
    </xf>
    <xf numFmtId="38" fontId="11" fillId="0" borderId="5" xfId="17" applyFont="1" applyFill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/>
    </xf>
    <xf numFmtId="38" fontId="11" fillId="0" borderId="15" xfId="17" applyFont="1" applyBorder="1" applyAlignment="1">
      <alignment horizontal="center" shrinkToFit="1"/>
    </xf>
    <xf numFmtId="38" fontId="11" fillId="0" borderId="3" xfId="17" applyFont="1" applyBorder="1" applyAlignment="1">
      <alignment horizontal="center" shrinkToFit="1"/>
    </xf>
    <xf numFmtId="38" fontId="8" fillId="0" borderId="16" xfId="17" applyFont="1" applyBorder="1" applyAlignment="1">
      <alignment/>
    </xf>
    <xf numFmtId="38" fontId="8" fillId="0" borderId="6" xfId="17" applyFont="1" applyBorder="1" applyAlignment="1">
      <alignment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distributed" vertical="center"/>
    </xf>
    <xf numFmtId="0" fontId="11" fillId="0" borderId="0" xfId="0" applyFont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1" fillId="0" borderId="7" xfId="0" applyFont="1" applyBorder="1" applyAlignment="1">
      <alignment horizontal="right" vertical="center"/>
    </xf>
    <xf numFmtId="0" fontId="11" fillId="0" borderId="2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horizontal="right" vertical="center"/>
    </xf>
    <xf numFmtId="0" fontId="11" fillId="0" borderId="17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distributed" vertical="center"/>
    </xf>
    <xf numFmtId="0" fontId="11" fillId="0" borderId="18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181" fontId="11" fillId="0" borderId="0" xfId="0" applyNumberFormat="1" applyFont="1" applyAlignment="1">
      <alignment vertical="center"/>
    </xf>
    <xf numFmtId="181" fontId="11" fillId="0" borderId="0" xfId="0" applyNumberFormat="1" applyFont="1" applyBorder="1" applyAlignment="1">
      <alignment vertical="center"/>
    </xf>
    <xf numFmtId="182" fontId="11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181" fontId="11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81" fontId="12" fillId="0" borderId="0" xfId="0" applyNumberFormat="1" applyFont="1" applyAlignment="1">
      <alignment vertical="center"/>
    </xf>
    <xf numFmtId="181" fontId="12" fillId="0" borderId="0" xfId="0" applyNumberFormat="1" applyFont="1" applyBorder="1" applyAlignment="1">
      <alignment vertical="center"/>
    </xf>
    <xf numFmtId="182" fontId="12" fillId="0" borderId="0" xfId="0" applyNumberFormat="1" applyFont="1" applyAlignment="1">
      <alignment vertical="center"/>
    </xf>
    <xf numFmtId="0" fontId="12" fillId="0" borderId="3" xfId="0" applyFont="1" applyBorder="1" applyAlignment="1">
      <alignment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49" fontId="11" fillId="0" borderId="3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8" fillId="0" borderId="0" xfId="0" applyFont="1" applyAlignment="1">
      <alignment horizontal="left" vertical="center" indent="2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3" fontId="11" fillId="0" borderId="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15" xfId="0" applyFont="1" applyBorder="1" applyAlignment="1">
      <alignment vertical="center"/>
    </xf>
    <xf numFmtId="3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3" fontId="11" fillId="0" borderId="5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15" xfId="0" applyFont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4" fillId="0" borderId="17" xfId="0" applyFont="1" applyBorder="1" applyAlignment="1">
      <alignment vertical="center"/>
    </xf>
    <xf numFmtId="0" fontId="11" fillId="0" borderId="17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/>
    </xf>
    <xf numFmtId="0" fontId="11" fillId="0" borderId="23" xfId="0" applyFont="1" applyBorder="1" applyAlignment="1">
      <alignment horizontal="right" vertical="top"/>
    </xf>
    <xf numFmtId="0" fontId="11" fillId="0" borderId="23" xfId="0" applyFont="1" applyBorder="1" applyAlignment="1">
      <alignment horizontal="distributed"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distributed" vertical="center"/>
    </xf>
    <xf numFmtId="3" fontId="14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19" xfId="0" applyFont="1" applyBorder="1" applyAlignment="1">
      <alignment vertical="center"/>
    </xf>
    <xf numFmtId="38" fontId="12" fillId="0" borderId="0" xfId="17" applyFont="1" applyAlignment="1">
      <alignment vertical="center"/>
    </xf>
    <xf numFmtId="181" fontId="14" fillId="0" borderId="0" xfId="0" applyNumberFormat="1" applyFont="1" applyBorder="1" applyAlignment="1">
      <alignment vertical="center"/>
    </xf>
    <xf numFmtId="181" fontId="14" fillId="0" borderId="15" xfId="0" applyNumberFormat="1" applyFont="1" applyBorder="1" applyAlignment="1">
      <alignment vertical="center"/>
    </xf>
    <xf numFmtId="38" fontId="14" fillId="0" borderId="0" xfId="17" applyFont="1" applyAlignment="1">
      <alignment vertical="center"/>
    </xf>
    <xf numFmtId="181" fontId="11" fillId="0" borderId="0" xfId="0" applyNumberFormat="1" applyFont="1" applyBorder="1" applyAlignment="1">
      <alignment horizontal="distributed"/>
    </xf>
    <xf numFmtId="38" fontId="11" fillId="0" borderId="0" xfId="17" applyFont="1" applyAlignment="1">
      <alignment vertical="center"/>
    </xf>
    <xf numFmtId="181" fontId="11" fillId="0" borderId="15" xfId="0" applyNumberFormat="1" applyFont="1" applyBorder="1" applyAlignment="1">
      <alignment horizontal="distributed"/>
    </xf>
    <xf numFmtId="0" fontId="6" fillId="0" borderId="0" xfId="0" applyFont="1" applyAlignment="1">
      <alignment vertical="center"/>
    </xf>
    <xf numFmtId="181" fontId="14" fillId="0" borderId="0" xfId="0" applyNumberFormat="1" applyFont="1" applyBorder="1" applyAlignment="1">
      <alignment horizontal="distributed" vertical="center"/>
    </xf>
    <xf numFmtId="181" fontId="14" fillId="0" borderId="15" xfId="0" applyNumberFormat="1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38" fontId="11" fillId="0" borderId="0" xfId="17" applyFont="1" applyBorder="1" applyAlignment="1">
      <alignment vertical="center"/>
    </xf>
    <xf numFmtId="181" fontId="11" fillId="0" borderId="17" xfId="0" applyNumberFormat="1" applyFont="1" applyBorder="1" applyAlignment="1">
      <alignment vertical="center"/>
    </xf>
    <xf numFmtId="181" fontId="11" fillId="0" borderId="17" xfId="0" applyNumberFormat="1" applyFont="1" applyBorder="1" applyAlignment="1">
      <alignment horizontal="distributed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 horizontal="right"/>
    </xf>
    <xf numFmtId="0" fontId="8" fillId="0" borderId="15" xfId="0" applyFont="1" applyBorder="1" applyAlignment="1">
      <alignment/>
    </xf>
    <xf numFmtId="177" fontId="11" fillId="0" borderId="0" xfId="0" applyNumberFormat="1" applyFont="1" applyFill="1" applyBorder="1" applyAlignment="1">
      <alignment horizontal="right"/>
    </xf>
    <xf numFmtId="38" fontId="12" fillId="0" borderId="0" xfId="17" applyFont="1" applyBorder="1" applyAlignment="1">
      <alignment/>
    </xf>
    <xf numFmtId="38" fontId="12" fillId="0" borderId="0" xfId="17" applyFont="1" applyBorder="1" applyAlignment="1">
      <alignment horizontal="center"/>
    </xf>
    <xf numFmtId="38" fontId="12" fillId="0" borderId="15" xfId="17" applyFont="1" applyBorder="1" applyAlignment="1">
      <alignment horizontal="center"/>
    </xf>
    <xf numFmtId="177" fontId="12" fillId="0" borderId="0" xfId="0" applyNumberFormat="1" applyFont="1" applyBorder="1" applyAlignment="1">
      <alignment horizontal="right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3" fontId="14" fillId="0" borderId="5" xfId="0" applyNumberFormat="1" applyFont="1" applyBorder="1" applyAlignment="1">
      <alignment horizontal="right"/>
    </xf>
    <xf numFmtId="49" fontId="14" fillId="0" borderId="5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 indent="2"/>
    </xf>
    <xf numFmtId="185" fontId="6" fillId="0" borderId="0" xfId="0" applyNumberFormat="1" applyFont="1" applyBorder="1" applyAlignment="1">
      <alignment horizontal="center" vertical="center"/>
    </xf>
    <xf numFmtId="185" fontId="8" fillId="0" borderId="0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horizontal="justify" vertical="center"/>
    </xf>
    <xf numFmtId="38" fontId="8" fillId="0" borderId="0" xfId="17" applyFont="1" applyBorder="1" applyAlignment="1">
      <alignment vertical="center"/>
    </xf>
    <xf numFmtId="38" fontId="11" fillId="0" borderId="0" xfId="17" applyFont="1" applyBorder="1" applyAlignment="1">
      <alignment vertical="center"/>
    </xf>
    <xf numFmtId="185" fontId="11" fillId="0" borderId="7" xfId="0" applyNumberFormat="1" applyFont="1" applyBorder="1" applyAlignment="1">
      <alignment horizontal="right" vertical="center"/>
    </xf>
    <xf numFmtId="185" fontId="11" fillId="0" borderId="9" xfId="0" applyNumberFormat="1" applyFont="1" applyBorder="1" applyAlignment="1">
      <alignment horizontal="right" vertical="center"/>
    </xf>
    <xf numFmtId="185" fontId="11" fillId="0" borderId="15" xfId="0" applyNumberFormat="1" applyFont="1" applyBorder="1" applyAlignment="1">
      <alignment horizontal="left" vertical="center"/>
    </xf>
    <xf numFmtId="185" fontId="11" fillId="0" borderId="11" xfId="0" applyNumberFormat="1" applyFont="1" applyBorder="1" applyAlignment="1">
      <alignment horizontal="left" vertical="center"/>
    </xf>
    <xf numFmtId="38" fontId="11" fillId="0" borderId="15" xfId="17" applyFont="1" applyBorder="1" applyAlignment="1">
      <alignment horizontal="center" vertical="center"/>
    </xf>
    <xf numFmtId="38" fontId="11" fillId="0" borderId="25" xfId="17" applyFont="1" applyBorder="1" applyAlignment="1">
      <alignment horizontal="center" vertical="center"/>
    </xf>
    <xf numFmtId="38" fontId="11" fillId="0" borderId="3" xfId="17" applyFont="1" applyBorder="1" applyAlignment="1">
      <alignment horizontal="center" vertical="center"/>
    </xf>
    <xf numFmtId="185" fontId="11" fillId="0" borderId="22" xfId="0" applyNumberFormat="1" applyFont="1" applyBorder="1" applyAlignment="1">
      <alignment horizontal="justify" vertical="center"/>
    </xf>
    <xf numFmtId="185" fontId="11" fillId="0" borderId="4" xfId="0" applyNumberFormat="1" applyFont="1" applyBorder="1" applyAlignment="1">
      <alignment horizontal="justify" vertical="center"/>
    </xf>
    <xf numFmtId="38" fontId="11" fillId="0" borderId="4" xfId="17" applyFont="1" applyBorder="1" applyAlignment="1">
      <alignment horizontal="center" vertical="center"/>
    </xf>
    <xf numFmtId="185" fontId="12" fillId="0" borderId="15" xfId="0" applyNumberFormat="1" applyFont="1" applyBorder="1" applyAlignment="1">
      <alignment horizontal="distributed" vertical="center"/>
    </xf>
    <xf numFmtId="185" fontId="12" fillId="0" borderId="0" xfId="0" applyNumberFormat="1" applyFont="1" applyBorder="1" applyAlignment="1">
      <alignment horizontal="center" vertical="center"/>
    </xf>
    <xf numFmtId="38" fontId="12" fillId="0" borderId="0" xfId="17" applyFont="1" applyBorder="1" applyAlignment="1">
      <alignment vertical="center"/>
    </xf>
    <xf numFmtId="38" fontId="12" fillId="0" borderId="0" xfId="17" applyFont="1" applyBorder="1" applyAlignment="1">
      <alignment horizontal="right" vertical="center"/>
    </xf>
    <xf numFmtId="185" fontId="13" fillId="0" borderId="0" xfId="0" applyNumberFormat="1" applyFont="1" applyBorder="1" applyAlignment="1">
      <alignment vertical="center"/>
    </xf>
    <xf numFmtId="38" fontId="19" fillId="0" borderId="0" xfId="17" applyFont="1" applyFill="1" applyBorder="1" applyAlignment="1">
      <alignment vertical="center"/>
    </xf>
    <xf numFmtId="185" fontId="11" fillId="0" borderId="15" xfId="0" applyNumberFormat="1" applyFont="1" applyBorder="1" applyAlignment="1">
      <alignment horizontal="distributed" vertical="center"/>
    </xf>
    <xf numFmtId="185" fontId="11" fillId="0" borderId="0" xfId="0" applyNumberFormat="1" applyFont="1" applyBorder="1" applyAlignment="1">
      <alignment horizontal="distributed" vertical="center"/>
    </xf>
    <xf numFmtId="38" fontId="20" fillId="0" borderId="0" xfId="17" applyFont="1" applyFill="1" applyBorder="1" applyAlignment="1">
      <alignment vertical="center"/>
    </xf>
    <xf numFmtId="185" fontId="8" fillId="0" borderId="15" xfId="0" applyNumberFormat="1" applyFont="1" applyBorder="1" applyAlignment="1">
      <alignment horizontal="distributed" vertical="center" wrapText="1"/>
    </xf>
    <xf numFmtId="185" fontId="8" fillId="0" borderId="0" xfId="0" applyNumberFormat="1" applyFont="1" applyBorder="1" applyAlignment="1">
      <alignment horizontal="distributed" vertical="center" wrapText="1"/>
    </xf>
    <xf numFmtId="185" fontId="11" fillId="0" borderId="16" xfId="0" applyNumberFormat="1" applyFont="1" applyBorder="1" applyAlignment="1">
      <alignment horizontal="justify" vertical="center"/>
    </xf>
    <xf numFmtId="185" fontId="11" fillId="0" borderId="5" xfId="0" applyNumberFormat="1" applyFont="1" applyBorder="1" applyAlignment="1">
      <alignment horizontal="justify" vertical="center"/>
    </xf>
    <xf numFmtId="38" fontId="11" fillId="0" borderId="5" xfId="17" applyFont="1" applyBorder="1" applyAlignment="1">
      <alignment vertical="center"/>
    </xf>
    <xf numFmtId="185" fontId="11" fillId="0" borderId="0" xfId="0" applyNumberFormat="1" applyFont="1" applyBorder="1" applyAlignment="1">
      <alignment horizontal="justify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8" fontId="11" fillId="0" borderId="12" xfId="17" applyFont="1" applyBorder="1" applyAlignment="1">
      <alignment horizontal="center" vertical="center" wrapText="1"/>
    </xf>
    <xf numFmtId="38" fontId="11" fillId="0" borderId="13" xfId="17" applyFont="1" applyBorder="1" applyAlignment="1">
      <alignment horizontal="center" vertical="center" wrapText="1"/>
    </xf>
    <xf numFmtId="38" fontId="11" fillId="0" borderId="11" xfId="17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8" fontId="11" fillId="0" borderId="0" xfId="17" applyFont="1" applyAlignment="1">
      <alignment horizontal="center" vertical="center"/>
    </xf>
    <xf numFmtId="0" fontId="12" fillId="0" borderId="15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38" fontId="12" fillId="0" borderId="0" xfId="17" applyFont="1" applyAlignment="1">
      <alignment horizontal="right" vertical="center"/>
    </xf>
    <xf numFmtId="176" fontId="12" fillId="0" borderId="0" xfId="17" applyNumberFormat="1" applyFont="1" applyAlignment="1">
      <alignment horizontal="right" vertical="center"/>
    </xf>
    <xf numFmtId="38" fontId="12" fillId="0" borderId="0" xfId="0" applyNumberFormat="1" applyFont="1" applyAlignment="1">
      <alignment horizontal="right" vertical="center"/>
    </xf>
    <xf numFmtId="18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38" fontId="11" fillId="0" borderId="0" xfId="17" applyFont="1" applyAlignment="1">
      <alignment horizontal="right" vertical="center"/>
    </xf>
    <xf numFmtId="176" fontId="11" fillId="0" borderId="0" xfId="17" applyNumberFormat="1" applyFont="1" applyAlignment="1">
      <alignment horizontal="right" vertical="center"/>
    </xf>
    <xf numFmtId="176" fontId="11" fillId="0" borderId="0" xfId="17" applyNumberFormat="1" applyFont="1" applyBorder="1" applyAlignment="1">
      <alignment horizontal="right" vertical="center"/>
    </xf>
    <xf numFmtId="38" fontId="11" fillId="0" borderId="0" xfId="17" applyFont="1" applyBorder="1" applyAlignment="1">
      <alignment horizontal="right" vertical="center"/>
    </xf>
    <xf numFmtId="0" fontId="11" fillId="0" borderId="1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85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indent="1"/>
    </xf>
    <xf numFmtId="185" fontId="8" fillId="0" borderId="0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38" fontId="11" fillId="0" borderId="17" xfId="17" applyFont="1" applyBorder="1" applyAlignment="1">
      <alignment vertical="center"/>
    </xf>
    <xf numFmtId="38" fontId="11" fillId="0" borderId="14" xfId="17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NumberFormat="1" applyFont="1" applyBorder="1" applyAlignment="1">
      <alignment horizontal="right" vertical="center"/>
    </xf>
    <xf numFmtId="0" fontId="11" fillId="0" borderId="0" xfId="17" applyNumberFormat="1" applyFont="1" applyBorder="1" applyAlignment="1">
      <alignment horizontal="right" vertical="center"/>
    </xf>
    <xf numFmtId="184" fontId="11" fillId="0" borderId="0" xfId="17" applyNumberFormat="1" applyFont="1" applyBorder="1" applyAlignment="1">
      <alignment vertical="center"/>
    </xf>
    <xf numFmtId="38" fontId="11" fillId="0" borderId="0" xfId="17" applyFont="1" applyFill="1" applyBorder="1" applyAlignment="1">
      <alignment vertical="center"/>
    </xf>
    <xf numFmtId="184" fontId="11" fillId="0" borderId="0" xfId="17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vertical="center"/>
    </xf>
    <xf numFmtId="38" fontId="19" fillId="0" borderId="0" xfId="17" applyFont="1" applyFill="1" applyBorder="1" applyAlignment="1" quotePrefix="1">
      <alignment horizontal="right" vertical="top"/>
    </xf>
    <xf numFmtId="0" fontId="12" fillId="0" borderId="0" xfId="17" applyNumberFormat="1" applyFont="1" applyBorder="1" applyAlignment="1">
      <alignment vertical="center"/>
    </xf>
    <xf numFmtId="184" fontId="12" fillId="0" borderId="0" xfId="17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vertical="center"/>
    </xf>
    <xf numFmtId="38" fontId="14" fillId="0" borderId="0" xfId="17" applyFont="1" applyBorder="1" applyAlignment="1">
      <alignment vertical="center"/>
    </xf>
    <xf numFmtId="38" fontId="12" fillId="0" borderId="3" xfId="17" applyFont="1" applyBorder="1" applyAlignment="1">
      <alignment vertical="center"/>
    </xf>
    <xf numFmtId="194" fontId="11" fillId="0" borderId="0" xfId="0" applyNumberFormat="1" applyFont="1" applyBorder="1" applyAlignment="1">
      <alignment horizontal="right" vertical="center"/>
    </xf>
    <xf numFmtId="176" fontId="11" fillId="0" borderId="0" xfId="17" applyNumberFormat="1" applyFont="1" applyFill="1" applyBorder="1" applyAlignment="1">
      <alignment horizontal="right" vertical="center"/>
    </xf>
    <xf numFmtId="0" fontId="11" fillId="0" borderId="15" xfId="0" applyNumberFormat="1" applyFont="1" applyBorder="1" applyAlignment="1">
      <alignment horizontal="center" vertical="center"/>
    </xf>
    <xf numFmtId="194" fontId="12" fillId="0" borderId="0" xfId="0" applyNumberFormat="1" applyFont="1" applyBorder="1" applyAlignment="1">
      <alignment vertical="center"/>
    </xf>
    <xf numFmtId="193" fontId="19" fillId="0" borderId="0" xfId="21" applyNumberFormat="1" applyFont="1" applyFill="1" applyBorder="1" applyAlignment="1" quotePrefix="1">
      <alignment horizontal="right" vertical="top"/>
      <protection/>
    </xf>
    <xf numFmtId="176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192" fontId="19" fillId="0" borderId="0" xfId="21" applyNumberFormat="1" applyFont="1" applyFill="1" applyBorder="1" applyAlignment="1" quotePrefix="1">
      <alignment horizontal="right" vertical="top"/>
      <protection/>
    </xf>
    <xf numFmtId="176" fontId="12" fillId="0" borderId="0" xfId="17" applyNumberFormat="1" applyFont="1" applyBorder="1" applyAlignment="1">
      <alignment horizontal="right" vertical="center"/>
    </xf>
    <xf numFmtId="0" fontId="12" fillId="0" borderId="5" xfId="0" applyNumberFormat="1" applyFont="1" applyBorder="1" applyAlignment="1">
      <alignment vertical="center"/>
    </xf>
    <xf numFmtId="0" fontId="12" fillId="0" borderId="5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vertical="center"/>
    </xf>
    <xf numFmtId="38" fontId="12" fillId="0" borderId="5" xfId="17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191" fontId="21" fillId="0" borderId="0" xfId="21" applyNumberFormat="1" applyFont="1" applyFill="1" applyBorder="1" applyAlignment="1" quotePrefix="1">
      <alignment horizontal="left" vertical="top" indent="1"/>
      <protection/>
    </xf>
    <xf numFmtId="38" fontId="8" fillId="0" borderId="0" xfId="17" applyFont="1" applyBorder="1" applyAlignment="1">
      <alignment horizontal="left" vertical="center" indent="1"/>
    </xf>
    <xf numFmtId="181" fontId="6" fillId="0" borderId="0" xfId="0" applyNumberFormat="1" applyFont="1" applyAlignment="1">
      <alignment horizontal="center" vertical="center"/>
    </xf>
    <xf numFmtId="181" fontId="7" fillId="0" borderId="0" xfId="0" applyNumberFormat="1" applyFont="1" applyAlignment="1">
      <alignment horizontal="center" vertical="center"/>
    </xf>
    <xf numFmtId="181" fontId="8" fillId="0" borderId="0" xfId="0" applyNumberFormat="1" applyFont="1" applyAlignment="1">
      <alignment vertical="center"/>
    </xf>
    <xf numFmtId="181" fontId="8" fillId="0" borderId="0" xfId="0" applyNumberFormat="1" applyFont="1" applyAlignment="1">
      <alignment/>
    </xf>
    <xf numFmtId="183" fontId="11" fillId="0" borderId="0" xfId="0" applyNumberFormat="1" applyFont="1" applyAlignment="1">
      <alignment vertical="center"/>
    </xf>
    <xf numFmtId="181" fontId="11" fillId="0" borderId="9" xfId="0" applyNumberFormat="1" applyFont="1" applyBorder="1" applyAlignment="1">
      <alignment horizontal="center" vertical="center"/>
    </xf>
    <xf numFmtId="181" fontId="11" fillId="0" borderId="24" xfId="0" applyNumberFormat="1" applyFont="1" applyBorder="1" applyAlignment="1">
      <alignment horizontal="center" vertical="center"/>
    </xf>
    <xf numFmtId="183" fontId="11" fillId="0" borderId="24" xfId="0" applyNumberFormat="1" applyFont="1" applyBorder="1" applyAlignment="1">
      <alignment horizontal="center" vertical="center"/>
    </xf>
    <xf numFmtId="181" fontId="11" fillId="0" borderId="14" xfId="0" applyNumberFormat="1" applyFont="1" applyBorder="1" applyAlignment="1">
      <alignment horizontal="center" vertical="center"/>
    </xf>
    <xf numFmtId="181" fontId="11" fillId="0" borderId="20" xfId="0" applyNumberFormat="1" applyFont="1" applyBorder="1" applyAlignment="1">
      <alignment horizontal="center" vertical="center"/>
    </xf>
    <xf numFmtId="183" fontId="11" fillId="0" borderId="20" xfId="0" applyNumberFormat="1" applyFont="1" applyBorder="1" applyAlignment="1">
      <alignment horizontal="center" vertical="center"/>
    </xf>
    <xf numFmtId="181" fontId="11" fillId="0" borderId="4" xfId="0" applyNumberFormat="1" applyFont="1" applyBorder="1" applyAlignment="1">
      <alignment horizontal="center" vertical="center"/>
    </xf>
    <xf numFmtId="181" fontId="11" fillId="0" borderId="22" xfId="0" applyNumberFormat="1" applyFont="1" applyBorder="1" applyAlignment="1">
      <alignment horizontal="center" vertical="center"/>
    </xf>
    <xf numFmtId="181" fontId="11" fillId="0" borderId="21" xfId="0" applyNumberFormat="1" applyFont="1" applyBorder="1" applyAlignment="1">
      <alignment horizontal="center" vertical="center"/>
    </xf>
    <xf numFmtId="183" fontId="11" fillId="0" borderId="4" xfId="0" applyNumberFormat="1" applyFont="1" applyBorder="1" applyAlignment="1">
      <alignment horizontal="center" vertical="center"/>
    </xf>
    <xf numFmtId="181" fontId="18" fillId="0" borderId="3" xfId="0" applyNumberFormat="1" applyFont="1" applyBorder="1" applyAlignment="1">
      <alignment vertical="center"/>
    </xf>
    <xf numFmtId="186" fontId="12" fillId="0" borderId="0" xfId="22" applyNumberFormat="1" applyFont="1" applyFill="1" applyBorder="1" applyAlignment="1" quotePrefix="1">
      <alignment horizontal="right"/>
      <protection/>
    </xf>
    <xf numFmtId="179" fontId="12" fillId="0" borderId="0" xfId="22" applyNumberFormat="1" applyFont="1" applyFill="1" applyBorder="1" applyAlignment="1" quotePrefix="1">
      <alignment horizontal="right"/>
      <protection/>
    </xf>
    <xf numFmtId="183" fontId="12" fillId="0" borderId="0" xfId="22" applyNumberFormat="1" applyFont="1" applyFill="1" applyBorder="1" applyAlignment="1" quotePrefix="1">
      <alignment horizontal="right"/>
      <protection/>
    </xf>
    <xf numFmtId="189" fontId="12" fillId="0" borderId="0" xfId="22" applyNumberFormat="1" applyFont="1" applyFill="1" applyBorder="1" applyAlignment="1" quotePrefix="1">
      <alignment horizontal="right"/>
      <protection/>
    </xf>
    <xf numFmtId="188" fontId="12" fillId="0" borderId="0" xfId="22" applyNumberFormat="1" applyFont="1" applyFill="1" applyBorder="1" applyAlignment="1" quotePrefix="1">
      <alignment horizontal="right"/>
      <protection/>
    </xf>
    <xf numFmtId="181" fontId="13" fillId="0" borderId="0" xfId="0" applyNumberFormat="1" applyFont="1" applyAlignment="1">
      <alignment vertical="center"/>
    </xf>
    <xf numFmtId="181" fontId="12" fillId="0" borderId="0" xfId="0" applyNumberFormat="1" applyFont="1" applyBorder="1" applyAlignment="1">
      <alignment horizontal="distributed"/>
    </xf>
    <xf numFmtId="181" fontId="12" fillId="0" borderId="3" xfId="0" applyNumberFormat="1" applyFont="1" applyBorder="1" applyAlignment="1">
      <alignment horizontal="distributed"/>
    </xf>
    <xf numFmtId="179" fontId="12" fillId="0" borderId="0" xfId="22" applyNumberFormat="1" applyFont="1" applyFill="1" applyAlignment="1" quotePrefix="1">
      <alignment horizontal="right"/>
      <protection/>
    </xf>
    <xf numFmtId="189" fontId="12" fillId="0" borderId="0" xfId="22" applyNumberFormat="1" applyFont="1" applyFill="1" applyAlignment="1" quotePrefix="1">
      <alignment horizontal="right"/>
      <protection/>
    </xf>
    <xf numFmtId="186" fontId="11" fillId="0" borderId="0" xfId="22" applyNumberFormat="1" applyFont="1" applyFill="1" applyBorder="1" applyAlignment="1" quotePrefix="1">
      <alignment horizontal="right"/>
      <protection/>
    </xf>
    <xf numFmtId="179" fontId="11" fillId="0" borderId="0" xfId="22" applyNumberFormat="1" applyFont="1" applyFill="1" applyAlignment="1" quotePrefix="1">
      <alignment horizontal="right"/>
      <protection/>
    </xf>
    <xf numFmtId="183" fontId="11" fillId="0" borderId="0" xfId="22" applyNumberFormat="1" applyFont="1" applyFill="1" applyBorder="1" applyAlignment="1" quotePrefix="1">
      <alignment horizontal="right"/>
      <protection/>
    </xf>
    <xf numFmtId="189" fontId="11" fillId="0" borderId="0" xfId="22" applyNumberFormat="1" applyFont="1" applyFill="1" applyAlignment="1" quotePrefix="1">
      <alignment horizontal="right"/>
      <protection/>
    </xf>
    <xf numFmtId="188" fontId="11" fillId="0" borderId="0" xfId="22" applyNumberFormat="1" applyFont="1" applyFill="1" applyBorder="1" applyAlignment="1" quotePrefix="1">
      <alignment horizontal="right"/>
      <protection/>
    </xf>
    <xf numFmtId="181" fontId="11" fillId="0" borderId="3" xfId="0" applyNumberFormat="1" applyFont="1" applyBorder="1" applyAlignment="1">
      <alignment horizontal="distributed"/>
    </xf>
    <xf numFmtId="186" fontId="20" fillId="0" borderId="0" xfId="21" applyNumberFormat="1" applyFont="1" applyFill="1" applyBorder="1" applyAlignment="1" quotePrefix="1">
      <alignment horizontal="right"/>
      <protection/>
    </xf>
    <xf numFmtId="189" fontId="20" fillId="0" borderId="0" xfId="21" applyNumberFormat="1" applyFont="1" applyFill="1" applyBorder="1" applyAlignment="1" quotePrefix="1">
      <alignment horizontal="right"/>
      <protection/>
    </xf>
    <xf numFmtId="186" fontId="19" fillId="0" borderId="0" xfId="21" applyNumberFormat="1" applyFont="1" applyFill="1" applyBorder="1" applyAlignment="1" quotePrefix="1">
      <alignment horizontal="right"/>
      <protection/>
    </xf>
    <xf numFmtId="189" fontId="19" fillId="0" borderId="0" xfId="21" applyNumberFormat="1" applyFont="1" applyFill="1" applyBorder="1" applyAlignment="1" quotePrefix="1">
      <alignment horizontal="right"/>
      <protection/>
    </xf>
    <xf numFmtId="179" fontId="19" fillId="0" borderId="0" xfId="21" applyNumberFormat="1" applyFont="1" applyFill="1" applyBorder="1" applyAlignment="1" quotePrefix="1">
      <alignment horizontal="right"/>
      <protection/>
    </xf>
    <xf numFmtId="189" fontId="11" fillId="0" borderId="0" xfId="22" applyNumberFormat="1" applyFont="1" applyFill="1" applyBorder="1" applyAlignment="1" quotePrefix="1">
      <alignment horizontal="right"/>
      <protection/>
    </xf>
    <xf numFmtId="181" fontId="8" fillId="0" borderId="0" xfId="0" applyNumberFormat="1" applyFont="1" applyBorder="1" applyAlignment="1">
      <alignment vertical="center"/>
    </xf>
    <xf numFmtId="181" fontId="11" fillId="0" borderId="5" xfId="0" applyNumberFormat="1" applyFont="1" applyBorder="1" applyAlignment="1">
      <alignment vertical="center"/>
    </xf>
    <xf numFmtId="181" fontId="11" fillId="0" borderId="16" xfId="0" applyNumberFormat="1" applyFont="1" applyBorder="1" applyAlignment="1">
      <alignment horizontal="distributed"/>
    </xf>
    <xf numFmtId="181" fontId="11" fillId="0" borderId="6" xfId="0" applyNumberFormat="1" applyFont="1" applyBorder="1" applyAlignment="1">
      <alignment horizontal="distributed"/>
    </xf>
    <xf numFmtId="186" fontId="11" fillId="0" borderId="5" xfId="22" applyNumberFormat="1" applyFont="1" applyFill="1" applyBorder="1" applyAlignment="1" quotePrefix="1">
      <alignment horizontal="right"/>
      <protection/>
    </xf>
    <xf numFmtId="187" fontId="11" fillId="0" borderId="5" xfId="22" applyNumberFormat="1" applyFont="1" applyFill="1" applyBorder="1" applyAlignment="1" quotePrefix="1">
      <alignment horizontal="right"/>
      <protection/>
    </xf>
    <xf numFmtId="183" fontId="11" fillId="0" borderId="5" xfId="22" applyNumberFormat="1" applyFont="1" applyFill="1" applyBorder="1" applyAlignment="1" quotePrefix="1">
      <alignment horizontal="right"/>
      <protection/>
    </xf>
    <xf numFmtId="189" fontId="11" fillId="0" borderId="5" xfId="22" applyNumberFormat="1" applyFont="1" applyFill="1" applyBorder="1" applyAlignment="1" quotePrefix="1">
      <alignment horizontal="right"/>
      <protection/>
    </xf>
    <xf numFmtId="190" fontId="11" fillId="0" borderId="5" xfId="22" applyNumberFormat="1" applyFont="1" applyFill="1" applyBorder="1" applyAlignment="1" quotePrefix="1">
      <alignment horizontal="right"/>
      <protection/>
    </xf>
    <xf numFmtId="181" fontId="8" fillId="0" borderId="0" xfId="0" applyNumberFormat="1" applyFont="1" applyAlignment="1">
      <alignment vertical="center"/>
    </xf>
    <xf numFmtId="0" fontId="11" fillId="0" borderId="8" xfId="0" applyFont="1" applyBorder="1" applyAlignment="1">
      <alignment horizontal="right" vertical="center"/>
    </xf>
    <xf numFmtId="0" fontId="11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182" fontId="11" fillId="0" borderId="0" xfId="0" applyNumberFormat="1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181" fontId="12" fillId="0" borderId="0" xfId="0" applyNumberFormat="1" applyFont="1" applyFill="1" applyAlignment="1">
      <alignment vertical="center"/>
    </xf>
    <xf numFmtId="182" fontId="12" fillId="0" borderId="0" xfId="0" applyNumberFormat="1" applyFont="1" applyFill="1" applyAlignment="1">
      <alignment vertical="center"/>
    </xf>
    <xf numFmtId="182" fontId="6" fillId="0" borderId="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horizontal="center" vertical="center"/>
    </xf>
    <xf numFmtId="182" fontId="9" fillId="0" borderId="2" xfId="0" applyNumberFormat="1" applyFont="1" applyBorder="1" applyAlignment="1">
      <alignment horizontal="center" vertical="center" wrapText="1"/>
    </xf>
    <xf numFmtId="182" fontId="9" fillId="0" borderId="4" xfId="0" applyNumberFormat="1" applyFont="1" applyBorder="1" applyAlignment="1" quotePrefix="1">
      <alignment horizontal="center" vertical="center"/>
    </xf>
    <xf numFmtId="182" fontId="8" fillId="0" borderId="0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 vertical="center"/>
    </xf>
    <xf numFmtId="182" fontId="8" fillId="0" borderId="5" xfId="0" applyNumberFormat="1" applyFont="1" applyBorder="1" applyAlignment="1">
      <alignment vertical="center"/>
    </xf>
    <xf numFmtId="182" fontId="8" fillId="0" borderId="0" xfId="0" applyNumberFormat="1" applyFont="1" applyAlignment="1">
      <alignment vertical="center"/>
    </xf>
    <xf numFmtId="182" fontId="7" fillId="0" borderId="0" xfId="17" applyNumberFormat="1" applyFont="1" applyAlignment="1">
      <alignment vertical="center"/>
    </xf>
    <xf numFmtId="182" fontId="8" fillId="0" borderId="0" xfId="17" applyNumberFormat="1" applyFont="1" applyAlignment="1">
      <alignment vertical="center"/>
    </xf>
    <xf numFmtId="182" fontId="8" fillId="0" borderId="0" xfId="17" applyNumberFormat="1" applyFont="1" applyAlignment="1" quotePrefix="1">
      <alignment horizontal="centerContinuous" vertical="center" wrapText="1"/>
    </xf>
    <xf numFmtId="182" fontId="8" fillId="0" borderId="5" xfId="17" applyNumberFormat="1" applyFont="1" applyBorder="1" applyAlignment="1">
      <alignment vertical="center"/>
    </xf>
    <xf numFmtId="182" fontId="8" fillId="0" borderId="0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/>
    </xf>
    <xf numFmtId="184" fontId="12" fillId="0" borderId="0" xfId="17" applyNumberFormat="1" applyFont="1" applyBorder="1" applyAlignment="1">
      <alignment/>
    </xf>
    <xf numFmtId="38" fontId="6" fillId="0" borderId="0" xfId="17" applyFont="1" applyFill="1" applyBorder="1" applyAlignment="1" applyProtection="1">
      <alignment horizontal="center" vertical="center"/>
      <protection locked="0"/>
    </xf>
    <xf numFmtId="38" fontId="11" fillId="0" borderId="0" xfId="17" applyFont="1" applyFill="1" applyAlignment="1" applyProtection="1">
      <alignment vertical="center"/>
      <protection locked="0"/>
    </xf>
    <xf numFmtId="38" fontId="11" fillId="0" borderId="0" xfId="17" applyFont="1" applyFill="1" applyBorder="1" applyAlignment="1" applyProtection="1">
      <alignment vertical="center"/>
      <protection locked="0"/>
    </xf>
    <xf numFmtId="38" fontId="8" fillId="0" borderId="0" xfId="17" applyFont="1" applyFill="1" applyBorder="1" applyAlignment="1" applyProtection="1">
      <alignment vertical="center"/>
      <protection locked="0"/>
    </xf>
    <xf numFmtId="38" fontId="11" fillId="0" borderId="17" xfId="17" applyFont="1" applyFill="1" applyBorder="1" applyAlignment="1" applyProtection="1">
      <alignment horizontal="center" vertical="center"/>
      <protection locked="0"/>
    </xf>
    <xf numFmtId="38" fontId="11" fillId="0" borderId="7" xfId="17" applyFont="1" applyFill="1" applyBorder="1" applyAlignment="1" applyProtection="1">
      <alignment horizontal="right" vertical="center"/>
      <protection locked="0"/>
    </xf>
    <xf numFmtId="38" fontId="11" fillId="0" borderId="9" xfId="17" applyFont="1" applyFill="1" applyBorder="1" applyAlignment="1" applyProtection="1">
      <alignment horizontal="right" vertical="center"/>
      <protection locked="0"/>
    </xf>
    <xf numFmtId="38" fontId="11" fillId="0" borderId="19" xfId="17" applyFont="1" applyFill="1" applyBorder="1" applyAlignment="1" applyProtection="1">
      <alignment horizontal="left" vertical="center"/>
      <protection locked="0"/>
    </xf>
    <xf numFmtId="38" fontId="11" fillId="0" borderId="10" xfId="17" applyFont="1" applyFill="1" applyBorder="1" applyAlignment="1" applyProtection="1">
      <alignment horizontal="right" vertical="center"/>
      <protection locked="0"/>
    </xf>
    <xf numFmtId="38" fontId="11" fillId="0" borderId="11" xfId="17" applyFont="1" applyFill="1" applyBorder="1" applyAlignment="1" applyProtection="1">
      <alignment horizontal="right" vertical="center"/>
      <protection locked="0"/>
    </xf>
    <xf numFmtId="38" fontId="11" fillId="0" borderId="12" xfId="17" applyFont="1" applyFill="1" applyBorder="1" applyAlignment="1" applyProtection="1">
      <alignment horizontal="center" vertical="center"/>
      <protection locked="0"/>
    </xf>
    <xf numFmtId="38" fontId="11" fillId="0" borderId="13" xfId="17" applyFont="1" applyFill="1" applyBorder="1" applyAlignment="1" applyProtection="1">
      <alignment horizontal="center" vertical="center"/>
      <protection locked="0"/>
    </xf>
    <xf numFmtId="38" fontId="8" fillId="0" borderId="0" xfId="17" applyFont="1" applyFill="1" applyBorder="1" applyAlignment="1" applyProtection="1">
      <alignment horizontal="left" vertical="center"/>
      <protection locked="0"/>
    </xf>
    <xf numFmtId="38" fontId="8" fillId="0" borderId="15" xfId="17" applyFont="1" applyFill="1" applyBorder="1" applyAlignment="1" applyProtection="1">
      <alignment horizontal="right" vertical="center"/>
      <protection locked="0"/>
    </xf>
    <xf numFmtId="38" fontId="8" fillId="0" borderId="0" xfId="17" applyFont="1" applyFill="1" applyBorder="1" applyAlignment="1" applyProtection="1">
      <alignment horizontal="right" vertical="center"/>
      <protection locked="0"/>
    </xf>
    <xf numFmtId="38" fontId="8" fillId="0" borderId="0" xfId="17" applyFont="1" applyFill="1" applyBorder="1" applyAlignment="1" applyProtection="1">
      <alignment horizontal="center" vertical="center"/>
      <protection locked="0"/>
    </xf>
    <xf numFmtId="38" fontId="12" fillId="0" borderId="0" xfId="17" applyFont="1" applyFill="1" applyBorder="1" applyAlignment="1" applyProtection="1">
      <alignment vertical="center"/>
      <protection/>
    </xf>
    <xf numFmtId="38" fontId="12" fillId="0" borderId="15" xfId="17" applyFont="1" applyFill="1" applyBorder="1" applyAlignment="1" applyProtection="1">
      <alignment vertical="center"/>
      <protection/>
    </xf>
    <xf numFmtId="38" fontId="13" fillId="0" borderId="0" xfId="17" applyFont="1" applyFill="1" applyBorder="1" applyAlignment="1" applyProtection="1">
      <alignment vertical="center"/>
      <protection/>
    </xf>
    <xf numFmtId="38" fontId="11" fillId="0" borderId="15" xfId="17" applyFont="1" applyFill="1" applyBorder="1" applyAlignment="1" applyProtection="1">
      <alignment horizontal="distributed" vertical="center"/>
      <protection locked="0"/>
    </xf>
    <xf numFmtId="38" fontId="8" fillId="0" borderId="0" xfId="17" applyFont="1" applyFill="1" applyBorder="1" applyAlignment="1" applyProtection="1">
      <alignment horizontal="distributed" vertical="center"/>
      <protection locked="0"/>
    </xf>
    <xf numFmtId="38" fontId="8" fillId="0" borderId="0" xfId="17" applyFont="1" applyFill="1" applyBorder="1" applyAlignment="1">
      <alignment/>
    </xf>
    <xf numFmtId="38" fontId="8" fillId="0" borderId="0" xfId="17" applyFont="1" applyFill="1" applyBorder="1" applyAlignment="1" applyProtection="1">
      <alignment vertical="center"/>
      <protection/>
    </xf>
    <xf numFmtId="181" fontId="8" fillId="0" borderId="0" xfId="17" applyNumberFormat="1" applyFont="1" applyFill="1" applyBorder="1" applyAlignment="1" applyProtection="1">
      <alignment horizontal="right" vertical="center"/>
      <protection/>
    </xf>
    <xf numFmtId="38" fontId="11" fillId="0" borderId="15" xfId="17" applyFont="1" applyFill="1" applyBorder="1" applyAlignment="1" applyProtection="1">
      <alignment horizontal="center" vertical="center" shrinkToFit="1"/>
      <protection locked="0"/>
    </xf>
    <xf numFmtId="38" fontId="8" fillId="0" borderId="5" xfId="17" applyFont="1" applyFill="1" applyBorder="1" applyAlignment="1" applyProtection="1">
      <alignment vertical="center"/>
      <protection locked="0"/>
    </xf>
    <xf numFmtId="38" fontId="8" fillId="0" borderId="5" xfId="17" applyFont="1" applyFill="1" applyBorder="1" applyAlignment="1" applyProtection="1">
      <alignment horizontal="distributed" vertical="center"/>
      <protection locked="0"/>
    </xf>
    <xf numFmtId="38" fontId="8" fillId="0" borderId="5" xfId="17" applyFont="1" applyFill="1" applyBorder="1" applyAlignment="1" applyProtection="1">
      <alignment vertical="center"/>
      <protection/>
    </xf>
    <xf numFmtId="38" fontId="8" fillId="0" borderId="0" xfId="17" applyFont="1" applyFill="1" applyAlignment="1" applyProtection="1">
      <alignment vertical="center"/>
      <protection locked="0"/>
    </xf>
    <xf numFmtId="38" fontId="8" fillId="0" borderId="0" xfId="17" applyFont="1" applyFill="1" applyAlignment="1" applyProtection="1">
      <alignment horizontal="left" vertical="center"/>
      <protection locked="0"/>
    </xf>
    <xf numFmtId="38" fontId="6" fillId="0" borderId="0" xfId="17" applyFont="1" applyFill="1" applyBorder="1" applyAlignment="1" applyProtection="1">
      <alignment horizontal="left" vertical="center"/>
      <protection locked="0"/>
    </xf>
    <xf numFmtId="38" fontId="11" fillId="0" borderId="17" xfId="17" applyFont="1" applyFill="1" applyBorder="1" applyAlignment="1" applyProtection="1">
      <alignment horizontal="right" vertical="center"/>
      <protection locked="0"/>
    </xf>
    <xf numFmtId="38" fontId="7" fillId="0" borderId="0" xfId="17" applyFont="1" applyFill="1" applyBorder="1" applyAlignment="1" applyProtection="1">
      <alignment horizontal="center" vertical="center"/>
      <protection locked="0"/>
    </xf>
    <xf numFmtId="38" fontId="7" fillId="0" borderId="0" xfId="17" applyFont="1" applyFill="1" applyBorder="1" applyAlignment="1" applyProtection="1">
      <alignment horizontal="right" vertical="center"/>
      <protection locked="0"/>
    </xf>
    <xf numFmtId="38" fontId="14" fillId="0" borderId="0" xfId="17" applyFont="1" applyFill="1" applyAlignment="1" applyProtection="1">
      <alignment vertical="center"/>
      <protection locked="0"/>
    </xf>
    <xf numFmtId="38" fontId="8" fillId="0" borderId="5" xfId="17" applyFont="1" applyFill="1" applyBorder="1" applyAlignment="1" applyProtection="1">
      <alignment horizontal="left" vertical="center"/>
      <protection locked="0"/>
    </xf>
    <xf numFmtId="38" fontId="8" fillId="0" borderId="5" xfId="17" applyFont="1" applyFill="1" applyBorder="1" applyAlignment="1" applyProtection="1">
      <alignment horizontal="right" vertical="center"/>
      <protection locked="0"/>
    </xf>
    <xf numFmtId="38" fontId="6" fillId="0" borderId="0" xfId="17" applyFont="1" applyFill="1" applyBorder="1" applyAlignment="1" applyProtection="1">
      <alignment vertical="center"/>
      <protection locked="0"/>
    </xf>
    <xf numFmtId="38" fontId="12" fillId="0" borderId="0" xfId="17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horizontal="left" vertical="center" indent="1"/>
    </xf>
    <xf numFmtId="38" fontId="11" fillId="0" borderId="15" xfId="17" applyFont="1" applyFill="1" applyBorder="1" applyAlignment="1" applyProtection="1">
      <alignment horizontal="distributed" vertical="center"/>
      <protection/>
    </xf>
    <xf numFmtId="38" fontId="8" fillId="0" borderId="16" xfId="17" applyFont="1" applyFill="1" applyBorder="1" applyAlignment="1" applyProtection="1">
      <alignment horizontal="distributed" vertical="center"/>
      <protection locked="0"/>
    </xf>
    <xf numFmtId="38" fontId="8" fillId="0" borderId="17" xfId="17" applyFont="1" applyFill="1" applyBorder="1" applyAlignment="1" applyProtection="1">
      <alignment vertical="center"/>
      <protection locked="0"/>
    </xf>
    <xf numFmtId="38" fontId="8" fillId="0" borderId="17" xfId="17" applyFont="1" applyFill="1" applyBorder="1" applyAlignment="1" applyProtection="1">
      <alignment horizontal="distributed" vertical="center"/>
      <protection locked="0"/>
    </xf>
    <xf numFmtId="38" fontId="8" fillId="0" borderId="17" xfId="17" applyFont="1" applyFill="1" applyBorder="1" applyAlignment="1" applyProtection="1">
      <alignment vertical="center"/>
      <protection/>
    </xf>
    <xf numFmtId="41" fontId="8" fillId="0" borderId="0" xfId="17" applyNumberFormat="1" applyFont="1" applyFill="1" applyBorder="1" applyAlignment="1" applyProtection="1">
      <alignment vertical="center"/>
      <protection locked="0"/>
    </xf>
    <xf numFmtId="208" fontId="8" fillId="0" borderId="0" xfId="17" applyNumberFormat="1" applyFont="1" applyFill="1" applyBorder="1" applyAlignment="1" applyProtection="1">
      <alignment horizontal="right" vertical="center"/>
      <protection/>
    </xf>
    <xf numFmtId="208" fontId="6" fillId="0" borderId="0" xfId="17" applyNumberFormat="1" applyFont="1" applyFill="1" applyBorder="1" applyAlignment="1" applyProtection="1">
      <alignment horizontal="center" vertical="center"/>
      <protection locked="0"/>
    </xf>
    <xf numFmtId="208" fontId="11" fillId="0" borderId="0" xfId="17" applyNumberFormat="1" applyFont="1" applyFill="1" applyBorder="1" applyAlignment="1" applyProtection="1">
      <alignment horizontal="right" vertical="center"/>
      <protection locked="0"/>
    </xf>
    <xf numFmtId="208" fontId="8" fillId="0" borderId="0" xfId="17" applyNumberFormat="1" applyFont="1" applyFill="1" applyBorder="1" applyAlignment="1" applyProtection="1">
      <alignment horizontal="right" vertical="center"/>
      <protection locked="0"/>
    </xf>
    <xf numFmtId="208" fontId="11" fillId="0" borderId="13" xfId="17" applyNumberFormat="1" applyFont="1" applyFill="1" applyBorder="1" applyAlignment="1" applyProtection="1">
      <alignment horizontal="center" vertical="center"/>
      <protection/>
    </xf>
    <xf numFmtId="208" fontId="8" fillId="0" borderId="0" xfId="17" applyNumberFormat="1" applyFont="1" applyFill="1" applyBorder="1" applyAlignment="1" applyProtection="1">
      <alignment horizontal="center" vertical="center"/>
      <protection/>
    </xf>
    <xf numFmtId="208" fontId="13" fillId="0" borderId="0" xfId="17" applyNumberFormat="1" applyFont="1" applyFill="1" applyBorder="1" applyAlignment="1" applyProtection="1">
      <alignment horizontal="right" vertical="center"/>
      <protection/>
    </xf>
    <xf numFmtId="208" fontId="8" fillId="0" borderId="5" xfId="17" applyNumberFormat="1" applyFont="1" applyFill="1" applyBorder="1" applyAlignment="1" applyProtection="1">
      <alignment horizontal="right" vertical="center"/>
      <protection/>
    </xf>
    <xf numFmtId="208" fontId="6" fillId="0" borderId="0" xfId="17" applyNumberFormat="1" applyFont="1" applyFill="1" applyBorder="1" applyAlignment="1" applyProtection="1">
      <alignment horizontal="left" vertical="center"/>
      <protection locked="0"/>
    </xf>
    <xf numFmtId="208" fontId="8" fillId="0" borderId="5" xfId="17" applyNumberFormat="1" applyFont="1" applyFill="1" applyBorder="1" applyAlignment="1" applyProtection="1">
      <alignment horizontal="right" vertical="center"/>
      <protection locked="0"/>
    </xf>
    <xf numFmtId="208" fontId="8" fillId="0" borderId="17" xfId="17" applyNumberFormat="1" applyFont="1" applyFill="1" applyBorder="1" applyAlignment="1" applyProtection="1">
      <alignment horizontal="right" vertical="center"/>
      <protection/>
    </xf>
    <xf numFmtId="208" fontId="8" fillId="0" borderId="0" xfId="17" applyNumberFormat="1" applyFont="1" applyFill="1" applyBorder="1" applyAlignment="1" applyProtection="1">
      <alignment vertical="center"/>
      <protection locked="0"/>
    </xf>
    <xf numFmtId="208" fontId="8" fillId="0" borderId="0" xfId="17" applyNumberFormat="1" applyFont="1" applyFill="1" applyAlignment="1" applyProtection="1">
      <alignment horizontal="right" vertical="center"/>
      <protection locked="0"/>
    </xf>
    <xf numFmtId="210" fontId="6" fillId="0" borderId="0" xfId="17" applyNumberFormat="1" applyFont="1" applyFill="1" applyBorder="1" applyAlignment="1" applyProtection="1">
      <alignment horizontal="center" vertical="center"/>
      <protection locked="0"/>
    </xf>
    <xf numFmtId="210" fontId="11" fillId="0" borderId="0" xfId="17" applyNumberFormat="1" applyFont="1" applyFill="1" applyBorder="1" applyAlignment="1" applyProtection="1">
      <alignment horizontal="right" vertical="center"/>
      <protection locked="0"/>
    </xf>
    <xf numFmtId="210" fontId="8" fillId="0" borderId="0" xfId="17" applyNumberFormat="1" applyFont="1" applyFill="1" applyBorder="1" applyAlignment="1" applyProtection="1">
      <alignment horizontal="right" vertical="center"/>
      <protection locked="0"/>
    </xf>
    <xf numFmtId="210" fontId="11" fillId="0" borderId="13" xfId="17" applyNumberFormat="1" applyFont="1" applyFill="1" applyBorder="1" applyAlignment="1" applyProtection="1">
      <alignment horizontal="center" vertical="center"/>
      <protection/>
    </xf>
    <xf numFmtId="210" fontId="11" fillId="0" borderId="11" xfId="17" applyNumberFormat="1" applyFont="1" applyFill="1" applyBorder="1" applyAlignment="1" applyProtection="1">
      <alignment horizontal="center" vertical="center"/>
      <protection/>
    </xf>
    <xf numFmtId="210" fontId="8" fillId="0" borderId="0" xfId="17" applyNumberFormat="1" applyFont="1" applyFill="1" applyBorder="1" applyAlignment="1" applyProtection="1">
      <alignment horizontal="center" vertical="center"/>
      <protection/>
    </xf>
    <xf numFmtId="210" fontId="13" fillId="0" borderId="0" xfId="17" applyNumberFormat="1" applyFont="1" applyFill="1" applyBorder="1" applyAlignment="1" applyProtection="1">
      <alignment horizontal="right" vertical="center"/>
      <protection/>
    </xf>
    <xf numFmtId="210" fontId="8" fillId="0" borderId="0" xfId="17" applyNumberFormat="1" applyFont="1" applyFill="1" applyBorder="1" applyAlignment="1" applyProtection="1">
      <alignment horizontal="right" vertical="center"/>
      <protection/>
    </xf>
    <xf numFmtId="210" fontId="8" fillId="0" borderId="5" xfId="17" applyNumberFormat="1" applyFont="1" applyFill="1" applyBorder="1" applyAlignment="1" applyProtection="1">
      <alignment horizontal="right" vertical="center"/>
      <protection/>
    </xf>
    <xf numFmtId="210" fontId="6" fillId="0" borderId="0" xfId="17" applyNumberFormat="1" applyFont="1" applyFill="1" applyBorder="1" applyAlignment="1" applyProtection="1">
      <alignment horizontal="left" vertical="center"/>
      <protection locked="0"/>
    </xf>
    <xf numFmtId="210" fontId="6" fillId="0" borderId="0" xfId="17" applyNumberFormat="1" applyFont="1" applyFill="1" applyBorder="1" applyAlignment="1" applyProtection="1">
      <alignment horizontal="right" vertical="center"/>
      <protection locked="0"/>
    </xf>
    <xf numFmtId="210" fontId="11" fillId="0" borderId="0" xfId="17" applyNumberFormat="1" applyFont="1" applyFill="1" applyBorder="1" applyAlignment="1" applyProtection="1">
      <alignment vertical="center"/>
      <protection locked="0"/>
    </xf>
    <xf numFmtId="210" fontId="8" fillId="0" borderId="5" xfId="17" applyNumberFormat="1" applyFont="1" applyFill="1" applyBorder="1" applyAlignment="1" applyProtection="1">
      <alignment horizontal="right" vertical="center"/>
      <protection locked="0"/>
    </xf>
    <xf numFmtId="210" fontId="8" fillId="0" borderId="17" xfId="17" applyNumberFormat="1" applyFont="1" applyFill="1" applyBorder="1" applyAlignment="1" applyProtection="1">
      <alignment horizontal="right" vertical="center"/>
      <protection/>
    </xf>
    <xf numFmtId="210" fontId="11" fillId="0" borderId="0" xfId="17" applyNumberFormat="1" applyFont="1" applyFill="1" applyAlignment="1" applyProtection="1">
      <alignment vertical="center"/>
      <protection locked="0"/>
    </xf>
    <xf numFmtId="210" fontId="8" fillId="0" borderId="0" xfId="17" applyNumberFormat="1" applyFont="1" applyFill="1" applyBorder="1" applyAlignment="1" applyProtection="1">
      <alignment vertical="center"/>
      <protection locked="0"/>
    </xf>
    <xf numFmtId="210" fontId="8" fillId="0" borderId="0" xfId="17" applyNumberFormat="1" applyFont="1" applyFill="1" applyAlignment="1" applyProtection="1">
      <alignment horizontal="right" vertical="center"/>
      <protection locked="0"/>
    </xf>
    <xf numFmtId="0" fontId="6" fillId="0" borderId="0" xfId="17" applyNumberFormat="1" applyFont="1" applyFill="1" applyBorder="1" applyAlignment="1" applyProtection="1">
      <alignment horizontal="right" vertical="center"/>
      <protection locked="0"/>
    </xf>
    <xf numFmtId="211" fontId="8" fillId="0" borderId="0" xfId="17" applyNumberFormat="1" applyFont="1" applyFill="1" applyBorder="1" applyAlignment="1" applyProtection="1">
      <alignment horizontal="right" vertical="center"/>
      <protection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3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distributed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distributed" vertical="center"/>
    </xf>
    <xf numFmtId="0" fontId="16" fillId="0" borderId="8" xfId="0" applyFont="1" applyBorder="1" applyAlignment="1">
      <alignment horizontal="distributed" vertical="center"/>
    </xf>
    <xf numFmtId="0" fontId="16" fillId="0" borderId="23" xfId="0" applyFont="1" applyBorder="1" applyAlignment="1">
      <alignment horizontal="distributed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17" applyNumberFormat="1" applyFont="1" applyFill="1" applyBorder="1" applyAlignment="1" applyProtection="1">
      <alignment horizontal="center" vertical="center"/>
      <protection locked="0"/>
    </xf>
    <xf numFmtId="38" fontId="12" fillId="0" borderId="8" xfId="17" applyFont="1" applyFill="1" applyBorder="1" applyAlignment="1" applyProtection="1">
      <alignment horizontal="center" vertical="center"/>
      <protection locked="0"/>
    </xf>
    <xf numFmtId="38" fontId="12" fillId="0" borderId="23" xfId="17" applyFont="1" applyFill="1" applyBorder="1" applyAlignment="1" applyProtection="1">
      <alignment horizontal="center" vertical="center"/>
      <protection locked="0"/>
    </xf>
    <xf numFmtId="38" fontId="11" fillId="0" borderId="1" xfId="17" applyFont="1" applyFill="1" applyBorder="1" applyAlignment="1" applyProtection="1">
      <alignment horizontal="center" vertical="center"/>
      <protection locked="0"/>
    </xf>
    <xf numFmtId="38" fontId="11" fillId="0" borderId="23" xfId="17" applyFont="1" applyFill="1" applyBorder="1" applyAlignment="1" applyProtection="1">
      <alignment horizontal="center" vertical="center"/>
      <protection locked="0"/>
    </xf>
    <xf numFmtId="208" fontId="11" fillId="0" borderId="2" xfId="17" applyNumberFormat="1" applyFont="1" applyFill="1" applyBorder="1" applyAlignment="1" applyProtection="1">
      <alignment horizontal="center" vertical="center"/>
      <protection locked="0"/>
    </xf>
    <xf numFmtId="210" fontId="11" fillId="0" borderId="2" xfId="17" applyNumberFormat="1" applyFont="1" applyFill="1" applyBorder="1" applyAlignment="1" applyProtection="1">
      <alignment horizontal="center" vertical="center"/>
      <protection locked="0"/>
    </xf>
    <xf numFmtId="210" fontId="11" fillId="0" borderId="1" xfId="17" applyNumberFormat="1" applyFont="1" applyFill="1" applyBorder="1" applyAlignment="1" applyProtection="1">
      <alignment horizontal="center" vertical="center"/>
      <protection locked="0"/>
    </xf>
    <xf numFmtId="38" fontId="11" fillId="0" borderId="24" xfId="17" applyFont="1" applyBorder="1" applyAlignment="1">
      <alignment horizontal="distributed" vertical="center"/>
    </xf>
    <xf numFmtId="38" fontId="11" fillId="0" borderId="20" xfId="17" applyFont="1" applyBorder="1" applyAlignment="1">
      <alignment horizontal="distributed" vertical="center"/>
    </xf>
    <xf numFmtId="38" fontId="11" fillId="0" borderId="9" xfId="17" applyFont="1" applyBorder="1" applyAlignment="1">
      <alignment horizontal="distributed" vertical="center"/>
    </xf>
    <xf numFmtId="38" fontId="11" fillId="0" borderId="14" xfId="17" applyFont="1" applyBorder="1" applyAlignment="1">
      <alignment horizontal="distributed" vertical="center"/>
    </xf>
    <xf numFmtId="38" fontId="11" fillId="0" borderId="7" xfId="17" applyFont="1" applyBorder="1" applyAlignment="1">
      <alignment horizontal="distributed" vertical="center"/>
    </xf>
    <xf numFmtId="38" fontId="11" fillId="0" borderId="10" xfId="17" applyFont="1" applyBorder="1" applyAlignment="1">
      <alignment horizontal="distributed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181" fontId="12" fillId="0" borderId="0" xfId="0" applyNumberFormat="1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181" fontId="12" fillId="0" borderId="15" xfId="0" applyNumberFormat="1" applyFont="1" applyBorder="1" applyAlignment="1">
      <alignment horizontal="distributed" vertical="center"/>
    </xf>
    <xf numFmtId="0" fontId="8" fillId="0" borderId="1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181" fontId="11" fillId="0" borderId="15" xfId="0" applyNumberFormat="1" applyFont="1" applyBorder="1" applyAlignment="1">
      <alignment horizontal="distributed"/>
    </xf>
    <xf numFmtId="0" fontId="0" fillId="0" borderId="15" xfId="0" applyBorder="1" applyAlignment="1">
      <alignment vertical="center"/>
    </xf>
    <xf numFmtId="181" fontId="11" fillId="0" borderId="0" xfId="0" applyNumberFormat="1" applyFont="1" applyBorder="1" applyAlignment="1">
      <alignment horizontal="distributed"/>
    </xf>
    <xf numFmtId="0" fontId="0" fillId="0" borderId="15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85" fontId="6" fillId="0" borderId="0" xfId="0" applyNumberFormat="1" applyFont="1" applyBorder="1" applyAlignment="1">
      <alignment horizontal="center" vertical="center"/>
    </xf>
    <xf numFmtId="38" fontId="12" fillId="0" borderId="2" xfId="17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38" fontId="11" fillId="0" borderId="23" xfId="17" applyFont="1" applyBorder="1" applyAlignment="1">
      <alignment horizontal="center" vertical="center"/>
    </xf>
    <xf numFmtId="38" fontId="11" fillId="0" borderId="2" xfId="17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38" fontId="11" fillId="0" borderId="8" xfId="17" applyFont="1" applyBorder="1" applyAlignment="1">
      <alignment horizontal="center" vertical="center"/>
    </xf>
    <xf numFmtId="38" fontId="11" fillId="0" borderId="1" xfId="17" applyFont="1" applyBorder="1" applyAlignment="1">
      <alignment horizontal="center" vertical="center"/>
    </xf>
    <xf numFmtId="38" fontId="12" fillId="0" borderId="0" xfId="17" applyFont="1" applyBorder="1" applyAlignment="1">
      <alignment horizontal="distributed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81" fontId="11" fillId="0" borderId="23" xfId="0" applyNumberFormat="1" applyFont="1" applyBorder="1" applyAlignment="1">
      <alignment horizontal="center" vertical="center"/>
    </xf>
    <xf numFmtId="181" fontId="11" fillId="0" borderId="2" xfId="0" applyNumberFormat="1" applyFont="1" applyBorder="1" applyAlignment="1">
      <alignment horizontal="center" vertical="center"/>
    </xf>
    <xf numFmtId="181" fontId="11" fillId="0" borderId="12" xfId="0" applyNumberFormat="1" applyFont="1" applyBorder="1" applyAlignment="1">
      <alignment horizontal="center" vertical="center"/>
    </xf>
    <xf numFmtId="181" fontId="11" fillId="0" borderId="13" xfId="0" applyNumberFormat="1" applyFont="1" applyBorder="1" applyAlignment="1">
      <alignment horizontal="center" vertical="center"/>
    </xf>
    <xf numFmtId="181" fontId="11" fillId="0" borderId="7" xfId="0" applyNumberFormat="1" applyFont="1" applyBorder="1" applyAlignment="1">
      <alignment horizontal="center" vertical="center"/>
    </xf>
    <xf numFmtId="181" fontId="11" fillId="0" borderId="10" xfId="0" applyNumberFormat="1" applyFont="1" applyBorder="1" applyAlignment="1">
      <alignment horizontal="center" vertical="center"/>
    </xf>
    <xf numFmtId="181" fontId="12" fillId="0" borderId="24" xfId="0" applyNumberFormat="1" applyFont="1" applyBorder="1" applyAlignment="1">
      <alignment horizontal="center" vertical="center"/>
    </xf>
    <xf numFmtId="181" fontId="12" fillId="0" borderId="20" xfId="0" applyNumberFormat="1" applyFont="1" applyBorder="1" applyAlignment="1">
      <alignment horizontal="center" vertical="center"/>
    </xf>
    <xf numFmtId="181" fontId="6" fillId="0" borderId="0" xfId="0" applyNumberFormat="1" applyFont="1" applyAlignment="1">
      <alignment horizontal="center" vertical="center"/>
    </xf>
    <xf numFmtId="181" fontId="11" fillId="0" borderId="24" xfId="0" applyNumberFormat="1" applyFont="1" applyBorder="1" applyAlignment="1">
      <alignment horizontal="center" vertical="center"/>
    </xf>
    <xf numFmtId="181" fontId="11" fillId="0" borderId="20" xfId="0" applyNumberFormat="1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第7表" xfId="22"/>
    <cellStyle name="Followed Hyperlink" xfId="23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1</xdr:col>
      <xdr:colOff>1000125</xdr:colOff>
      <xdr:row>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66</xdr:row>
      <xdr:rowOff>19050</xdr:rowOff>
    </xdr:from>
    <xdr:to>
      <xdr:col>2</xdr:col>
      <xdr:colOff>0</xdr:colOff>
      <xdr:row>67</xdr:row>
      <xdr:rowOff>190500</xdr:rowOff>
    </xdr:to>
    <xdr:sp>
      <xdr:nvSpPr>
        <xdr:cNvPr id="2" name="Line 2"/>
        <xdr:cNvSpPr>
          <a:spLocks/>
        </xdr:cNvSpPr>
      </xdr:nvSpPr>
      <xdr:spPr>
        <a:xfrm>
          <a:off x="9525" y="10801350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129</xdr:row>
      <xdr:rowOff>19050</xdr:rowOff>
    </xdr:from>
    <xdr:to>
      <xdr:col>2</xdr:col>
      <xdr:colOff>0</xdr:colOff>
      <xdr:row>130</xdr:row>
      <xdr:rowOff>190500</xdr:rowOff>
    </xdr:to>
    <xdr:sp>
      <xdr:nvSpPr>
        <xdr:cNvPr id="3" name="Line 3"/>
        <xdr:cNvSpPr>
          <a:spLocks/>
        </xdr:cNvSpPr>
      </xdr:nvSpPr>
      <xdr:spPr>
        <a:xfrm>
          <a:off x="9525" y="21164550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255</xdr:row>
      <xdr:rowOff>19050</xdr:rowOff>
    </xdr:from>
    <xdr:to>
      <xdr:col>2</xdr:col>
      <xdr:colOff>0</xdr:colOff>
      <xdr:row>256</xdr:row>
      <xdr:rowOff>190500</xdr:rowOff>
    </xdr:to>
    <xdr:sp>
      <xdr:nvSpPr>
        <xdr:cNvPr id="4" name="Line 4"/>
        <xdr:cNvSpPr>
          <a:spLocks/>
        </xdr:cNvSpPr>
      </xdr:nvSpPr>
      <xdr:spPr>
        <a:xfrm>
          <a:off x="9525" y="41976675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66</xdr:row>
      <xdr:rowOff>19050</xdr:rowOff>
    </xdr:from>
    <xdr:to>
      <xdr:col>2</xdr:col>
      <xdr:colOff>0</xdr:colOff>
      <xdr:row>67</xdr:row>
      <xdr:rowOff>190500</xdr:rowOff>
    </xdr:to>
    <xdr:sp>
      <xdr:nvSpPr>
        <xdr:cNvPr id="5" name="Line 5"/>
        <xdr:cNvSpPr>
          <a:spLocks/>
        </xdr:cNvSpPr>
      </xdr:nvSpPr>
      <xdr:spPr>
        <a:xfrm>
          <a:off x="9525" y="10801350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129</xdr:row>
      <xdr:rowOff>19050</xdr:rowOff>
    </xdr:from>
    <xdr:to>
      <xdr:col>2</xdr:col>
      <xdr:colOff>0</xdr:colOff>
      <xdr:row>130</xdr:row>
      <xdr:rowOff>190500</xdr:rowOff>
    </xdr:to>
    <xdr:sp>
      <xdr:nvSpPr>
        <xdr:cNvPr id="6" name="Line 6"/>
        <xdr:cNvSpPr>
          <a:spLocks/>
        </xdr:cNvSpPr>
      </xdr:nvSpPr>
      <xdr:spPr>
        <a:xfrm>
          <a:off x="9525" y="21164550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255</xdr:row>
      <xdr:rowOff>19050</xdr:rowOff>
    </xdr:from>
    <xdr:to>
      <xdr:col>2</xdr:col>
      <xdr:colOff>0</xdr:colOff>
      <xdr:row>256</xdr:row>
      <xdr:rowOff>190500</xdr:rowOff>
    </xdr:to>
    <xdr:sp>
      <xdr:nvSpPr>
        <xdr:cNvPr id="7" name="Line 7"/>
        <xdr:cNvSpPr>
          <a:spLocks/>
        </xdr:cNvSpPr>
      </xdr:nvSpPr>
      <xdr:spPr>
        <a:xfrm>
          <a:off x="9525" y="41976675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317</xdr:row>
      <xdr:rowOff>19050</xdr:rowOff>
    </xdr:from>
    <xdr:to>
      <xdr:col>2</xdr:col>
      <xdr:colOff>0</xdr:colOff>
      <xdr:row>318</xdr:row>
      <xdr:rowOff>190500</xdr:rowOff>
    </xdr:to>
    <xdr:sp>
      <xdr:nvSpPr>
        <xdr:cNvPr id="8" name="Line 8"/>
        <xdr:cNvSpPr>
          <a:spLocks/>
        </xdr:cNvSpPr>
      </xdr:nvSpPr>
      <xdr:spPr>
        <a:xfrm>
          <a:off x="9525" y="52177950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379</xdr:row>
      <xdr:rowOff>19050</xdr:rowOff>
    </xdr:from>
    <xdr:to>
      <xdr:col>2</xdr:col>
      <xdr:colOff>0</xdr:colOff>
      <xdr:row>380</xdr:row>
      <xdr:rowOff>190500</xdr:rowOff>
    </xdr:to>
    <xdr:sp>
      <xdr:nvSpPr>
        <xdr:cNvPr id="9" name="Line 9"/>
        <xdr:cNvSpPr>
          <a:spLocks/>
        </xdr:cNvSpPr>
      </xdr:nvSpPr>
      <xdr:spPr>
        <a:xfrm>
          <a:off x="9525" y="62379225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191</xdr:row>
      <xdr:rowOff>19050</xdr:rowOff>
    </xdr:from>
    <xdr:to>
      <xdr:col>1</xdr:col>
      <xdr:colOff>1000125</xdr:colOff>
      <xdr:row>192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0" y="31508700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255</xdr:row>
      <xdr:rowOff>19050</xdr:rowOff>
    </xdr:from>
    <xdr:to>
      <xdr:col>1</xdr:col>
      <xdr:colOff>1000125</xdr:colOff>
      <xdr:row>256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0" y="41976675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317</xdr:row>
      <xdr:rowOff>19050</xdr:rowOff>
    </xdr:from>
    <xdr:to>
      <xdr:col>1</xdr:col>
      <xdr:colOff>1000125</xdr:colOff>
      <xdr:row>318</xdr:row>
      <xdr:rowOff>190500</xdr:rowOff>
    </xdr:to>
    <xdr:sp>
      <xdr:nvSpPr>
        <xdr:cNvPr id="12" name="Line 12"/>
        <xdr:cNvSpPr>
          <a:spLocks/>
        </xdr:cNvSpPr>
      </xdr:nvSpPr>
      <xdr:spPr>
        <a:xfrm>
          <a:off x="0" y="52177950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379</xdr:row>
      <xdr:rowOff>19050</xdr:rowOff>
    </xdr:from>
    <xdr:to>
      <xdr:col>1</xdr:col>
      <xdr:colOff>1000125</xdr:colOff>
      <xdr:row>380</xdr:row>
      <xdr:rowOff>190500</xdr:rowOff>
    </xdr:to>
    <xdr:sp>
      <xdr:nvSpPr>
        <xdr:cNvPr id="13" name="Line 13"/>
        <xdr:cNvSpPr>
          <a:spLocks/>
        </xdr:cNvSpPr>
      </xdr:nvSpPr>
      <xdr:spPr>
        <a:xfrm>
          <a:off x="0" y="62379225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19050</xdr:rowOff>
    </xdr:from>
    <xdr:to>
      <xdr:col>1</xdr:col>
      <xdr:colOff>1000125</xdr:colOff>
      <xdr:row>67</xdr:row>
      <xdr:rowOff>190500</xdr:rowOff>
    </xdr:to>
    <xdr:sp>
      <xdr:nvSpPr>
        <xdr:cNvPr id="14" name="Line 14"/>
        <xdr:cNvSpPr>
          <a:spLocks/>
        </xdr:cNvSpPr>
      </xdr:nvSpPr>
      <xdr:spPr>
        <a:xfrm>
          <a:off x="0" y="10801350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129</xdr:row>
      <xdr:rowOff>19050</xdr:rowOff>
    </xdr:from>
    <xdr:to>
      <xdr:col>1</xdr:col>
      <xdr:colOff>1000125</xdr:colOff>
      <xdr:row>130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0" y="21164550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191</xdr:row>
      <xdr:rowOff>19050</xdr:rowOff>
    </xdr:from>
    <xdr:to>
      <xdr:col>1</xdr:col>
      <xdr:colOff>1000125</xdr:colOff>
      <xdr:row>192</xdr:row>
      <xdr:rowOff>190500</xdr:rowOff>
    </xdr:to>
    <xdr:sp>
      <xdr:nvSpPr>
        <xdr:cNvPr id="16" name="Line 16"/>
        <xdr:cNvSpPr>
          <a:spLocks/>
        </xdr:cNvSpPr>
      </xdr:nvSpPr>
      <xdr:spPr>
        <a:xfrm>
          <a:off x="0" y="31508700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255</xdr:row>
      <xdr:rowOff>19050</xdr:rowOff>
    </xdr:from>
    <xdr:to>
      <xdr:col>1</xdr:col>
      <xdr:colOff>1000125</xdr:colOff>
      <xdr:row>256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0" y="41976675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317</xdr:row>
      <xdr:rowOff>19050</xdr:rowOff>
    </xdr:from>
    <xdr:to>
      <xdr:col>1</xdr:col>
      <xdr:colOff>1000125</xdr:colOff>
      <xdr:row>318</xdr:row>
      <xdr:rowOff>190500</xdr:rowOff>
    </xdr:to>
    <xdr:sp>
      <xdr:nvSpPr>
        <xdr:cNvPr id="18" name="Line 18"/>
        <xdr:cNvSpPr>
          <a:spLocks/>
        </xdr:cNvSpPr>
      </xdr:nvSpPr>
      <xdr:spPr>
        <a:xfrm>
          <a:off x="0" y="52177950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379</xdr:row>
      <xdr:rowOff>19050</xdr:rowOff>
    </xdr:from>
    <xdr:to>
      <xdr:col>1</xdr:col>
      <xdr:colOff>1000125</xdr:colOff>
      <xdr:row>380</xdr:row>
      <xdr:rowOff>190500</xdr:rowOff>
    </xdr:to>
    <xdr:sp>
      <xdr:nvSpPr>
        <xdr:cNvPr id="19" name="Line 19"/>
        <xdr:cNvSpPr>
          <a:spLocks/>
        </xdr:cNvSpPr>
      </xdr:nvSpPr>
      <xdr:spPr>
        <a:xfrm>
          <a:off x="0" y="62379225"/>
          <a:ext cx="11334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7429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24</xdr:col>
      <xdr:colOff>0</xdr:colOff>
      <xdr:row>4</xdr:row>
      <xdr:rowOff>9525</xdr:rowOff>
    </xdr:from>
    <xdr:to>
      <xdr:col>26</xdr:col>
      <xdr:colOff>238125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277600" y="590550"/>
          <a:ext cx="7810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2</xdr:col>
      <xdr:colOff>428625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0075"/>
          <a:ext cx="1019175" cy="895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7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581025"/>
          <a:ext cx="6096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80010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76</xdr:row>
      <xdr:rowOff>9525</xdr:rowOff>
    </xdr:from>
    <xdr:to>
      <xdr:col>2</xdr:col>
      <xdr:colOff>0</xdr:colOff>
      <xdr:row>77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11182350"/>
          <a:ext cx="80010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19050</xdr:rowOff>
    </xdr:from>
    <xdr:to>
      <xdr:col>3</xdr:col>
      <xdr:colOff>0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609600"/>
          <a:ext cx="81915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4</xdr:col>
      <xdr:colOff>9525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8575" y="600075"/>
          <a:ext cx="809625" cy="57150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4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90550"/>
          <a:ext cx="819150" cy="590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1600200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4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819150" cy="752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●"/>
      <sheetName val="1その2●"/>
      <sheetName val="2●"/>
      <sheetName val="3●"/>
      <sheetName val="4●"/>
      <sheetName val="5●"/>
      <sheetName val="5-1●"/>
      <sheetName val="Ⅰｐ1図●"/>
      <sheetName val="6●"/>
      <sheetName val="Ⅲp29図●"/>
      <sheetName val="20●"/>
      <sheetName val="21●"/>
      <sheetName val="22●"/>
      <sheetName val="23●"/>
      <sheetName val="24●"/>
      <sheetName val="Sheet2"/>
      <sheetName val="Graph1"/>
      <sheetName val="Ｐ79図"/>
      <sheetName val="Ｐ89図 "/>
      <sheetName val="Ｐ143図"/>
      <sheetName val="Ｐ35図，42"/>
      <sheetName val="ⅨＰ67図●"/>
      <sheetName val="51●"/>
      <sheetName val="51続き●"/>
      <sheetName val="52●"/>
      <sheetName val="53●"/>
      <sheetName val="54●"/>
      <sheetName val="55●"/>
      <sheetName val="56●"/>
      <sheetName val="57●"/>
      <sheetName val="57その2●"/>
      <sheetName val="58●"/>
      <sheetName val="59●"/>
      <sheetName val="60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S69"/>
  <sheetViews>
    <sheetView tabSelected="1" workbookViewId="0" topLeftCell="A1">
      <selection activeCell="I56" sqref="I56"/>
    </sheetView>
  </sheetViews>
  <sheetFormatPr defaultColWidth="9.59765625" defaultRowHeight="13.5"/>
  <cols>
    <col min="1" max="1" width="3.19921875" style="64" customWidth="1"/>
    <col min="2" max="2" width="0.59765625" style="8" customWidth="1"/>
    <col min="3" max="3" width="8" style="8" customWidth="1"/>
    <col min="4" max="4" width="7.796875" style="8" customWidth="1"/>
    <col min="5" max="5" width="8.796875" style="8" customWidth="1"/>
    <col min="6" max="6" width="8.59765625" style="397" customWidth="1"/>
    <col min="7" max="7" width="6.59765625" style="8" customWidth="1"/>
    <col min="8" max="8" width="8" style="8" customWidth="1"/>
    <col min="9" max="9" width="13.796875" style="10" customWidth="1"/>
    <col min="10" max="10" width="3.3984375" style="64" customWidth="1"/>
    <col min="11" max="11" width="0.59765625" style="8" customWidth="1"/>
    <col min="12" max="12" width="7.796875" style="8" customWidth="1"/>
    <col min="13" max="14" width="8.796875" style="8" customWidth="1"/>
    <col min="15" max="15" width="7.3984375" style="399" customWidth="1"/>
    <col min="16" max="16" width="6.59765625" style="8" customWidth="1"/>
    <col min="17" max="17" width="7.796875" style="8" customWidth="1"/>
    <col min="18" max="18" width="10.19921875" style="10" customWidth="1"/>
    <col min="19" max="16384" width="9.19921875" style="8" customWidth="1"/>
  </cols>
  <sheetData>
    <row r="1" spans="1:18" s="2" customFormat="1" ht="18" customHeight="1">
      <c r="A1" s="509" t="s">
        <v>0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</row>
    <row r="2" spans="1:18" s="2" customFormat="1" ht="12" customHeight="1">
      <c r="A2" s="374"/>
      <c r="B2" s="3"/>
      <c r="D2" s="4"/>
      <c r="E2" s="4"/>
      <c r="F2" s="390"/>
      <c r="G2" s="4"/>
      <c r="H2" s="5"/>
      <c r="I2" s="5"/>
      <c r="J2" s="1"/>
      <c r="K2" s="5"/>
      <c r="L2" s="5"/>
      <c r="M2" s="5"/>
      <c r="O2" s="398"/>
      <c r="R2" s="6"/>
    </row>
    <row r="3" spans="1:18" s="2" customFormat="1" ht="12" customHeight="1">
      <c r="A3" s="374"/>
      <c r="B3" s="3"/>
      <c r="D3" s="4"/>
      <c r="E3" s="4"/>
      <c r="F3" s="390"/>
      <c r="G3" s="4"/>
      <c r="H3" s="5"/>
      <c r="I3" s="5"/>
      <c r="J3" s="1"/>
      <c r="K3" s="5"/>
      <c r="L3" s="5"/>
      <c r="M3" s="5"/>
      <c r="O3" s="398"/>
      <c r="R3" s="6"/>
    </row>
    <row r="4" spans="1:9" ht="3.75" customHeight="1">
      <c r="A4" s="142"/>
      <c r="B4" s="7"/>
      <c r="C4" s="1"/>
      <c r="D4" s="1"/>
      <c r="E4" s="1"/>
      <c r="F4" s="391"/>
      <c r="G4" s="1"/>
      <c r="H4" s="1"/>
      <c r="I4" s="4"/>
    </row>
    <row r="5" spans="1:18" s="14" customFormat="1" ht="34.5" customHeight="1">
      <c r="A5" s="380" t="s">
        <v>1</v>
      </c>
      <c r="B5" s="11"/>
      <c r="C5" s="380" t="s">
        <v>2</v>
      </c>
      <c r="D5" s="381" t="s">
        <v>3</v>
      </c>
      <c r="E5" s="381" t="s">
        <v>4</v>
      </c>
      <c r="F5" s="392" t="s">
        <v>708</v>
      </c>
      <c r="G5" s="12" t="s">
        <v>5</v>
      </c>
      <c r="H5" s="12" t="s">
        <v>6</v>
      </c>
      <c r="I5" s="13" t="s">
        <v>697</v>
      </c>
      <c r="J5" s="382" t="s">
        <v>1</v>
      </c>
      <c r="K5" s="11"/>
      <c r="L5" s="380" t="s">
        <v>2</v>
      </c>
      <c r="M5" s="381" t="s">
        <v>3</v>
      </c>
      <c r="N5" s="381" t="s">
        <v>4</v>
      </c>
      <c r="O5" s="392" t="s">
        <v>708</v>
      </c>
      <c r="P5" s="12" t="s">
        <v>5</v>
      </c>
      <c r="Q5" s="12" t="s">
        <v>6</v>
      </c>
      <c r="R5" s="13" t="s">
        <v>697</v>
      </c>
    </row>
    <row r="6" spans="1:19" s="14" customFormat="1" ht="12" customHeight="1">
      <c r="A6" s="173" t="s">
        <v>7</v>
      </c>
      <c r="B6" s="15"/>
      <c r="C6" s="16"/>
      <c r="D6" s="17"/>
      <c r="E6" s="17"/>
      <c r="F6" s="393"/>
      <c r="G6" s="17"/>
      <c r="H6" s="17"/>
      <c r="I6" s="18" t="s">
        <v>8</v>
      </c>
      <c r="J6" s="379" t="s">
        <v>9</v>
      </c>
      <c r="K6" s="19"/>
      <c r="L6" s="20"/>
      <c r="M6" s="20"/>
      <c r="N6" s="20"/>
      <c r="O6" s="400"/>
      <c r="P6" s="20"/>
      <c r="Q6" s="20"/>
      <c r="R6" s="21"/>
      <c r="S6" s="22"/>
    </row>
    <row r="7" spans="1:18" ht="12" customHeight="1">
      <c r="A7" s="142">
        <v>22</v>
      </c>
      <c r="B7" s="23"/>
      <c r="C7" s="7">
        <v>2.8</v>
      </c>
      <c r="D7" s="24">
        <v>5456</v>
      </c>
      <c r="E7" s="24">
        <v>21823</v>
      </c>
      <c r="F7" s="402" t="s">
        <v>707</v>
      </c>
      <c r="G7" s="25">
        <v>4</v>
      </c>
      <c r="H7" s="24">
        <v>7794</v>
      </c>
      <c r="I7" s="26" t="s">
        <v>10</v>
      </c>
      <c r="J7" s="376">
        <v>32</v>
      </c>
      <c r="K7" s="27"/>
      <c r="L7" s="28">
        <v>135.35</v>
      </c>
      <c r="M7" s="29">
        <v>47533</v>
      </c>
      <c r="N7" s="29">
        <v>188039</v>
      </c>
      <c r="O7" s="394">
        <f>((N7-E65)/+E65)*100</f>
        <v>1.9253389127689213</v>
      </c>
      <c r="P7" s="30">
        <v>4</v>
      </c>
      <c r="Q7" s="29">
        <v>1389</v>
      </c>
      <c r="R7" s="31" t="s">
        <v>11</v>
      </c>
    </row>
    <row r="8" spans="1:18" ht="12" customHeight="1">
      <c r="A8" s="142">
        <v>25</v>
      </c>
      <c r="B8" s="23"/>
      <c r="C8" s="7">
        <v>2.8</v>
      </c>
      <c r="D8" s="24">
        <v>6601</v>
      </c>
      <c r="E8" s="24">
        <v>24409</v>
      </c>
      <c r="F8" s="394">
        <f>((E8-E7)/+E7)*100</f>
        <v>11.849883150804196</v>
      </c>
      <c r="G8" s="32">
        <v>3.7</v>
      </c>
      <c r="H8" s="24">
        <v>8718</v>
      </c>
      <c r="I8" s="26" t="s">
        <v>12</v>
      </c>
      <c r="J8" s="376">
        <v>33</v>
      </c>
      <c r="K8" s="27"/>
      <c r="L8" s="28">
        <v>135.35</v>
      </c>
      <c r="M8" s="29">
        <v>48929</v>
      </c>
      <c r="N8" s="29">
        <v>190703</v>
      </c>
      <c r="O8" s="394">
        <f>((N8-N7)/+N7)*100</f>
        <v>1.416727381022022</v>
      </c>
      <c r="P8" s="30">
        <v>3.9</v>
      </c>
      <c r="Q8" s="29">
        <v>1409</v>
      </c>
      <c r="R8" s="31" t="s">
        <v>13</v>
      </c>
    </row>
    <row r="9" spans="1:18" ht="12" customHeight="1">
      <c r="A9" s="142">
        <v>30</v>
      </c>
      <c r="B9" s="23"/>
      <c r="C9" s="7">
        <v>2.8</v>
      </c>
      <c r="D9" s="24">
        <v>7176</v>
      </c>
      <c r="E9" s="24">
        <v>28719</v>
      </c>
      <c r="F9" s="394">
        <f aca="true" t="shared" si="0" ref="F9:F17">((E9-E8)/+E8)*100</f>
        <v>17.6574214429104</v>
      </c>
      <c r="G9" s="32">
        <v>4</v>
      </c>
      <c r="H9" s="24">
        <v>10257</v>
      </c>
      <c r="I9" s="26" t="s">
        <v>13</v>
      </c>
      <c r="J9" s="375">
        <v>34</v>
      </c>
      <c r="K9" s="27"/>
      <c r="L9" s="28">
        <v>135.35</v>
      </c>
      <c r="M9" s="29">
        <v>50437</v>
      </c>
      <c r="N9" s="29">
        <v>194681</v>
      </c>
      <c r="O9" s="394">
        <f>((N9-N8)/+N8)*100</f>
        <v>2.0859661358237678</v>
      </c>
      <c r="P9" s="30">
        <v>3.9</v>
      </c>
      <c r="Q9" s="29">
        <v>1438</v>
      </c>
      <c r="R9" s="31" t="s">
        <v>662</v>
      </c>
    </row>
    <row r="10" spans="1:18" ht="12" customHeight="1">
      <c r="A10" s="142">
        <v>35</v>
      </c>
      <c r="B10" s="23"/>
      <c r="C10" s="7">
        <v>2.8</v>
      </c>
      <c r="D10" s="24">
        <v>8251</v>
      </c>
      <c r="E10" s="24">
        <v>33029</v>
      </c>
      <c r="F10" s="394">
        <f t="shared" si="0"/>
        <v>15.007486333089592</v>
      </c>
      <c r="G10" s="32">
        <v>4</v>
      </c>
      <c r="H10" s="24">
        <v>11796</v>
      </c>
      <c r="I10" s="26" t="s">
        <v>662</v>
      </c>
      <c r="J10" s="375">
        <v>35</v>
      </c>
      <c r="K10" s="27"/>
      <c r="L10" s="28">
        <v>135.35</v>
      </c>
      <c r="M10" s="29">
        <v>54447</v>
      </c>
      <c r="N10" s="29">
        <v>196288</v>
      </c>
      <c r="O10" s="394">
        <f>((N10-N9)/+N9)*100</f>
        <v>0.8254529204185308</v>
      </c>
      <c r="P10" s="30">
        <v>3.6</v>
      </c>
      <c r="Q10" s="29">
        <v>1450</v>
      </c>
      <c r="R10" s="31" t="s">
        <v>14</v>
      </c>
    </row>
    <row r="11" spans="1:18" ht="12" customHeight="1">
      <c r="A11" s="142">
        <v>40</v>
      </c>
      <c r="B11" s="23"/>
      <c r="C11" s="7">
        <v>2.8</v>
      </c>
      <c r="D11" s="24">
        <v>9175</v>
      </c>
      <c r="E11" s="24">
        <v>37491</v>
      </c>
      <c r="F11" s="394">
        <f t="shared" si="0"/>
        <v>13.509340276726514</v>
      </c>
      <c r="G11" s="32">
        <v>4.1</v>
      </c>
      <c r="H11" s="24">
        <v>13390</v>
      </c>
      <c r="I11" s="26" t="s">
        <v>663</v>
      </c>
      <c r="J11" s="375">
        <v>36</v>
      </c>
      <c r="K11" s="27"/>
      <c r="L11" s="28">
        <v>135.35</v>
      </c>
      <c r="M11" s="29">
        <v>56783</v>
      </c>
      <c r="N11" s="29">
        <v>200266</v>
      </c>
      <c r="O11" s="394">
        <f>((N11-N10)/+N10)*100</f>
        <v>2.026613955004891</v>
      </c>
      <c r="P11" s="30">
        <v>3.5</v>
      </c>
      <c r="Q11" s="29">
        <v>1480</v>
      </c>
      <c r="R11" s="26" t="s">
        <v>11</v>
      </c>
    </row>
    <row r="12" spans="1:18" ht="12" customHeight="1">
      <c r="A12" s="173" t="s">
        <v>15</v>
      </c>
      <c r="B12" s="33"/>
      <c r="C12" s="7"/>
      <c r="D12" s="7"/>
      <c r="E12" s="7"/>
      <c r="F12" s="395"/>
      <c r="G12" s="32"/>
      <c r="H12" s="7"/>
      <c r="I12" s="26"/>
      <c r="J12" s="375"/>
      <c r="K12" s="34"/>
      <c r="L12" s="28"/>
      <c r="R12" s="31"/>
    </row>
    <row r="13" spans="1:18" ht="12" customHeight="1">
      <c r="A13" s="142" t="s">
        <v>16</v>
      </c>
      <c r="B13" s="23"/>
      <c r="C13" s="7">
        <v>2.8</v>
      </c>
      <c r="D13" s="24">
        <v>9980</v>
      </c>
      <c r="E13" s="24">
        <v>42041</v>
      </c>
      <c r="F13" s="394">
        <f>((E13-E11)/+E11)*100</f>
        <v>12.136246032381106</v>
      </c>
      <c r="G13" s="32">
        <v>4.2</v>
      </c>
      <c r="H13" s="24">
        <v>15015</v>
      </c>
      <c r="I13" s="26" t="s">
        <v>664</v>
      </c>
      <c r="J13" s="376">
        <v>37</v>
      </c>
      <c r="K13" s="27"/>
      <c r="L13" s="28">
        <v>135.35</v>
      </c>
      <c r="M13" s="29">
        <v>59264</v>
      </c>
      <c r="N13" s="29">
        <v>204654</v>
      </c>
      <c r="O13" s="394">
        <f>((N13-N11)/+N11)*100</f>
        <v>2.1910858558117705</v>
      </c>
      <c r="P13" s="30">
        <v>3.5</v>
      </c>
      <c r="Q13" s="29">
        <v>1512</v>
      </c>
      <c r="R13" s="31" t="s">
        <v>664</v>
      </c>
    </row>
    <row r="14" spans="1:18" ht="12" customHeight="1">
      <c r="A14" s="142">
        <v>2</v>
      </c>
      <c r="B14" s="23"/>
      <c r="C14" s="7">
        <v>2.8</v>
      </c>
      <c r="D14" s="24">
        <v>10141</v>
      </c>
      <c r="E14" s="24">
        <v>42951</v>
      </c>
      <c r="F14" s="394">
        <f t="shared" si="0"/>
        <v>2.164553650008325</v>
      </c>
      <c r="G14" s="32">
        <v>4.2</v>
      </c>
      <c r="H14" s="24">
        <v>15340</v>
      </c>
      <c r="I14" s="26" t="s">
        <v>13</v>
      </c>
      <c r="J14" s="375">
        <v>38</v>
      </c>
      <c r="K14" s="27"/>
      <c r="L14" s="28">
        <v>135.35</v>
      </c>
      <c r="M14" s="29">
        <v>61755</v>
      </c>
      <c r="N14" s="29">
        <v>209366</v>
      </c>
      <c r="O14" s="394">
        <f>((N14-N13)/+N13)*100</f>
        <v>2.30242262550451</v>
      </c>
      <c r="P14" s="30">
        <v>3.4</v>
      </c>
      <c r="Q14" s="29">
        <v>1547</v>
      </c>
      <c r="R14" s="31" t="s">
        <v>13</v>
      </c>
    </row>
    <row r="15" spans="1:18" ht="12" customHeight="1">
      <c r="A15" s="142">
        <v>3</v>
      </c>
      <c r="B15" s="23"/>
      <c r="C15" s="7">
        <v>2.8</v>
      </c>
      <c r="D15" s="24">
        <v>10302</v>
      </c>
      <c r="E15" s="24">
        <v>43861</v>
      </c>
      <c r="F15" s="394">
        <f t="shared" si="0"/>
        <v>2.1186933947987243</v>
      </c>
      <c r="G15" s="32">
        <v>4.3</v>
      </c>
      <c r="H15" s="24">
        <v>15665</v>
      </c>
      <c r="I15" s="26" t="s">
        <v>13</v>
      </c>
      <c r="J15" s="376">
        <v>39</v>
      </c>
      <c r="K15" s="27"/>
      <c r="L15" s="28">
        <v>135.35</v>
      </c>
      <c r="M15" s="29">
        <v>64536</v>
      </c>
      <c r="N15" s="29">
        <v>213587</v>
      </c>
      <c r="O15" s="394">
        <f>((N15-N14)/+N14)*100</f>
        <v>2.0160866616356046</v>
      </c>
      <c r="P15" s="30">
        <v>3.3</v>
      </c>
      <c r="Q15" s="29">
        <v>1578</v>
      </c>
      <c r="R15" s="31" t="s">
        <v>13</v>
      </c>
    </row>
    <row r="16" spans="1:18" ht="12" customHeight="1">
      <c r="A16" s="142">
        <v>4</v>
      </c>
      <c r="B16" s="23"/>
      <c r="C16" s="7">
        <v>2.8</v>
      </c>
      <c r="D16" s="24">
        <v>10463</v>
      </c>
      <c r="E16" s="24">
        <v>44781</v>
      </c>
      <c r="F16" s="394">
        <f t="shared" si="0"/>
        <v>2.097535395909806</v>
      </c>
      <c r="G16" s="32">
        <v>4.3</v>
      </c>
      <c r="H16" s="24">
        <v>15993</v>
      </c>
      <c r="I16" s="26" t="s">
        <v>13</v>
      </c>
      <c r="J16" s="375">
        <v>40</v>
      </c>
      <c r="K16" s="27"/>
      <c r="L16" s="28">
        <v>135.35</v>
      </c>
      <c r="M16" s="29">
        <v>66676</v>
      </c>
      <c r="N16" s="29">
        <v>217889</v>
      </c>
      <c r="O16" s="394">
        <f>((N16-N15)/+N15)*100</f>
        <v>2.0141675289226404</v>
      </c>
      <c r="P16" s="30">
        <v>3.3</v>
      </c>
      <c r="Q16" s="29">
        <v>1610</v>
      </c>
      <c r="R16" s="26" t="s">
        <v>17</v>
      </c>
    </row>
    <row r="17" spans="1:18" ht="12" customHeight="1">
      <c r="A17" s="142">
        <v>5</v>
      </c>
      <c r="B17" s="23"/>
      <c r="C17" s="7">
        <v>2.8</v>
      </c>
      <c r="D17" s="24">
        <v>10624</v>
      </c>
      <c r="E17" s="24">
        <v>45681</v>
      </c>
      <c r="F17" s="394">
        <f t="shared" si="0"/>
        <v>2.0097809338782073</v>
      </c>
      <c r="G17" s="32">
        <v>4.3</v>
      </c>
      <c r="H17" s="24">
        <v>16315</v>
      </c>
      <c r="I17" s="26" t="s">
        <v>13</v>
      </c>
      <c r="J17" s="376">
        <v>41</v>
      </c>
      <c r="K17" s="27"/>
      <c r="L17" s="28">
        <v>135.35</v>
      </c>
      <c r="M17" s="29">
        <v>68685</v>
      </c>
      <c r="N17" s="29">
        <v>221606</v>
      </c>
      <c r="O17" s="394">
        <f>((N17-N16)/+N16)*100</f>
        <v>1.7059144793908825</v>
      </c>
      <c r="P17" s="30">
        <v>3.2</v>
      </c>
      <c r="Q17" s="29">
        <v>1637</v>
      </c>
      <c r="R17" s="26" t="s">
        <v>11</v>
      </c>
    </row>
    <row r="18" spans="1:18" ht="12" customHeight="1">
      <c r="A18" s="142"/>
      <c r="B18" s="23"/>
      <c r="C18" s="7"/>
      <c r="D18" s="7"/>
      <c r="E18" s="7"/>
      <c r="F18" s="395"/>
      <c r="G18" s="32"/>
      <c r="H18" s="7"/>
      <c r="I18" s="26"/>
      <c r="J18" s="375"/>
      <c r="K18" s="34"/>
      <c r="L18" s="28"/>
      <c r="O18" s="395"/>
      <c r="R18" s="31"/>
    </row>
    <row r="19" spans="1:18" ht="12" customHeight="1">
      <c r="A19" s="142">
        <v>6</v>
      </c>
      <c r="B19" s="23"/>
      <c r="C19" s="7">
        <v>5.76</v>
      </c>
      <c r="D19" s="24">
        <v>10785</v>
      </c>
      <c r="E19" s="24">
        <v>46591</v>
      </c>
      <c r="F19" s="394">
        <f>((E19-E17)/+E17)*100</f>
        <v>1.992075479958845</v>
      </c>
      <c r="G19" s="32">
        <v>4.3</v>
      </c>
      <c r="H19" s="24">
        <v>8089</v>
      </c>
      <c r="I19" s="26" t="s">
        <v>13</v>
      </c>
      <c r="J19" s="375">
        <v>42</v>
      </c>
      <c r="K19" s="27"/>
      <c r="L19" s="28">
        <v>135.35</v>
      </c>
      <c r="M19" s="29">
        <v>70907</v>
      </c>
      <c r="N19" s="29">
        <v>225910</v>
      </c>
      <c r="O19" s="394">
        <f>((N19-N17)/+N17)*100</f>
        <v>1.9421856808931166</v>
      </c>
      <c r="P19" s="30">
        <v>3.2</v>
      </c>
      <c r="Q19" s="29">
        <v>1669</v>
      </c>
      <c r="R19" s="31" t="s">
        <v>13</v>
      </c>
    </row>
    <row r="20" spans="1:18" ht="12" customHeight="1">
      <c r="A20" s="142">
        <v>7</v>
      </c>
      <c r="B20" s="23"/>
      <c r="C20" s="7">
        <v>5.76</v>
      </c>
      <c r="D20" s="24">
        <v>10946</v>
      </c>
      <c r="E20" s="24">
        <v>47501</v>
      </c>
      <c r="F20" s="394">
        <f>((E20-E19)/+E19)*100</f>
        <v>1.9531669206499112</v>
      </c>
      <c r="G20" s="32">
        <v>4.3</v>
      </c>
      <c r="H20" s="24">
        <v>8247</v>
      </c>
      <c r="I20" s="26" t="s">
        <v>13</v>
      </c>
      <c r="J20" s="376">
        <v>43</v>
      </c>
      <c r="K20" s="27"/>
      <c r="L20" s="28">
        <v>135.35</v>
      </c>
      <c r="M20" s="29">
        <v>72805</v>
      </c>
      <c r="N20" s="29">
        <v>229445</v>
      </c>
      <c r="O20" s="394">
        <f>((N20-N19)/+N19)*100</f>
        <v>1.5647824354831572</v>
      </c>
      <c r="P20" s="30">
        <v>3.2</v>
      </c>
      <c r="Q20" s="29">
        <v>1695</v>
      </c>
      <c r="R20" s="31" t="s">
        <v>13</v>
      </c>
    </row>
    <row r="21" spans="1:18" ht="12" customHeight="1">
      <c r="A21" s="142">
        <v>8</v>
      </c>
      <c r="B21" s="23"/>
      <c r="C21" s="7">
        <v>5.76</v>
      </c>
      <c r="D21" s="24">
        <v>11107</v>
      </c>
      <c r="E21" s="24">
        <v>48411</v>
      </c>
      <c r="F21" s="394">
        <f>((E21-E20)/+E20)*100</f>
        <v>1.9157491421233237</v>
      </c>
      <c r="G21" s="32">
        <v>4.4</v>
      </c>
      <c r="H21" s="24">
        <v>8405</v>
      </c>
      <c r="I21" s="26" t="s">
        <v>13</v>
      </c>
      <c r="J21" s="375">
        <v>44</v>
      </c>
      <c r="K21" s="27"/>
      <c r="L21" s="28">
        <v>135.35</v>
      </c>
      <c r="M21" s="29">
        <v>76955</v>
      </c>
      <c r="N21" s="29">
        <v>235361</v>
      </c>
      <c r="O21" s="394">
        <f>((N21-N20)/+N20)*100</f>
        <v>2.5783956939571575</v>
      </c>
      <c r="P21" s="30">
        <v>3.1</v>
      </c>
      <c r="Q21" s="29">
        <v>1739</v>
      </c>
      <c r="R21" s="31" t="s">
        <v>13</v>
      </c>
    </row>
    <row r="22" spans="1:18" ht="12" customHeight="1">
      <c r="A22" s="142">
        <v>9</v>
      </c>
      <c r="B22" s="23"/>
      <c r="C22" s="7">
        <v>5.76</v>
      </c>
      <c r="D22" s="24">
        <v>11280</v>
      </c>
      <c r="E22" s="24">
        <v>49329</v>
      </c>
      <c r="F22" s="394">
        <f>((E22-E21)/+E21)*100</f>
        <v>1.8962632459564976</v>
      </c>
      <c r="G22" s="32">
        <v>4.4</v>
      </c>
      <c r="H22" s="24">
        <v>8564</v>
      </c>
      <c r="I22" s="26" t="s">
        <v>18</v>
      </c>
      <c r="J22" s="375">
        <v>45</v>
      </c>
      <c r="K22" s="27"/>
      <c r="L22" s="28">
        <v>133.12</v>
      </c>
      <c r="M22" s="29">
        <v>80201</v>
      </c>
      <c r="N22" s="29">
        <v>240481</v>
      </c>
      <c r="O22" s="394">
        <f>((N22-N21)/+N21)*100</f>
        <v>2.1753816477666224</v>
      </c>
      <c r="P22" s="30">
        <v>3</v>
      </c>
      <c r="Q22" s="29">
        <v>1806</v>
      </c>
      <c r="R22" s="26" t="s">
        <v>19</v>
      </c>
    </row>
    <row r="23" spans="1:18" ht="12" customHeight="1">
      <c r="A23" s="142">
        <v>10</v>
      </c>
      <c r="B23" s="23"/>
      <c r="C23" s="7">
        <v>5.76</v>
      </c>
      <c r="D23" s="24">
        <v>12056</v>
      </c>
      <c r="E23" s="24">
        <v>52607</v>
      </c>
      <c r="F23" s="394">
        <f>((E23-E22)/+E22)*100</f>
        <v>6.645178292687872</v>
      </c>
      <c r="G23" s="32">
        <v>4.4</v>
      </c>
      <c r="H23" s="24">
        <v>9133</v>
      </c>
      <c r="I23" s="26" t="s">
        <v>12</v>
      </c>
      <c r="J23" s="375">
        <v>46</v>
      </c>
      <c r="K23" s="27"/>
      <c r="L23" s="28">
        <v>133.12</v>
      </c>
      <c r="M23" s="29">
        <v>83832</v>
      </c>
      <c r="N23" s="29">
        <v>245706</v>
      </c>
      <c r="O23" s="394">
        <f>((N23-N22)/+N22)*100</f>
        <v>2.17272882265127</v>
      </c>
      <c r="P23" s="30">
        <v>2.9</v>
      </c>
      <c r="Q23" s="29">
        <v>1846</v>
      </c>
      <c r="R23" s="26" t="s">
        <v>11</v>
      </c>
    </row>
    <row r="24" spans="1:18" ht="12" customHeight="1">
      <c r="A24" s="142"/>
      <c r="B24" s="23"/>
      <c r="C24" s="7"/>
      <c r="D24" s="7"/>
      <c r="E24" s="7"/>
      <c r="F24" s="395"/>
      <c r="G24" s="32"/>
      <c r="H24" s="7"/>
      <c r="I24" s="26"/>
      <c r="J24" s="375"/>
      <c r="K24" s="34"/>
      <c r="L24" s="28"/>
      <c r="O24" s="395"/>
      <c r="R24" s="31"/>
    </row>
    <row r="25" spans="1:18" ht="12" customHeight="1">
      <c r="A25" s="142">
        <v>11</v>
      </c>
      <c r="B25" s="23"/>
      <c r="C25" s="7">
        <v>5.76</v>
      </c>
      <c r="D25" s="24">
        <v>12832</v>
      </c>
      <c r="E25" s="24">
        <v>55885</v>
      </c>
      <c r="F25" s="394">
        <f>((E25-E23)/+E23)*100</f>
        <v>6.231109928336533</v>
      </c>
      <c r="G25" s="32">
        <v>4.4</v>
      </c>
      <c r="H25" s="24">
        <v>9702</v>
      </c>
      <c r="I25" s="26" t="s">
        <v>13</v>
      </c>
      <c r="J25" s="376">
        <v>47</v>
      </c>
      <c r="K25" s="27"/>
      <c r="L25" s="28">
        <v>143.13</v>
      </c>
      <c r="M25" s="29">
        <v>89445</v>
      </c>
      <c r="N25" s="29">
        <v>261995</v>
      </c>
      <c r="O25" s="394">
        <f>((N25-N23)/+N23)*100</f>
        <v>6.62946773786558</v>
      </c>
      <c r="P25" s="30">
        <v>2.9</v>
      </c>
      <c r="Q25" s="29">
        <v>1830</v>
      </c>
      <c r="R25" s="31" t="s">
        <v>13</v>
      </c>
    </row>
    <row r="26" spans="1:18" ht="12" customHeight="1">
      <c r="A26" s="142">
        <v>12</v>
      </c>
      <c r="B26" s="23"/>
      <c r="C26" s="7">
        <v>5.76</v>
      </c>
      <c r="D26" s="24">
        <v>13608</v>
      </c>
      <c r="E26" s="24">
        <v>59163</v>
      </c>
      <c r="F26" s="394">
        <f>((E26-E25)/+E25)*100</f>
        <v>5.86561689183144</v>
      </c>
      <c r="G26" s="32">
        <v>4.3</v>
      </c>
      <c r="H26" s="24">
        <v>10271</v>
      </c>
      <c r="I26" s="26" t="s">
        <v>13</v>
      </c>
      <c r="J26" s="375">
        <v>48</v>
      </c>
      <c r="K26" s="27"/>
      <c r="L26" s="28">
        <v>143.17</v>
      </c>
      <c r="M26" s="29">
        <v>92737</v>
      </c>
      <c r="N26" s="29">
        <v>268964</v>
      </c>
      <c r="O26" s="394">
        <f>((N26-N25)/+N25)*100</f>
        <v>2.6599744269928816</v>
      </c>
      <c r="P26" s="30">
        <v>2.9</v>
      </c>
      <c r="Q26" s="29">
        <v>1879</v>
      </c>
      <c r="R26" s="31" t="s">
        <v>13</v>
      </c>
    </row>
    <row r="27" spans="1:18" ht="12" customHeight="1">
      <c r="A27" s="142">
        <v>13</v>
      </c>
      <c r="B27" s="23"/>
      <c r="C27" s="7">
        <v>5.76</v>
      </c>
      <c r="D27" s="24">
        <v>14384</v>
      </c>
      <c r="E27" s="24">
        <v>62441</v>
      </c>
      <c r="F27" s="394">
        <f>((E27-E26)/+E26)*100</f>
        <v>5.540625052820175</v>
      </c>
      <c r="G27" s="32">
        <v>4.3</v>
      </c>
      <c r="H27" s="24">
        <v>10840</v>
      </c>
      <c r="I27" s="26" t="s">
        <v>13</v>
      </c>
      <c r="J27" s="376">
        <v>49</v>
      </c>
      <c r="K27" s="27"/>
      <c r="L27" s="28">
        <v>143.17</v>
      </c>
      <c r="M27" s="29">
        <v>95544</v>
      </c>
      <c r="N27" s="29">
        <v>275893</v>
      </c>
      <c r="O27" s="394">
        <f>((N27-N26)/+N26)*100</f>
        <v>2.576181198970866</v>
      </c>
      <c r="P27" s="30">
        <v>2.9</v>
      </c>
      <c r="Q27" s="29">
        <v>1927</v>
      </c>
      <c r="R27" s="31" t="s">
        <v>13</v>
      </c>
    </row>
    <row r="28" spans="1:18" ht="12" customHeight="1">
      <c r="A28" s="142">
        <v>14</v>
      </c>
      <c r="B28" s="23"/>
      <c r="C28" s="7">
        <v>16.82</v>
      </c>
      <c r="D28" s="24">
        <v>15162</v>
      </c>
      <c r="E28" s="24">
        <v>65723</v>
      </c>
      <c r="F28" s="394">
        <f>((E28-E27)/+E27)*100</f>
        <v>5.256161816755016</v>
      </c>
      <c r="G28" s="32">
        <v>4.3</v>
      </c>
      <c r="H28" s="24">
        <v>3907</v>
      </c>
      <c r="I28" s="26" t="s">
        <v>20</v>
      </c>
      <c r="J28" s="375">
        <v>50</v>
      </c>
      <c r="K28" s="27"/>
      <c r="L28" s="28">
        <v>143.23</v>
      </c>
      <c r="M28" s="29">
        <v>97469</v>
      </c>
      <c r="N28" s="29">
        <v>280962</v>
      </c>
      <c r="O28" s="394">
        <f>((N28-N27)/+N27)*100</f>
        <v>1.8373064920095834</v>
      </c>
      <c r="P28" s="30">
        <v>2.9</v>
      </c>
      <c r="Q28" s="29">
        <v>1962</v>
      </c>
      <c r="R28" s="26" t="s">
        <v>21</v>
      </c>
    </row>
    <row r="29" spans="1:18" ht="12" customHeight="1">
      <c r="A29" s="142">
        <v>15</v>
      </c>
      <c r="B29" s="23"/>
      <c r="C29" s="7">
        <v>29.72</v>
      </c>
      <c r="D29" s="24">
        <v>17105</v>
      </c>
      <c r="E29" s="24">
        <v>74154</v>
      </c>
      <c r="F29" s="394">
        <f>((E29-E28)/+E28)*100</f>
        <v>12.828081493541074</v>
      </c>
      <c r="G29" s="32">
        <v>4.3</v>
      </c>
      <c r="H29" s="24">
        <v>2495</v>
      </c>
      <c r="I29" s="26" t="s">
        <v>12</v>
      </c>
      <c r="J29" s="376">
        <v>51</v>
      </c>
      <c r="K29" s="27"/>
      <c r="L29" s="28">
        <v>143.23</v>
      </c>
      <c r="M29" s="29">
        <v>99507</v>
      </c>
      <c r="N29" s="29">
        <v>286730</v>
      </c>
      <c r="O29" s="394">
        <f>((N29-N28)/+N28)*100</f>
        <v>2.0529466618261547</v>
      </c>
      <c r="P29" s="30">
        <v>2.9</v>
      </c>
      <c r="Q29" s="29">
        <v>2002</v>
      </c>
      <c r="R29" s="26" t="s">
        <v>11</v>
      </c>
    </row>
    <row r="30" spans="1:18" ht="12" customHeight="1">
      <c r="A30" s="173" t="s">
        <v>9</v>
      </c>
      <c r="B30" s="33"/>
      <c r="C30" s="7"/>
      <c r="D30" s="7"/>
      <c r="E30" s="7"/>
      <c r="F30" s="395"/>
      <c r="G30" s="32"/>
      <c r="H30" s="7"/>
      <c r="I30" s="26"/>
      <c r="J30" s="375"/>
      <c r="K30" s="34"/>
      <c r="L30" s="28"/>
      <c r="O30" s="395"/>
      <c r="R30" s="31"/>
    </row>
    <row r="31" spans="1:18" ht="12" customHeight="1">
      <c r="A31" s="142">
        <v>2</v>
      </c>
      <c r="B31" s="23"/>
      <c r="C31" s="7">
        <v>30.63</v>
      </c>
      <c r="D31" s="24">
        <v>19047</v>
      </c>
      <c r="E31" s="24">
        <v>82536</v>
      </c>
      <c r="F31" s="394">
        <f>((E31-E29)/+E29)*100</f>
        <v>11.303503519702241</v>
      </c>
      <c r="G31" s="32">
        <v>4.3</v>
      </c>
      <c r="H31" s="24">
        <v>2695</v>
      </c>
      <c r="I31" s="26" t="s">
        <v>13</v>
      </c>
      <c r="J31" s="375">
        <v>52</v>
      </c>
      <c r="K31" s="27"/>
      <c r="L31" s="28">
        <v>143.23</v>
      </c>
      <c r="M31" s="29">
        <v>101411</v>
      </c>
      <c r="N31" s="29">
        <v>290613</v>
      </c>
      <c r="O31" s="394">
        <f>((N31-N29)/+N29)*100</f>
        <v>1.3542356921145329</v>
      </c>
      <c r="P31" s="30">
        <v>2.9</v>
      </c>
      <c r="Q31" s="29">
        <v>2029</v>
      </c>
      <c r="R31" s="31" t="s">
        <v>13</v>
      </c>
    </row>
    <row r="32" spans="1:18" ht="12" customHeight="1">
      <c r="A32" s="142">
        <v>3</v>
      </c>
      <c r="B32" s="23"/>
      <c r="C32" s="7">
        <v>30.63</v>
      </c>
      <c r="D32" s="24">
        <v>20990</v>
      </c>
      <c r="E32" s="24">
        <v>90870</v>
      </c>
      <c r="F32" s="394">
        <f>((E32-E31)/+E31)*100</f>
        <v>10.09741203838325</v>
      </c>
      <c r="G32" s="32">
        <v>4.3</v>
      </c>
      <c r="H32" s="24">
        <v>2967</v>
      </c>
      <c r="I32" s="26" t="s">
        <v>13</v>
      </c>
      <c r="J32" s="376">
        <v>53</v>
      </c>
      <c r="K32" s="27"/>
      <c r="L32" s="28">
        <v>143.23</v>
      </c>
      <c r="M32" s="29">
        <v>102647</v>
      </c>
      <c r="N32" s="29">
        <v>294246</v>
      </c>
      <c r="O32" s="394">
        <f>((N32-N31)/+N31)*100</f>
        <v>1.2501161338274613</v>
      </c>
      <c r="P32" s="30">
        <v>2.9</v>
      </c>
      <c r="Q32" s="29">
        <v>2054</v>
      </c>
      <c r="R32" s="31" t="s">
        <v>13</v>
      </c>
    </row>
    <row r="33" spans="1:18" ht="12" customHeight="1">
      <c r="A33" s="142">
        <v>4</v>
      </c>
      <c r="B33" s="23"/>
      <c r="C33" s="7">
        <v>30.63</v>
      </c>
      <c r="D33" s="24">
        <v>21753</v>
      </c>
      <c r="E33" s="24">
        <v>93929</v>
      </c>
      <c r="F33" s="394">
        <f>((E33-E32)/+E32)*100</f>
        <v>3.3663475294376584</v>
      </c>
      <c r="G33" s="32">
        <v>4.3</v>
      </c>
      <c r="H33" s="24">
        <v>3067</v>
      </c>
      <c r="I33" s="26" t="s">
        <v>13</v>
      </c>
      <c r="J33" s="375">
        <v>54</v>
      </c>
      <c r="K33" s="27"/>
      <c r="L33" s="28">
        <v>143.23</v>
      </c>
      <c r="M33" s="29">
        <v>104293</v>
      </c>
      <c r="N33" s="29">
        <v>298581</v>
      </c>
      <c r="O33" s="394">
        <f>((N33-N32)/+N32)*100</f>
        <v>1.473257070614384</v>
      </c>
      <c r="P33" s="30">
        <v>2.9</v>
      </c>
      <c r="Q33" s="29">
        <v>2085</v>
      </c>
      <c r="R33" s="31" t="s">
        <v>13</v>
      </c>
    </row>
    <row r="34" spans="1:18" ht="12" customHeight="1">
      <c r="A34" s="142">
        <v>5</v>
      </c>
      <c r="B34" s="23"/>
      <c r="C34" s="7">
        <v>30.63</v>
      </c>
      <c r="D34" s="24">
        <v>22265</v>
      </c>
      <c r="E34" s="24">
        <v>96988</v>
      </c>
      <c r="F34" s="394">
        <f>((E34-E33)/+E33)*100</f>
        <v>3.256715178485878</v>
      </c>
      <c r="G34" s="32">
        <v>4.4</v>
      </c>
      <c r="H34" s="24">
        <v>3166</v>
      </c>
      <c r="I34" s="26" t="s">
        <v>22</v>
      </c>
      <c r="J34" s="375">
        <v>55</v>
      </c>
      <c r="K34" s="27"/>
      <c r="L34" s="28">
        <v>143.23</v>
      </c>
      <c r="M34" s="29">
        <v>108346</v>
      </c>
      <c r="N34" s="29">
        <v>300822</v>
      </c>
      <c r="O34" s="394">
        <f>((N34-N33)/+N33)*100</f>
        <v>0.7505501019823766</v>
      </c>
      <c r="P34" s="30">
        <v>2.8</v>
      </c>
      <c r="Q34" s="29">
        <v>2100</v>
      </c>
      <c r="R34" s="26" t="s">
        <v>23</v>
      </c>
    </row>
    <row r="35" spans="1:18" ht="12" customHeight="1">
      <c r="A35" s="142">
        <v>6</v>
      </c>
      <c r="B35" s="23"/>
      <c r="C35" s="7">
        <v>30.63</v>
      </c>
      <c r="D35" s="24">
        <v>22931</v>
      </c>
      <c r="E35" s="24">
        <v>98841</v>
      </c>
      <c r="F35" s="394">
        <f>((E35-E34)/+E34)*100</f>
        <v>1.910545634511486</v>
      </c>
      <c r="G35" s="32">
        <v>4.3</v>
      </c>
      <c r="H35" s="24">
        <v>3227</v>
      </c>
      <c r="I35" s="26" t="s">
        <v>12</v>
      </c>
      <c r="J35" s="375">
        <v>56</v>
      </c>
      <c r="K35" s="27"/>
      <c r="L35" s="28">
        <v>143.23</v>
      </c>
      <c r="M35" s="29">
        <v>109808</v>
      </c>
      <c r="N35" s="29">
        <v>303093</v>
      </c>
      <c r="O35" s="394">
        <f>((N35-N34)/+N34)*100</f>
        <v>0.7549314877236373</v>
      </c>
      <c r="P35" s="30">
        <v>2.8</v>
      </c>
      <c r="Q35" s="29">
        <v>2116</v>
      </c>
      <c r="R35" s="26" t="s">
        <v>11</v>
      </c>
    </row>
    <row r="36" spans="1:18" ht="12" customHeight="1">
      <c r="A36" s="142"/>
      <c r="B36" s="23"/>
      <c r="C36" s="7"/>
      <c r="D36" s="7"/>
      <c r="E36" s="7"/>
      <c r="F36" s="395"/>
      <c r="G36" s="32"/>
      <c r="H36" s="7"/>
      <c r="I36" s="26"/>
      <c r="J36" s="375"/>
      <c r="K36" s="34"/>
      <c r="L36" s="28"/>
      <c r="O36" s="395"/>
      <c r="R36" s="31"/>
    </row>
    <row r="37" spans="1:18" ht="12" customHeight="1">
      <c r="A37" s="142">
        <v>7</v>
      </c>
      <c r="B37" s="23"/>
      <c r="C37" s="7">
        <v>30.63</v>
      </c>
      <c r="D37" s="24">
        <v>23347</v>
      </c>
      <c r="E37" s="24">
        <v>100695</v>
      </c>
      <c r="F37" s="394">
        <f>((E37-E35)/+E35)*100</f>
        <v>1.8757398245667283</v>
      </c>
      <c r="G37" s="32">
        <v>4.3</v>
      </c>
      <c r="H37" s="24">
        <v>3287</v>
      </c>
      <c r="I37" s="26" t="s">
        <v>13</v>
      </c>
      <c r="J37" s="376">
        <v>57</v>
      </c>
      <c r="K37" s="27"/>
      <c r="L37" s="28">
        <v>143.23</v>
      </c>
      <c r="M37" s="29">
        <v>111053</v>
      </c>
      <c r="N37" s="29">
        <v>305392</v>
      </c>
      <c r="O37" s="394">
        <f>((N37-N35)/+N35)*100</f>
        <v>0.7585130636471313</v>
      </c>
      <c r="P37" s="30">
        <v>2.7</v>
      </c>
      <c r="Q37" s="29">
        <v>2132</v>
      </c>
      <c r="R37" s="31" t="s">
        <v>13</v>
      </c>
    </row>
    <row r="38" spans="1:18" ht="12" customHeight="1">
      <c r="A38" s="142">
        <v>8</v>
      </c>
      <c r="B38" s="23"/>
      <c r="C38" s="7">
        <v>30.63</v>
      </c>
      <c r="D38" s="24">
        <v>24264</v>
      </c>
      <c r="E38" s="24">
        <v>105020</v>
      </c>
      <c r="F38" s="394">
        <f>((E38-E37)/+E37)*100</f>
        <v>4.295148716420875</v>
      </c>
      <c r="G38" s="32">
        <v>4.3</v>
      </c>
      <c r="H38" s="24">
        <v>3429</v>
      </c>
      <c r="I38" s="26" t="s">
        <v>13</v>
      </c>
      <c r="J38" s="375">
        <v>58</v>
      </c>
      <c r="K38" s="27"/>
      <c r="L38" s="28">
        <v>143.23</v>
      </c>
      <c r="M38" s="29">
        <v>112694</v>
      </c>
      <c r="N38" s="29">
        <v>307196</v>
      </c>
      <c r="O38" s="394">
        <f>((N38-N37)/+N37)*100</f>
        <v>0.5907161942683502</v>
      </c>
      <c r="P38" s="30">
        <v>2.7</v>
      </c>
      <c r="Q38" s="29">
        <v>2145</v>
      </c>
      <c r="R38" s="31" t="s">
        <v>13</v>
      </c>
    </row>
    <row r="39" spans="1:18" ht="12" customHeight="1">
      <c r="A39" s="142">
        <v>9</v>
      </c>
      <c r="B39" s="23"/>
      <c r="C39" s="7">
        <v>30.63</v>
      </c>
      <c r="D39" s="24">
        <v>25182</v>
      </c>
      <c r="E39" s="24">
        <v>102501</v>
      </c>
      <c r="F39" s="394">
        <f>((E39-E38)/+E38)*100</f>
        <v>-2.3985907446200723</v>
      </c>
      <c r="G39" s="32">
        <v>4.1</v>
      </c>
      <c r="H39" s="24">
        <v>3346</v>
      </c>
      <c r="I39" s="26" t="s">
        <v>13</v>
      </c>
      <c r="J39" s="376">
        <v>59</v>
      </c>
      <c r="K39" s="27"/>
      <c r="L39" s="28">
        <v>143.23</v>
      </c>
      <c r="M39" s="29">
        <v>114312</v>
      </c>
      <c r="N39" s="29">
        <v>309485</v>
      </c>
      <c r="O39" s="394">
        <f>((N39-N38)/+N38)*100</f>
        <v>0.7451268896730426</v>
      </c>
      <c r="P39" s="30">
        <v>2.7</v>
      </c>
      <c r="Q39" s="29">
        <v>2161</v>
      </c>
      <c r="R39" s="31" t="s">
        <v>13</v>
      </c>
    </row>
    <row r="40" spans="1:18" ht="12" customHeight="1">
      <c r="A40" s="142">
        <v>10</v>
      </c>
      <c r="B40" s="23"/>
      <c r="C40" s="7">
        <v>49.29</v>
      </c>
      <c r="D40" s="24">
        <v>23784</v>
      </c>
      <c r="E40" s="24">
        <v>103405</v>
      </c>
      <c r="F40" s="394">
        <f>((E40-E39)/+E39)*100</f>
        <v>0.8819426151939982</v>
      </c>
      <c r="G40" s="32">
        <v>4.3</v>
      </c>
      <c r="H40" s="24">
        <v>2098</v>
      </c>
      <c r="I40" s="26" t="s">
        <v>24</v>
      </c>
      <c r="J40" s="375">
        <v>60</v>
      </c>
      <c r="K40" s="27"/>
      <c r="L40" s="28">
        <v>143.23</v>
      </c>
      <c r="M40" s="29">
        <v>113937</v>
      </c>
      <c r="N40" s="29">
        <v>312241</v>
      </c>
      <c r="O40" s="394">
        <f>((N40-N39)/+N39)*100</f>
        <v>0.890511656461541</v>
      </c>
      <c r="P40" s="30">
        <v>2.7</v>
      </c>
      <c r="Q40" s="29">
        <v>2180</v>
      </c>
      <c r="R40" s="26" t="s">
        <v>25</v>
      </c>
    </row>
    <row r="41" spans="1:18" ht="12" customHeight="1">
      <c r="A41" s="142">
        <v>11</v>
      </c>
      <c r="B41" s="23"/>
      <c r="C41" s="7">
        <v>49.29</v>
      </c>
      <c r="D41" s="24">
        <v>24380</v>
      </c>
      <c r="E41" s="24">
        <v>105079</v>
      </c>
      <c r="F41" s="394">
        <f>((E41-E40)/+E40)*100</f>
        <v>1.6188772303080121</v>
      </c>
      <c r="G41" s="32">
        <v>4.3</v>
      </c>
      <c r="H41" s="24">
        <v>2132</v>
      </c>
      <c r="I41" s="26" t="s">
        <v>12</v>
      </c>
      <c r="J41" s="376">
        <v>61</v>
      </c>
      <c r="K41" s="27"/>
      <c r="L41" s="28">
        <v>143.23</v>
      </c>
      <c r="M41" s="29">
        <v>114728</v>
      </c>
      <c r="N41" s="29">
        <v>313009</v>
      </c>
      <c r="O41" s="394">
        <f>((N41-N40)/+N40)*100</f>
        <v>0.2459638548428938</v>
      </c>
      <c r="P41" s="30">
        <v>2.7</v>
      </c>
      <c r="Q41" s="29">
        <v>2185</v>
      </c>
      <c r="R41" s="26" t="s">
        <v>11</v>
      </c>
    </row>
    <row r="42" spans="1:18" ht="12" customHeight="1">
      <c r="A42" s="142"/>
      <c r="B42" s="23"/>
      <c r="C42" s="7"/>
      <c r="D42" s="7"/>
      <c r="E42" s="7"/>
      <c r="F42" s="395"/>
      <c r="G42" s="32"/>
      <c r="H42" s="7"/>
      <c r="I42" s="26"/>
      <c r="J42" s="375"/>
      <c r="K42" s="34"/>
      <c r="L42" s="28"/>
      <c r="O42" s="395"/>
      <c r="R42" s="31"/>
    </row>
    <row r="43" spans="1:18" ht="12" customHeight="1">
      <c r="A43" s="142">
        <v>12</v>
      </c>
      <c r="B43" s="23"/>
      <c r="C43" s="7">
        <v>49.29</v>
      </c>
      <c r="D43" s="24">
        <v>25617</v>
      </c>
      <c r="E43" s="24">
        <v>105373</v>
      </c>
      <c r="F43" s="394">
        <f>((E43-E41)/+E41)*100</f>
        <v>0.27978949171575673</v>
      </c>
      <c r="G43" s="32">
        <v>4.1</v>
      </c>
      <c r="H43" s="24">
        <v>2138</v>
      </c>
      <c r="I43" s="26" t="s">
        <v>13</v>
      </c>
      <c r="J43" s="375">
        <v>62</v>
      </c>
      <c r="K43" s="27"/>
      <c r="L43" s="28">
        <v>143.23</v>
      </c>
      <c r="M43" s="29">
        <v>116051</v>
      </c>
      <c r="N43" s="29">
        <v>314691</v>
      </c>
      <c r="O43" s="394">
        <f>((N43-N41)/+N41)*100</f>
        <v>0.5373647403109815</v>
      </c>
      <c r="P43" s="30">
        <v>2.7</v>
      </c>
      <c r="Q43" s="29">
        <v>2197</v>
      </c>
      <c r="R43" s="31" t="s">
        <v>13</v>
      </c>
    </row>
    <row r="44" spans="1:18" ht="12" customHeight="1">
      <c r="A44" s="142">
        <v>13</v>
      </c>
      <c r="B44" s="23"/>
      <c r="C44" s="7">
        <v>49.29</v>
      </c>
      <c r="D44" s="24">
        <v>24680</v>
      </c>
      <c r="E44" s="24">
        <v>105450</v>
      </c>
      <c r="F44" s="394">
        <f>((E44-E43)/+E43)*100</f>
        <v>0.07307374754443738</v>
      </c>
      <c r="G44" s="32">
        <v>4.3</v>
      </c>
      <c r="H44" s="24">
        <v>2139</v>
      </c>
      <c r="I44" s="26" t="s">
        <v>13</v>
      </c>
      <c r="J44" s="376">
        <v>63</v>
      </c>
      <c r="K44" s="27"/>
      <c r="L44" s="28">
        <v>144.52</v>
      </c>
      <c r="M44" s="29">
        <v>117526</v>
      </c>
      <c r="N44" s="29">
        <v>316571</v>
      </c>
      <c r="O44" s="394">
        <f>((N44-N43)/+N43)*100</f>
        <v>0.5974114289890718</v>
      </c>
      <c r="P44" s="30">
        <v>2.7</v>
      </c>
      <c r="Q44" s="29">
        <v>2190</v>
      </c>
      <c r="R44" s="31" t="s">
        <v>13</v>
      </c>
    </row>
    <row r="45" spans="1:18" ht="12" customHeight="1">
      <c r="A45" s="142">
        <v>14</v>
      </c>
      <c r="B45" s="23"/>
      <c r="C45" s="7">
        <v>49.29</v>
      </c>
      <c r="D45" s="24">
        <v>24800</v>
      </c>
      <c r="E45" s="24">
        <v>105900</v>
      </c>
      <c r="F45" s="394">
        <f>((E45-E44)/+E44)*100</f>
        <v>0.42674253200568996</v>
      </c>
      <c r="G45" s="32">
        <v>4.3</v>
      </c>
      <c r="H45" s="24">
        <v>2149</v>
      </c>
      <c r="I45" s="26" t="s">
        <v>13</v>
      </c>
      <c r="J45" s="379" t="s">
        <v>26</v>
      </c>
      <c r="K45" s="27"/>
      <c r="L45" s="28"/>
      <c r="M45" s="29"/>
      <c r="N45" s="29"/>
      <c r="O45" s="394"/>
      <c r="P45" s="30"/>
      <c r="Q45" s="29"/>
      <c r="R45" s="31"/>
    </row>
    <row r="46" spans="1:18" ht="12" customHeight="1">
      <c r="A46" s="142">
        <v>15</v>
      </c>
      <c r="B46" s="23"/>
      <c r="C46" s="7">
        <v>49.29</v>
      </c>
      <c r="D46" s="24">
        <v>25450</v>
      </c>
      <c r="E46" s="24">
        <v>106644</v>
      </c>
      <c r="F46" s="394">
        <f>((E46-E45)/+E45)*100</f>
        <v>0.7025495750708215</v>
      </c>
      <c r="G46" s="32">
        <v>4.2</v>
      </c>
      <c r="H46" s="24">
        <v>2164</v>
      </c>
      <c r="I46" s="26" t="s">
        <v>27</v>
      </c>
      <c r="J46" s="375" t="s">
        <v>16</v>
      </c>
      <c r="K46" s="27"/>
      <c r="L46" s="28">
        <v>144.68</v>
      </c>
      <c r="M46" s="29">
        <v>119025</v>
      </c>
      <c r="N46" s="29">
        <v>317886</v>
      </c>
      <c r="O46" s="394">
        <f>((N46-N44)/+N44)*100</f>
        <v>0.41538864899185335</v>
      </c>
      <c r="P46" s="30">
        <v>2.7</v>
      </c>
      <c r="Q46" s="29">
        <v>2197</v>
      </c>
      <c r="R46" s="26" t="s">
        <v>13</v>
      </c>
    </row>
    <row r="47" spans="1:18" ht="12" customHeight="1">
      <c r="A47" s="142">
        <v>16</v>
      </c>
      <c r="B47" s="23"/>
      <c r="C47" s="7">
        <v>49.29</v>
      </c>
      <c r="D47" s="24">
        <v>25425</v>
      </c>
      <c r="E47" s="24">
        <v>106770</v>
      </c>
      <c r="F47" s="394">
        <f>((E47-E46)/+E46)*100</f>
        <v>0.11815010689771577</v>
      </c>
      <c r="G47" s="32">
        <v>4.2</v>
      </c>
      <c r="H47" s="24">
        <v>2166</v>
      </c>
      <c r="I47" s="26" t="s">
        <v>12</v>
      </c>
      <c r="J47" s="375">
        <v>2</v>
      </c>
      <c r="K47" s="27"/>
      <c r="L47" s="28">
        <v>144.68</v>
      </c>
      <c r="M47" s="29">
        <v>121022</v>
      </c>
      <c r="N47" s="29">
        <v>317069</v>
      </c>
      <c r="O47" s="394">
        <f>((N47-N46)/+N46)*100</f>
        <v>-0.2570103747884462</v>
      </c>
      <c r="P47" s="30">
        <v>2.6</v>
      </c>
      <c r="Q47" s="29">
        <v>2192</v>
      </c>
      <c r="R47" s="26" t="s">
        <v>28</v>
      </c>
    </row>
    <row r="48" spans="1:18" ht="12" customHeight="1">
      <c r="A48" s="142"/>
      <c r="B48" s="23"/>
      <c r="C48" s="7"/>
      <c r="D48" s="7"/>
      <c r="E48" s="7"/>
      <c r="F48" s="395"/>
      <c r="G48" s="32"/>
      <c r="H48" s="7"/>
      <c r="I48" s="26"/>
      <c r="J48" s="375">
        <v>3</v>
      </c>
      <c r="K48" s="27"/>
      <c r="L48" s="28">
        <v>144.68</v>
      </c>
      <c r="M48" s="29">
        <v>122369</v>
      </c>
      <c r="N48" s="29">
        <v>317852</v>
      </c>
      <c r="O48" s="394">
        <f>((N48-N47)/+N47)*100</f>
        <v>0.24694940218059788</v>
      </c>
      <c r="P48" s="30">
        <v>2.6</v>
      </c>
      <c r="Q48" s="29">
        <v>2197</v>
      </c>
      <c r="R48" s="26" t="s">
        <v>11</v>
      </c>
    </row>
    <row r="49" spans="1:18" ht="12" customHeight="1">
      <c r="A49" s="142">
        <v>17</v>
      </c>
      <c r="B49" s="23"/>
      <c r="C49" s="35">
        <v>135.35</v>
      </c>
      <c r="D49" s="24">
        <v>34547</v>
      </c>
      <c r="E49" s="24">
        <v>141619</v>
      </c>
      <c r="F49" s="394">
        <f>((E49-E47)/+E47)*100</f>
        <v>32.639318160531985</v>
      </c>
      <c r="G49" s="32">
        <v>4.1</v>
      </c>
      <c r="H49" s="24">
        <v>1046</v>
      </c>
      <c r="I49" s="26" t="s">
        <v>13</v>
      </c>
      <c r="J49" s="375"/>
      <c r="K49" s="34"/>
      <c r="L49" s="28"/>
      <c r="O49" s="394"/>
      <c r="R49" s="31"/>
    </row>
    <row r="50" spans="1:18" ht="12" customHeight="1">
      <c r="A50" s="142">
        <v>18</v>
      </c>
      <c r="B50" s="23"/>
      <c r="C50" s="35">
        <v>135.35</v>
      </c>
      <c r="D50" s="24">
        <v>34838</v>
      </c>
      <c r="E50" s="24">
        <v>139941</v>
      </c>
      <c r="F50" s="394">
        <f>((E50-E49)/+E49)*100</f>
        <v>-1.1848692618928252</v>
      </c>
      <c r="G50" s="32">
        <v>4</v>
      </c>
      <c r="H50" s="24">
        <v>1034</v>
      </c>
      <c r="I50" s="26" t="s">
        <v>13</v>
      </c>
      <c r="J50" s="375">
        <v>4</v>
      </c>
      <c r="K50" s="27"/>
      <c r="L50" s="28">
        <v>144.68</v>
      </c>
      <c r="M50" s="29">
        <v>123710</v>
      </c>
      <c r="N50" s="29">
        <v>317954</v>
      </c>
      <c r="O50" s="394">
        <f>((N50-N48)/+N48)*100</f>
        <v>0.03209040685602104</v>
      </c>
      <c r="P50" s="30">
        <v>2.6</v>
      </c>
      <c r="Q50" s="29">
        <v>2198</v>
      </c>
      <c r="R50" s="31" t="s">
        <v>13</v>
      </c>
    </row>
    <row r="51" spans="1:18" ht="12" customHeight="1">
      <c r="A51" s="142">
        <v>19</v>
      </c>
      <c r="B51" s="23"/>
      <c r="C51" s="35">
        <v>135.35</v>
      </c>
      <c r="D51" s="24">
        <v>34330</v>
      </c>
      <c r="E51" s="24">
        <v>139256</v>
      </c>
      <c r="F51" s="394">
        <f>((E51-E50)/+E50)*100</f>
        <v>-0.4894920002000844</v>
      </c>
      <c r="G51" s="32">
        <v>4.1</v>
      </c>
      <c r="H51" s="24">
        <v>1029</v>
      </c>
      <c r="I51" s="26" t="s">
        <v>13</v>
      </c>
      <c r="J51" s="375">
        <v>5</v>
      </c>
      <c r="K51" s="27"/>
      <c r="L51" s="28">
        <v>144.68</v>
      </c>
      <c r="M51" s="29">
        <v>125258</v>
      </c>
      <c r="N51" s="29">
        <v>319150</v>
      </c>
      <c r="O51" s="394">
        <f>((N51-N50)/+N50)*100</f>
        <v>0.3761550412952817</v>
      </c>
      <c r="P51" s="30">
        <v>2.6</v>
      </c>
      <c r="Q51" s="29">
        <v>2206</v>
      </c>
      <c r="R51" s="31" t="s">
        <v>13</v>
      </c>
    </row>
    <row r="52" spans="1:18" ht="12" customHeight="1">
      <c r="A52" s="142">
        <v>20</v>
      </c>
      <c r="B52" s="23"/>
      <c r="C52" s="35">
        <v>135.35</v>
      </c>
      <c r="D52" s="24">
        <v>22237</v>
      </c>
      <c r="E52" s="24">
        <v>111236</v>
      </c>
      <c r="F52" s="394">
        <f>((E52-E51)/+E51)*100</f>
        <v>-20.121215602918365</v>
      </c>
      <c r="G52" s="32">
        <v>5</v>
      </c>
      <c r="H52" s="24">
        <v>822</v>
      </c>
      <c r="I52" s="26" t="s">
        <v>13</v>
      </c>
      <c r="J52" s="375">
        <v>6</v>
      </c>
      <c r="K52" s="27"/>
      <c r="L52" s="28">
        <v>144.68</v>
      </c>
      <c r="M52" s="29">
        <v>126837</v>
      </c>
      <c r="N52" s="29">
        <v>320433</v>
      </c>
      <c r="O52" s="394">
        <f>((N52-N51)/+N51)*100</f>
        <v>0.4020053266489112</v>
      </c>
      <c r="P52" s="30">
        <v>2.5</v>
      </c>
      <c r="Q52" s="29">
        <v>2215</v>
      </c>
      <c r="R52" s="26" t="s">
        <v>13</v>
      </c>
    </row>
    <row r="53" spans="1:18" ht="12" customHeight="1">
      <c r="A53" s="142">
        <v>21</v>
      </c>
      <c r="B53" s="23"/>
      <c r="C53" s="35">
        <v>135.35</v>
      </c>
      <c r="D53" s="24">
        <v>31255</v>
      </c>
      <c r="E53" s="24">
        <v>136420</v>
      </c>
      <c r="F53" s="394">
        <f>((E53-E52)/+E52)*100</f>
        <v>22.640152468625267</v>
      </c>
      <c r="G53" s="32">
        <v>4.4</v>
      </c>
      <c r="H53" s="24">
        <v>1008</v>
      </c>
      <c r="I53" s="26" t="s">
        <v>13</v>
      </c>
      <c r="J53" s="375">
        <v>7</v>
      </c>
      <c r="K53" s="27"/>
      <c r="L53" s="28">
        <v>144.68</v>
      </c>
      <c r="M53" s="29">
        <v>129298</v>
      </c>
      <c r="N53" s="29">
        <v>321999</v>
      </c>
      <c r="O53" s="394">
        <f>((N53-N52)/+N52)*100</f>
        <v>0.4887137092621546</v>
      </c>
      <c r="P53" s="30">
        <v>2.5</v>
      </c>
      <c r="Q53" s="29">
        <v>2226</v>
      </c>
      <c r="R53" s="26" t="s">
        <v>30</v>
      </c>
    </row>
    <row r="54" spans="1:18" ht="12" customHeight="1">
      <c r="A54" s="142"/>
      <c r="B54" s="23"/>
      <c r="C54" s="35"/>
      <c r="D54" s="7"/>
      <c r="E54" s="7"/>
      <c r="F54" s="395"/>
      <c r="G54" s="32"/>
      <c r="H54" s="7"/>
      <c r="I54" s="26"/>
      <c r="J54" s="375">
        <v>8</v>
      </c>
      <c r="K54" s="27"/>
      <c r="L54" s="28">
        <v>144.68</v>
      </c>
      <c r="M54" s="29">
        <v>135258</v>
      </c>
      <c r="N54" s="29">
        <v>322415</v>
      </c>
      <c r="O54" s="394">
        <f>((N54-N53)/+N53)*100</f>
        <v>0.12919294780418572</v>
      </c>
      <c r="P54" s="30">
        <v>2.4</v>
      </c>
      <c r="Q54" s="29">
        <v>2228</v>
      </c>
      <c r="R54" s="26" t="s">
        <v>11</v>
      </c>
    </row>
    <row r="55" spans="1:18" ht="12" customHeight="1">
      <c r="A55" s="142">
        <v>22</v>
      </c>
      <c r="B55" s="23"/>
      <c r="C55" s="35">
        <v>135.35</v>
      </c>
      <c r="D55" s="24">
        <v>34513</v>
      </c>
      <c r="E55" s="24">
        <v>147120</v>
      </c>
      <c r="F55" s="394">
        <f>((E55-E53)/+E53)*100</f>
        <v>7.843424717783316</v>
      </c>
      <c r="G55" s="32">
        <v>4.3</v>
      </c>
      <c r="H55" s="24">
        <v>1087</v>
      </c>
      <c r="I55" s="26" t="s">
        <v>29</v>
      </c>
      <c r="J55" s="375"/>
      <c r="K55" s="34"/>
      <c r="L55" s="28"/>
      <c r="O55" s="394"/>
      <c r="R55" s="31"/>
    </row>
    <row r="56" spans="1:18" ht="12" customHeight="1">
      <c r="A56" s="142">
        <v>23</v>
      </c>
      <c r="B56" s="23"/>
      <c r="C56" s="35">
        <v>135.35</v>
      </c>
      <c r="D56" s="24">
        <v>37155</v>
      </c>
      <c r="E56" s="24">
        <v>156001</v>
      </c>
      <c r="F56" s="394">
        <f>((E56-E55)/+E55)*100</f>
        <v>6.036568787384448</v>
      </c>
      <c r="G56" s="32">
        <v>4.2</v>
      </c>
      <c r="H56" s="24">
        <v>1153</v>
      </c>
      <c r="I56" s="26" t="s">
        <v>12</v>
      </c>
      <c r="J56" s="375">
        <v>9</v>
      </c>
      <c r="K56" s="27"/>
      <c r="L56" s="28">
        <v>144.68</v>
      </c>
      <c r="M56" s="29">
        <v>132877</v>
      </c>
      <c r="N56" s="29">
        <v>324635</v>
      </c>
      <c r="O56" s="394">
        <f>((N56-N54)/+N54)*100</f>
        <v>0.6885535722593552</v>
      </c>
      <c r="P56" s="30">
        <v>2.4</v>
      </c>
      <c r="Q56" s="29">
        <v>2244</v>
      </c>
      <c r="R56" s="31" t="s">
        <v>13</v>
      </c>
    </row>
    <row r="57" spans="1:18" ht="12" customHeight="1">
      <c r="A57" s="142">
        <v>24</v>
      </c>
      <c r="B57" s="23"/>
      <c r="C57" s="35">
        <v>135.35</v>
      </c>
      <c r="D57" s="24">
        <v>38907</v>
      </c>
      <c r="E57" s="24">
        <v>159272</v>
      </c>
      <c r="F57" s="394">
        <f>((E57-E56)/+E56)*100</f>
        <v>2.0967814308882637</v>
      </c>
      <c r="G57" s="32">
        <v>4.1</v>
      </c>
      <c r="H57" s="24">
        <v>1177</v>
      </c>
      <c r="I57" s="26" t="s">
        <v>13</v>
      </c>
      <c r="J57" s="375">
        <v>10</v>
      </c>
      <c r="K57" s="27"/>
      <c r="L57" s="36">
        <v>144.95</v>
      </c>
      <c r="M57" s="29">
        <v>134010</v>
      </c>
      <c r="N57" s="29">
        <v>325431</v>
      </c>
      <c r="O57" s="394">
        <f>((N57-N56)/+N56)*100</f>
        <v>0.24519845364794307</v>
      </c>
      <c r="P57" s="30">
        <v>2.4</v>
      </c>
      <c r="Q57" s="29">
        <v>2245</v>
      </c>
      <c r="R57" s="31" t="s">
        <v>13</v>
      </c>
    </row>
    <row r="58" spans="1:18" ht="12" customHeight="1">
      <c r="A58" s="142">
        <v>25</v>
      </c>
      <c r="B58" s="23"/>
      <c r="C58" s="35">
        <v>135.35</v>
      </c>
      <c r="D58" s="24">
        <v>39343</v>
      </c>
      <c r="E58" s="24">
        <v>161640</v>
      </c>
      <c r="F58" s="394">
        <f>((E58-E57)/+E57)*100</f>
        <v>1.4867647797478527</v>
      </c>
      <c r="G58" s="32">
        <v>4.1</v>
      </c>
      <c r="H58" s="24">
        <v>1194</v>
      </c>
      <c r="I58" s="26" t="s">
        <v>31</v>
      </c>
      <c r="J58" s="375">
        <v>11</v>
      </c>
      <c r="K58" s="27"/>
      <c r="L58" s="36">
        <v>144.95</v>
      </c>
      <c r="M58" s="29">
        <v>135638</v>
      </c>
      <c r="N58" s="29">
        <v>326218</v>
      </c>
      <c r="O58" s="394">
        <f>((N58-N57)/+N57)*100</f>
        <v>0.24183313820748484</v>
      </c>
      <c r="P58" s="30">
        <v>2.4</v>
      </c>
      <c r="Q58" s="29">
        <v>2251</v>
      </c>
      <c r="R58" s="26" t="s">
        <v>13</v>
      </c>
    </row>
    <row r="59" spans="1:18" ht="12" customHeight="1">
      <c r="A59" s="142">
        <v>26</v>
      </c>
      <c r="B59" s="23"/>
      <c r="C59" s="35">
        <v>135.35</v>
      </c>
      <c r="D59" s="24">
        <v>42043</v>
      </c>
      <c r="E59" s="24">
        <v>166099</v>
      </c>
      <c r="F59" s="394">
        <f>((E59-E58)/+E58)*100</f>
        <v>2.7585993565949023</v>
      </c>
      <c r="G59" s="32">
        <v>4</v>
      </c>
      <c r="H59" s="24">
        <v>1227</v>
      </c>
      <c r="I59" s="26" t="s">
        <v>12</v>
      </c>
      <c r="J59" s="375">
        <v>12</v>
      </c>
      <c r="K59" s="27"/>
      <c r="L59" s="36">
        <v>144.95</v>
      </c>
      <c r="M59" s="29">
        <v>139997</v>
      </c>
      <c r="N59" s="29">
        <v>330654</v>
      </c>
      <c r="O59" s="394">
        <f>((N59-N58)/+N58)*100</f>
        <v>1.3598268642441558</v>
      </c>
      <c r="P59" s="30">
        <v>2.4</v>
      </c>
      <c r="Q59" s="29">
        <v>2218</v>
      </c>
      <c r="R59" s="26" t="s">
        <v>32</v>
      </c>
    </row>
    <row r="60" spans="1:18" ht="12" customHeight="1">
      <c r="A60" s="142"/>
      <c r="B60" s="23"/>
      <c r="C60" s="35"/>
      <c r="D60" s="7"/>
      <c r="E60" s="7"/>
      <c r="F60" s="395"/>
      <c r="G60" s="32"/>
      <c r="H60" s="7"/>
      <c r="I60" s="26"/>
      <c r="J60" s="375">
        <v>13</v>
      </c>
      <c r="K60" s="27"/>
      <c r="L60" s="36">
        <v>144.95</v>
      </c>
      <c r="M60" s="29">
        <v>142065</v>
      </c>
      <c r="N60" s="29">
        <v>333165</v>
      </c>
      <c r="O60" s="394">
        <f>((N60-N59)/+N59)*100</f>
        <v>0.7594040900760312</v>
      </c>
      <c r="P60" s="30">
        <v>2.3</v>
      </c>
      <c r="Q60" s="29">
        <v>2298</v>
      </c>
      <c r="R60" s="31" t="s">
        <v>11</v>
      </c>
    </row>
    <row r="61" spans="1:18" ht="12" customHeight="1">
      <c r="A61" s="142">
        <v>27</v>
      </c>
      <c r="B61" s="23"/>
      <c r="C61" s="35">
        <v>135.35</v>
      </c>
      <c r="D61" s="24">
        <v>39970</v>
      </c>
      <c r="E61" s="24">
        <v>166447</v>
      </c>
      <c r="F61" s="394">
        <f>((E61-E59)/+E59)*100</f>
        <v>0.20951360333295202</v>
      </c>
      <c r="G61" s="32">
        <v>4.2</v>
      </c>
      <c r="H61" s="24">
        <v>1230</v>
      </c>
      <c r="I61" s="37" t="s">
        <v>33</v>
      </c>
      <c r="J61" s="375"/>
      <c r="K61" s="27"/>
      <c r="L61" s="36"/>
      <c r="M61" s="29"/>
      <c r="N61" s="29"/>
      <c r="O61" s="394"/>
      <c r="P61" s="30"/>
      <c r="Q61" s="29"/>
      <c r="R61" s="26"/>
    </row>
    <row r="62" spans="1:18" ht="12" customHeight="1">
      <c r="A62" s="142">
        <v>28</v>
      </c>
      <c r="B62" s="23"/>
      <c r="C62" s="35">
        <v>135.35</v>
      </c>
      <c r="D62" s="24">
        <v>43503</v>
      </c>
      <c r="E62" s="24">
        <v>171668</v>
      </c>
      <c r="F62" s="394">
        <f>((E62-E61)/+E61)*100</f>
        <v>3.136734215696288</v>
      </c>
      <c r="G62" s="32">
        <v>3.9</v>
      </c>
      <c r="H62" s="24">
        <v>1268</v>
      </c>
      <c r="I62" s="37" t="s">
        <v>34</v>
      </c>
      <c r="J62" s="375">
        <v>14</v>
      </c>
      <c r="K62" s="27"/>
      <c r="L62" s="36">
        <v>144.97</v>
      </c>
      <c r="M62" s="29">
        <v>143310</v>
      </c>
      <c r="N62" s="29">
        <v>334325</v>
      </c>
      <c r="O62" s="394">
        <f>((N62-N60)/+N60)*100</f>
        <v>0.34817582879354075</v>
      </c>
      <c r="P62" s="30">
        <v>2.3</v>
      </c>
      <c r="Q62" s="29">
        <v>2306</v>
      </c>
      <c r="R62" s="26" t="s">
        <v>13</v>
      </c>
    </row>
    <row r="63" spans="1:18" ht="12" customHeight="1">
      <c r="A63" s="142">
        <v>29</v>
      </c>
      <c r="B63" s="23"/>
      <c r="C63" s="35">
        <v>135.35</v>
      </c>
      <c r="D63" s="24">
        <v>44635</v>
      </c>
      <c r="E63" s="24">
        <v>175669</v>
      </c>
      <c r="F63" s="394">
        <f>((E63-E62)/+E62)*100</f>
        <v>2.3306615094251697</v>
      </c>
      <c r="G63" s="32">
        <v>3.9</v>
      </c>
      <c r="H63" s="24">
        <v>1298</v>
      </c>
      <c r="I63" s="26" t="s">
        <v>13</v>
      </c>
      <c r="J63" s="375">
        <v>15</v>
      </c>
      <c r="K63" s="34"/>
      <c r="L63" s="28">
        <v>144.97</v>
      </c>
      <c r="M63" s="9">
        <v>144212</v>
      </c>
      <c r="N63" s="9">
        <v>334974</v>
      </c>
      <c r="O63" s="394">
        <f>((N63-N62)/+N62)*100</f>
        <v>0.19412248560532416</v>
      </c>
      <c r="P63" s="30">
        <v>2.3</v>
      </c>
      <c r="Q63" s="9">
        <v>2311</v>
      </c>
      <c r="R63" s="26" t="s">
        <v>13</v>
      </c>
    </row>
    <row r="64" spans="1:18" ht="12" customHeight="1">
      <c r="A64" s="142">
        <v>30</v>
      </c>
      <c r="B64" s="23"/>
      <c r="C64" s="35">
        <v>135.35</v>
      </c>
      <c r="D64" s="24">
        <v>44773</v>
      </c>
      <c r="E64" s="24">
        <v>180146</v>
      </c>
      <c r="F64" s="394">
        <f>((E64-E63)/+E63)*100</f>
        <v>2.548542998480096</v>
      </c>
      <c r="G64" s="32">
        <v>4</v>
      </c>
      <c r="H64" s="24">
        <v>1331</v>
      </c>
      <c r="I64" s="26" t="s">
        <v>35</v>
      </c>
      <c r="J64" s="375"/>
      <c r="K64" s="27"/>
      <c r="L64" s="28"/>
      <c r="M64" s="29"/>
      <c r="N64" s="29"/>
      <c r="P64" s="30"/>
      <c r="Q64" s="29"/>
      <c r="R64" s="26"/>
    </row>
    <row r="65" spans="1:18" ht="12" customHeight="1">
      <c r="A65" s="142">
        <v>31</v>
      </c>
      <c r="B65" s="23"/>
      <c r="C65" s="35">
        <v>135.35</v>
      </c>
      <c r="D65" s="24">
        <v>46189</v>
      </c>
      <c r="E65" s="24">
        <v>184487</v>
      </c>
      <c r="F65" s="394">
        <f>((E65-E64)/+E64)*100</f>
        <v>2.409712122389617</v>
      </c>
      <c r="G65" s="32">
        <v>4</v>
      </c>
      <c r="H65" s="24">
        <v>1363</v>
      </c>
      <c r="I65" s="26" t="s">
        <v>11</v>
      </c>
      <c r="J65" s="377"/>
      <c r="L65" s="28"/>
      <c r="R65" s="31"/>
    </row>
    <row r="66" spans="1:18" ht="2.25" customHeight="1">
      <c r="A66" s="174"/>
      <c r="B66" s="39"/>
      <c r="C66" s="38"/>
      <c r="D66" s="38"/>
      <c r="E66" s="38"/>
      <c r="F66" s="396"/>
      <c r="G66" s="38"/>
      <c r="H66" s="38"/>
      <c r="I66" s="40"/>
      <c r="J66" s="378"/>
      <c r="K66" s="39"/>
      <c r="L66" s="38"/>
      <c r="M66" s="38"/>
      <c r="N66" s="38"/>
      <c r="O66" s="401"/>
      <c r="P66" s="38"/>
      <c r="Q66" s="38"/>
      <c r="R66" s="40"/>
    </row>
    <row r="67" ht="1.5" customHeight="1"/>
    <row r="68" ht="12" customHeight="1">
      <c r="A68" s="384" t="s">
        <v>36</v>
      </c>
    </row>
    <row r="69" ht="11.25" customHeight="1">
      <c r="A69" s="41" t="s">
        <v>709</v>
      </c>
    </row>
  </sheetData>
  <mergeCells count="1">
    <mergeCell ref="A1:R1"/>
  </mergeCells>
  <printOptions horizontalCentered="1"/>
  <pageMargins left="0.35433070866141736" right="0.35433070866141736" top="0.7874015748031497" bottom="0.5905511811023623" header="0.5118110236220472" footer="0.3937007874015748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1"/>
  <dimension ref="A1:K29"/>
  <sheetViews>
    <sheetView workbookViewId="0" topLeftCell="A1">
      <selection activeCell="G29" sqref="G29"/>
    </sheetView>
  </sheetViews>
  <sheetFormatPr defaultColWidth="9.59765625" defaultRowHeight="13.5"/>
  <cols>
    <col min="1" max="1" width="33.796875" style="228" customWidth="1"/>
    <col min="2" max="2" width="0.796875" style="228" customWidth="1"/>
    <col min="3" max="3" width="10.796875" style="229" customWidth="1"/>
    <col min="4" max="5" width="9.3984375" style="229" customWidth="1"/>
    <col min="6" max="6" width="10.796875" style="229" customWidth="1"/>
    <col min="7" max="7" width="9.3984375" style="229" customWidth="1"/>
    <col min="8" max="8" width="9.59765625" style="229" customWidth="1"/>
    <col min="9" max="9" width="10.796875" style="230" customWidth="1"/>
    <col min="10" max="11" width="9.3984375" style="230" customWidth="1"/>
    <col min="12" max="16384" width="9.19921875" style="227" customWidth="1"/>
  </cols>
  <sheetData>
    <row r="1" spans="1:11" ht="18" customHeight="1">
      <c r="A1" s="547" t="s">
        <v>598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</row>
    <row r="2" spans="1:11" ht="12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2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138" t="s">
        <v>698</v>
      </c>
    </row>
    <row r="4" ht="3.75" customHeight="1"/>
    <row r="5" spans="1:11" ht="16.5" customHeight="1">
      <c r="A5" s="231" t="s">
        <v>38</v>
      </c>
      <c r="B5" s="232"/>
      <c r="C5" s="550" t="s">
        <v>599</v>
      </c>
      <c r="D5" s="551"/>
      <c r="E5" s="551"/>
      <c r="F5" s="551">
        <v>7</v>
      </c>
      <c r="G5" s="551"/>
      <c r="H5" s="551"/>
      <c r="I5" s="548">
        <v>12</v>
      </c>
      <c r="J5" s="548"/>
      <c r="K5" s="549"/>
    </row>
    <row r="6" spans="1:11" ht="16.5" customHeight="1">
      <c r="A6" s="233" t="s">
        <v>600</v>
      </c>
      <c r="B6" s="234"/>
      <c r="C6" s="235" t="s">
        <v>588</v>
      </c>
      <c r="D6" s="236" t="s">
        <v>42</v>
      </c>
      <c r="E6" s="236" t="s">
        <v>43</v>
      </c>
      <c r="F6" s="236" t="s">
        <v>588</v>
      </c>
      <c r="G6" s="236" t="s">
        <v>42</v>
      </c>
      <c r="H6" s="236" t="s">
        <v>43</v>
      </c>
      <c r="I6" s="236" t="s">
        <v>588</v>
      </c>
      <c r="J6" s="236" t="s">
        <v>42</v>
      </c>
      <c r="K6" s="237" t="s">
        <v>43</v>
      </c>
    </row>
    <row r="7" spans="1:11" ht="5.25" customHeight="1">
      <c r="A7" s="238"/>
      <c r="B7" s="239"/>
      <c r="C7" s="240"/>
      <c r="D7" s="240"/>
      <c r="E7" s="240"/>
      <c r="F7" s="240"/>
      <c r="G7" s="240"/>
      <c r="H7" s="240"/>
      <c r="I7" s="240"/>
      <c r="J7" s="240"/>
      <c r="K7" s="240"/>
    </row>
    <row r="8" spans="1:11" s="245" customFormat="1" ht="19.5" customHeight="1">
      <c r="A8" s="241" t="s">
        <v>601</v>
      </c>
      <c r="B8" s="242"/>
      <c r="C8" s="243">
        <f>SUM(D8:E8)</f>
        <v>150885</v>
      </c>
      <c r="D8" s="244">
        <f>SUM(D10:D23)</f>
        <v>82911</v>
      </c>
      <c r="E8" s="244">
        <f>SUM(E10:E23)</f>
        <v>67974</v>
      </c>
      <c r="F8" s="243">
        <f>SUM(G8:H8)</f>
        <v>160259</v>
      </c>
      <c r="G8" s="244">
        <f>SUM(G10:G23)</f>
        <v>87614</v>
      </c>
      <c r="H8" s="244">
        <f>SUM(H10:H23)</f>
        <v>72645</v>
      </c>
      <c r="I8" s="243">
        <f>SUM(J8:K8)</f>
        <v>157520</v>
      </c>
      <c r="J8" s="244">
        <f>SUM(J10:J23)</f>
        <v>85283</v>
      </c>
      <c r="K8" s="244">
        <f>SUM(K10:K23)</f>
        <v>72237</v>
      </c>
    </row>
    <row r="9" spans="1:11" s="245" customFormat="1" ht="19.5" customHeight="1">
      <c r="A9" s="241"/>
      <c r="B9" s="242"/>
      <c r="C9" s="230"/>
      <c r="D9" s="244"/>
      <c r="E9" s="244"/>
      <c r="F9" s="230"/>
      <c r="G9" s="244"/>
      <c r="H9" s="244"/>
      <c r="I9" s="246"/>
      <c r="J9" s="246"/>
      <c r="K9" s="246"/>
    </row>
    <row r="10" spans="1:11" ht="18" customHeight="1">
      <c r="A10" s="247" t="s">
        <v>602</v>
      </c>
      <c r="B10" s="248"/>
      <c r="C10" s="230">
        <f>SUM(D10:E10)</f>
        <v>3471</v>
      </c>
      <c r="D10" s="230">
        <v>1857</v>
      </c>
      <c r="E10" s="230">
        <v>1614</v>
      </c>
      <c r="F10" s="230">
        <f>SUM(G10:H10)</f>
        <v>3551</v>
      </c>
      <c r="G10" s="230">
        <v>1862</v>
      </c>
      <c r="H10" s="230">
        <v>1689</v>
      </c>
      <c r="I10" s="249">
        <v>2943</v>
      </c>
      <c r="J10" s="249">
        <v>1509</v>
      </c>
      <c r="K10" s="249">
        <v>1434</v>
      </c>
    </row>
    <row r="11" spans="1:11" ht="18" customHeight="1">
      <c r="A11" s="247" t="s">
        <v>603</v>
      </c>
      <c r="B11" s="248"/>
      <c r="C11" s="230">
        <f aca="true" t="shared" si="0" ref="C11:C23">SUM(D11:E11)</f>
        <v>402</v>
      </c>
      <c r="D11" s="230">
        <v>332</v>
      </c>
      <c r="E11" s="230">
        <v>70</v>
      </c>
      <c r="F11" s="230">
        <f aca="true" t="shared" si="1" ref="F11:F23">SUM(G11:H11)</f>
        <v>302</v>
      </c>
      <c r="G11" s="230">
        <v>251</v>
      </c>
      <c r="H11" s="230">
        <v>51</v>
      </c>
      <c r="I11" s="249">
        <v>219</v>
      </c>
      <c r="J11" s="249">
        <v>191</v>
      </c>
      <c r="K11" s="249">
        <v>28</v>
      </c>
    </row>
    <row r="12" spans="1:11" ht="18" customHeight="1">
      <c r="A12" s="247" t="s">
        <v>604</v>
      </c>
      <c r="B12" s="248"/>
      <c r="C12" s="230">
        <f t="shared" si="0"/>
        <v>710</v>
      </c>
      <c r="D12" s="230">
        <v>642</v>
      </c>
      <c r="E12" s="230">
        <v>68</v>
      </c>
      <c r="F12" s="230">
        <f t="shared" si="1"/>
        <v>563</v>
      </c>
      <c r="G12" s="230">
        <v>528</v>
      </c>
      <c r="H12" s="230">
        <v>35</v>
      </c>
      <c r="I12" s="249">
        <v>373</v>
      </c>
      <c r="J12" s="249">
        <v>343</v>
      </c>
      <c r="K12" s="249">
        <v>30</v>
      </c>
    </row>
    <row r="13" spans="1:11" ht="18" customHeight="1">
      <c r="A13" s="247" t="s">
        <v>605</v>
      </c>
      <c r="B13" s="248"/>
      <c r="C13" s="230">
        <f t="shared" si="0"/>
        <v>175</v>
      </c>
      <c r="D13" s="230">
        <v>150</v>
      </c>
      <c r="E13" s="230">
        <v>25</v>
      </c>
      <c r="F13" s="230">
        <f t="shared" si="1"/>
        <v>185</v>
      </c>
      <c r="G13" s="230">
        <v>160</v>
      </c>
      <c r="H13" s="230">
        <v>25</v>
      </c>
      <c r="I13" s="249">
        <v>134</v>
      </c>
      <c r="J13" s="249">
        <v>116</v>
      </c>
      <c r="K13" s="249">
        <v>18</v>
      </c>
    </row>
    <row r="14" spans="1:11" ht="18" customHeight="1">
      <c r="A14" s="247" t="s">
        <v>606</v>
      </c>
      <c r="B14" s="248"/>
      <c r="C14" s="230">
        <f t="shared" si="0"/>
        <v>14529</v>
      </c>
      <c r="D14" s="230">
        <v>12455</v>
      </c>
      <c r="E14" s="230">
        <v>2074</v>
      </c>
      <c r="F14" s="230">
        <f t="shared" si="1"/>
        <v>17018</v>
      </c>
      <c r="G14" s="230">
        <v>14414</v>
      </c>
      <c r="H14" s="230">
        <v>2604</v>
      </c>
      <c r="I14" s="249">
        <v>17766</v>
      </c>
      <c r="J14" s="249">
        <v>15129</v>
      </c>
      <c r="K14" s="249">
        <v>2637</v>
      </c>
    </row>
    <row r="15" spans="1:11" ht="18" customHeight="1">
      <c r="A15" s="247" t="s">
        <v>607</v>
      </c>
      <c r="B15" s="248"/>
      <c r="C15" s="230">
        <f t="shared" si="0"/>
        <v>16094</v>
      </c>
      <c r="D15" s="230">
        <v>9766</v>
      </c>
      <c r="E15" s="230">
        <v>6328</v>
      </c>
      <c r="F15" s="230">
        <f t="shared" si="1"/>
        <v>15668</v>
      </c>
      <c r="G15" s="230">
        <v>9689</v>
      </c>
      <c r="H15" s="230">
        <v>5979</v>
      </c>
      <c r="I15" s="249">
        <v>13026</v>
      </c>
      <c r="J15" s="249">
        <v>8357</v>
      </c>
      <c r="K15" s="249">
        <v>4669</v>
      </c>
    </row>
    <row r="16" spans="1:11" ht="18" customHeight="1">
      <c r="A16" s="247" t="s">
        <v>608</v>
      </c>
      <c r="B16" s="248"/>
      <c r="C16" s="230">
        <f t="shared" si="0"/>
        <v>826</v>
      </c>
      <c r="D16" s="230">
        <v>698</v>
      </c>
      <c r="E16" s="230">
        <v>128</v>
      </c>
      <c r="F16" s="230">
        <f t="shared" si="1"/>
        <v>901</v>
      </c>
      <c r="G16" s="230">
        <v>737</v>
      </c>
      <c r="H16" s="230">
        <v>164</v>
      </c>
      <c r="I16" s="249">
        <v>801</v>
      </c>
      <c r="J16" s="249">
        <v>684</v>
      </c>
      <c r="K16" s="249">
        <v>117</v>
      </c>
    </row>
    <row r="17" spans="1:11" ht="18" customHeight="1">
      <c r="A17" s="247" t="s">
        <v>609</v>
      </c>
      <c r="B17" s="248"/>
      <c r="C17" s="230">
        <f t="shared" si="0"/>
        <v>8166</v>
      </c>
      <c r="D17" s="230">
        <v>7081</v>
      </c>
      <c r="E17" s="230">
        <v>1085</v>
      </c>
      <c r="F17" s="230">
        <f t="shared" si="1"/>
        <v>8501</v>
      </c>
      <c r="G17" s="230">
        <v>7163</v>
      </c>
      <c r="H17" s="230">
        <v>1338</v>
      </c>
      <c r="I17" s="249">
        <v>8306</v>
      </c>
      <c r="J17" s="249">
        <v>6822</v>
      </c>
      <c r="K17" s="249">
        <v>1484</v>
      </c>
    </row>
    <row r="18" spans="1:11" ht="18" customHeight="1">
      <c r="A18" s="247" t="s">
        <v>710</v>
      </c>
      <c r="B18" s="248"/>
      <c r="C18" s="230">
        <f t="shared" si="0"/>
        <v>45744</v>
      </c>
      <c r="D18" s="230">
        <v>21548</v>
      </c>
      <c r="E18" s="230">
        <v>24196</v>
      </c>
      <c r="F18" s="230">
        <f t="shared" si="1"/>
        <v>47105</v>
      </c>
      <c r="G18" s="230">
        <v>22199</v>
      </c>
      <c r="H18" s="230">
        <v>24906</v>
      </c>
      <c r="I18" s="249">
        <v>44979</v>
      </c>
      <c r="J18" s="249">
        <v>20826</v>
      </c>
      <c r="K18" s="249">
        <v>24153</v>
      </c>
    </row>
    <row r="19" spans="1:11" ht="18" customHeight="1">
      <c r="A19" s="247" t="s">
        <v>610</v>
      </c>
      <c r="B19" s="248"/>
      <c r="C19" s="230">
        <f t="shared" si="0"/>
        <v>6801</v>
      </c>
      <c r="D19" s="230">
        <v>3151</v>
      </c>
      <c r="E19" s="230">
        <v>3650</v>
      </c>
      <c r="F19" s="230">
        <f t="shared" si="1"/>
        <v>6707</v>
      </c>
      <c r="G19" s="230">
        <v>3104</v>
      </c>
      <c r="H19" s="230">
        <v>3603</v>
      </c>
      <c r="I19" s="249">
        <v>5864</v>
      </c>
      <c r="J19" s="249">
        <v>2841</v>
      </c>
      <c r="K19" s="249">
        <v>3023</v>
      </c>
    </row>
    <row r="20" spans="1:11" ht="18" customHeight="1">
      <c r="A20" s="247" t="s">
        <v>611</v>
      </c>
      <c r="B20" s="248"/>
      <c r="C20" s="230">
        <f t="shared" si="0"/>
        <v>1716</v>
      </c>
      <c r="D20" s="230">
        <v>1032</v>
      </c>
      <c r="E20" s="230">
        <v>684</v>
      </c>
      <c r="F20" s="230">
        <f t="shared" si="1"/>
        <v>1788</v>
      </c>
      <c r="G20" s="230">
        <v>1055</v>
      </c>
      <c r="H20" s="230">
        <v>733</v>
      </c>
      <c r="I20" s="249">
        <v>1768</v>
      </c>
      <c r="J20" s="249">
        <v>1008</v>
      </c>
      <c r="K20" s="249">
        <v>760</v>
      </c>
    </row>
    <row r="21" spans="1:11" ht="18" customHeight="1">
      <c r="A21" s="247" t="s">
        <v>612</v>
      </c>
      <c r="B21" s="248"/>
      <c r="C21" s="230">
        <f t="shared" si="0"/>
        <v>44676</v>
      </c>
      <c r="D21" s="230">
        <v>19133</v>
      </c>
      <c r="E21" s="230">
        <v>25543</v>
      </c>
      <c r="F21" s="230">
        <f t="shared" si="1"/>
        <v>50481</v>
      </c>
      <c r="G21" s="230">
        <v>21362</v>
      </c>
      <c r="H21" s="230">
        <v>29119</v>
      </c>
      <c r="I21" s="249">
        <v>52631</v>
      </c>
      <c r="J21" s="249">
        <v>21876</v>
      </c>
      <c r="K21" s="249">
        <v>30755</v>
      </c>
    </row>
    <row r="22" spans="1:11" ht="18" customHeight="1">
      <c r="A22" s="250" t="s">
        <v>613</v>
      </c>
      <c r="B22" s="251"/>
      <c r="C22" s="230">
        <f t="shared" si="0"/>
        <v>6489</v>
      </c>
      <c r="D22" s="230">
        <v>4479</v>
      </c>
      <c r="E22" s="230">
        <v>2010</v>
      </c>
      <c r="F22" s="230">
        <f t="shared" si="1"/>
        <v>6487</v>
      </c>
      <c r="G22" s="230">
        <v>4539</v>
      </c>
      <c r="H22" s="230">
        <v>1948</v>
      </c>
      <c r="I22" s="249">
        <v>6624</v>
      </c>
      <c r="J22" s="249">
        <v>4441</v>
      </c>
      <c r="K22" s="249">
        <v>2183</v>
      </c>
    </row>
    <row r="23" spans="1:11" ht="18" customHeight="1">
      <c r="A23" s="247" t="s">
        <v>614</v>
      </c>
      <c r="B23" s="248"/>
      <c r="C23" s="230">
        <f t="shared" si="0"/>
        <v>1086</v>
      </c>
      <c r="D23" s="230">
        <v>587</v>
      </c>
      <c r="E23" s="230">
        <v>499</v>
      </c>
      <c r="F23" s="230">
        <f t="shared" si="1"/>
        <v>1002</v>
      </c>
      <c r="G23" s="230">
        <v>551</v>
      </c>
      <c r="H23" s="230">
        <v>451</v>
      </c>
      <c r="I23" s="249">
        <v>2086</v>
      </c>
      <c r="J23" s="249">
        <v>1140</v>
      </c>
      <c r="K23" s="249">
        <v>946</v>
      </c>
    </row>
    <row r="24" spans="1:11" ht="3.75" customHeight="1">
      <c r="A24" s="252"/>
      <c r="B24" s="253"/>
      <c r="C24" s="254"/>
      <c r="D24" s="254"/>
      <c r="E24" s="254"/>
      <c r="F24" s="254"/>
      <c r="G24" s="254"/>
      <c r="H24" s="254"/>
      <c r="I24" s="254"/>
      <c r="J24" s="254"/>
      <c r="K24" s="254"/>
    </row>
    <row r="25" spans="1:8" ht="3.75" customHeight="1">
      <c r="A25" s="255"/>
      <c r="B25" s="255"/>
      <c r="C25" s="230"/>
      <c r="D25" s="230"/>
      <c r="E25" s="230"/>
      <c r="F25" s="230"/>
      <c r="G25" s="230"/>
      <c r="H25" s="230"/>
    </row>
    <row r="26" spans="1:11" ht="12" customHeight="1">
      <c r="A26" s="228" t="s">
        <v>615</v>
      </c>
      <c r="I26" s="229"/>
      <c r="J26" s="229"/>
      <c r="K26" s="229"/>
    </row>
    <row r="27" spans="1:8" ht="12">
      <c r="A27" s="255"/>
      <c r="B27" s="255"/>
      <c r="C27" s="230"/>
      <c r="D27" s="230"/>
      <c r="E27" s="230"/>
      <c r="F27" s="230"/>
      <c r="G27" s="230"/>
      <c r="H27" s="230"/>
    </row>
    <row r="28" spans="1:8" ht="12">
      <c r="A28" s="255"/>
      <c r="B28" s="255"/>
      <c r="C28" s="230"/>
      <c r="D28" s="230"/>
      <c r="E28" s="230"/>
      <c r="F28" s="230"/>
      <c r="G28" s="230"/>
      <c r="H28" s="230"/>
    </row>
    <row r="29" spans="1:8" ht="12">
      <c r="A29" s="255"/>
      <c r="B29" s="255"/>
      <c r="C29" s="230"/>
      <c r="D29" s="230"/>
      <c r="E29" s="230"/>
      <c r="F29" s="230"/>
      <c r="G29" s="230"/>
      <c r="H29" s="230"/>
    </row>
  </sheetData>
  <mergeCells count="4">
    <mergeCell ref="A1:K1"/>
    <mergeCell ref="I5:K5"/>
    <mergeCell ref="C5:E5"/>
    <mergeCell ref="F5:H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P35"/>
  <sheetViews>
    <sheetView workbookViewId="0" topLeftCell="A1">
      <selection activeCell="G29" sqref="G29"/>
    </sheetView>
  </sheetViews>
  <sheetFormatPr defaultColWidth="9.59765625" defaultRowHeight="18" customHeight="1"/>
  <cols>
    <col min="1" max="1" width="10.19921875" style="257" customWidth="1"/>
    <col min="2" max="2" width="0.796875" style="257" customWidth="1"/>
    <col min="3" max="3" width="9.59765625" style="48" customWidth="1"/>
    <col min="4" max="4" width="7.796875" style="48" customWidth="1"/>
    <col min="5" max="5" width="9.796875" style="48" customWidth="1"/>
    <col min="6" max="6" width="9.3984375" style="48" customWidth="1"/>
    <col min="7" max="7" width="10.796875" style="48" customWidth="1"/>
    <col min="8" max="8" width="7.796875" style="48" customWidth="1"/>
    <col min="9" max="9" width="11" style="48" customWidth="1"/>
    <col min="10" max="10" width="10.796875" style="48" customWidth="1"/>
    <col min="11" max="11" width="9.59765625" style="48" customWidth="1"/>
    <col min="12" max="12" width="7.796875" style="48" customWidth="1"/>
    <col min="13" max="13" width="9.59765625" style="48" customWidth="1"/>
    <col min="14" max="14" width="9.796875" style="48" customWidth="1"/>
    <col min="15" max="15" width="11.796875" style="83" customWidth="1"/>
    <col min="16" max="16384" width="9.59765625" style="83" customWidth="1"/>
  </cols>
  <sheetData>
    <row r="1" spans="1:14" s="191" customFormat="1" ht="18" customHeight="1">
      <c r="A1" s="552" t="s">
        <v>696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</row>
    <row r="2" spans="1:14" s="191" customFormat="1" ht="12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1:14" s="191" customFormat="1" ht="12" customHeight="1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138" t="s">
        <v>699</v>
      </c>
    </row>
    <row r="4" ht="3.75" customHeight="1"/>
    <row r="5" spans="1:14" s="135" customFormat="1" ht="15" customHeight="1">
      <c r="A5" s="502" t="s">
        <v>616</v>
      </c>
      <c r="B5" s="141"/>
      <c r="C5" s="553" t="s">
        <v>680</v>
      </c>
      <c r="D5" s="553"/>
      <c r="E5" s="553"/>
      <c r="F5" s="553"/>
      <c r="G5" s="554" t="s">
        <v>681</v>
      </c>
      <c r="H5" s="553"/>
      <c r="I5" s="553"/>
      <c r="J5" s="553"/>
      <c r="K5" s="554" t="s">
        <v>682</v>
      </c>
      <c r="L5" s="553"/>
      <c r="M5" s="553"/>
      <c r="N5" s="553"/>
    </row>
    <row r="6" spans="1:14" s="261" customFormat="1" ht="24" customHeight="1">
      <c r="A6" s="503"/>
      <c r="B6" s="62"/>
      <c r="C6" s="258" t="s">
        <v>617</v>
      </c>
      <c r="D6" s="259" t="s">
        <v>683</v>
      </c>
      <c r="E6" s="259" t="s">
        <v>391</v>
      </c>
      <c r="F6" s="259" t="s">
        <v>392</v>
      </c>
      <c r="G6" s="259" t="s">
        <v>617</v>
      </c>
      <c r="H6" s="259" t="s">
        <v>683</v>
      </c>
      <c r="I6" s="259" t="s">
        <v>391</v>
      </c>
      <c r="J6" s="259" t="s">
        <v>392</v>
      </c>
      <c r="K6" s="259" t="s">
        <v>617</v>
      </c>
      <c r="L6" s="259" t="s">
        <v>683</v>
      </c>
      <c r="M6" s="259" t="s">
        <v>391</v>
      </c>
      <c r="N6" s="260" t="s">
        <v>392</v>
      </c>
    </row>
    <row r="7" spans="1:14" s="54" customFormat="1" ht="4.5" customHeight="1">
      <c r="A7" s="82"/>
      <c r="B7" s="116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</row>
    <row r="8" spans="1:16" s="269" customFormat="1" ht="15" customHeight="1">
      <c r="A8" s="263" t="s">
        <v>684</v>
      </c>
      <c r="B8" s="264"/>
      <c r="C8" s="265">
        <f>SUM(E8:F8)</f>
        <v>47335</v>
      </c>
      <c r="D8" s="266">
        <v>14.315568539923909</v>
      </c>
      <c r="E8" s="265">
        <f>SUM(E9:E31)</f>
        <v>24083</v>
      </c>
      <c r="F8" s="265">
        <f>SUM(F9:F31)</f>
        <v>23252</v>
      </c>
      <c r="G8" s="265">
        <f>SUM(I8:J8)</f>
        <v>221951</v>
      </c>
      <c r="H8" s="266">
        <v>67.1248495406074</v>
      </c>
      <c r="I8" s="265">
        <f>SUM(I9:I31)</f>
        <v>106414</v>
      </c>
      <c r="J8" s="265">
        <f>SUM(J9:J31)</f>
        <v>115537</v>
      </c>
      <c r="K8" s="265">
        <f>SUM(M8:N8)</f>
        <v>60130</v>
      </c>
      <c r="L8" s="266">
        <v>18.185172415878835</v>
      </c>
      <c r="M8" s="265">
        <f>SUM(M9:M31)</f>
        <v>23498</v>
      </c>
      <c r="N8" s="265">
        <f>SUM(N9:N31)</f>
        <v>36632</v>
      </c>
      <c r="O8" s="267"/>
      <c r="P8" s="268"/>
    </row>
    <row r="9" spans="1:16" s="94" customFormat="1" ht="15" customHeight="1">
      <c r="A9" s="82" t="s">
        <v>618</v>
      </c>
      <c r="B9" s="116"/>
      <c r="C9" s="270">
        <f>SUM(E9:F9)</f>
        <v>344</v>
      </c>
      <c r="D9" s="271">
        <v>8.942032752794384</v>
      </c>
      <c r="E9" s="270">
        <v>195</v>
      </c>
      <c r="F9" s="270">
        <v>149</v>
      </c>
      <c r="G9" s="270">
        <f aca="true" t="shared" si="0" ref="G9:G31">SUM(I9:J9)</f>
        <v>2354</v>
      </c>
      <c r="H9" s="271">
        <v>61.19053808162205</v>
      </c>
      <c r="I9" s="270">
        <v>1013</v>
      </c>
      <c r="J9" s="270">
        <v>1341</v>
      </c>
      <c r="K9" s="270">
        <f aca="true" t="shared" si="1" ref="K9:K31">SUM(M9:N9)</f>
        <v>1138</v>
      </c>
      <c r="L9" s="271">
        <v>29.581492071744215</v>
      </c>
      <c r="M9" s="270">
        <v>360</v>
      </c>
      <c r="N9" s="270">
        <v>778</v>
      </c>
      <c r="O9" s="267"/>
      <c r="P9" s="268"/>
    </row>
    <row r="10" spans="1:16" s="94" customFormat="1" ht="15" customHeight="1">
      <c r="A10" s="82" t="s">
        <v>404</v>
      </c>
      <c r="B10" s="116"/>
      <c r="C10" s="270">
        <f aca="true" t="shared" si="2" ref="C10:C31">SUM(E10:F10)</f>
        <v>440</v>
      </c>
      <c r="D10" s="271">
        <v>8.118081180811808</v>
      </c>
      <c r="E10" s="270">
        <v>234</v>
      </c>
      <c r="F10" s="270">
        <v>206</v>
      </c>
      <c r="G10" s="270">
        <f t="shared" si="0"/>
        <v>3333</v>
      </c>
      <c r="H10" s="271">
        <v>61.49446494464945</v>
      </c>
      <c r="I10" s="270">
        <v>1434</v>
      </c>
      <c r="J10" s="270">
        <v>1899</v>
      </c>
      <c r="K10" s="270">
        <f t="shared" si="1"/>
        <v>1597</v>
      </c>
      <c r="L10" s="271">
        <v>29.464944649446494</v>
      </c>
      <c r="M10" s="270">
        <v>542</v>
      </c>
      <c r="N10" s="270">
        <v>1055</v>
      </c>
      <c r="O10" s="267"/>
      <c r="P10" s="268"/>
    </row>
    <row r="11" spans="1:16" s="94" customFormat="1" ht="15" customHeight="1">
      <c r="A11" s="82" t="s">
        <v>619</v>
      </c>
      <c r="B11" s="116"/>
      <c r="C11" s="270">
        <f t="shared" si="2"/>
        <v>403</v>
      </c>
      <c r="D11" s="271">
        <v>10.709540260430508</v>
      </c>
      <c r="E11" s="270">
        <v>192</v>
      </c>
      <c r="F11" s="270">
        <v>211</v>
      </c>
      <c r="G11" s="270">
        <f t="shared" si="0"/>
        <v>2259</v>
      </c>
      <c r="H11" s="271">
        <v>60.03188944990699</v>
      </c>
      <c r="I11" s="270">
        <v>1011</v>
      </c>
      <c r="J11" s="270">
        <v>1248</v>
      </c>
      <c r="K11" s="270">
        <f t="shared" si="1"/>
        <v>1039</v>
      </c>
      <c r="L11" s="271">
        <v>27.610948711134732</v>
      </c>
      <c r="M11" s="270">
        <v>359</v>
      </c>
      <c r="N11" s="270">
        <v>680</v>
      </c>
      <c r="O11" s="267"/>
      <c r="P11" s="268"/>
    </row>
    <row r="12" spans="1:16" s="94" customFormat="1" ht="15" customHeight="1">
      <c r="A12" s="82" t="s">
        <v>620</v>
      </c>
      <c r="B12" s="116"/>
      <c r="C12" s="270">
        <f t="shared" si="2"/>
        <v>321</v>
      </c>
      <c r="D12" s="271">
        <v>8.36591086786552</v>
      </c>
      <c r="E12" s="270">
        <v>182</v>
      </c>
      <c r="F12" s="270">
        <v>139</v>
      </c>
      <c r="G12" s="270">
        <f t="shared" si="0"/>
        <v>2524</v>
      </c>
      <c r="H12" s="271">
        <v>65.78055772739118</v>
      </c>
      <c r="I12" s="270">
        <v>1172</v>
      </c>
      <c r="J12" s="270">
        <v>1352</v>
      </c>
      <c r="K12" s="270">
        <f t="shared" si="1"/>
        <v>949</v>
      </c>
      <c r="L12" s="271">
        <v>24.73286421683607</v>
      </c>
      <c r="M12" s="270">
        <v>331</v>
      </c>
      <c r="N12" s="270">
        <v>618</v>
      </c>
      <c r="O12" s="267"/>
      <c r="P12" s="268"/>
    </row>
    <row r="13" spans="1:16" s="94" customFormat="1" ht="15" customHeight="1">
      <c r="A13" s="82" t="s">
        <v>621</v>
      </c>
      <c r="B13" s="116"/>
      <c r="C13" s="270">
        <f t="shared" si="2"/>
        <v>1491</v>
      </c>
      <c r="D13" s="271">
        <v>12.032927124525866</v>
      </c>
      <c r="E13" s="270">
        <v>777</v>
      </c>
      <c r="F13" s="270">
        <v>714</v>
      </c>
      <c r="G13" s="270">
        <f t="shared" si="0"/>
        <v>8620</v>
      </c>
      <c r="H13" s="271">
        <v>69.56662093454928</v>
      </c>
      <c r="I13" s="270">
        <v>4020</v>
      </c>
      <c r="J13" s="270">
        <v>4600</v>
      </c>
      <c r="K13" s="270">
        <f t="shared" si="1"/>
        <v>2201</v>
      </c>
      <c r="L13" s="271">
        <v>17.762892421919137</v>
      </c>
      <c r="M13" s="270">
        <v>805</v>
      </c>
      <c r="N13" s="270">
        <v>1396</v>
      </c>
      <c r="O13" s="267"/>
      <c r="P13" s="268"/>
    </row>
    <row r="14" spans="1:16" s="94" customFormat="1" ht="15" customHeight="1">
      <c r="A14" s="82" t="s">
        <v>685</v>
      </c>
      <c r="B14" s="116"/>
      <c r="C14" s="270">
        <f t="shared" si="2"/>
        <v>2397</v>
      </c>
      <c r="D14" s="271">
        <v>11.509651397291847</v>
      </c>
      <c r="E14" s="270">
        <v>1206</v>
      </c>
      <c r="F14" s="270">
        <v>1191</v>
      </c>
      <c r="G14" s="270">
        <f t="shared" si="0"/>
        <v>13430</v>
      </c>
      <c r="H14" s="271">
        <v>64.48669931815999</v>
      </c>
      <c r="I14" s="270">
        <v>6151</v>
      </c>
      <c r="J14" s="270">
        <v>7279</v>
      </c>
      <c r="K14" s="270">
        <f t="shared" si="1"/>
        <v>4951</v>
      </c>
      <c r="L14" s="271">
        <v>23.77316815519063</v>
      </c>
      <c r="M14" s="270">
        <v>1845</v>
      </c>
      <c r="N14" s="270">
        <v>3106</v>
      </c>
      <c r="O14" s="267"/>
      <c r="P14" s="268"/>
    </row>
    <row r="15" spans="1:16" s="94" customFormat="1" ht="15" customHeight="1">
      <c r="A15" s="82" t="s">
        <v>409</v>
      </c>
      <c r="B15" s="116"/>
      <c r="C15" s="270">
        <f t="shared" si="2"/>
        <v>1217</v>
      </c>
      <c r="D15" s="271">
        <v>11.672741223863419</v>
      </c>
      <c r="E15" s="270">
        <v>632</v>
      </c>
      <c r="F15" s="270">
        <v>585</v>
      </c>
      <c r="G15" s="270">
        <f t="shared" si="0"/>
        <v>6630</v>
      </c>
      <c r="H15" s="271">
        <v>63.591022443890274</v>
      </c>
      <c r="I15" s="270">
        <v>3015</v>
      </c>
      <c r="J15" s="270">
        <v>3615</v>
      </c>
      <c r="K15" s="270">
        <f t="shared" si="1"/>
        <v>2528</v>
      </c>
      <c r="L15" s="271">
        <v>24.247074621139458</v>
      </c>
      <c r="M15" s="270">
        <v>905</v>
      </c>
      <c r="N15" s="270">
        <v>1623</v>
      </c>
      <c r="O15" s="267"/>
      <c r="P15" s="268"/>
    </row>
    <row r="16" spans="1:16" s="94" customFormat="1" ht="15" customHeight="1">
      <c r="A16" s="82" t="s">
        <v>622</v>
      </c>
      <c r="B16" s="116"/>
      <c r="C16" s="270">
        <f t="shared" si="2"/>
        <v>5129</v>
      </c>
      <c r="D16" s="271">
        <v>14.003713209195654</v>
      </c>
      <c r="E16" s="270">
        <v>2588</v>
      </c>
      <c r="F16" s="270">
        <v>2541</v>
      </c>
      <c r="G16" s="270">
        <f t="shared" si="0"/>
        <v>24156</v>
      </c>
      <c r="H16" s="271">
        <v>65.95314803691366</v>
      </c>
      <c r="I16" s="270">
        <v>11251</v>
      </c>
      <c r="J16" s="270">
        <v>12905</v>
      </c>
      <c r="K16" s="270">
        <f t="shared" si="1"/>
        <v>7240</v>
      </c>
      <c r="L16" s="271">
        <v>19.767378365095833</v>
      </c>
      <c r="M16" s="270">
        <v>2833</v>
      </c>
      <c r="N16" s="270">
        <v>4407</v>
      </c>
      <c r="O16" s="267"/>
      <c r="P16" s="268"/>
    </row>
    <row r="17" spans="1:16" s="94" customFormat="1" ht="15" customHeight="1">
      <c r="A17" s="82" t="s">
        <v>623</v>
      </c>
      <c r="B17" s="116"/>
      <c r="C17" s="270">
        <f t="shared" si="2"/>
        <v>4188</v>
      </c>
      <c r="D17" s="271">
        <v>13.210522995394614</v>
      </c>
      <c r="E17" s="270">
        <v>2138</v>
      </c>
      <c r="F17" s="270">
        <v>2050</v>
      </c>
      <c r="G17" s="270">
        <f t="shared" si="0"/>
        <v>21789</v>
      </c>
      <c r="H17" s="271">
        <v>68.73067945240048</v>
      </c>
      <c r="I17" s="270">
        <v>10427</v>
      </c>
      <c r="J17" s="270">
        <v>11362</v>
      </c>
      <c r="K17" s="270">
        <f t="shared" si="1"/>
        <v>5651</v>
      </c>
      <c r="L17" s="271">
        <v>17.82537379345152</v>
      </c>
      <c r="M17" s="270">
        <v>2151</v>
      </c>
      <c r="N17" s="270">
        <v>3500</v>
      </c>
      <c r="O17" s="267"/>
      <c r="P17" s="268"/>
    </row>
    <row r="18" spans="1:16" s="94" customFormat="1" ht="15" customHeight="1">
      <c r="A18" s="82" t="s">
        <v>624</v>
      </c>
      <c r="B18" s="116"/>
      <c r="C18" s="270">
        <f t="shared" si="2"/>
        <v>1983</v>
      </c>
      <c r="D18" s="271">
        <v>14.510463925069516</v>
      </c>
      <c r="E18" s="270">
        <v>1029</v>
      </c>
      <c r="F18" s="270">
        <v>954</v>
      </c>
      <c r="G18" s="270">
        <f t="shared" si="0"/>
        <v>9019</v>
      </c>
      <c r="H18" s="271">
        <v>65.99590223913361</v>
      </c>
      <c r="I18" s="270">
        <v>4475</v>
      </c>
      <c r="J18" s="270">
        <v>4544</v>
      </c>
      <c r="K18" s="270">
        <f t="shared" si="1"/>
        <v>2613</v>
      </c>
      <c r="L18" s="271">
        <v>19.120444899751206</v>
      </c>
      <c r="M18" s="270">
        <v>1055</v>
      </c>
      <c r="N18" s="270">
        <v>1558</v>
      </c>
      <c r="O18" s="267"/>
      <c r="P18" s="268"/>
    </row>
    <row r="19" spans="1:16" s="94" customFormat="1" ht="15" customHeight="1">
      <c r="A19" s="82" t="s">
        <v>393</v>
      </c>
      <c r="B19" s="116"/>
      <c r="C19" s="270">
        <f t="shared" si="2"/>
        <v>385</v>
      </c>
      <c r="D19" s="271">
        <v>12.229987293519695</v>
      </c>
      <c r="E19" s="270">
        <v>183</v>
      </c>
      <c r="F19" s="270">
        <v>202</v>
      </c>
      <c r="G19" s="270">
        <f t="shared" si="0"/>
        <v>1898</v>
      </c>
      <c r="H19" s="271">
        <v>60.29224904701398</v>
      </c>
      <c r="I19" s="270">
        <v>915</v>
      </c>
      <c r="J19" s="270">
        <v>983</v>
      </c>
      <c r="K19" s="270">
        <f t="shared" si="1"/>
        <v>859</v>
      </c>
      <c r="L19" s="271">
        <v>27.28716645489199</v>
      </c>
      <c r="M19" s="270">
        <v>350</v>
      </c>
      <c r="N19" s="270">
        <v>509</v>
      </c>
      <c r="O19" s="267"/>
      <c r="P19" s="268"/>
    </row>
    <row r="20" spans="1:16" s="94" customFormat="1" ht="15" customHeight="1">
      <c r="A20" s="82" t="s">
        <v>625</v>
      </c>
      <c r="B20" s="116"/>
      <c r="C20" s="270">
        <f t="shared" si="2"/>
        <v>2416</v>
      </c>
      <c r="D20" s="271">
        <v>17.558139534883722</v>
      </c>
      <c r="E20" s="270">
        <v>1230</v>
      </c>
      <c r="F20" s="270">
        <v>1186</v>
      </c>
      <c r="G20" s="270">
        <f t="shared" si="0"/>
        <v>9869</v>
      </c>
      <c r="H20" s="271">
        <v>71.72238372093022</v>
      </c>
      <c r="I20" s="270">
        <v>4751</v>
      </c>
      <c r="J20" s="270">
        <v>5118</v>
      </c>
      <c r="K20" s="270">
        <f t="shared" si="1"/>
        <v>1426</v>
      </c>
      <c r="L20" s="271">
        <v>10.363372093023255</v>
      </c>
      <c r="M20" s="270">
        <v>597</v>
      </c>
      <c r="N20" s="270">
        <v>829</v>
      </c>
      <c r="O20" s="267"/>
      <c r="P20" s="268"/>
    </row>
    <row r="21" spans="1:16" s="94" customFormat="1" ht="15" customHeight="1">
      <c r="A21" s="82" t="s">
        <v>395</v>
      </c>
      <c r="B21" s="116"/>
      <c r="C21" s="270">
        <f t="shared" si="2"/>
        <v>231</v>
      </c>
      <c r="D21" s="271">
        <v>10.739191073919107</v>
      </c>
      <c r="E21" s="270">
        <v>108</v>
      </c>
      <c r="F21" s="270">
        <v>123</v>
      </c>
      <c r="G21" s="270">
        <f t="shared" si="0"/>
        <v>1506</v>
      </c>
      <c r="H21" s="271">
        <v>70.01394700139471</v>
      </c>
      <c r="I21" s="270">
        <v>960</v>
      </c>
      <c r="J21" s="270">
        <v>546</v>
      </c>
      <c r="K21" s="270">
        <f t="shared" si="1"/>
        <v>411</v>
      </c>
      <c r="L21" s="271">
        <v>19.107391910739192</v>
      </c>
      <c r="M21" s="270">
        <v>155</v>
      </c>
      <c r="N21" s="270">
        <v>256</v>
      </c>
      <c r="O21" s="267"/>
      <c r="P21" s="268"/>
    </row>
    <row r="22" spans="1:16" s="94" customFormat="1" ht="15" customHeight="1">
      <c r="A22" s="82" t="s">
        <v>626</v>
      </c>
      <c r="B22" s="116"/>
      <c r="C22" s="270">
        <f t="shared" si="2"/>
        <v>3803</v>
      </c>
      <c r="D22" s="271">
        <v>14.999605584917566</v>
      </c>
      <c r="E22" s="270">
        <v>1910</v>
      </c>
      <c r="F22" s="270">
        <v>1893</v>
      </c>
      <c r="G22" s="270">
        <f t="shared" si="0"/>
        <v>17425</v>
      </c>
      <c r="H22" s="271">
        <v>68.72682811390708</v>
      </c>
      <c r="I22" s="270">
        <v>8620</v>
      </c>
      <c r="J22" s="270">
        <v>8805</v>
      </c>
      <c r="K22" s="270">
        <f t="shared" si="1"/>
        <v>4034</v>
      </c>
      <c r="L22" s="271">
        <v>15.910704425337224</v>
      </c>
      <c r="M22" s="270">
        <v>1619</v>
      </c>
      <c r="N22" s="270">
        <v>2415</v>
      </c>
      <c r="O22" s="267"/>
      <c r="P22" s="268"/>
    </row>
    <row r="23" spans="1:16" s="94" customFormat="1" ht="15" customHeight="1">
      <c r="A23" s="82" t="s">
        <v>413</v>
      </c>
      <c r="B23" s="116"/>
      <c r="C23" s="270">
        <f t="shared" si="2"/>
        <v>2253</v>
      </c>
      <c r="D23" s="271">
        <v>13.508814006475598</v>
      </c>
      <c r="E23" s="270">
        <v>1122</v>
      </c>
      <c r="F23" s="270">
        <v>1131</v>
      </c>
      <c r="G23" s="270">
        <f t="shared" si="0"/>
        <v>11262</v>
      </c>
      <c r="H23" s="271">
        <v>67.52608226406043</v>
      </c>
      <c r="I23" s="270">
        <v>5369</v>
      </c>
      <c r="J23" s="270">
        <v>5893</v>
      </c>
      <c r="K23" s="270">
        <f t="shared" si="1"/>
        <v>3119</v>
      </c>
      <c r="L23" s="271">
        <v>18.701283127473317</v>
      </c>
      <c r="M23" s="270">
        <v>1310</v>
      </c>
      <c r="N23" s="270">
        <v>1809</v>
      </c>
      <c r="O23" s="267"/>
      <c r="P23" s="268"/>
    </row>
    <row r="24" spans="1:16" s="94" customFormat="1" ht="15" customHeight="1">
      <c r="A24" s="82" t="s">
        <v>627</v>
      </c>
      <c r="B24" s="116"/>
      <c r="C24" s="270">
        <f t="shared" si="2"/>
        <v>2685</v>
      </c>
      <c r="D24" s="271">
        <v>17.975497087768627</v>
      </c>
      <c r="E24" s="270">
        <v>1404</v>
      </c>
      <c r="F24" s="270">
        <v>1281</v>
      </c>
      <c r="G24" s="270">
        <f t="shared" si="0"/>
        <v>9821</v>
      </c>
      <c r="H24" s="271">
        <v>65.74948115418088</v>
      </c>
      <c r="I24" s="270">
        <v>4619</v>
      </c>
      <c r="J24" s="270">
        <v>5202</v>
      </c>
      <c r="K24" s="270">
        <f t="shared" si="1"/>
        <v>2362</v>
      </c>
      <c r="L24" s="271">
        <v>15.813081609426257</v>
      </c>
      <c r="M24" s="270">
        <v>985</v>
      </c>
      <c r="N24" s="270">
        <v>1377</v>
      </c>
      <c r="O24" s="267"/>
      <c r="P24" s="268"/>
    </row>
    <row r="25" spans="1:16" s="94" customFormat="1" ht="15" customHeight="1">
      <c r="A25" s="82" t="s">
        <v>628</v>
      </c>
      <c r="B25" s="116"/>
      <c r="C25" s="270">
        <f t="shared" si="2"/>
        <v>3932</v>
      </c>
      <c r="D25" s="271">
        <v>13.041026831614207</v>
      </c>
      <c r="E25" s="270">
        <v>2043</v>
      </c>
      <c r="F25" s="270">
        <v>1889</v>
      </c>
      <c r="G25" s="270">
        <f t="shared" si="0"/>
        <v>21047</v>
      </c>
      <c r="H25" s="271">
        <v>69.8053132566084</v>
      </c>
      <c r="I25" s="270">
        <v>10578</v>
      </c>
      <c r="J25" s="270">
        <v>10469</v>
      </c>
      <c r="K25" s="270">
        <f t="shared" si="1"/>
        <v>5057</v>
      </c>
      <c r="L25" s="271">
        <v>16.77224635998806</v>
      </c>
      <c r="M25" s="270">
        <v>2017</v>
      </c>
      <c r="N25" s="270">
        <v>3040</v>
      </c>
      <c r="O25" s="267"/>
      <c r="P25" s="268"/>
    </row>
    <row r="26" spans="1:16" s="94" customFormat="1" ht="15" customHeight="1">
      <c r="A26" s="82" t="s">
        <v>629</v>
      </c>
      <c r="B26" s="116"/>
      <c r="C26" s="270">
        <f t="shared" si="2"/>
        <v>4449</v>
      </c>
      <c r="D26" s="271">
        <v>16.09274397742892</v>
      </c>
      <c r="E26" s="270">
        <v>2243</v>
      </c>
      <c r="F26" s="270">
        <v>2206</v>
      </c>
      <c r="G26" s="270">
        <f t="shared" si="0"/>
        <v>19102</v>
      </c>
      <c r="H26" s="271">
        <v>69.09498661650872</v>
      </c>
      <c r="I26" s="270">
        <v>9178</v>
      </c>
      <c r="J26" s="270">
        <v>9924</v>
      </c>
      <c r="K26" s="270">
        <f t="shared" si="1"/>
        <v>3987</v>
      </c>
      <c r="L26" s="271">
        <v>14.421616147001373</v>
      </c>
      <c r="M26" s="270">
        <v>1654</v>
      </c>
      <c r="N26" s="270">
        <v>2333</v>
      </c>
      <c r="O26" s="267"/>
      <c r="P26" s="268"/>
    </row>
    <row r="27" spans="1:16" s="94" customFormat="1" ht="15" customHeight="1">
      <c r="A27" s="82" t="s">
        <v>630</v>
      </c>
      <c r="B27" s="116"/>
      <c r="C27" s="270">
        <f t="shared" si="2"/>
        <v>4490</v>
      </c>
      <c r="D27" s="271">
        <v>16.14469094962425</v>
      </c>
      <c r="E27" s="270">
        <v>2241</v>
      </c>
      <c r="F27" s="270">
        <v>2249</v>
      </c>
      <c r="G27" s="270">
        <f t="shared" si="0"/>
        <v>18012</v>
      </c>
      <c r="H27" s="271">
        <v>64.765740174751</v>
      </c>
      <c r="I27" s="270">
        <v>8786</v>
      </c>
      <c r="J27" s="270">
        <v>9226</v>
      </c>
      <c r="K27" s="270">
        <f t="shared" si="1"/>
        <v>5237</v>
      </c>
      <c r="L27" s="271">
        <v>18.83067850850383</v>
      </c>
      <c r="M27" s="270">
        <v>2131</v>
      </c>
      <c r="N27" s="270">
        <v>3106</v>
      </c>
      <c r="O27" s="267"/>
      <c r="P27" s="268"/>
    </row>
    <row r="28" spans="1:16" s="94" customFormat="1" ht="15" customHeight="1">
      <c r="A28" s="82" t="s">
        <v>398</v>
      </c>
      <c r="B28" s="116"/>
      <c r="C28" s="270">
        <f t="shared" si="2"/>
        <v>22</v>
      </c>
      <c r="D28" s="271">
        <v>4.174573055028463</v>
      </c>
      <c r="E28" s="270">
        <v>17</v>
      </c>
      <c r="F28" s="270">
        <v>5</v>
      </c>
      <c r="G28" s="270">
        <f t="shared" si="0"/>
        <v>295</v>
      </c>
      <c r="H28" s="271">
        <v>55.97722960151803</v>
      </c>
      <c r="I28" s="270">
        <v>152</v>
      </c>
      <c r="J28" s="270">
        <v>143</v>
      </c>
      <c r="K28" s="270">
        <f t="shared" si="1"/>
        <v>210</v>
      </c>
      <c r="L28" s="271">
        <v>39.84819734345351</v>
      </c>
      <c r="M28" s="270">
        <v>75</v>
      </c>
      <c r="N28" s="270">
        <v>135</v>
      </c>
      <c r="O28" s="267"/>
      <c r="P28" s="268"/>
    </row>
    <row r="29" spans="1:16" s="94" customFormat="1" ht="15" customHeight="1">
      <c r="A29" s="82" t="s">
        <v>631</v>
      </c>
      <c r="B29" s="116"/>
      <c r="C29" s="270">
        <f t="shared" si="2"/>
        <v>134</v>
      </c>
      <c r="D29" s="271">
        <v>10.229007633587786</v>
      </c>
      <c r="E29" s="270">
        <v>72</v>
      </c>
      <c r="F29" s="270">
        <v>62</v>
      </c>
      <c r="G29" s="270">
        <f t="shared" si="0"/>
        <v>789</v>
      </c>
      <c r="H29" s="271">
        <v>60.229007633587784</v>
      </c>
      <c r="I29" s="270">
        <v>377</v>
      </c>
      <c r="J29" s="270">
        <v>412</v>
      </c>
      <c r="K29" s="270">
        <f t="shared" si="1"/>
        <v>382</v>
      </c>
      <c r="L29" s="271">
        <v>29.16030534351145</v>
      </c>
      <c r="M29" s="270">
        <v>151</v>
      </c>
      <c r="N29" s="270">
        <v>231</v>
      </c>
      <c r="O29" s="267"/>
      <c r="P29" s="268"/>
    </row>
    <row r="30" spans="1:16" s="94" customFormat="1" ht="15" customHeight="1">
      <c r="A30" s="82" t="s">
        <v>632</v>
      </c>
      <c r="B30" s="116"/>
      <c r="C30" s="270">
        <f t="shared" si="2"/>
        <v>1876</v>
      </c>
      <c r="D30" s="271">
        <v>16.690391459074732</v>
      </c>
      <c r="E30" s="270">
        <v>925</v>
      </c>
      <c r="F30" s="270">
        <v>951</v>
      </c>
      <c r="G30" s="270">
        <f t="shared" si="0"/>
        <v>7781</v>
      </c>
      <c r="H30" s="271">
        <v>69.22597864768683</v>
      </c>
      <c r="I30" s="270">
        <v>3765</v>
      </c>
      <c r="J30" s="270">
        <v>4016</v>
      </c>
      <c r="K30" s="270">
        <f t="shared" si="1"/>
        <v>1516</v>
      </c>
      <c r="L30" s="271">
        <v>13.487544483985763</v>
      </c>
      <c r="M30" s="270">
        <v>578</v>
      </c>
      <c r="N30" s="270">
        <v>938</v>
      </c>
      <c r="O30" s="267"/>
      <c r="P30" s="268"/>
    </row>
    <row r="31" spans="1:16" s="94" customFormat="1" ht="15" customHeight="1">
      <c r="A31" s="82" t="s">
        <v>633</v>
      </c>
      <c r="B31" s="116"/>
      <c r="C31" s="270">
        <f t="shared" si="2"/>
        <v>2746</v>
      </c>
      <c r="D31" s="272">
        <v>20.436109250576763</v>
      </c>
      <c r="E31" s="273">
        <v>1412</v>
      </c>
      <c r="F31" s="273">
        <v>1334</v>
      </c>
      <c r="G31" s="270">
        <f t="shared" si="0"/>
        <v>9030</v>
      </c>
      <c r="H31" s="272">
        <v>67.20250055816031</v>
      </c>
      <c r="I31" s="273">
        <v>4375</v>
      </c>
      <c r="J31" s="273">
        <v>4655</v>
      </c>
      <c r="K31" s="270">
        <f t="shared" si="1"/>
        <v>1623</v>
      </c>
      <c r="L31" s="272">
        <v>12.078588970752401</v>
      </c>
      <c r="M31" s="273">
        <v>690</v>
      </c>
      <c r="N31" s="273">
        <v>933</v>
      </c>
      <c r="O31" s="267"/>
      <c r="P31" s="268"/>
    </row>
    <row r="32" spans="1:14" ht="5.25" customHeight="1">
      <c r="A32" s="274"/>
      <c r="B32" s="275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ht="3.75" customHeight="1">
      <c r="B33" s="276"/>
    </row>
    <row r="34" ht="12" customHeight="1">
      <c r="A34" s="276" t="s">
        <v>615</v>
      </c>
    </row>
    <row r="35" ht="12" customHeight="1">
      <c r="A35" s="277" t="s">
        <v>686</v>
      </c>
    </row>
  </sheetData>
  <mergeCells count="5">
    <mergeCell ref="A1:N1"/>
    <mergeCell ref="A5:A6"/>
    <mergeCell ref="C5:F5"/>
    <mergeCell ref="G5:J5"/>
    <mergeCell ref="K5:N5"/>
  </mergeCells>
  <conditionalFormatting sqref="C32:N32">
    <cfRule type="cellIs" priority="1" dxfId="0" operator="equal" stopIfTrue="1">
      <formula>C8</formula>
    </cfRule>
  </conditionalFormatting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3"/>
  <dimension ref="A1:M27"/>
  <sheetViews>
    <sheetView workbookViewId="0" topLeftCell="A4">
      <selection activeCell="G29" sqref="G29"/>
    </sheetView>
  </sheetViews>
  <sheetFormatPr defaultColWidth="9.59765625" defaultRowHeight="13.5"/>
  <cols>
    <col min="1" max="1" width="7.19921875" style="142" customWidth="1"/>
    <col min="2" max="3" width="4.3984375" style="142" customWidth="1"/>
    <col min="4" max="4" width="1.3984375" style="142" customWidth="1"/>
    <col min="5" max="5" width="9.796875" style="142" customWidth="1"/>
    <col min="6" max="6" width="8.796875" style="142" customWidth="1"/>
    <col min="7" max="7" width="12" style="142" customWidth="1"/>
    <col min="8" max="8" width="12.796875" style="142" customWidth="1"/>
    <col min="9" max="9" width="13.3984375" style="142" customWidth="1"/>
    <col min="10" max="10" width="11.3984375" style="142" customWidth="1"/>
    <col min="11" max="12" width="12.59765625" style="142" customWidth="1"/>
    <col min="13" max="13" width="13.796875" style="229" customWidth="1"/>
    <col min="14" max="16384" width="9.19921875" style="142" customWidth="1"/>
  </cols>
  <sheetData>
    <row r="1" spans="1:13" s="278" customFormat="1" ht="18" customHeight="1">
      <c r="A1" s="547" t="s">
        <v>634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</row>
    <row r="2" spans="1:13" s="278" customFormat="1" ht="12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s="278" customFormat="1" ht="12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138" t="s">
        <v>698</v>
      </c>
    </row>
    <row r="4" s="116" customFormat="1" ht="3.75" customHeight="1">
      <c r="M4" s="230"/>
    </row>
    <row r="5" spans="1:13" s="116" customFormat="1" ht="12" customHeight="1">
      <c r="A5" s="163"/>
      <c r="B5" s="163"/>
      <c r="C5" s="163" t="s">
        <v>419</v>
      </c>
      <c r="D5" s="53"/>
      <c r="E5" s="56"/>
      <c r="F5" s="53"/>
      <c r="G5" s="279"/>
      <c r="H5" s="53"/>
      <c r="I5" s="499" t="s">
        <v>635</v>
      </c>
      <c r="J5" s="560"/>
      <c r="K5" s="483"/>
      <c r="L5" s="502"/>
      <c r="M5" s="280"/>
    </row>
    <row r="6" spans="4:13" s="116" customFormat="1" ht="12" customHeight="1">
      <c r="D6" s="82"/>
      <c r="E6" s="84"/>
      <c r="F6" s="526" t="s">
        <v>636</v>
      </c>
      <c r="H6" s="526" t="s">
        <v>637</v>
      </c>
      <c r="I6" s="561" t="s">
        <v>588</v>
      </c>
      <c r="K6" s="557" t="s">
        <v>42</v>
      </c>
      <c r="L6" s="557" t="s">
        <v>43</v>
      </c>
      <c r="M6" s="230" t="s">
        <v>638</v>
      </c>
    </row>
    <row r="7" spans="4:13" s="116" customFormat="1" ht="12" customHeight="1">
      <c r="D7" s="82"/>
      <c r="E7" s="84" t="s">
        <v>639</v>
      </c>
      <c r="F7" s="545"/>
      <c r="G7" s="116" t="s">
        <v>41</v>
      </c>
      <c r="H7" s="545"/>
      <c r="I7" s="484"/>
      <c r="J7" s="528" t="s">
        <v>640</v>
      </c>
      <c r="K7" s="558"/>
      <c r="L7" s="558"/>
      <c r="M7" s="230" t="s">
        <v>687</v>
      </c>
    </row>
    <row r="8" spans="4:13" s="116" customFormat="1" ht="12" customHeight="1">
      <c r="D8" s="82"/>
      <c r="E8" s="84" t="s">
        <v>688</v>
      </c>
      <c r="F8" s="545"/>
      <c r="G8" s="126" t="s">
        <v>689</v>
      </c>
      <c r="H8" s="545"/>
      <c r="I8" s="484"/>
      <c r="J8" s="546"/>
      <c r="K8" s="558"/>
      <c r="L8" s="558"/>
      <c r="M8" s="273" t="s">
        <v>690</v>
      </c>
    </row>
    <row r="9" spans="1:13" s="116" customFormat="1" ht="12" customHeight="1">
      <c r="A9" s="204" t="s">
        <v>38</v>
      </c>
      <c r="B9" s="204"/>
      <c r="C9" s="204"/>
      <c r="D9" s="57"/>
      <c r="E9" s="62"/>
      <c r="F9" s="559"/>
      <c r="G9" s="204"/>
      <c r="H9" s="559"/>
      <c r="I9" s="562"/>
      <c r="J9" s="556"/>
      <c r="K9" s="527"/>
      <c r="L9" s="525"/>
      <c r="M9" s="281"/>
    </row>
    <row r="10" spans="4:13" s="116" customFormat="1" ht="6" customHeight="1">
      <c r="D10" s="82"/>
      <c r="E10" s="84"/>
      <c r="F10" s="282"/>
      <c r="H10" s="282"/>
      <c r="J10" s="282"/>
      <c r="M10" s="273"/>
    </row>
    <row r="11" spans="4:13" s="119" customFormat="1" ht="15" customHeight="1">
      <c r="D11" s="120"/>
      <c r="E11" s="283"/>
      <c r="F11" s="284"/>
      <c r="G11" s="284"/>
      <c r="H11" s="555" t="s">
        <v>641</v>
      </c>
      <c r="I11" s="555"/>
      <c r="J11" s="555"/>
      <c r="K11" s="284"/>
      <c r="L11" s="284"/>
      <c r="M11" s="284"/>
    </row>
    <row r="12" spans="1:13" s="116" customFormat="1" ht="11.25" customHeight="1">
      <c r="A12" s="116" t="s">
        <v>9</v>
      </c>
      <c r="B12" s="116">
        <v>55</v>
      </c>
      <c r="C12" s="116" t="s">
        <v>38</v>
      </c>
      <c r="D12" s="82"/>
      <c r="E12" s="285">
        <v>48.1</v>
      </c>
      <c r="F12" s="285">
        <v>0.7</v>
      </c>
      <c r="G12" s="230">
        <v>115265</v>
      </c>
      <c r="H12" s="286">
        <v>41.8</v>
      </c>
      <c r="I12" s="230">
        <f>SUM(K12:L12)</f>
        <v>317225</v>
      </c>
      <c r="J12" s="286">
        <v>38.2</v>
      </c>
      <c r="K12" s="230">
        <v>147769</v>
      </c>
      <c r="L12" s="230">
        <v>169456</v>
      </c>
      <c r="M12" s="287">
        <f>I12/E12</f>
        <v>6595.114345114345</v>
      </c>
    </row>
    <row r="13" spans="2:13" s="116" customFormat="1" ht="11.25" customHeight="1">
      <c r="B13" s="116">
        <v>60</v>
      </c>
      <c r="D13" s="82"/>
      <c r="E13" s="285">
        <v>50.6</v>
      </c>
      <c r="F13" s="285">
        <v>0.7</v>
      </c>
      <c r="G13" s="230">
        <v>119810</v>
      </c>
      <c r="H13" s="286">
        <v>42.3</v>
      </c>
      <c r="I13" s="288">
        <f>SUM(K13:L13)</f>
        <v>322535</v>
      </c>
      <c r="J13" s="286">
        <v>38.4</v>
      </c>
      <c r="K13" s="230">
        <v>149676</v>
      </c>
      <c r="L13" s="230">
        <v>172859</v>
      </c>
      <c r="M13" s="289">
        <f>I13/E13</f>
        <v>6374.209486166008</v>
      </c>
    </row>
    <row r="14" spans="1:13" s="116" customFormat="1" ht="11.25" customHeight="1">
      <c r="A14" s="116" t="s">
        <v>26</v>
      </c>
      <c r="B14" s="116">
        <v>2</v>
      </c>
      <c r="C14" s="116" t="s">
        <v>38</v>
      </c>
      <c r="D14" s="82"/>
      <c r="E14" s="285">
        <v>57.5</v>
      </c>
      <c r="F14" s="285">
        <v>0.8</v>
      </c>
      <c r="G14" s="230">
        <v>128085</v>
      </c>
      <c r="H14" s="286">
        <v>44.4</v>
      </c>
      <c r="I14" s="230">
        <f>SUM(K14:L14)</f>
        <v>336657</v>
      </c>
      <c r="J14" s="286">
        <v>40.8</v>
      </c>
      <c r="K14" s="230">
        <v>156013</v>
      </c>
      <c r="L14" s="230">
        <v>180644</v>
      </c>
      <c r="M14" s="287">
        <f>I14/E14</f>
        <v>5854.904347826087</v>
      </c>
    </row>
    <row r="15" spans="2:13" s="116" customFormat="1" ht="11.25" customHeight="1">
      <c r="B15" s="290">
        <v>7</v>
      </c>
      <c r="D15" s="82"/>
      <c r="E15" s="285">
        <v>58.3</v>
      </c>
      <c r="F15" s="285">
        <v>0.8</v>
      </c>
      <c r="G15" s="230">
        <v>138717</v>
      </c>
      <c r="H15" s="286">
        <v>45.8</v>
      </c>
      <c r="I15" s="230">
        <f>SUM(K15:L15)</f>
        <v>342200</v>
      </c>
      <c r="J15" s="286">
        <v>41.9</v>
      </c>
      <c r="K15" s="230">
        <v>158700</v>
      </c>
      <c r="L15" s="230">
        <v>183500</v>
      </c>
      <c r="M15" s="289">
        <f>I15/E15</f>
        <v>5869.639794168096</v>
      </c>
    </row>
    <row r="16" spans="2:13" s="291" customFormat="1" ht="11.25" customHeight="1">
      <c r="B16" s="292">
        <v>12</v>
      </c>
      <c r="D16" s="293"/>
      <c r="E16" s="294">
        <v>57.8</v>
      </c>
      <c r="F16" s="295">
        <v>0.8</v>
      </c>
      <c r="G16" s="296">
        <v>148557</v>
      </c>
      <c r="H16" s="297">
        <v>46.3</v>
      </c>
      <c r="I16" s="243">
        <f>SUM(K16:L16)</f>
        <v>342825</v>
      </c>
      <c r="J16" s="297">
        <v>42.1</v>
      </c>
      <c r="K16" s="296">
        <v>159737</v>
      </c>
      <c r="L16" s="296">
        <v>183088</v>
      </c>
      <c r="M16" s="298">
        <f>I16/E16</f>
        <v>5931.228373702423</v>
      </c>
    </row>
    <row r="17" spans="2:13" s="299" customFormat="1" ht="5.25" customHeight="1">
      <c r="B17" s="300"/>
      <c r="C17" s="300"/>
      <c r="D17" s="301"/>
      <c r="E17" s="302"/>
      <c r="F17" s="303"/>
      <c r="G17" s="304"/>
      <c r="H17" s="304"/>
      <c r="I17" s="304"/>
      <c r="J17" s="304"/>
      <c r="K17" s="304"/>
      <c r="L17" s="304"/>
      <c r="M17" s="304"/>
    </row>
    <row r="18" spans="4:13" s="119" customFormat="1" ht="15" customHeight="1">
      <c r="D18" s="120"/>
      <c r="E18" s="305"/>
      <c r="F18" s="243"/>
      <c r="G18" s="243"/>
      <c r="H18" s="555" t="s">
        <v>642</v>
      </c>
      <c r="I18" s="555"/>
      <c r="J18" s="555"/>
      <c r="K18" s="243"/>
      <c r="L18" s="243"/>
      <c r="M18" s="243"/>
    </row>
    <row r="19" spans="1:13" s="116" customFormat="1" ht="11.25" customHeight="1">
      <c r="A19" s="116" t="s">
        <v>9</v>
      </c>
      <c r="B19" s="116">
        <v>55</v>
      </c>
      <c r="C19" s="116" t="s">
        <v>38</v>
      </c>
      <c r="D19" s="82"/>
      <c r="E19" s="306">
        <v>33.5</v>
      </c>
      <c r="F19" s="306">
        <v>23.4</v>
      </c>
      <c r="G19" s="230">
        <v>88016</v>
      </c>
      <c r="H19" s="272">
        <v>81.7</v>
      </c>
      <c r="I19" s="230">
        <f>SUM(K19:L19)</f>
        <v>237361</v>
      </c>
      <c r="J19" s="286">
        <v>78.9</v>
      </c>
      <c r="K19" s="230">
        <v>110409</v>
      </c>
      <c r="L19" s="230">
        <v>126952</v>
      </c>
      <c r="M19" s="272">
        <f>I19/E19</f>
        <v>7085.4029850746265</v>
      </c>
    </row>
    <row r="20" spans="2:13" s="116" customFormat="1" ht="11.25" customHeight="1">
      <c r="B20" s="116">
        <v>60</v>
      </c>
      <c r="D20" s="82"/>
      <c r="E20" s="306">
        <v>35.3</v>
      </c>
      <c r="F20" s="306">
        <v>24.6</v>
      </c>
      <c r="G20" s="230">
        <v>92439</v>
      </c>
      <c r="H20" s="272">
        <v>81.1</v>
      </c>
      <c r="I20" s="230">
        <f>SUM(K20:L20)</f>
        <v>244230</v>
      </c>
      <c r="J20" s="286">
        <v>78.2</v>
      </c>
      <c r="K20" s="230">
        <v>113218</v>
      </c>
      <c r="L20" s="230">
        <v>131012</v>
      </c>
      <c r="M20" s="272">
        <f>I20/E20</f>
        <v>6918.696883852692</v>
      </c>
    </row>
    <row r="21" spans="1:13" s="116" customFormat="1" ht="11.25" customHeight="1">
      <c r="A21" s="116" t="s">
        <v>26</v>
      </c>
      <c r="B21" s="116">
        <v>2</v>
      </c>
      <c r="C21" s="116" t="s">
        <v>38</v>
      </c>
      <c r="D21" s="82"/>
      <c r="E21" s="306">
        <v>41.1</v>
      </c>
      <c r="F21" s="306">
        <v>28.4</v>
      </c>
      <c r="G21" s="230">
        <v>100124</v>
      </c>
      <c r="H21" s="272">
        <v>82.7</v>
      </c>
      <c r="I21" s="288">
        <f>SUM(K21:L21)</f>
        <v>259587</v>
      </c>
      <c r="J21" s="286">
        <v>81.9</v>
      </c>
      <c r="K21" s="230">
        <v>119959</v>
      </c>
      <c r="L21" s="230">
        <v>139628</v>
      </c>
      <c r="M21" s="307">
        <f>I21/E21</f>
        <v>6315.985401459854</v>
      </c>
    </row>
    <row r="22" spans="2:13" s="116" customFormat="1" ht="11.25" customHeight="1">
      <c r="B22" s="290">
        <v>7</v>
      </c>
      <c r="C22" s="290"/>
      <c r="D22" s="308"/>
      <c r="E22" s="306">
        <v>43</v>
      </c>
      <c r="F22" s="306">
        <v>29.7</v>
      </c>
      <c r="G22" s="230">
        <v>111694</v>
      </c>
      <c r="H22" s="272">
        <v>86.9</v>
      </c>
      <c r="I22" s="230">
        <f>SUM(K22:L22)</f>
        <v>271827</v>
      </c>
      <c r="J22" s="286">
        <v>84.4</v>
      </c>
      <c r="K22" s="230">
        <v>125939</v>
      </c>
      <c r="L22" s="230">
        <v>145888</v>
      </c>
      <c r="M22" s="307">
        <f>I22/E22</f>
        <v>6321.558139534884</v>
      </c>
    </row>
    <row r="23" spans="2:13" s="291" customFormat="1" ht="11.25" customHeight="1">
      <c r="B23" s="292">
        <v>12</v>
      </c>
      <c r="C23" s="292"/>
      <c r="D23" s="293"/>
      <c r="E23" s="309">
        <v>43.7</v>
      </c>
      <c r="F23" s="309">
        <v>30.1</v>
      </c>
      <c r="G23" s="310">
        <v>121340</v>
      </c>
      <c r="H23" s="311">
        <v>86.7</v>
      </c>
      <c r="I23" s="243">
        <f>SUM(K23:L23)</f>
        <v>277948</v>
      </c>
      <c r="J23" s="312">
        <v>84.1</v>
      </c>
      <c r="K23" s="313">
        <v>129346</v>
      </c>
      <c r="L23" s="313">
        <v>148602</v>
      </c>
      <c r="M23" s="314">
        <f>I23/E23</f>
        <v>6360.366132723112</v>
      </c>
    </row>
    <row r="24" spans="1:13" s="291" customFormat="1" ht="3.75" customHeight="1">
      <c r="A24" s="315"/>
      <c r="B24" s="316"/>
      <c r="C24" s="316"/>
      <c r="D24" s="317"/>
      <c r="E24" s="315"/>
      <c r="F24" s="315"/>
      <c r="G24" s="315"/>
      <c r="H24" s="315"/>
      <c r="I24" s="315"/>
      <c r="J24" s="315"/>
      <c r="K24" s="315"/>
      <c r="L24" s="315"/>
      <c r="M24" s="318"/>
    </row>
    <row r="25" spans="4:13" ht="3" customHeight="1">
      <c r="D25" s="319"/>
      <c r="E25" s="319"/>
      <c r="F25" s="319"/>
      <c r="G25" s="319"/>
      <c r="H25" s="319"/>
      <c r="I25" s="319"/>
      <c r="J25" s="319"/>
      <c r="K25" s="116"/>
      <c r="L25" s="116"/>
      <c r="M25" s="230"/>
    </row>
    <row r="26" ht="11.25" customHeight="1">
      <c r="A26" s="320" t="s">
        <v>643</v>
      </c>
    </row>
    <row r="27" spans="1:13" s="321" customFormat="1" ht="11.25" customHeight="1">
      <c r="A27" s="321" t="s">
        <v>743</v>
      </c>
      <c r="J27" s="322"/>
      <c r="M27" s="323"/>
    </row>
  </sheetData>
  <mergeCells count="10">
    <mergeCell ref="H18:J18"/>
    <mergeCell ref="H11:J11"/>
    <mergeCell ref="A1:M1"/>
    <mergeCell ref="J7:J9"/>
    <mergeCell ref="K6:K9"/>
    <mergeCell ref="L6:L9"/>
    <mergeCell ref="H6:H9"/>
    <mergeCell ref="I5:L5"/>
    <mergeCell ref="F6:F9"/>
    <mergeCell ref="I6:I9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4"/>
  <dimension ref="A1:I71"/>
  <sheetViews>
    <sheetView workbookViewId="0" topLeftCell="A1">
      <selection activeCell="G29" sqref="G29"/>
    </sheetView>
  </sheetViews>
  <sheetFormatPr defaultColWidth="9.59765625" defaultRowHeight="12" customHeight="1"/>
  <cols>
    <col min="1" max="1" width="3" style="326" customWidth="1"/>
    <col min="2" max="2" width="17.796875" style="327" customWidth="1"/>
    <col min="3" max="3" width="0.796875" style="327" customWidth="1"/>
    <col min="4" max="6" width="16.796875" style="113" customWidth="1"/>
    <col min="7" max="7" width="16.796875" style="328" customWidth="1"/>
    <col min="8" max="8" width="16.796875" style="113" customWidth="1"/>
    <col min="9" max="9" width="18.19921875" style="113" customWidth="1"/>
    <col min="10" max="10" width="16.796875" style="326" customWidth="1"/>
    <col min="11" max="16384" width="9.19921875" style="326" customWidth="1"/>
  </cols>
  <sheetData>
    <row r="1" spans="1:9" s="325" customFormat="1" ht="18" customHeight="1">
      <c r="A1" s="571" t="s">
        <v>644</v>
      </c>
      <c r="B1" s="571"/>
      <c r="C1" s="571"/>
      <c r="D1" s="571"/>
      <c r="E1" s="571"/>
      <c r="F1" s="571"/>
      <c r="G1" s="571"/>
      <c r="H1" s="571"/>
      <c r="I1" s="571"/>
    </row>
    <row r="2" spans="1:9" s="325" customFormat="1" ht="12" customHeight="1">
      <c r="A2" s="324"/>
      <c r="B2" s="324"/>
      <c r="C2" s="324"/>
      <c r="D2" s="324"/>
      <c r="E2" s="324"/>
      <c r="F2" s="324"/>
      <c r="G2" s="324"/>
      <c r="H2" s="324"/>
      <c r="I2" s="324"/>
    </row>
    <row r="3" spans="1:9" s="325" customFormat="1" ht="12" customHeight="1">
      <c r="A3" s="324"/>
      <c r="B3" s="324"/>
      <c r="C3" s="324"/>
      <c r="D3" s="324"/>
      <c r="E3" s="324"/>
      <c r="F3" s="324"/>
      <c r="G3" s="324"/>
      <c r="H3" s="324"/>
      <c r="I3" s="138" t="s">
        <v>698</v>
      </c>
    </row>
    <row r="4" ht="3.75" customHeight="1"/>
    <row r="5" spans="1:9" ht="13.5" customHeight="1">
      <c r="A5" s="563" t="s">
        <v>645</v>
      </c>
      <c r="B5" s="564"/>
      <c r="C5" s="329"/>
      <c r="D5" s="567" t="s">
        <v>646</v>
      </c>
      <c r="E5" s="569">
        <v>12</v>
      </c>
      <c r="F5" s="572" t="s">
        <v>39</v>
      </c>
      <c r="G5" s="331" t="s">
        <v>647</v>
      </c>
      <c r="H5" s="330" t="s">
        <v>648</v>
      </c>
      <c r="I5" s="329" t="s">
        <v>638</v>
      </c>
    </row>
    <row r="6" spans="1:9" ht="13.5" customHeight="1">
      <c r="A6" s="565"/>
      <c r="B6" s="566"/>
      <c r="C6" s="332"/>
      <c r="D6" s="568"/>
      <c r="E6" s="570"/>
      <c r="F6" s="573"/>
      <c r="G6" s="334" t="s">
        <v>649</v>
      </c>
      <c r="H6" s="333" t="s">
        <v>650</v>
      </c>
      <c r="I6" s="332" t="s">
        <v>651</v>
      </c>
    </row>
    <row r="7" spans="1:9" ht="4.5" customHeight="1">
      <c r="A7" s="335"/>
      <c r="B7" s="336"/>
      <c r="C7" s="337"/>
      <c r="D7" s="335"/>
      <c r="E7" s="335"/>
      <c r="F7" s="335"/>
      <c r="G7" s="338"/>
      <c r="H7" s="335"/>
      <c r="I7" s="335"/>
    </row>
    <row r="8" spans="1:9" s="345" customFormat="1" ht="16.5" customHeight="1">
      <c r="A8" s="535" t="s">
        <v>652</v>
      </c>
      <c r="B8" s="537"/>
      <c r="C8" s="339"/>
      <c r="D8" s="340">
        <f>SUM(D9:D17,D18,D26,D35,D38,D44,D50,D61)</f>
        <v>816704</v>
      </c>
      <c r="E8" s="340">
        <f>SUM(E9:E17,E18,E26,E35,E38,E44,E50,E61)</f>
        <v>813949</v>
      </c>
      <c r="F8" s="341">
        <f>SUM(F9:F17,F18,F26,F35,F38,F44,F50,F61)</f>
        <v>-2755</v>
      </c>
      <c r="G8" s="342">
        <f>+F8/D8*100</f>
        <v>-0.3373315179061202</v>
      </c>
      <c r="H8" s="343">
        <f>SUM(H9:H17,H18,H26,H35,H38,H44,H50,H61)</f>
        <v>7104.66</v>
      </c>
      <c r="I8" s="344">
        <f>E8/H8</f>
        <v>114.56551052407856</v>
      </c>
    </row>
    <row r="9" spans="2:9" s="345" customFormat="1" ht="12" customHeight="1">
      <c r="B9" s="346" t="s">
        <v>653</v>
      </c>
      <c r="C9" s="347"/>
      <c r="D9" s="340">
        <v>321999</v>
      </c>
      <c r="E9" s="340">
        <v>330654</v>
      </c>
      <c r="F9" s="348">
        <f>E9-D9</f>
        <v>8655</v>
      </c>
      <c r="G9" s="342">
        <f>+F9/D9*100</f>
        <v>2.687896546262566</v>
      </c>
      <c r="H9" s="349">
        <v>144.95</v>
      </c>
      <c r="I9" s="344">
        <f aca="true" t="shared" si="0" ref="I9:I64">E9/H9</f>
        <v>2281.159020351846</v>
      </c>
    </row>
    <row r="10" spans="2:9" ht="12" customHeight="1">
      <c r="B10" s="190" t="s">
        <v>466</v>
      </c>
      <c r="C10" s="188"/>
      <c r="D10" s="350">
        <v>21430</v>
      </c>
      <c r="E10" s="350">
        <v>19472</v>
      </c>
      <c r="F10" s="351">
        <f aca="true" t="shared" si="1" ref="F10:F66">E10-D10</f>
        <v>-1958</v>
      </c>
      <c r="G10" s="352">
        <f>+F10/D10*100</f>
        <v>-9.13672421838544</v>
      </c>
      <c r="H10" s="353">
        <v>248.21</v>
      </c>
      <c r="I10" s="354">
        <f t="shared" si="0"/>
        <v>78.44969985093267</v>
      </c>
    </row>
    <row r="11" spans="2:9" ht="12" customHeight="1">
      <c r="B11" s="190" t="s">
        <v>467</v>
      </c>
      <c r="C11" s="188"/>
      <c r="D11" s="350">
        <v>22377</v>
      </c>
      <c r="E11" s="350">
        <v>21321</v>
      </c>
      <c r="F11" s="351">
        <f t="shared" si="1"/>
        <v>-1056</v>
      </c>
      <c r="G11" s="352">
        <f aca="true" t="shared" si="2" ref="G11:G68">+F11/D11*100</f>
        <v>-4.719131250837914</v>
      </c>
      <c r="H11" s="353">
        <v>317.34</v>
      </c>
      <c r="I11" s="354">
        <f t="shared" si="0"/>
        <v>67.18661372660239</v>
      </c>
    </row>
    <row r="12" spans="2:9" ht="12" customHeight="1">
      <c r="B12" s="190" t="s">
        <v>468</v>
      </c>
      <c r="C12" s="188"/>
      <c r="D12" s="350">
        <v>48245</v>
      </c>
      <c r="E12" s="350">
        <v>49965</v>
      </c>
      <c r="F12" s="351">
        <f t="shared" si="1"/>
        <v>1720</v>
      </c>
      <c r="G12" s="352">
        <f t="shared" si="2"/>
        <v>3.5651362835527003</v>
      </c>
      <c r="H12" s="353">
        <v>125.35</v>
      </c>
      <c r="I12" s="354">
        <f t="shared" si="0"/>
        <v>398.60390905464703</v>
      </c>
    </row>
    <row r="13" spans="2:9" ht="12" customHeight="1">
      <c r="B13" s="190" t="s">
        <v>469</v>
      </c>
      <c r="C13" s="188"/>
      <c r="D13" s="350">
        <v>30723</v>
      </c>
      <c r="E13" s="350">
        <v>30338</v>
      </c>
      <c r="F13" s="351">
        <f t="shared" si="1"/>
        <v>-385</v>
      </c>
      <c r="G13" s="352">
        <f t="shared" si="2"/>
        <v>-1.2531328320802004</v>
      </c>
      <c r="H13" s="353">
        <v>91.59</v>
      </c>
      <c r="I13" s="354">
        <f t="shared" si="0"/>
        <v>331.23703461076536</v>
      </c>
    </row>
    <row r="14" spans="2:9" ht="12" customHeight="1">
      <c r="B14" s="190" t="s">
        <v>470</v>
      </c>
      <c r="C14" s="188"/>
      <c r="D14" s="350">
        <v>28742</v>
      </c>
      <c r="E14" s="350">
        <v>27569</v>
      </c>
      <c r="F14" s="351">
        <f t="shared" si="1"/>
        <v>-1173</v>
      </c>
      <c r="G14" s="352">
        <f t="shared" si="2"/>
        <v>-4.081135620346531</v>
      </c>
      <c r="H14" s="353">
        <v>135.46</v>
      </c>
      <c r="I14" s="354">
        <f t="shared" si="0"/>
        <v>203.5213347113539</v>
      </c>
    </row>
    <row r="15" spans="2:9" ht="12" customHeight="1">
      <c r="B15" s="190" t="s">
        <v>471</v>
      </c>
      <c r="C15" s="188"/>
      <c r="D15" s="350">
        <v>34930</v>
      </c>
      <c r="E15" s="350">
        <v>34968</v>
      </c>
      <c r="F15" s="351">
        <f t="shared" si="1"/>
        <v>38</v>
      </c>
      <c r="G15" s="352">
        <f t="shared" si="2"/>
        <v>0.10878900658459778</v>
      </c>
      <c r="H15" s="353">
        <v>384.5</v>
      </c>
      <c r="I15" s="354">
        <f t="shared" si="0"/>
        <v>90.94408322496749</v>
      </c>
    </row>
    <row r="16" spans="2:9" ht="12" customHeight="1">
      <c r="B16" s="190" t="s">
        <v>472</v>
      </c>
      <c r="C16" s="188"/>
      <c r="D16" s="350">
        <v>25919</v>
      </c>
      <c r="E16" s="350">
        <v>25970</v>
      </c>
      <c r="F16" s="351">
        <f t="shared" si="1"/>
        <v>51</v>
      </c>
      <c r="G16" s="352">
        <f t="shared" si="2"/>
        <v>0.19676685057293877</v>
      </c>
      <c r="H16" s="353">
        <v>285.65</v>
      </c>
      <c r="I16" s="354">
        <f t="shared" si="0"/>
        <v>90.91545597759496</v>
      </c>
    </row>
    <row r="17" spans="2:9" ht="12" customHeight="1">
      <c r="B17" s="190" t="s">
        <v>473</v>
      </c>
      <c r="C17" s="188"/>
      <c r="D17" s="350">
        <v>19582</v>
      </c>
      <c r="E17" s="350">
        <v>18512</v>
      </c>
      <c r="F17" s="351">
        <f t="shared" si="1"/>
        <v>-1070</v>
      </c>
      <c r="G17" s="352">
        <f t="shared" si="2"/>
        <v>-5.464201817996119</v>
      </c>
      <c r="H17" s="353">
        <v>266.78</v>
      </c>
      <c r="I17" s="354">
        <f t="shared" si="0"/>
        <v>69.3905090336607</v>
      </c>
    </row>
    <row r="18" spans="1:9" s="345" customFormat="1" ht="12" customHeight="1">
      <c r="A18" s="535" t="s">
        <v>654</v>
      </c>
      <c r="B18" s="536"/>
      <c r="C18" s="339"/>
      <c r="D18" s="340">
        <f>SUM(D19:D25)</f>
        <v>23035</v>
      </c>
      <c r="E18" s="340">
        <f>SUM(E19:E25)</f>
        <v>21773</v>
      </c>
      <c r="F18" s="348">
        <f>SUM(F19:F25)</f>
        <v>-1262</v>
      </c>
      <c r="G18" s="342">
        <f t="shared" si="2"/>
        <v>-5.478619492077274</v>
      </c>
      <c r="H18" s="349">
        <f>SUM(H19:H25)</f>
        <v>563.33</v>
      </c>
      <c r="I18" s="344">
        <f t="shared" si="0"/>
        <v>38.650524559316914</v>
      </c>
    </row>
    <row r="19" spans="1:9" ht="12" customHeight="1">
      <c r="A19" s="114"/>
      <c r="B19" s="190" t="s">
        <v>475</v>
      </c>
      <c r="C19" s="355"/>
      <c r="D19" s="350">
        <v>4068</v>
      </c>
      <c r="E19" s="350">
        <v>3744</v>
      </c>
      <c r="F19" s="351">
        <f t="shared" si="1"/>
        <v>-324</v>
      </c>
      <c r="G19" s="352">
        <f t="shared" si="2"/>
        <v>-7.964601769911504</v>
      </c>
      <c r="H19" s="353">
        <v>74.09</v>
      </c>
      <c r="I19" s="354">
        <f t="shared" si="0"/>
        <v>50.53313537589418</v>
      </c>
    </row>
    <row r="20" spans="1:9" ht="12" customHeight="1">
      <c r="A20" s="114"/>
      <c r="B20" s="190" t="s">
        <v>476</v>
      </c>
      <c r="C20" s="355"/>
      <c r="D20" s="350">
        <v>4291</v>
      </c>
      <c r="E20" s="350">
        <v>4027</v>
      </c>
      <c r="F20" s="351">
        <f t="shared" si="1"/>
        <v>-264</v>
      </c>
      <c r="G20" s="352">
        <f t="shared" si="2"/>
        <v>-6.1524120251689585</v>
      </c>
      <c r="H20" s="353">
        <v>28.32</v>
      </c>
      <c r="I20" s="354">
        <f t="shared" si="0"/>
        <v>142.1963276836158</v>
      </c>
    </row>
    <row r="21" spans="1:9" ht="12" customHeight="1">
      <c r="A21" s="114"/>
      <c r="B21" s="190" t="s">
        <v>477</v>
      </c>
      <c r="C21" s="355"/>
      <c r="D21" s="350">
        <v>3575</v>
      </c>
      <c r="E21" s="350">
        <v>3315</v>
      </c>
      <c r="F21" s="351">
        <f t="shared" si="1"/>
        <v>-260</v>
      </c>
      <c r="G21" s="352">
        <f t="shared" si="2"/>
        <v>-7.2727272727272725</v>
      </c>
      <c r="H21" s="353">
        <v>6.56</v>
      </c>
      <c r="I21" s="354">
        <f t="shared" si="0"/>
        <v>505.3353658536586</v>
      </c>
    </row>
    <row r="22" spans="1:9" ht="12" customHeight="1">
      <c r="A22" s="114"/>
      <c r="B22" s="190" t="s">
        <v>478</v>
      </c>
      <c r="C22" s="355"/>
      <c r="D22" s="350">
        <v>3826</v>
      </c>
      <c r="E22" s="350">
        <v>3535</v>
      </c>
      <c r="F22" s="351">
        <f t="shared" si="1"/>
        <v>-291</v>
      </c>
      <c r="G22" s="352">
        <f t="shared" si="2"/>
        <v>-7.605854678515421</v>
      </c>
      <c r="H22" s="353">
        <v>53.03</v>
      </c>
      <c r="I22" s="354">
        <f t="shared" si="0"/>
        <v>66.66038091646237</v>
      </c>
    </row>
    <row r="23" spans="1:9" ht="12" customHeight="1">
      <c r="A23" s="114"/>
      <c r="B23" s="190" t="s">
        <v>479</v>
      </c>
      <c r="C23" s="355"/>
      <c r="D23" s="350">
        <v>1650</v>
      </c>
      <c r="E23" s="350">
        <v>1591</v>
      </c>
      <c r="F23" s="351">
        <f t="shared" si="1"/>
        <v>-59</v>
      </c>
      <c r="G23" s="352">
        <f t="shared" si="2"/>
        <v>-3.5757575757575757</v>
      </c>
      <c r="H23" s="353">
        <v>196.18</v>
      </c>
      <c r="I23" s="354">
        <f t="shared" si="0"/>
        <v>8.109899072280559</v>
      </c>
    </row>
    <row r="24" spans="1:9" ht="12" customHeight="1">
      <c r="A24" s="114"/>
      <c r="B24" s="190" t="s">
        <v>480</v>
      </c>
      <c r="C24" s="355"/>
      <c r="D24" s="350">
        <v>1242</v>
      </c>
      <c r="E24" s="350">
        <v>1195</v>
      </c>
      <c r="F24" s="351">
        <f t="shared" si="1"/>
        <v>-47</v>
      </c>
      <c r="G24" s="352">
        <f t="shared" si="2"/>
        <v>-3.784219001610306</v>
      </c>
      <c r="H24" s="353">
        <v>165.52</v>
      </c>
      <c r="I24" s="354">
        <f t="shared" si="0"/>
        <v>7.219671338811019</v>
      </c>
    </row>
    <row r="25" spans="1:9" ht="12" customHeight="1">
      <c r="A25" s="114"/>
      <c r="B25" s="190" t="s">
        <v>481</v>
      </c>
      <c r="C25" s="355"/>
      <c r="D25" s="350">
        <v>4383</v>
      </c>
      <c r="E25" s="350">
        <v>4366</v>
      </c>
      <c r="F25" s="351">
        <f t="shared" si="1"/>
        <v>-17</v>
      </c>
      <c r="G25" s="352">
        <f t="shared" si="2"/>
        <v>-0.38786219484371437</v>
      </c>
      <c r="H25" s="353">
        <v>39.63</v>
      </c>
      <c r="I25" s="354">
        <f t="shared" si="0"/>
        <v>110.16906384052484</v>
      </c>
    </row>
    <row r="26" spans="1:9" s="345" customFormat="1" ht="12" customHeight="1">
      <c r="A26" s="535" t="s">
        <v>655</v>
      </c>
      <c r="B26" s="536"/>
      <c r="C26" s="339"/>
      <c r="D26" s="340">
        <f>SUM(D27:D34)</f>
        <v>62504</v>
      </c>
      <c r="E26" s="340">
        <f>SUM(E27:E34)</f>
        <v>63834</v>
      </c>
      <c r="F26" s="348">
        <f>SUM(F27:F34)</f>
        <v>1330</v>
      </c>
      <c r="G26" s="342">
        <f t="shared" si="2"/>
        <v>2.12786381671573</v>
      </c>
      <c r="H26" s="349">
        <f>SUM(H27:H34)</f>
        <v>664.6700000000001</v>
      </c>
      <c r="I26" s="344">
        <f t="shared" si="0"/>
        <v>96.03863571396332</v>
      </c>
    </row>
    <row r="27" spans="1:9" ht="12" customHeight="1">
      <c r="A27" s="114"/>
      <c r="B27" s="190" t="s">
        <v>483</v>
      </c>
      <c r="C27" s="355"/>
      <c r="D27" s="350">
        <v>3599</v>
      </c>
      <c r="E27" s="350">
        <v>3388</v>
      </c>
      <c r="F27" s="351">
        <f t="shared" si="1"/>
        <v>-211</v>
      </c>
      <c r="G27" s="352">
        <f t="shared" si="2"/>
        <v>-5.862739649902751</v>
      </c>
      <c r="H27" s="353">
        <v>1.64</v>
      </c>
      <c r="I27" s="354">
        <f t="shared" si="0"/>
        <v>2065.8536585365855</v>
      </c>
    </row>
    <row r="28" spans="1:9" ht="12" customHeight="1">
      <c r="A28" s="114"/>
      <c r="B28" s="190" t="s">
        <v>484</v>
      </c>
      <c r="C28" s="355"/>
      <c r="D28" s="350">
        <v>6227</v>
      </c>
      <c r="E28" s="350">
        <v>6363</v>
      </c>
      <c r="F28" s="351">
        <f t="shared" si="1"/>
        <v>136</v>
      </c>
      <c r="G28" s="352">
        <f t="shared" si="2"/>
        <v>2.1840372571061506</v>
      </c>
      <c r="H28" s="353">
        <v>58.89</v>
      </c>
      <c r="I28" s="354">
        <f t="shared" si="0"/>
        <v>108.04890473764645</v>
      </c>
    </row>
    <row r="29" spans="1:9" ht="12" customHeight="1">
      <c r="A29" s="114"/>
      <c r="B29" s="190" t="s">
        <v>485</v>
      </c>
      <c r="C29" s="355"/>
      <c r="D29" s="350">
        <v>21898</v>
      </c>
      <c r="E29" s="350">
        <v>22427</v>
      </c>
      <c r="F29" s="351">
        <f t="shared" si="1"/>
        <v>529</v>
      </c>
      <c r="G29" s="352">
        <f t="shared" si="2"/>
        <v>2.4157457302036716</v>
      </c>
      <c r="H29" s="353">
        <v>116.46</v>
      </c>
      <c r="I29" s="354">
        <f t="shared" si="0"/>
        <v>192.5725571011506</v>
      </c>
    </row>
    <row r="30" spans="1:9" ht="12" customHeight="1">
      <c r="A30" s="114"/>
      <c r="B30" s="190" t="s">
        <v>486</v>
      </c>
      <c r="C30" s="355"/>
      <c r="D30" s="350">
        <v>15102</v>
      </c>
      <c r="E30" s="350">
        <v>16595</v>
      </c>
      <c r="F30" s="351">
        <f t="shared" si="1"/>
        <v>1493</v>
      </c>
      <c r="G30" s="352">
        <f t="shared" si="2"/>
        <v>9.886107800291352</v>
      </c>
      <c r="H30" s="353">
        <v>22.9</v>
      </c>
      <c r="I30" s="354">
        <f t="shared" si="0"/>
        <v>724.6724890829695</v>
      </c>
    </row>
    <row r="31" spans="1:9" ht="12" customHeight="1">
      <c r="A31" s="114"/>
      <c r="B31" s="190" t="s">
        <v>487</v>
      </c>
      <c r="C31" s="355"/>
      <c r="D31" s="350">
        <v>4458</v>
      </c>
      <c r="E31" s="350">
        <v>4281</v>
      </c>
      <c r="F31" s="351">
        <f t="shared" si="1"/>
        <v>-177</v>
      </c>
      <c r="G31" s="352">
        <f t="shared" si="2"/>
        <v>-3.970390309555855</v>
      </c>
      <c r="H31" s="353">
        <v>39.04</v>
      </c>
      <c r="I31" s="354">
        <f t="shared" si="0"/>
        <v>109.65676229508198</v>
      </c>
    </row>
    <row r="32" spans="1:9" ht="12" customHeight="1">
      <c r="A32" s="114"/>
      <c r="B32" s="190" t="s">
        <v>488</v>
      </c>
      <c r="C32" s="355"/>
      <c r="D32" s="356">
        <v>5733</v>
      </c>
      <c r="E32" s="356">
        <v>5596</v>
      </c>
      <c r="F32" s="351">
        <f t="shared" si="1"/>
        <v>-137</v>
      </c>
      <c r="G32" s="352">
        <f t="shared" si="2"/>
        <v>-2.389673818245247</v>
      </c>
      <c r="H32" s="357">
        <v>130.37</v>
      </c>
      <c r="I32" s="354">
        <f t="shared" si="0"/>
        <v>42.92398557950449</v>
      </c>
    </row>
    <row r="33" spans="1:9" ht="12" customHeight="1">
      <c r="A33" s="114"/>
      <c r="B33" s="190" t="s">
        <v>489</v>
      </c>
      <c r="C33" s="355"/>
      <c r="D33" s="356">
        <v>2095</v>
      </c>
      <c r="E33" s="356">
        <v>2032</v>
      </c>
      <c r="F33" s="351">
        <f t="shared" si="1"/>
        <v>-63</v>
      </c>
      <c r="G33" s="352">
        <f t="shared" si="2"/>
        <v>-3.007159904534606</v>
      </c>
      <c r="H33" s="357">
        <v>4.25</v>
      </c>
      <c r="I33" s="354">
        <f t="shared" si="0"/>
        <v>478.11764705882354</v>
      </c>
    </row>
    <row r="34" spans="1:9" ht="12" customHeight="1">
      <c r="A34" s="114"/>
      <c r="B34" s="190" t="s">
        <v>490</v>
      </c>
      <c r="C34" s="355"/>
      <c r="D34" s="356">
        <v>3392</v>
      </c>
      <c r="E34" s="356">
        <v>3152</v>
      </c>
      <c r="F34" s="351">
        <f t="shared" si="1"/>
        <v>-240</v>
      </c>
      <c r="G34" s="352">
        <f t="shared" si="2"/>
        <v>-7.0754716981132075</v>
      </c>
      <c r="H34" s="357">
        <v>291.12</v>
      </c>
      <c r="I34" s="354">
        <f t="shared" si="0"/>
        <v>10.827150316020886</v>
      </c>
    </row>
    <row r="35" spans="1:9" s="345" customFormat="1" ht="12" customHeight="1">
      <c r="A35" s="535" t="s">
        <v>656</v>
      </c>
      <c r="B35" s="536"/>
      <c r="C35" s="339"/>
      <c r="D35" s="358">
        <f>SUM(D36:D37)</f>
        <v>11880</v>
      </c>
      <c r="E35" s="358">
        <f>SUM(E36:E37)</f>
        <v>11035</v>
      </c>
      <c r="F35" s="348">
        <f>SUM(F36:F37)</f>
        <v>-845</v>
      </c>
      <c r="G35" s="342">
        <f t="shared" si="2"/>
        <v>-7.1127946127946124</v>
      </c>
      <c r="H35" s="359">
        <f>SUM(H36:H37)</f>
        <v>449.15</v>
      </c>
      <c r="I35" s="344">
        <f t="shared" si="0"/>
        <v>24.568629633752646</v>
      </c>
    </row>
    <row r="36" spans="1:9" ht="12" customHeight="1">
      <c r="A36" s="114"/>
      <c r="B36" s="190" t="s">
        <v>492</v>
      </c>
      <c r="C36" s="355"/>
      <c r="D36" s="356">
        <v>4901</v>
      </c>
      <c r="E36" s="356">
        <v>4657</v>
      </c>
      <c r="F36" s="351">
        <f t="shared" si="1"/>
        <v>-244</v>
      </c>
      <c r="G36" s="352">
        <f t="shared" si="2"/>
        <v>-4.978575800856968</v>
      </c>
      <c r="H36" s="357">
        <v>134.21</v>
      </c>
      <c r="I36" s="354">
        <f t="shared" si="0"/>
        <v>34.69935176216377</v>
      </c>
    </row>
    <row r="37" spans="1:9" ht="12" customHeight="1">
      <c r="A37" s="114"/>
      <c r="B37" s="190" t="s">
        <v>493</v>
      </c>
      <c r="C37" s="355"/>
      <c r="D37" s="356">
        <v>6979</v>
      </c>
      <c r="E37" s="356">
        <v>6378</v>
      </c>
      <c r="F37" s="351">
        <f t="shared" si="1"/>
        <v>-601</v>
      </c>
      <c r="G37" s="352">
        <f t="shared" si="2"/>
        <v>-8.611548932511822</v>
      </c>
      <c r="H37" s="357">
        <v>314.94</v>
      </c>
      <c r="I37" s="354">
        <f t="shared" si="0"/>
        <v>20.251476471708898</v>
      </c>
    </row>
    <row r="38" spans="1:9" s="345" customFormat="1" ht="12" customHeight="1">
      <c r="A38" s="535" t="s">
        <v>657</v>
      </c>
      <c r="B38" s="536"/>
      <c r="C38" s="339"/>
      <c r="D38" s="358">
        <f>SUM(D39:D43)</f>
        <v>9961</v>
      </c>
      <c r="E38" s="358">
        <f>SUM(E39:E43)</f>
        <v>9330</v>
      </c>
      <c r="F38" s="360">
        <f>SUM(F39:F43)</f>
        <v>-631</v>
      </c>
      <c r="G38" s="342">
        <f t="shared" si="2"/>
        <v>-6.334705350868387</v>
      </c>
      <c r="H38" s="359">
        <f>SUM(H39:H43)</f>
        <v>635.3699999999999</v>
      </c>
      <c r="I38" s="344">
        <f t="shared" si="0"/>
        <v>14.68435714622976</v>
      </c>
    </row>
    <row r="39" spans="1:9" ht="12" customHeight="1">
      <c r="A39" s="114"/>
      <c r="B39" s="190" t="s">
        <v>495</v>
      </c>
      <c r="C39" s="355"/>
      <c r="D39" s="356">
        <v>1712</v>
      </c>
      <c r="E39" s="356">
        <v>1644</v>
      </c>
      <c r="F39" s="351">
        <f t="shared" si="1"/>
        <v>-68</v>
      </c>
      <c r="G39" s="352">
        <f t="shared" si="2"/>
        <v>-3.9719626168224296</v>
      </c>
      <c r="H39" s="357">
        <v>60.06</v>
      </c>
      <c r="I39" s="354">
        <f t="shared" si="0"/>
        <v>27.37262737262737</v>
      </c>
    </row>
    <row r="40" spans="1:9" ht="12" customHeight="1">
      <c r="A40" s="114"/>
      <c r="B40" s="190" t="s">
        <v>496</v>
      </c>
      <c r="C40" s="355"/>
      <c r="D40" s="356">
        <v>1347</v>
      </c>
      <c r="E40" s="356">
        <v>1323</v>
      </c>
      <c r="F40" s="351">
        <f t="shared" si="1"/>
        <v>-24</v>
      </c>
      <c r="G40" s="352">
        <f t="shared" si="2"/>
        <v>-1.7817371937639197</v>
      </c>
      <c r="H40" s="357">
        <v>59.22</v>
      </c>
      <c r="I40" s="354">
        <f t="shared" si="0"/>
        <v>22.340425531914892</v>
      </c>
    </row>
    <row r="41" spans="1:9" ht="12" customHeight="1">
      <c r="A41" s="114"/>
      <c r="B41" s="190" t="s">
        <v>497</v>
      </c>
      <c r="C41" s="355"/>
      <c r="D41" s="356">
        <v>5292</v>
      </c>
      <c r="E41" s="356">
        <v>5035</v>
      </c>
      <c r="F41" s="351">
        <f t="shared" si="1"/>
        <v>-257</v>
      </c>
      <c r="G41" s="352">
        <f t="shared" si="2"/>
        <v>-4.856386999244142</v>
      </c>
      <c r="H41" s="357">
        <v>212.11</v>
      </c>
      <c r="I41" s="354">
        <f t="shared" si="0"/>
        <v>23.73768327754467</v>
      </c>
    </row>
    <row r="42" spans="1:9" ht="12" customHeight="1">
      <c r="A42" s="114"/>
      <c r="B42" s="190" t="s">
        <v>498</v>
      </c>
      <c r="C42" s="355"/>
      <c r="D42" s="356">
        <v>680</v>
      </c>
      <c r="E42" s="356">
        <v>569</v>
      </c>
      <c r="F42" s="351">
        <f t="shared" si="1"/>
        <v>-111</v>
      </c>
      <c r="G42" s="352">
        <f t="shared" si="2"/>
        <v>-16.323529411764707</v>
      </c>
      <c r="H42" s="357">
        <v>95.28</v>
      </c>
      <c r="I42" s="354">
        <f t="shared" si="0"/>
        <v>5.971872376154492</v>
      </c>
    </row>
    <row r="43" spans="1:9" ht="12" customHeight="1">
      <c r="A43" s="114"/>
      <c r="B43" s="190" t="s">
        <v>499</v>
      </c>
      <c r="C43" s="355"/>
      <c r="D43" s="356">
        <v>930</v>
      </c>
      <c r="E43" s="356">
        <v>759</v>
      </c>
      <c r="F43" s="351">
        <f t="shared" si="1"/>
        <v>-171</v>
      </c>
      <c r="G43" s="352">
        <f t="shared" si="2"/>
        <v>-18.387096774193548</v>
      </c>
      <c r="H43" s="357">
        <v>208.7</v>
      </c>
      <c r="I43" s="354">
        <f t="shared" si="0"/>
        <v>3.6367992333493055</v>
      </c>
    </row>
    <row r="44" spans="1:9" s="345" customFormat="1" ht="12" customHeight="1">
      <c r="A44" s="535" t="s">
        <v>658</v>
      </c>
      <c r="B44" s="536"/>
      <c r="C44" s="339"/>
      <c r="D44" s="358">
        <f>SUM(D45:D49)</f>
        <v>49967</v>
      </c>
      <c r="E44" s="358">
        <f>SUM(E45:E49)</f>
        <v>48832</v>
      </c>
      <c r="F44" s="360">
        <f>SUM(F45:F49)</f>
        <v>-1135</v>
      </c>
      <c r="G44" s="342">
        <f t="shared" si="2"/>
        <v>-2.2714991894650467</v>
      </c>
      <c r="H44" s="359">
        <f>SUM(H45:H49)</f>
        <v>533.75</v>
      </c>
      <c r="I44" s="344">
        <f t="shared" si="0"/>
        <v>91.48852459016393</v>
      </c>
    </row>
    <row r="45" spans="1:9" ht="12" customHeight="1">
      <c r="A45" s="114"/>
      <c r="B45" s="190" t="s">
        <v>501</v>
      </c>
      <c r="C45" s="355"/>
      <c r="D45" s="356">
        <v>25444</v>
      </c>
      <c r="E45" s="356">
        <v>24612</v>
      </c>
      <c r="F45" s="351">
        <f t="shared" si="1"/>
        <v>-832</v>
      </c>
      <c r="G45" s="352">
        <f t="shared" si="2"/>
        <v>-3.2699261122465026</v>
      </c>
      <c r="H45" s="357">
        <v>100.58</v>
      </c>
      <c r="I45" s="354">
        <f t="shared" si="0"/>
        <v>244.70073573275005</v>
      </c>
    </row>
    <row r="46" spans="1:9" ht="12" customHeight="1">
      <c r="A46" s="114"/>
      <c r="B46" s="190" t="s">
        <v>502</v>
      </c>
      <c r="C46" s="355"/>
      <c r="D46" s="356">
        <v>2641</v>
      </c>
      <c r="E46" s="356">
        <v>2432</v>
      </c>
      <c r="F46" s="351">
        <f t="shared" si="1"/>
        <v>-209</v>
      </c>
      <c r="G46" s="352">
        <f t="shared" si="2"/>
        <v>-7.913669064748201</v>
      </c>
      <c r="H46" s="357">
        <v>142.68</v>
      </c>
      <c r="I46" s="354">
        <f t="shared" si="0"/>
        <v>17.045135968601066</v>
      </c>
    </row>
    <row r="47" spans="1:9" ht="12" customHeight="1">
      <c r="A47" s="114"/>
      <c r="B47" s="190" t="s">
        <v>503</v>
      </c>
      <c r="C47" s="355"/>
      <c r="D47" s="356">
        <v>14806</v>
      </c>
      <c r="E47" s="356">
        <v>15358</v>
      </c>
      <c r="F47" s="351">
        <f t="shared" si="1"/>
        <v>552</v>
      </c>
      <c r="G47" s="352">
        <f t="shared" si="2"/>
        <v>3.7282182898824803</v>
      </c>
      <c r="H47" s="357">
        <v>44.94</v>
      </c>
      <c r="I47" s="354">
        <f t="shared" si="0"/>
        <v>341.74454828660436</v>
      </c>
    </row>
    <row r="48" spans="1:9" ht="12" customHeight="1">
      <c r="A48" s="114"/>
      <c r="B48" s="190" t="s">
        <v>504</v>
      </c>
      <c r="C48" s="355"/>
      <c r="D48" s="356">
        <v>3371</v>
      </c>
      <c r="E48" s="356">
        <v>3072</v>
      </c>
      <c r="F48" s="351">
        <f t="shared" si="1"/>
        <v>-299</v>
      </c>
      <c r="G48" s="352">
        <f t="shared" si="2"/>
        <v>-8.869771581133195</v>
      </c>
      <c r="H48" s="357">
        <v>84.12</v>
      </c>
      <c r="I48" s="354">
        <f t="shared" si="0"/>
        <v>36.519258202567755</v>
      </c>
    </row>
    <row r="49" spans="1:9" ht="12" customHeight="1">
      <c r="A49" s="114"/>
      <c r="B49" s="190" t="s">
        <v>505</v>
      </c>
      <c r="C49" s="355"/>
      <c r="D49" s="356">
        <v>3705</v>
      </c>
      <c r="E49" s="356">
        <v>3358</v>
      </c>
      <c r="F49" s="351">
        <f t="shared" si="1"/>
        <v>-347</v>
      </c>
      <c r="G49" s="352">
        <f t="shared" si="2"/>
        <v>-9.365721997300945</v>
      </c>
      <c r="H49" s="357">
        <v>161.43</v>
      </c>
      <c r="I49" s="354">
        <f t="shared" si="0"/>
        <v>20.8015858266741</v>
      </c>
    </row>
    <row r="50" spans="1:9" s="345" customFormat="1" ht="12" customHeight="1">
      <c r="A50" s="535" t="s">
        <v>659</v>
      </c>
      <c r="B50" s="536"/>
      <c r="C50" s="339"/>
      <c r="D50" s="358">
        <f>SUM(D51:D60)</f>
        <v>69442</v>
      </c>
      <c r="E50" s="358">
        <f>SUM(E51:E60)</f>
        <v>66523</v>
      </c>
      <c r="F50" s="360">
        <f>SUM(F51:F60)</f>
        <v>-2919</v>
      </c>
      <c r="G50" s="342">
        <f t="shared" si="2"/>
        <v>-4.203507963480314</v>
      </c>
      <c r="H50" s="359">
        <f>SUM(H51:H60)</f>
        <v>1269.8300000000002</v>
      </c>
      <c r="I50" s="344">
        <f t="shared" si="0"/>
        <v>52.387327437531</v>
      </c>
    </row>
    <row r="51" spans="1:9" ht="12" customHeight="1">
      <c r="A51" s="114"/>
      <c r="B51" s="190" t="s">
        <v>507</v>
      </c>
      <c r="C51" s="355"/>
      <c r="D51" s="356">
        <v>7516</v>
      </c>
      <c r="E51" s="356">
        <v>7011</v>
      </c>
      <c r="F51" s="351">
        <f t="shared" si="1"/>
        <v>-505</v>
      </c>
      <c r="G51" s="352">
        <f t="shared" si="2"/>
        <v>-6.718999467802023</v>
      </c>
      <c r="H51" s="357">
        <v>92.78</v>
      </c>
      <c r="I51" s="354">
        <f t="shared" si="0"/>
        <v>75.56585471006683</v>
      </c>
    </row>
    <row r="52" spans="1:9" ht="12" customHeight="1">
      <c r="A52" s="114"/>
      <c r="B52" s="190" t="s">
        <v>508</v>
      </c>
      <c r="C52" s="355"/>
      <c r="D52" s="356">
        <v>15148</v>
      </c>
      <c r="E52" s="356">
        <v>14777</v>
      </c>
      <c r="F52" s="351">
        <f t="shared" si="1"/>
        <v>-371</v>
      </c>
      <c r="G52" s="352">
        <f t="shared" si="2"/>
        <v>-2.4491682070240297</v>
      </c>
      <c r="H52" s="357">
        <v>101.21</v>
      </c>
      <c r="I52" s="354">
        <f t="shared" si="0"/>
        <v>146.0033593518427</v>
      </c>
    </row>
    <row r="53" spans="1:9" ht="12" customHeight="1">
      <c r="A53" s="114"/>
      <c r="B53" s="190" t="s">
        <v>509</v>
      </c>
      <c r="C53" s="355"/>
      <c r="D53" s="356">
        <v>7803</v>
      </c>
      <c r="E53" s="356">
        <v>7411</v>
      </c>
      <c r="F53" s="351">
        <f t="shared" si="1"/>
        <v>-392</v>
      </c>
      <c r="G53" s="352">
        <f t="shared" si="2"/>
        <v>-5.0237088299372035</v>
      </c>
      <c r="H53" s="357">
        <v>111.58</v>
      </c>
      <c r="I53" s="354">
        <f t="shared" si="0"/>
        <v>66.41871303100915</v>
      </c>
    </row>
    <row r="54" spans="1:9" ht="12" customHeight="1">
      <c r="A54" s="114"/>
      <c r="B54" s="190" t="s">
        <v>510</v>
      </c>
      <c r="C54" s="355"/>
      <c r="D54" s="356">
        <v>15606</v>
      </c>
      <c r="E54" s="356">
        <v>14842</v>
      </c>
      <c r="F54" s="351">
        <f t="shared" si="1"/>
        <v>-764</v>
      </c>
      <c r="G54" s="352">
        <f t="shared" si="2"/>
        <v>-4.895552992438805</v>
      </c>
      <c r="H54" s="357">
        <v>278.08</v>
      </c>
      <c r="I54" s="354">
        <f t="shared" si="0"/>
        <v>53.37313003452244</v>
      </c>
    </row>
    <row r="55" spans="1:9" ht="12" customHeight="1">
      <c r="A55" s="114"/>
      <c r="B55" s="190" t="s">
        <v>511</v>
      </c>
      <c r="C55" s="355"/>
      <c r="D55" s="356">
        <v>4998</v>
      </c>
      <c r="E55" s="356">
        <v>4860</v>
      </c>
      <c r="F55" s="351">
        <f t="shared" si="1"/>
        <v>-138</v>
      </c>
      <c r="G55" s="352">
        <f t="shared" si="2"/>
        <v>-2.7611044417767108</v>
      </c>
      <c r="H55" s="357">
        <v>236.51</v>
      </c>
      <c r="I55" s="354">
        <f t="shared" si="0"/>
        <v>20.54881400363621</v>
      </c>
    </row>
    <row r="56" spans="1:9" ht="12" customHeight="1">
      <c r="A56" s="114"/>
      <c r="B56" s="190" t="s">
        <v>512</v>
      </c>
      <c r="C56" s="355"/>
      <c r="D56" s="356">
        <v>1805</v>
      </c>
      <c r="E56" s="356">
        <v>1711</v>
      </c>
      <c r="F56" s="351">
        <f t="shared" si="1"/>
        <v>-94</v>
      </c>
      <c r="G56" s="352">
        <f t="shared" si="2"/>
        <v>-5.207756232686981</v>
      </c>
      <c r="H56" s="357">
        <v>100.41</v>
      </c>
      <c r="I56" s="354">
        <f t="shared" si="0"/>
        <v>17.040135444676825</v>
      </c>
    </row>
    <row r="57" spans="1:9" ht="12" customHeight="1">
      <c r="A57" s="114"/>
      <c r="B57" s="190" t="s">
        <v>513</v>
      </c>
      <c r="C57" s="355"/>
      <c r="D57" s="356">
        <v>2924</v>
      </c>
      <c r="E57" s="356">
        <v>2833</v>
      </c>
      <c r="F57" s="351">
        <f t="shared" si="1"/>
        <v>-91</v>
      </c>
      <c r="G57" s="352">
        <f t="shared" si="2"/>
        <v>-3.112175102599179</v>
      </c>
      <c r="H57" s="357">
        <v>131.47</v>
      </c>
      <c r="I57" s="354">
        <f t="shared" si="0"/>
        <v>21.548642275804365</v>
      </c>
    </row>
    <row r="58" spans="1:9" ht="12" customHeight="1">
      <c r="A58" s="114"/>
      <c r="B58" s="190" t="s">
        <v>514</v>
      </c>
      <c r="C58" s="355"/>
      <c r="D58" s="356">
        <v>4630</v>
      </c>
      <c r="E58" s="356">
        <v>4425</v>
      </c>
      <c r="F58" s="351">
        <f t="shared" si="1"/>
        <v>-205</v>
      </c>
      <c r="G58" s="352">
        <f t="shared" si="2"/>
        <v>-4.427645788336933</v>
      </c>
      <c r="H58" s="357">
        <v>66.75</v>
      </c>
      <c r="I58" s="354">
        <f t="shared" si="0"/>
        <v>66.29213483146067</v>
      </c>
    </row>
    <row r="59" spans="1:9" ht="12" customHeight="1">
      <c r="A59" s="114"/>
      <c r="B59" s="190" t="s">
        <v>515</v>
      </c>
      <c r="C59" s="355"/>
      <c r="D59" s="356">
        <v>2907</v>
      </c>
      <c r="E59" s="356">
        <v>2685</v>
      </c>
      <c r="F59" s="351">
        <f t="shared" si="1"/>
        <v>-222</v>
      </c>
      <c r="G59" s="352">
        <f t="shared" si="2"/>
        <v>-7.636738906088751</v>
      </c>
      <c r="H59" s="357">
        <v>106.16</v>
      </c>
      <c r="I59" s="354">
        <f t="shared" si="0"/>
        <v>25.292012057272043</v>
      </c>
    </row>
    <row r="60" spans="1:9" ht="12" customHeight="1">
      <c r="A60" s="114"/>
      <c r="B60" s="190" t="s">
        <v>516</v>
      </c>
      <c r="C60" s="355"/>
      <c r="D60" s="356">
        <v>6105</v>
      </c>
      <c r="E60" s="356">
        <v>5968</v>
      </c>
      <c r="F60" s="351">
        <f t="shared" si="1"/>
        <v>-137</v>
      </c>
      <c r="G60" s="352">
        <f t="shared" si="2"/>
        <v>-2.244062244062244</v>
      </c>
      <c r="H60" s="357">
        <v>44.88</v>
      </c>
      <c r="I60" s="354">
        <f t="shared" si="0"/>
        <v>132.97682709447415</v>
      </c>
    </row>
    <row r="61" spans="1:9" s="345" customFormat="1" ht="12" customHeight="1">
      <c r="A61" s="535" t="s">
        <v>660</v>
      </c>
      <c r="B61" s="536"/>
      <c r="C61" s="339"/>
      <c r="D61" s="358">
        <f>SUM(D62:D68)</f>
        <v>35968</v>
      </c>
      <c r="E61" s="358">
        <f>SUM(E62:E68)</f>
        <v>33853</v>
      </c>
      <c r="F61" s="360">
        <f>SUM(F62:F68)</f>
        <v>-2115</v>
      </c>
      <c r="G61" s="342">
        <f>+F61/D61*100</f>
        <v>-5.8802268683274015</v>
      </c>
      <c r="H61" s="359">
        <f>SUM(H62:H68)</f>
        <v>988.73</v>
      </c>
      <c r="I61" s="344">
        <f t="shared" si="0"/>
        <v>34.23887208843668</v>
      </c>
    </row>
    <row r="62" spans="1:9" ht="12" customHeight="1">
      <c r="A62" s="114"/>
      <c r="B62" s="190" t="s">
        <v>518</v>
      </c>
      <c r="C62" s="355"/>
      <c r="D62" s="350">
        <v>4629</v>
      </c>
      <c r="E62" s="350">
        <v>4189</v>
      </c>
      <c r="F62" s="351">
        <f t="shared" si="1"/>
        <v>-440</v>
      </c>
      <c r="G62" s="352">
        <f t="shared" si="2"/>
        <v>-9.505292719809894</v>
      </c>
      <c r="H62" s="361">
        <v>75.84</v>
      </c>
      <c r="I62" s="354">
        <f t="shared" si="0"/>
        <v>55.234704641350206</v>
      </c>
    </row>
    <row r="63" spans="1:9" ht="12" customHeight="1">
      <c r="A63" s="114"/>
      <c r="B63" s="190" t="s">
        <v>519</v>
      </c>
      <c r="C63" s="355"/>
      <c r="D63" s="350">
        <v>3613</v>
      </c>
      <c r="E63" s="350">
        <v>3429</v>
      </c>
      <c r="F63" s="351">
        <f t="shared" si="1"/>
        <v>-184</v>
      </c>
      <c r="G63" s="352">
        <f t="shared" si="2"/>
        <v>-5.0927207306947135</v>
      </c>
      <c r="H63" s="361">
        <v>199.32</v>
      </c>
      <c r="I63" s="354">
        <f t="shared" si="0"/>
        <v>17.203491872366044</v>
      </c>
    </row>
    <row r="64" spans="1:9" ht="12" customHeight="1">
      <c r="A64" s="114"/>
      <c r="B64" s="190" t="s">
        <v>520</v>
      </c>
      <c r="C64" s="355"/>
      <c r="D64" s="350">
        <v>10395</v>
      </c>
      <c r="E64" s="350">
        <v>10019</v>
      </c>
      <c r="F64" s="351">
        <f t="shared" si="1"/>
        <v>-376</v>
      </c>
      <c r="G64" s="352">
        <f t="shared" si="2"/>
        <v>-3.6171236171236174</v>
      </c>
      <c r="H64" s="361">
        <v>112.52</v>
      </c>
      <c r="I64" s="354">
        <f t="shared" si="0"/>
        <v>89.0419480981159</v>
      </c>
    </row>
    <row r="65" spans="1:9" ht="12" customHeight="1">
      <c r="A65" s="114"/>
      <c r="B65" s="190" t="s">
        <v>521</v>
      </c>
      <c r="C65" s="355"/>
      <c r="D65" s="350">
        <v>7422</v>
      </c>
      <c r="E65" s="350">
        <v>6956</v>
      </c>
      <c r="F65" s="351">
        <f t="shared" si="1"/>
        <v>-466</v>
      </c>
      <c r="G65" s="352">
        <f t="shared" si="2"/>
        <v>-6.278631096739423</v>
      </c>
      <c r="H65" s="353">
        <v>103.04</v>
      </c>
      <c r="I65" s="354">
        <f>E65/H65</f>
        <v>67.50776397515527</v>
      </c>
    </row>
    <row r="66" spans="1:9" ht="12" customHeight="1">
      <c r="A66" s="114"/>
      <c r="B66" s="190" t="s">
        <v>522</v>
      </c>
      <c r="C66" s="355"/>
      <c r="D66" s="350">
        <v>3862</v>
      </c>
      <c r="E66" s="350">
        <v>3573</v>
      </c>
      <c r="F66" s="351">
        <f t="shared" si="1"/>
        <v>-289</v>
      </c>
      <c r="G66" s="352">
        <f t="shared" si="2"/>
        <v>-7.483169342309684</v>
      </c>
      <c r="H66" s="353">
        <v>164.66</v>
      </c>
      <c r="I66" s="354">
        <f>E66/H66</f>
        <v>21.699259079314952</v>
      </c>
    </row>
    <row r="67" spans="1:9" ht="12" customHeight="1">
      <c r="A67" s="114"/>
      <c r="B67" s="190" t="s">
        <v>523</v>
      </c>
      <c r="C67" s="355"/>
      <c r="D67" s="350">
        <v>4061</v>
      </c>
      <c r="E67" s="350">
        <v>3816</v>
      </c>
      <c r="F67" s="351">
        <f>E67-D67</f>
        <v>-245</v>
      </c>
      <c r="G67" s="352">
        <f t="shared" si="2"/>
        <v>-6.032996798818025</v>
      </c>
      <c r="H67" s="353">
        <v>248</v>
      </c>
      <c r="I67" s="354">
        <f>E67/H67</f>
        <v>15.387096774193548</v>
      </c>
    </row>
    <row r="68" spans="1:9" s="362" customFormat="1" ht="12" customHeight="1">
      <c r="A68" s="114"/>
      <c r="B68" s="190" t="s">
        <v>524</v>
      </c>
      <c r="C68" s="355"/>
      <c r="D68" s="350">
        <v>1986</v>
      </c>
      <c r="E68" s="350">
        <v>1871</v>
      </c>
      <c r="F68" s="351">
        <f>E68-D68</f>
        <v>-115</v>
      </c>
      <c r="G68" s="352">
        <f t="shared" si="2"/>
        <v>-5.790533736153072</v>
      </c>
      <c r="H68" s="361">
        <v>85.35</v>
      </c>
      <c r="I68" s="354">
        <f>E68/H68</f>
        <v>21.92149970708846</v>
      </c>
    </row>
    <row r="69" spans="1:9" s="362" customFormat="1" ht="5.25" customHeight="1">
      <c r="A69" s="363"/>
      <c r="B69" s="364"/>
      <c r="C69" s="365"/>
      <c r="D69" s="366"/>
      <c r="E69" s="366"/>
      <c r="F69" s="367"/>
      <c r="G69" s="368"/>
      <c r="H69" s="369"/>
      <c r="I69" s="370"/>
    </row>
    <row r="70" ht="3.75" customHeight="1"/>
    <row r="71" ht="12" customHeight="1">
      <c r="A71" s="371" t="s">
        <v>661</v>
      </c>
    </row>
  </sheetData>
  <mergeCells count="13">
    <mergeCell ref="A5:B6"/>
    <mergeCell ref="D5:D6"/>
    <mergeCell ref="E5:E6"/>
    <mergeCell ref="A1:I1"/>
    <mergeCell ref="F5:F6"/>
    <mergeCell ref="A44:B44"/>
    <mergeCell ref="A50:B50"/>
    <mergeCell ref="A61:B61"/>
    <mergeCell ref="A8:B8"/>
    <mergeCell ref="A18:B18"/>
    <mergeCell ref="A26:B26"/>
    <mergeCell ref="A35:B35"/>
    <mergeCell ref="A38:B38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6"/>
  <sheetViews>
    <sheetView zoomScale="85" zoomScaleNormal="85" workbookViewId="0" topLeftCell="A127">
      <selection activeCell="B145" sqref="B145"/>
    </sheetView>
  </sheetViews>
  <sheetFormatPr defaultColWidth="9.59765625" defaultRowHeight="13.5"/>
  <cols>
    <col min="1" max="1" width="2.796875" style="433" customWidth="1"/>
    <col min="2" max="2" width="21.19921875" style="433" customWidth="1"/>
    <col min="3" max="3" width="1.19921875" style="433" customWidth="1"/>
    <col min="4" max="4" width="9.19921875" style="433" customWidth="1"/>
    <col min="5" max="5" width="9.59765625" style="433" customWidth="1"/>
    <col min="6" max="7" width="9.19921875" style="433" customWidth="1"/>
    <col min="8" max="8" width="9.3984375" style="433" customWidth="1"/>
    <col min="9" max="9" width="9.796875" style="433" customWidth="1"/>
    <col min="10" max="11" width="11.19921875" style="463" customWidth="1"/>
    <col min="12" max="13" width="10" style="480" customWidth="1"/>
    <col min="14" max="16384" width="9.19921875" style="406" customWidth="1"/>
  </cols>
  <sheetData>
    <row r="1" spans="1:13" ht="18" customHeight="1">
      <c r="A1" s="510" t="s">
        <v>37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</row>
    <row r="2" spans="1:13" ht="12" customHeight="1">
      <c r="A2" s="405"/>
      <c r="B2" s="405"/>
      <c r="C2" s="405"/>
      <c r="D2" s="405"/>
      <c r="E2" s="405"/>
      <c r="F2" s="405"/>
      <c r="G2" s="405"/>
      <c r="H2" s="405"/>
      <c r="I2" s="405"/>
      <c r="J2" s="452"/>
      <c r="K2" s="452"/>
      <c r="L2" s="464"/>
      <c r="M2" s="464"/>
    </row>
    <row r="3" spans="1:13" ht="12" customHeight="1">
      <c r="A3" s="407"/>
      <c r="B3" s="407"/>
      <c r="C3" s="407"/>
      <c r="D3" s="407"/>
      <c r="E3" s="407"/>
      <c r="F3" s="407"/>
      <c r="G3" s="407"/>
      <c r="H3" s="407"/>
      <c r="I3" s="407"/>
      <c r="J3" s="453"/>
      <c r="K3" s="453"/>
      <c r="L3" s="465"/>
      <c r="M3" s="465" t="s">
        <v>713</v>
      </c>
    </row>
    <row r="4" spans="1:13" ht="3.75" customHeight="1">
      <c r="A4" s="408"/>
      <c r="B4" s="408"/>
      <c r="C4" s="408"/>
      <c r="D4" s="408"/>
      <c r="E4" s="408"/>
      <c r="F4" s="408"/>
      <c r="G4" s="408"/>
      <c r="H4" s="408"/>
      <c r="I4" s="408"/>
      <c r="J4" s="454"/>
      <c r="K4" s="454"/>
      <c r="L4" s="466"/>
      <c r="M4" s="466"/>
    </row>
    <row r="5" spans="1:13" ht="15" customHeight="1">
      <c r="A5" s="409"/>
      <c r="B5" s="410" t="s">
        <v>38</v>
      </c>
      <c r="C5" s="411"/>
      <c r="D5" s="511" t="s">
        <v>714</v>
      </c>
      <c r="E5" s="511"/>
      <c r="F5" s="511"/>
      <c r="G5" s="512"/>
      <c r="H5" s="513">
        <v>14</v>
      </c>
      <c r="I5" s="514"/>
      <c r="J5" s="515" t="s">
        <v>39</v>
      </c>
      <c r="K5" s="515"/>
      <c r="L5" s="516" t="s">
        <v>742</v>
      </c>
      <c r="M5" s="517"/>
    </row>
    <row r="6" spans="1:13" ht="15" customHeight="1">
      <c r="A6" s="412" t="s">
        <v>40</v>
      </c>
      <c r="B6" s="413"/>
      <c r="C6" s="414"/>
      <c r="D6" s="415" t="s">
        <v>41</v>
      </c>
      <c r="E6" s="416" t="s">
        <v>739</v>
      </c>
      <c r="F6" s="415" t="s">
        <v>42</v>
      </c>
      <c r="G6" s="415" t="s">
        <v>43</v>
      </c>
      <c r="H6" s="415" t="s">
        <v>41</v>
      </c>
      <c r="I6" s="416" t="s">
        <v>739</v>
      </c>
      <c r="J6" s="455" t="s">
        <v>41</v>
      </c>
      <c r="K6" s="455" t="s">
        <v>739</v>
      </c>
      <c r="L6" s="467" t="s">
        <v>41</v>
      </c>
      <c r="M6" s="468" t="s">
        <v>739</v>
      </c>
    </row>
    <row r="7" spans="1:13" ht="5.25" customHeight="1">
      <c r="A7" s="417"/>
      <c r="B7" s="418"/>
      <c r="C7" s="419"/>
      <c r="D7" s="420"/>
      <c r="E7" s="420"/>
      <c r="F7" s="420"/>
      <c r="G7" s="420"/>
      <c r="H7" s="420"/>
      <c r="I7" s="420"/>
      <c r="J7" s="456"/>
      <c r="K7" s="456"/>
      <c r="L7" s="469"/>
      <c r="M7" s="469"/>
    </row>
    <row r="8" spans="1:13" s="421" customFormat="1" ht="13.5" customHeight="1">
      <c r="A8" s="421" t="s">
        <v>44</v>
      </c>
      <c r="B8" s="422"/>
      <c r="C8" s="423"/>
      <c r="D8" s="423">
        <f>SUM($D$9,$D$18,$D$37,$D$47,$D$53,$D$91,$D$133,$D$152,$D$199,$D$242,$D$263,$D$267,$D$288,$D$290,$D$305,$D$330,$D$345,$D$388,$D$396,$D$421,$D$423,$D$425,$D$428)</f>
        <v>145887</v>
      </c>
      <c r="E8" s="423">
        <f>SUM($E$9,$E$18,$E$37,$E$47,$E$53,$E$91,$E$133,$E$152,$E$199,$E$242,$E$263,$E$267,$E$288,$E$290,$E$305,$E$330,$E$345,$E$388,E$396,$E$421,$E$423,$E$425,$E$428,)</f>
        <v>327715</v>
      </c>
      <c r="F8" s="423">
        <f>SUM($F$9,$F$18,$F$37,$F$47,$F$53,$F$91,$F$133,$F$152,$F$199,$F$242,$F$263,$F$267,$F$288,$F$290,$F$305,$F$330,$F$345,$F$388,$F$396,$F$421,$F$423,$F$425,$F$428,)</f>
        <v>153114</v>
      </c>
      <c r="G8" s="423">
        <f>SUM($G$9,$G$18,$G$37,$G$47,$G$53,$G$91,$G$133,$G$152,$G$199,$G$242,$G$263,$G$267,$G$288,$G$290,$G$305,$G$330,$G$345,$G$388,$G$396,$G$421,$G$423,$G$425,$G$428,)</f>
        <v>174601</v>
      </c>
      <c r="H8" s="423">
        <f>SUM($H$9,$H$18,$H$37,$H$47,$H$53,$H$91,$H$133,$H$152,$H$199,$H$242,$H$263,$H$267,$H$288,$H$305,$H$330,$H$345,$H$388,$H$396,$H$421,$H$423,$H$425,$H$428,$H$290)</f>
        <v>145013</v>
      </c>
      <c r="I8" s="423">
        <f>SUM($I$9,$I$18,$I$37,$I$47,$I$53,$I$91,$I$133,$I$152,$I$199,$I$242,$I$263,$I$267,$I$288,$I$305,$I$330,$I$345,$I$388,$I$396,$I$421,$I$423,$I$425,$I$428,$I$290)</f>
        <v>327846</v>
      </c>
      <c r="J8" s="482">
        <f>D8-H8</f>
        <v>874</v>
      </c>
      <c r="K8" s="451">
        <f>E8-I8</f>
        <v>-131</v>
      </c>
      <c r="L8" s="470">
        <f>D8/H8*100-100</f>
        <v>0.6027045851061672</v>
      </c>
      <c r="M8" s="470">
        <f>E8/I8*100-100</f>
        <v>-0.039957785057623596</v>
      </c>
    </row>
    <row r="9" spans="1:13" s="421" customFormat="1" ht="13.5" customHeight="1">
      <c r="A9" s="421" t="s">
        <v>45</v>
      </c>
      <c r="B9" s="422"/>
      <c r="C9" s="423"/>
      <c r="D9" s="423">
        <f aca="true" t="shared" si="0" ref="D9:I9">SUM(D10:D17)</f>
        <v>1780</v>
      </c>
      <c r="E9" s="423">
        <f t="shared" si="0"/>
        <v>3422</v>
      </c>
      <c r="F9" s="423">
        <f t="shared" si="0"/>
        <v>1460</v>
      </c>
      <c r="G9" s="423">
        <f t="shared" si="0"/>
        <v>1962</v>
      </c>
      <c r="H9" s="423">
        <f t="shared" si="0"/>
        <v>1748</v>
      </c>
      <c r="I9" s="423">
        <f t="shared" si="0"/>
        <v>3360</v>
      </c>
      <c r="J9" s="457">
        <f aca="true" t="shared" si="1" ref="J9:K59">D9-H9</f>
        <v>32</v>
      </c>
      <c r="K9" s="457">
        <f t="shared" si="1"/>
        <v>62</v>
      </c>
      <c r="L9" s="470">
        <f aca="true" t="shared" si="2" ref="L9:M59">D9/H9*100-100</f>
        <v>1.8306636155606384</v>
      </c>
      <c r="M9" s="470">
        <f t="shared" si="2"/>
        <v>1.8452380952380878</v>
      </c>
    </row>
    <row r="10" spans="2:13" s="407" customFormat="1" ht="13.5" customHeight="1">
      <c r="B10" s="424" t="s">
        <v>46</v>
      </c>
      <c r="C10" s="425"/>
      <c r="D10" s="426">
        <v>387</v>
      </c>
      <c r="E10" s="426">
        <v>720</v>
      </c>
      <c r="F10" s="426">
        <v>303</v>
      </c>
      <c r="G10" s="426">
        <v>417</v>
      </c>
      <c r="H10" s="408">
        <v>395</v>
      </c>
      <c r="I10" s="427">
        <v>731</v>
      </c>
      <c r="J10" s="451">
        <f t="shared" si="1"/>
        <v>-8</v>
      </c>
      <c r="K10" s="451">
        <f t="shared" si="1"/>
        <v>-11</v>
      </c>
      <c r="L10" s="471">
        <f t="shared" si="2"/>
        <v>-2.025316455696199</v>
      </c>
      <c r="M10" s="471">
        <f t="shared" si="2"/>
        <v>-1.5047879616963087</v>
      </c>
    </row>
    <row r="11" spans="2:14" s="407" customFormat="1" ht="13.5" customHeight="1">
      <c r="B11" s="424" t="s">
        <v>47</v>
      </c>
      <c r="C11" s="425"/>
      <c r="D11" s="426">
        <v>304</v>
      </c>
      <c r="E11" s="426">
        <v>545</v>
      </c>
      <c r="F11" s="426">
        <v>229</v>
      </c>
      <c r="G11" s="426">
        <v>316</v>
      </c>
      <c r="H11" s="408">
        <v>299</v>
      </c>
      <c r="I11" s="427">
        <v>542</v>
      </c>
      <c r="J11" s="451">
        <f t="shared" si="1"/>
        <v>5</v>
      </c>
      <c r="K11" s="451">
        <f t="shared" si="1"/>
        <v>3</v>
      </c>
      <c r="L11" s="471">
        <f t="shared" si="2"/>
        <v>1.6722408026755886</v>
      </c>
      <c r="M11" s="471">
        <f t="shared" si="2"/>
        <v>0.5535055350553506</v>
      </c>
      <c r="N11" s="421"/>
    </row>
    <row r="12" spans="2:14" s="407" customFormat="1" ht="13.5" customHeight="1">
      <c r="B12" s="424" t="s">
        <v>48</v>
      </c>
      <c r="C12" s="425"/>
      <c r="D12" s="426">
        <v>373</v>
      </c>
      <c r="E12" s="426">
        <v>745</v>
      </c>
      <c r="F12" s="426">
        <v>334</v>
      </c>
      <c r="G12" s="426">
        <v>411</v>
      </c>
      <c r="H12" s="408">
        <v>342</v>
      </c>
      <c r="I12" s="427">
        <v>665</v>
      </c>
      <c r="J12" s="451">
        <f t="shared" si="1"/>
        <v>31</v>
      </c>
      <c r="K12" s="451">
        <f t="shared" si="1"/>
        <v>80</v>
      </c>
      <c r="L12" s="471">
        <f t="shared" si="2"/>
        <v>9.064327485380105</v>
      </c>
      <c r="M12" s="471">
        <f t="shared" si="2"/>
        <v>12.030075187969928</v>
      </c>
      <c r="N12" s="421"/>
    </row>
    <row r="13" spans="2:13" s="407" customFormat="1" ht="13.5" customHeight="1">
      <c r="B13" s="424" t="s">
        <v>49</v>
      </c>
      <c r="C13" s="425"/>
      <c r="D13" s="426">
        <v>373</v>
      </c>
      <c r="E13" s="426">
        <v>762</v>
      </c>
      <c r="F13" s="426">
        <v>324</v>
      </c>
      <c r="G13" s="426">
        <v>438</v>
      </c>
      <c r="H13" s="408">
        <v>370</v>
      </c>
      <c r="I13" s="427">
        <v>765</v>
      </c>
      <c r="J13" s="451">
        <f t="shared" si="1"/>
        <v>3</v>
      </c>
      <c r="K13" s="451">
        <f t="shared" si="1"/>
        <v>-3</v>
      </c>
      <c r="L13" s="471">
        <f t="shared" si="2"/>
        <v>0.810810810810807</v>
      </c>
      <c r="M13" s="471">
        <f t="shared" si="2"/>
        <v>-0.39215686274509665</v>
      </c>
    </row>
    <row r="14" spans="2:14" s="407" customFormat="1" ht="13.5" customHeight="1">
      <c r="B14" s="424" t="s">
        <v>50</v>
      </c>
      <c r="C14" s="425"/>
      <c r="D14" s="426">
        <v>205</v>
      </c>
      <c r="E14" s="426">
        <v>353</v>
      </c>
      <c r="F14" s="426">
        <v>146</v>
      </c>
      <c r="G14" s="426">
        <v>207</v>
      </c>
      <c r="H14" s="408">
        <v>206</v>
      </c>
      <c r="I14" s="427">
        <v>361</v>
      </c>
      <c r="J14" s="451">
        <f t="shared" si="1"/>
        <v>-1</v>
      </c>
      <c r="K14" s="451">
        <f t="shared" si="1"/>
        <v>-8</v>
      </c>
      <c r="L14" s="471">
        <f t="shared" si="2"/>
        <v>-0.4854368932038824</v>
      </c>
      <c r="M14" s="471">
        <f t="shared" si="2"/>
        <v>-2.21606648199446</v>
      </c>
      <c r="N14" s="421"/>
    </row>
    <row r="15" spans="2:14" s="407" customFormat="1" ht="13.5" customHeight="1">
      <c r="B15" s="424" t="s">
        <v>51</v>
      </c>
      <c r="C15" s="425"/>
      <c r="D15" s="426">
        <v>30</v>
      </c>
      <c r="E15" s="426">
        <v>66</v>
      </c>
      <c r="F15" s="426">
        <v>25</v>
      </c>
      <c r="G15" s="426">
        <v>41</v>
      </c>
      <c r="H15" s="408">
        <v>29</v>
      </c>
      <c r="I15" s="427">
        <v>69</v>
      </c>
      <c r="J15" s="451">
        <f t="shared" si="1"/>
        <v>1</v>
      </c>
      <c r="K15" s="451">
        <f t="shared" si="1"/>
        <v>-3</v>
      </c>
      <c r="L15" s="471">
        <f t="shared" si="2"/>
        <v>3.448275862068968</v>
      </c>
      <c r="M15" s="471">
        <f t="shared" si="2"/>
        <v>-4.347826086956516</v>
      </c>
      <c r="N15" s="421"/>
    </row>
    <row r="16" spans="2:13" s="407" customFormat="1" ht="13.5" customHeight="1">
      <c r="B16" s="424" t="s">
        <v>52</v>
      </c>
      <c r="C16" s="425"/>
      <c r="D16" s="426">
        <v>21</v>
      </c>
      <c r="E16" s="426">
        <v>34</v>
      </c>
      <c r="F16" s="426">
        <v>14</v>
      </c>
      <c r="G16" s="426">
        <v>20</v>
      </c>
      <c r="H16" s="408">
        <v>18</v>
      </c>
      <c r="I16" s="427">
        <v>31</v>
      </c>
      <c r="J16" s="451">
        <f t="shared" si="1"/>
        <v>3</v>
      </c>
      <c r="K16" s="451">
        <f t="shared" si="1"/>
        <v>3</v>
      </c>
      <c r="L16" s="471">
        <f t="shared" si="2"/>
        <v>16.66666666666667</v>
      </c>
      <c r="M16" s="471">
        <f t="shared" si="2"/>
        <v>9.677419354838705</v>
      </c>
    </row>
    <row r="17" spans="2:14" s="407" customFormat="1" ht="13.5" customHeight="1">
      <c r="B17" s="424" t="s">
        <v>53</v>
      </c>
      <c r="C17" s="425"/>
      <c r="D17" s="426">
        <v>87</v>
      </c>
      <c r="E17" s="426">
        <v>197</v>
      </c>
      <c r="F17" s="426">
        <v>85</v>
      </c>
      <c r="G17" s="426">
        <v>112</v>
      </c>
      <c r="H17" s="408">
        <v>89</v>
      </c>
      <c r="I17" s="427">
        <v>196</v>
      </c>
      <c r="J17" s="451">
        <f t="shared" si="1"/>
        <v>-2</v>
      </c>
      <c r="K17" s="451">
        <f t="shared" si="1"/>
        <v>1</v>
      </c>
      <c r="L17" s="471">
        <f t="shared" si="2"/>
        <v>-2.247191011235955</v>
      </c>
      <c r="M17" s="471">
        <f t="shared" si="2"/>
        <v>0.5102040816326507</v>
      </c>
      <c r="N17" s="421"/>
    </row>
    <row r="18" spans="1:13" s="421" customFormat="1" ht="13.5" customHeight="1">
      <c r="A18" s="421" t="s">
        <v>54</v>
      </c>
      <c r="B18" s="422"/>
      <c r="C18" s="423"/>
      <c r="D18" s="423">
        <f aca="true" t="shared" si="3" ref="D18:I18">SUM(D19:D36)</f>
        <v>2682</v>
      </c>
      <c r="E18" s="423">
        <f t="shared" si="3"/>
        <v>4892</v>
      </c>
      <c r="F18" s="423">
        <f t="shared" si="3"/>
        <v>2120</v>
      </c>
      <c r="G18" s="423">
        <f t="shared" si="3"/>
        <v>2772</v>
      </c>
      <c r="H18" s="423">
        <f t="shared" si="3"/>
        <v>2730</v>
      </c>
      <c r="I18" s="423">
        <f t="shared" si="3"/>
        <v>4998</v>
      </c>
      <c r="J18" s="457">
        <f t="shared" si="1"/>
        <v>-48</v>
      </c>
      <c r="K18" s="457">
        <f t="shared" si="1"/>
        <v>-106</v>
      </c>
      <c r="L18" s="470">
        <f t="shared" si="2"/>
        <v>-1.7582417582417662</v>
      </c>
      <c r="M18" s="470">
        <f t="shared" si="2"/>
        <v>-2.120848339335737</v>
      </c>
    </row>
    <row r="19" spans="2:13" s="407" customFormat="1" ht="13.5" customHeight="1">
      <c r="B19" s="424" t="s">
        <v>55</v>
      </c>
      <c r="C19" s="425"/>
      <c r="D19" s="408">
        <v>211</v>
      </c>
      <c r="E19" s="408">
        <v>397</v>
      </c>
      <c r="F19" s="408">
        <v>163</v>
      </c>
      <c r="G19" s="408">
        <v>234</v>
      </c>
      <c r="H19" s="408">
        <v>218</v>
      </c>
      <c r="I19" s="427">
        <v>407</v>
      </c>
      <c r="J19" s="451">
        <f t="shared" si="1"/>
        <v>-7</v>
      </c>
      <c r="K19" s="451">
        <f t="shared" si="1"/>
        <v>-10</v>
      </c>
      <c r="L19" s="471">
        <f t="shared" si="2"/>
        <v>-3.2110091743119256</v>
      </c>
      <c r="M19" s="471">
        <f t="shared" si="2"/>
        <v>-2.45700245700246</v>
      </c>
    </row>
    <row r="20" spans="2:14" s="407" customFormat="1" ht="13.5" customHeight="1">
      <c r="B20" s="424" t="s">
        <v>715</v>
      </c>
      <c r="C20" s="425"/>
      <c r="D20" s="408">
        <v>231</v>
      </c>
      <c r="E20" s="408">
        <v>407</v>
      </c>
      <c r="F20" s="408">
        <v>182</v>
      </c>
      <c r="G20" s="408">
        <v>225</v>
      </c>
      <c r="H20" s="408">
        <v>217</v>
      </c>
      <c r="I20" s="427">
        <v>394</v>
      </c>
      <c r="J20" s="451">
        <f t="shared" si="1"/>
        <v>14</v>
      </c>
      <c r="K20" s="451">
        <f t="shared" si="1"/>
        <v>13</v>
      </c>
      <c r="L20" s="471">
        <f t="shared" si="2"/>
        <v>6.451612903225794</v>
      </c>
      <c r="M20" s="471">
        <f t="shared" si="2"/>
        <v>3.2994923857867917</v>
      </c>
      <c r="N20" s="421"/>
    </row>
    <row r="21" spans="2:14" s="407" customFormat="1" ht="13.5" customHeight="1">
      <c r="B21" s="424" t="s">
        <v>56</v>
      </c>
      <c r="C21" s="425"/>
      <c r="D21" s="408">
        <v>145</v>
      </c>
      <c r="E21" s="408">
        <v>227</v>
      </c>
      <c r="F21" s="408">
        <v>102</v>
      </c>
      <c r="G21" s="408">
        <v>125</v>
      </c>
      <c r="H21" s="408">
        <v>136</v>
      </c>
      <c r="I21" s="427">
        <v>209</v>
      </c>
      <c r="J21" s="451">
        <f t="shared" si="1"/>
        <v>9</v>
      </c>
      <c r="K21" s="451">
        <f t="shared" si="1"/>
        <v>18</v>
      </c>
      <c r="L21" s="471">
        <f t="shared" si="2"/>
        <v>6.617647058823522</v>
      </c>
      <c r="M21" s="471">
        <f t="shared" si="2"/>
        <v>8.612440191387563</v>
      </c>
      <c r="N21" s="421"/>
    </row>
    <row r="22" spans="2:13" s="407" customFormat="1" ht="13.5" customHeight="1">
      <c r="B22" s="424" t="s">
        <v>57</v>
      </c>
      <c r="C22" s="425"/>
      <c r="D22" s="408">
        <v>94</v>
      </c>
      <c r="E22" s="408">
        <v>196</v>
      </c>
      <c r="F22" s="408">
        <v>81</v>
      </c>
      <c r="G22" s="408">
        <v>115</v>
      </c>
      <c r="H22" s="408">
        <v>95</v>
      </c>
      <c r="I22" s="427">
        <v>209</v>
      </c>
      <c r="J22" s="451">
        <f t="shared" si="1"/>
        <v>-1</v>
      </c>
      <c r="K22" s="451">
        <f t="shared" si="1"/>
        <v>-13</v>
      </c>
      <c r="L22" s="471">
        <f t="shared" si="2"/>
        <v>-1.05263157894737</v>
      </c>
      <c r="M22" s="471">
        <f t="shared" si="2"/>
        <v>-6.220095693779911</v>
      </c>
    </row>
    <row r="23" spans="2:14" s="407" customFormat="1" ht="13.5" customHeight="1">
      <c r="B23" s="424" t="s">
        <v>58</v>
      </c>
      <c r="C23" s="425"/>
      <c r="D23" s="408">
        <v>72</v>
      </c>
      <c r="E23" s="408">
        <v>148</v>
      </c>
      <c r="F23" s="408">
        <v>66</v>
      </c>
      <c r="G23" s="408">
        <v>82</v>
      </c>
      <c r="H23" s="408">
        <v>72</v>
      </c>
      <c r="I23" s="427">
        <v>150</v>
      </c>
      <c r="J23" s="451">
        <f t="shared" si="1"/>
        <v>0</v>
      </c>
      <c r="K23" s="451">
        <f t="shared" si="1"/>
        <v>-2</v>
      </c>
      <c r="L23" s="471">
        <f t="shared" si="2"/>
        <v>0</v>
      </c>
      <c r="M23" s="471">
        <f t="shared" si="2"/>
        <v>-1.3333333333333286</v>
      </c>
      <c r="N23" s="421"/>
    </row>
    <row r="24" spans="2:14" s="407" customFormat="1" ht="13.5" customHeight="1">
      <c r="B24" s="424" t="s">
        <v>59</v>
      </c>
      <c r="C24" s="425"/>
      <c r="D24" s="408">
        <v>95</v>
      </c>
      <c r="E24" s="408">
        <v>185</v>
      </c>
      <c r="F24" s="408">
        <v>83</v>
      </c>
      <c r="G24" s="408">
        <v>102</v>
      </c>
      <c r="H24" s="408">
        <v>95</v>
      </c>
      <c r="I24" s="427">
        <v>188</v>
      </c>
      <c r="J24" s="451">
        <f t="shared" si="1"/>
        <v>0</v>
      </c>
      <c r="K24" s="451">
        <f t="shared" si="1"/>
        <v>-3</v>
      </c>
      <c r="L24" s="471">
        <f t="shared" si="2"/>
        <v>0</v>
      </c>
      <c r="M24" s="471">
        <f t="shared" si="2"/>
        <v>-1.5957446808510696</v>
      </c>
      <c r="N24" s="421"/>
    </row>
    <row r="25" spans="2:13" s="407" customFormat="1" ht="13.5" customHeight="1">
      <c r="B25" s="424" t="s">
        <v>60</v>
      </c>
      <c r="C25" s="425"/>
      <c r="D25" s="408">
        <v>146</v>
      </c>
      <c r="E25" s="408">
        <v>280</v>
      </c>
      <c r="F25" s="408">
        <v>115</v>
      </c>
      <c r="G25" s="408">
        <v>165</v>
      </c>
      <c r="H25" s="408">
        <v>155</v>
      </c>
      <c r="I25" s="427">
        <v>295</v>
      </c>
      <c r="J25" s="451">
        <f t="shared" si="1"/>
        <v>-9</v>
      </c>
      <c r="K25" s="451">
        <f t="shared" si="1"/>
        <v>-15</v>
      </c>
      <c r="L25" s="471">
        <f t="shared" si="2"/>
        <v>-5.806451612903231</v>
      </c>
      <c r="M25" s="471">
        <f t="shared" si="2"/>
        <v>-5.0847457627118615</v>
      </c>
    </row>
    <row r="26" spans="2:14" s="407" customFormat="1" ht="13.5" customHeight="1">
      <c r="B26" s="424" t="s">
        <v>61</v>
      </c>
      <c r="C26" s="425"/>
      <c r="D26" s="408">
        <v>34</v>
      </c>
      <c r="E26" s="408">
        <v>80</v>
      </c>
      <c r="F26" s="408">
        <v>35</v>
      </c>
      <c r="G26" s="408">
        <v>45</v>
      </c>
      <c r="H26" s="408">
        <v>34</v>
      </c>
      <c r="I26" s="427">
        <v>83</v>
      </c>
      <c r="J26" s="451">
        <f t="shared" si="1"/>
        <v>0</v>
      </c>
      <c r="K26" s="451">
        <f t="shared" si="1"/>
        <v>-3</v>
      </c>
      <c r="L26" s="471">
        <f t="shared" si="2"/>
        <v>0</v>
      </c>
      <c r="M26" s="471">
        <f t="shared" si="2"/>
        <v>-3.6144578313252964</v>
      </c>
      <c r="N26" s="421"/>
    </row>
    <row r="27" spans="2:14" s="407" customFormat="1" ht="13.5" customHeight="1">
      <c r="B27" s="424" t="s">
        <v>62</v>
      </c>
      <c r="C27" s="425"/>
      <c r="D27" s="408">
        <v>90</v>
      </c>
      <c r="E27" s="408">
        <v>157</v>
      </c>
      <c r="F27" s="408">
        <v>68</v>
      </c>
      <c r="G27" s="408">
        <v>89</v>
      </c>
      <c r="H27" s="408">
        <v>98</v>
      </c>
      <c r="I27" s="427">
        <v>167</v>
      </c>
      <c r="J27" s="451">
        <f t="shared" si="1"/>
        <v>-8</v>
      </c>
      <c r="K27" s="451">
        <f t="shared" si="1"/>
        <v>-10</v>
      </c>
      <c r="L27" s="471">
        <f t="shared" si="2"/>
        <v>-8.16326530612244</v>
      </c>
      <c r="M27" s="471">
        <f t="shared" si="2"/>
        <v>-5.988023952095816</v>
      </c>
      <c r="N27" s="421"/>
    </row>
    <row r="28" spans="2:13" s="407" customFormat="1" ht="13.5" customHeight="1">
      <c r="B28" s="424" t="s">
        <v>63</v>
      </c>
      <c r="C28" s="425"/>
      <c r="D28" s="408">
        <v>312</v>
      </c>
      <c r="E28" s="408">
        <v>561</v>
      </c>
      <c r="F28" s="408">
        <v>247</v>
      </c>
      <c r="G28" s="408">
        <v>314</v>
      </c>
      <c r="H28" s="408">
        <v>310</v>
      </c>
      <c r="I28" s="427">
        <v>570</v>
      </c>
      <c r="J28" s="451">
        <f t="shared" si="1"/>
        <v>2</v>
      </c>
      <c r="K28" s="451">
        <f t="shared" si="1"/>
        <v>-9</v>
      </c>
      <c r="L28" s="471">
        <f t="shared" si="2"/>
        <v>0.6451612903225765</v>
      </c>
      <c r="M28" s="471">
        <f t="shared" si="2"/>
        <v>-1.5789473684210549</v>
      </c>
    </row>
    <row r="29" spans="2:14" s="407" customFormat="1" ht="13.5" customHeight="1">
      <c r="B29" s="424" t="s">
        <v>64</v>
      </c>
      <c r="C29" s="425"/>
      <c r="D29" s="408">
        <v>99</v>
      </c>
      <c r="E29" s="408">
        <v>216</v>
      </c>
      <c r="F29" s="408">
        <v>84</v>
      </c>
      <c r="G29" s="408">
        <v>132</v>
      </c>
      <c r="H29" s="408">
        <v>99</v>
      </c>
      <c r="I29" s="427">
        <v>219</v>
      </c>
      <c r="J29" s="451">
        <f t="shared" si="1"/>
        <v>0</v>
      </c>
      <c r="K29" s="451">
        <f t="shared" si="1"/>
        <v>-3</v>
      </c>
      <c r="L29" s="471">
        <f t="shared" si="2"/>
        <v>0</v>
      </c>
      <c r="M29" s="471">
        <f t="shared" si="2"/>
        <v>-1.3698630136986338</v>
      </c>
      <c r="N29" s="421"/>
    </row>
    <row r="30" spans="2:14" s="407" customFormat="1" ht="13.5" customHeight="1">
      <c r="B30" s="424" t="s">
        <v>65</v>
      </c>
      <c r="C30" s="425"/>
      <c r="D30" s="408">
        <v>76</v>
      </c>
      <c r="E30" s="408">
        <v>151</v>
      </c>
      <c r="F30" s="408">
        <v>58</v>
      </c>
      <c r="G30" s="408">
        <v>93</v>
      </c>
      <c r="H30" s="408">
        <v>78</v>
      </c>
      <c r="I30" s="427">
        <v>157</v>
      </c>
      <c r="J30" s="451">
        <f t="shared" si="1"/>
        <v>-2</v>
      </c>
      <c r="K30" s="451">
        <f t="shared" si="1"/>
        <v>-6</v>
      </c>
      <c r="L30" s="471">
        <f t="shared" si="2"/>
        <v>-2.564102564102569</v>
      </c>
      <c r="M30" s="471">
        <f t="shared" si="2"/>
        <v>-3.8216560509554114</v>
      </c>
      <c r="N30" s="421"/>
    </row>
    <row r="31" spans="2:13" s="407" customFormat="1" ht="13.5" customHeight="1">
      <c r="B31" s="424" t="s">
        <v>66</v>
      </c>
      <c r="C31" s="425"/>
      <c r="D31" s="408">
        <v>88</v>
      </c>
      <c r="E31" s="408">
        <v>172</v>
      </c>
      <c r="F31" s="408">
        <v>84</v>
      </c>
      <c r="G31" s="408">
        <v>88</v>
      </c>
      <c r="H31" s="408">
        <v>92</v>
      </c>
      <c r="I31" s="427">
        <v>175</v>
      </c>
      <c r="J31" s="451">
        <f t="shared" si="1"/>
        <v>-4</v>
      </c>
      <c r="K31" s="451">
        <f t="shared" si="1"/>
        <v>-3</v>
      </c>
      <c r="L31" s="471">
        <f t="shared" si="2"/>
        <v>-4.347826086956516</v>
      </c>
      <c r="M31" s="471">
        <f t="shared" si="2"/>
        <v>-1.7142857142857082</v>
      </c>
    </row>
    <row r="32" spans="2:14" s="407" customFormat="1" ht="13.5" customHeight="1">
      <c r="B32" s="424" t="s">
        <v>67</v>
      </c>
      <c r="C32" s="425"/>
      <c r="D32" s="408">
        <v>52</v>
      </c>
      <c r="E32" s="408">
        <v>101</v>
      </c>
      <c r="F32" s="408">
        <v>45</v>
      </c>
      <c r="G32" s="408">
        <v>56</v>
      </c>
      <c r="H32" s="408">
        <v>54</v>
      </c>
      <c r="I32" s="427">
        <v>98</v>
      </c>
      <c r="J32" s="451">
        <f t="shared" si="1"/>
        <v>-2</v>
      </c>
      <c r="K32" s="451">
        <f t="shared" si="1"/>
        <v>3</v>
      </c>
      <c r="L32" s="471">
        <f t="shared" si="2"/>
        <v>-3.7037037037037095</v>
      </c>
      <c r="M32" s="471">
        <f t="shared" si="2"/>
        <v>3.0612244897959044</v>
      </c>
      <c r="N32" s="421"/>
    </row>
    <row r="33" spans="2:14" s="407" customFormat="1" ht="13.5" customHeight="1">
      <c r="B33" s="424" t="s">
        <v>68</v>
      </c>
      <c r="C33" s="425"/>
      <c r="D33" s="408">
        <v>552</v>
      </c>
      <c r="E33" s="408">
        <v>870</v>
      </c>
      <c r="F33" s="408">
        <v>369</v>
      </c>
      <c r="G33" s="408">
        <v>501</v>
      </c>
      <c r="H33" s="408">
        <v>566</v>
      </c>
      <c r="I33" s="427">
        <v>885</v>
      </c>
      <c r="J33" s="451">
        <f t="shared" si="1"/>
        <v>-14</v>
      </c>
      <c r="K33" s="451">
        <f t="shared" si="1"/>
        <v>-15</v>
      </c>
      <c r="L33" s="471">
        <f t="shared" si="2"/>
        <v>-2.473498233215537</v>
      </c>
      <c r="M33" s="471">
        <f t="shared" si="2"/>
        <v>-1.6949152542372872</v>
      </c>
      <c r="N33" s="421"/>
    </row>
    <row r="34" spans="2:13" s="407" customFormat="1" ht="13.5" customHeight="1">
      <c r="B34" s="424" t="s">
        <v>69</v>
      </c>
      <c r="C34" s="425"/>
      <c r="D34" s="408">
        <v>223</v>
      </c>
      <c r="E34" s="408">
        <v>417</v>
      </c>
      <c r="F34" s="408">
        <v>206</v>
      </c>
      <c r="G34" s="408">
        <v>211</v>
      </c>
      <c r="H34" s="408">
        <v>239</v>
      </c>
      <c r="I34" s="427">
        <v>443</v>
      </c>
      <c r="J34" s="451">
        <f t="shared" si="1"/>
        <v>-16</v>
      </c>
      <c r="K34" s="451">
        <f t="shared" si="1"/>
        <v>-26</v>
      </c>
      <c r="L34" s="471">
        <f t="shared" si="2"/>
        <v>-6.694560669456067</v>
      </c>
      <c r="M34" s="471">
        <f t="shared" si="2"/>
        <v>-5.86907449209933</v>
      </c>
    </row>
    <row r="35" spans="2:14" s="407" customFormat="1" ht="13.5" customHeight="1">
      <c r="B35" s="424" t="s">
        <v>70</v>
      </c>
      <c r="C35" s="425"/>
      <c r="D35" s="408">
        <v>60</v>
      </c>
      <c r="E35" s="408">
        <v>120</v>
      </c>
      <c r="F35" s="408">
        <v>45</v>
      </c>
      <c r="G35" s="408">
        <v>75</v>
      </c>
      <c r="H35" s="408">
        <v>59</v>
      </c>
      <c r="I35" s="427">
        <v>120</v>
      </c>
      <c r="J35" s="451">
        <f t="shared" si="1"/>
        <v>1</v>
      </c>
      <c r="K35" s="451">
        <f t="shared" si="1"/>
        <v>0</v>
      </c>
      <c r="L35" s="471">
        <f t="shared" si="2"/>
        <v>1.6949152542372872</v>
      </c>
      <c r="M35" s="471">
        <f t="shared" si="2"/>
        <v>0</v>
      </c>
      <c r="N35" s="421"/>
    </row>
    <row r="36" spans="2:14" s="407" customFormat="1" ht="13.5" customHeight="1">
      <c r="B36" s="424" t="s">
        <v>71</v>
      </c>
      <c r="C36" s="425"/>
      <c r="D36" s="408">
        <v>102</v>
      </c>
      <c r="E36" s="408">
        <v>207</v>
      </c>
      <c r="F36" s="408">
        <v>87</v>
      </c>
      <c r="G36" s="408">
        <v>120</v>
      </c>
      <c r="H36" s="408">
        <v>113</v>
      </c>
      <c r="I36" s="427">
        <v>229</v>
      </c>
      <c r="J36" s="451">
        <f t="shared" si="1"/>
        <v>-11</v>
      </c>
      <c r="K36" s="451">
        <f t="shared" si="1"/>
        <v>-22</v>
      </c>
      <c r="L36" s="471">
        <f t="shared" si="2"/>
        <v>-9.734513274336294</v>
      </c>
      <c r="M36" s="471">
        <f t="shared" si="2"/>
        <v>-9.606986899563324</v>
      </c>
      <c r="N36" s="421"/>
    </row>
    <row r="37" spans="1:14" s="421" customFormat="1" ht="13.5" customHeight="1">
      <c r="A37" s="421" t="s">
        <v>72</v>
      </c>
      <c r="B37" s="422"/>
      <c r="C37" s="423"/>
      <c r="D37" s="423">
        <f aca="true" t="shared" si="4" ref="D37:I37">SUM(D38:D46)</f>
        <v>1964</v>
      </c>
      <c r="E37" s="423">
        <f t="shared" si="4"/>
        <v>3733</v>
      </c>
      <c r="F37" s="423">
        <f t="shared" si="4"/>
        <v>1618</v>
      </c>
      <c r="G37" s="423">
        <f t="shared" si="4"/>
        <v>2115</v>
      </c>
      <c r="H37" s="423">
        <f t="shared" si="4"/>
        <v>1952</v>
      </c>
      <c r="I37" s="423">
        <f t="shared" si="4"/>
        <v>3756</v>
      </c>
      <c r="J37" s="457">
        <f t="shared" si="1"/>
        <v>12</v>
      </c>
      <c r="K37" s="457">
        <f t="shared" si="1"/>
        <v>-23</v>
      </c>
      <c r="L37" s="470">
        <f t="shared" si="2"/>
        <v>0.614754098360649</v>
      </c>
      <c r="M37" s="470">
        <f t="shared" si="2"/>
        <v>-0.612353567625135</v>
      </c>
      <c r="N37" s="407"/>
    </row>
    <row r="38" spans="2:14" s="407" customFormat="1" ht="13.5" customHeight="1">
      <c r="B38" s="424" t="s">
        <v>73</v>
      </c>
      <c r="C38" s="425"/>
      <c r="D38" s="408">
        <v>184</v>
      </c>
      <c r="E38" s="408">
        <v>364</v>
      </c>
      <c r="F38" s="408">
        <v>162</v>
      </c>
      <c r="G38" s="408">
        <v>202</v>
      </c>
      <c r="H38" s="408">
        <v>186</v>
      </c>
      <c r="I38" s="427">
        <v>368</v>
      </c>
      <c r="J38" s="451">
        <f t="shared" si="1"/>
        <v>-2</v>
      </c>
      <c r="K38" s="451">
        <f t="shared" si="1"/>
        <v>-4</v>
      </c>
      <c r="L38" s="471">
        <f t="shared" si="2"/>
        <v>-1.0752688172043037</v>
      </c>
      <c r="M38" s="471">
        <f t="shared" si="2"/>
        <v>-1.0869565217391397</v>
      </c>
      <c r="N38" s="421"/>
    </row>
    <row r="39" spans="2:14" s="407" customFormat="1" ht="13.5" customHeight="1">
      <c r="B39" s="424" t="s">
        <v>74</v>
      </c>
      <c r="C39" s="425"/>
      <c r="D39" s="408">
        <v>438</v>
      </c>
      <c r="E39" s="408">
        <v>881</v>
      </c>
      <c r="F39" s="408">
        <v>382</v>
      </c>
      <c r="G39" s="408">
        <v>499</v>
      </c>
      <c r="H39" s="408">
        <v>439</v>
      </c>
      <c r="I39" s="427">
        <v>907</v>
      </c>
      <c r="J39" s="451">
        <f t="shared" si="1"/>
        <v>-1</v>
      </c>
      <c r="K39" s="451">
        <f t="shared" si="1"/>
        <v>-26</v>
      </c>
      <c r="L39" s="471">
        <f t="shared" si="2"/>
        <v>-0.2277904328018252</v>
      </c>
      <c r="M39" s="471">
        <f t="shared" si="2"/>
        <v>-2.8665931642778446</v>
      </c>
      <c r="N39" s="421"/>
    </row>
    <row r="40" spans="2:13" s="407" customFormat="1" ht="13.5" customHeight="1">
      <c r="B40" s="424" t="s">
        <v>75</v>
      </c>
      <c r="C40" s="425"/>
      <c r="D40" s="408">
        <v>173</v>
      </c>
      <c r="E40" s="408">
        <v>348</v>
      </c>
      <c r="F40" s="408">
        <v>137</v>
      </c>
      <c r="G40" s="408">
        <v>211</v>
      </c>
      <c r="H40" s="408">
        <v>178</v>
      </c>
      <c r="I40" s="427">
        <v>351</v>
      </c>
      <c r="J40" s="451">
        <f t="shared" si="1"/>
        <v>-5</v>
      </c>
      <c r="K40" s="451">
        <f t="shared" si="1"/>
        <v>-3</v>
      </c>
      <c r="L40" s="471">
        <f t="shared" si="2"/>
        <v>-2.8089887640449405</v>
      </c>
      <c r="M40" s="471">
        <f t="shared" si="2"/>
        <v>-0.8547008547008517</v>
      </c>
    </row>
    <row r="41" spans="2:14" s="407" customFormat="1" ht="13.5" customHeight="1">
      <c r="B41" s="424" t="s">
        <v>76</v>
      </c>
      <c r="C41" s="425"/>
      <c r="D41" s="408">
        <v>155</v>
      </c>
      <c r="E41" s="408">
        <v>299</v>
      </c>
      <c r="F41" s="408">
        <v>124</v>
      </c>
      <c r="G41" s="408">
        <v>175</v>
      </c>
      <c r="H41" s="408">
        <v>156</v>
      </c>
      <c r="I41" s="427">
        <v>304</v>
      </c>
      <c r="J41" s="451">
        <f t="shared" si="1"/>
        <v>-1</v>
      </c>
      <c r="K41" s="451">
        <f t="shared" si="1"/>
        <v>-5</v>
      </c>
      <c r="L41" s="471">
        <f t="shared" si="2"/>
        <v>-0.6410256410256352</v>
      </c>
      <c r="M41" s="471">
        <f t="shared" si="2"/>
        <v>-1.6447368421052602</v>
      </c>
      <c r="N41" s="421"/>
    </row>
    <row r="42" spans="2:14" s="407" customFormat="1" ht="13.5" customHeight="1">
      <c r="B42" s="424" t="s">
        <v>77</v>
      </c>
      <c r="C42" s="425"/>
      <c r="D42" s="408">
        <v>197</v>
      </c>
      <c r="E42" s="408">
        <v>425</v>
      </c>
      <c r="F42" s="408">
        <v>184</v>
      </c>
      <c r="G42" s="408">
        <v>241</v>
      </c>
      <c r="H42" s="408">
        <v>190</v>
      </c>
      <c r="I42" s="427">
        <v>423</v>
      </c>
      <c r="J42" s="451">
        <f t="shared" si="1"/>
        <v>7</v>
      </c>
      <c r="K42" s="451">
        <f t="shared" si="1"/>
        <v>2</v>
      </c>
      <c r="L42" s="471">
        <f t="shared" si="2"/>
        <v>3.6842105263157805</v>
      </c>
      <c r="M42" s="471">
        <f t="shared" si="2"/>
        <v>0.4728132387706836</v>
      </c>
      <c r="N42" s="421"/>
    </row>
    <row r="43" spans="2:13" s="407" customFormat="1" ht="13.5" customHeight="1">
      <c r="B43" s="424" t="s">
        <v>78</v>
      </c>
      <c r="C43" s="425"/>
      <c r="D43" s="408">
        <v>186</v>
      </c>
      <c r="E43" s="408">
        <v>299</v>
      </c>
      <c r="F43" s="408">
        <v>129</v>
      </c>
      <c r="G43" s="408">
        <v>170</v>
      </c>
      <c r="H43" s="408">
        <v>184</v>
      </c>
      <c r="I43" s="427">
        <v>299</v>
      </c>
      <c r="J43" s="451">
        <f t="shared" si="1"/>
        <v>2</v>
      </c>
      <c r="K43" s="451">
        <f t="shared" si="1"/>
        <v>0</v>
      </c>
      <c r="L43" s="471">
        <f t="shared" si="2"/>
        <v>1.0869565217391397</v>
      </c>
      <c r="M43" s="471">
        <f t="shared" si="2"/>
        <v>0</v>
      </c>
    </row>
    <row r="44" spans="2:14" s="407" customFormat="1" ht="13.5" customHeight="1">
      <c r="B44" s="429" t="s">
        <v>79</v>
      </c>
      <c r="C44" s="425"/>
      <c r="D44" s="408">
        <v>224</v>
      </c>
      <c r="E44" s="408">
        <v>375</v>
      </c>
      <c r="F44" s="408">
        <v>171</v>
      </c>
      <c r="G44" s="408">
        <v>204</v>
      </c>
      <c r="H44" s="408">
        <v>221</v>
      </c>
      <c r="I44" s="427">
        <v>375</v>
      </c>
      <c r="J44" s="451">
        <f t="shared" si="1"/>
        <v>3</v>
      </c>
      <c r="K44" s="451">
        <f t="shared" si="1"/>
        <v>0</v>
      </c>
      <c r="L44" s="471">
        <f t="shared" si="2"/>
        <v>1.3574660633484115</v>
      </c>
      <c r="M44" s="471">
        <f t="shared" si="2"/>
        <v>0</v>
      </c>
      <c r="N44" s="421"/>
    </row>
    <row r="45" spans="2:14" s="407" customFormat="1" ht="13.5" customHeight="1">
      <c r="B45" s="429" t="s">
        <v>80</v>
      </c>
      <c r="C45" s="425"/>
      <c r="D45" s="408">
        <v>321</v>
      </c>
      <c r="E45" s="408">
        <v>533</v>
      </c>
      <c r="F45" s="408">
        <v>229</v>
      </c>
      <c r="G45" s="408">
        <v>304</v>
      </c>
      <c r="H45" s="408">
        <v>315</v>
      </c>
      <c r="I45" s="427">
        <v>528</v>
      </c>
      <c r="J45" s="451">
        <f t="shared" si="1"/>
        <v>6</v>
      </c>
      <c r="K45" s="451">
        <f t="shared" si="1"/>
        <v>5</v>
      </c>
      <c r="L45" s="471">
        <f t="shared" si="2"/>
        <v>1.904761904761898</v>
      </c>
      <c r="M45" s="471">
        <f t="shared" si="2"/>
        <v>0.9469696969697026</v>
      </c>
      <c r="N45" s="421"/>
    </row>
    <row r="46" spans="2:13" s="407" customFormat="1" ht="13.5" customHeight="1">
      <c r="B46" s="424" t="s">
        <v>81</v>
      </c>
      <c r="C46" s="425"/>
      <c r="D46" s="408">
        <v>86</v>
      </c>
      <c r="E46" s="408">
        <v>209</v>
      </c>
      <c r="F46" s="408">
        <v>100</v>
      </c>
      <c r="G46" s="408">
        <v>109</v>
      </c>
      <c r="H46" s="408">
        <v>83</v>
      </c>
      <c r="I46" s="427">
        <v>201</v>
      </c>
      <c r="J46" s="451">
        <f t="shared" si="1"/>
        <v>3</v>
      </c>
      <c r="K46" s="451">
        <f t="shared" si="1"/>
        <v>8</v>
      </c>
      <c r="L46" s="471">
        <f t="shared" si="2"/>
        <v>3.6144578313252964</v>
      </c>
      <c r="M46" s="471">
        <f t="shared" si="2"/>
        <v>3.980099502487562</v>
      </c>
    </row>
    <row r="47" spans="1:13" s="421" customFormat="1" ht="13.5" customHeight="1">
      <c r="A47" s="421" t="s">
        <v>82</v>
      </c>
      <c r="B47" s="422"/>
      <c r="C47" s="423"/>
      <c r="D47" s="423">
        <f aca="true" t="shared" si="5" ref="D47:I47">SUM(D48:D52)</f>
        <v>1958</v>
      </c>
      <c r="E47" s="423">
        <f t="shared" si="5"/>
        <v>3519</v>
      </c>
      <c r="F47" s="423">
        <f t="shared" si="5"/>
        <v>1541</v>
      </c>
      <c r="G47" s="423">
        <f t="shared" si="5"/>
        <v>1978</v>
      </c>
      <c r="H47" s="423">
        <f t="shared" si="5"/>
        <v>2015</v>
      </c>
      <c r="I47" s="423">
        <f t="shared" si="5"/>
        <v>3641</v>
      </c>
      <c r="J47" s="457">
        <f t="shared" si="1"/>
        <v>-57</v>
      </c>
      <c r="K47" s="457">
        <f t="shared" si="1"/>
        <v>-122</v>
      </c>
      <c r="L47" s="470">
        <f t="shared" si="2"/>
        <v>-2.8287841191067002</v>
      </c>
      <c r="M47" s="470">
        <f t="shared" si="2"/>
        <v>-3.3507278220269114</v>
      </c>
    </row>
    <row r="48" spans="2:14" s="407" customFormat="1" ht="13.5" customHeight="1">
      <c r="B48" s="424" t="s">
        <v>83</v>
      </c>
      <c r="C48" s="425"/>
      <c r="D48" s="408">
        <v>657</v>
      </c>
      <c r="E48" s="408">
        <v>1189</v>
      </c>
      <c r="F48" s="408">
        <v>529</v>
      </c>
      <c r="G48" s="408">
        <v>660</v>
      </c>
      <c r="H48" s="408">
        <v>679</v>
      </c>
      <c r="I48" s="427">
        <v>1239</v>
      </c>
      <c r="J48" s="451">
        <f t="shared" si="1"/>
        <v>-22</v>
      </c>
      <c r="K48" s="451">
        <f t="shared" si="1"/>
        <v>-50</v>
      </c>
      <c r="L48" s="471">
        <f t="shared" si="2"/>
        <v>-3.2400589101620056</v>
      </c>
      <c r="M48" s="471">
        <f t="shared" si="2"/>
        <v>-4.035512510088779</v>
      </c>
      <c r="N48" s="421"/>
    </row>
    <row r="49" spans="2:13" s="407" customFormat="1" ht="13.5" customHeight="1">
      <c r="B49" s="424" t="s">
        <v>84</v>
      </c>
      <c r="C49" s="425"/>
      <c r="D49" s="408">
        <v>614</v>
      </c>
      <c r="E49" s="408">
        <v>1059</v>
      </c>
      <c r="F49" s="408">
        <v>457</v>
      </c>
      <c r="G49" s="408">
        <v>602</v>
      </c>
      <c r="H49" s="408">
        <v>639</v>
      </c>
      <c r="I49" s="427">
        <v>1092</v>
      </c>
      <c r="J49" s="451">
        <f t="shared" si="1"/>
        <v>-25</v>
      </c>
      <c r="K49" s="451">
        <f t="shared" si="1"/>
        <v>-33</v>
      </c>
      <c r="L49" s="471">
        <f t="shared" si="2"/>
        <v>-3.9123630672926453</v>
      </c>
      <c r="M49" s="471">
        <f t="shared" si="2"/>
        <v>-3.021978021978029</v>
      </c>
    </row>
    <row r="50" spans="2:14" s="407" customFormat="1" ht="13.5" customHeight="1">
      <c r="B50" s="429" t="s">
        <v>85</v>
      </c>
      <c r="C50" s="425"/>
      <c r="D50" s="408">
        <v>210</v>
      </c>
      <c r="E50" s="408">
        <v>407</v>
      </c>
      <c r="F50" s="408">
        <v>184</v>
      </c>
      <c r="G50" s="408">
        <v>223</v>
      </c>
      <c r="H50" s="408">
        <v>215</v>
      </c>
      <c r="I50" s="427">
        <v>427</v>
      </c>
      <c r="J50" s="451">
        <f t="shared" si="1"/>
        <v>-5</v>
      </c>
      <c r="K50" s="451">
        <f t="shared" si="1"/>
        <v>-20</v>
      </c>
      <c r="L50" s="471">
        <f t="shared" si="2"/>
        <v>-2.3255813953488484</v>
      </c>
      <c r="M50" s="471">
        <f t="shared" si="2"/>
        <v>-4.683840749414529</v>
      </c>
      <c r="N50" s="421"/>
    </row>
    <row r="51" spans="2:14" s="407" customFormat="1" ht="13.5" customHeight="1">
      <c r="B51" s="429" t="s">
        <v>86</v>
      </c>
      <c r="C51" s="425"/>
      <c r="D51" s="408">
        <v>196</v>
      </c>
      <c r="E51" s="408">
        <v>357</v>
      </c>
      <c r="F51" s="408">
        <v>155</v>
      </c>
      <c r="G51" s="408">
        <v>202</v>
      </c>
      <c r="H51" s="408">
        <v>194</v>
      </c>
      <c r="I51" s="427">
        <v>356</v>
      </c>
      <c r="J51" s="451">
        <f t="shared" si="1"/>
        <v>2</v>
      </c>
      <c r="K51" s="451">
        <f t="shared" si="1"/>
        <v>1</v>
      </c>
      <c r="L51" s="471">
        <f t="shared" si="2"/>
        <v>1.0309278350515427</v>
      </c>
      <c r="M51" s="471">
        <f t="shared" si="2"/>
        <v>0.28089887640450684</v>
      </c>
      <c r="N51" s="421"/>
    </row>
    <row r="52" spans="2:13" s="407" customFormat="1" ht="13.5" customHeight="1">
      <c r="B52" s="429" t="s">
        <v>87</v>
      </c>
      <c r="C52" s="425"/>
      <c r="D52" s="408">
        <v>281</v>
      </c>
      <c r="E52" s="408">
        <v>507</v>
      </c>
      <c r="F52" s="408">
        <v>216</v>
      </c>
      <c r="G52" s="408">
        <v>291</v>
      </c>
      <c r="H52" s="408">
        <v>288</v>
      </c>
      <c r="I52" s="427">
        <v>527</v>
      </c>
      <c r="J52" s="451">
        <f t="shared" si="1"/>
        <v>-7</v>
      </c>
      <c r="K52" s="451">
        <f t="shared" si="1"/>
        <v>-20</v>
      </c>
      <c r="L52" s="471">
        <f t="shared" si="2"/>
        <v>-2.430555555555557</v>
      </c>
      <c r="M52" s="471">
        <f t="shared" si="2"/>
        <v>-3.7950664136622407</v>
      </c>
    </row>
    <row r="53" spans="1:13" s="421" customFormat="1" ht="13.5" customHeight="1">
      <c r="A53" s="421" t="s">
        <v>88</v>
      </c>
      <c r="B53" s="422"/>
      <c r="C53" s="423"/>
      <c r="D53" s="423">
        <f aca="true" t="shared" si="6" ref="D53:I53">SUM(D54:D59,D70:D90)</f>
        <v>6459</v>
      </c>
      <c r="E53" s="423">
        <f t="shared" si="6"/>
        <v>12935</v>
      </c>
      <c r="F53" s="423">
        <f t="shared" si="6"/>
        <v>5928</v>
      </c>
      <c r="G53" s="423">
        <f t="shared" si="6"/>
        <v>7007</v>
      </c>
      <c r="H53" s="423">
        <f t="shared" si="6"/>
        <v>6238</v>
      </c>
      <c r="I53" s="423">
        <f t="shared" si="6"/>
        <v>12643</v>
      </c>
      <c r="J53" s="457">
        <f t="shared" si="1"/>
        <v>221</v>
      </c>
      <c r="K53" s="457">
        <f t="shared" si="1"/>
        <v>292</v>
      </c>
      <c r="L53" s="470">
        <f t="shared" si="2"/>
        <v>3.542802180185973</v>
      </c>
      <c r="M53" s="470">
        <f t="shared" si="2"/>
        <v>2.3095784228426766</v>
      </c>
    </row>
    <row r="54" spans="2:14" s="407" customFormat="1" ht="13.5" customHeight="1">
      <c r="B54" s="424" t="s">
        <v>89</v>
      </c>
      <c r="C54" s="425"/>
      <c r="D54" s="408">
        <v>398</v>
      </c>
      <c r="E54" s="408">
        <v>802</v>
      </c>
      <c r="F54" s="408">
        <v>357</v>
      </c>
      <c r="G54" s="408">
        <v>445</v>
      </c>
      <c r="H54" s="408">
        <v>413</v>
      </c>
      <c r="I54" s="427">
        <v>828</v>
      </c>
      <c r="J54" s="451">
        <f t="shared" si="1"/>
        <v>-15</v>
      </c>
      <c r="K54" s="451">
        <f t="shared" si="1"/>
        <v>-26</v>
      </c>
      <c r="L54" s="471">
        <f t="shared" si="2"/>
        <v>-3.631961259079901</v>
      </c>
      <c r="M54" s="471">
        <f t="shared" si="2"/>
        <v>-3.1400966183574894</v>
      </c>
      <c r="N54" s="421"/>
    </row>
    <row r="55" spans="2:13" s="407" customFormat="1" ht="13.5" customHeight="1">
      <c r="B55" s="424" t="s">
        <v>90</v>
      </c>
      <c r="C55" s="425"/>
      <c r="D55" s="408">
        <v>493</v>
      </c>
      <c r="E55" s="408">
        <v>986</v>
      </c>
      <c r="F55" s="408">
        <v>454</v>
      </c>
      <c r="G55" s="408">
        <v>532</v>
      </c>
      <c r="H55" s="408">
        <v>518</v>
      </c>
      <c r="I55" s="427">
        <v>1031</v>
      </c>
      <c r="J55" s="451">
        <f t="shared" si="1"/>
        <v>-25</v>
      </c>
      <c r="K55" s="451">
        <f t="shared" si="1"/>
        <v>-45</v>
      </c>
      <c r="L55" s="471">
        <f t="shared" si="2"/>
        <v>-4.826254826254825</v>
      </c>
      <c r="M55" s="471">
        <f t="shared" si="2"/>
        <v>-4.364694471386997</v>
      </c>
    </row>
    <row r="56" spans="2:14" s="407" customFormat="1" ht="13.5" customHeight="1">
      <c r="B56" s="424" t="s">
        <v>91</v>
      </c>
      <c r="C56" s="425"/>
      <c r="D56" s="408">
        <v>283</v>
      </c>
      <c r="E56" s="408">
        <v>626</v>
      </c>
      <c r="F56" s="408">
        <v>298</v>
      </c>
      <c r="G56" s="408">
        <v>328</v>
      </c>
      <c r="H56" s="408">
        <v>288</v>
      </c>
      <c r="I56" s="427">
        <v>647</v>
      </c>
      <c r="J56" s="451">
        <f t="shared" si="1"/>
        <v>-5</v>
      </c>
      <c r="K56" s="451">
        <f t="shared" si="1"/>
        <v>-21</v>
      </c>
      <c r="L56" s="471">
        <f t="shared" si="2"/>
        <v>-1.7361111111111143</v>
      </c>
      <c r="M56" s="471">
        <f t="shared" si="2"/>
        <v>-3.245749613601234</v>
      </c>
      <c r="N56" s="421"/>
    </row>
    <row r="57" spans="2:14" s="407" customFormat="1" ht="13.5" customHeight="1">
      <c r="B57" s="424" t="s">
        <v>94</v>
      </c>
      <c r="C57" s="425"/>
      <c r="D57" s="408">
        <v>252</v>
      </c>
      <c r="E57" s="408">
        <v>568</v>
      </c>
      <c r="F57" s="408">
        <v>262</v>
      </c>
      <c r="G57" s="408">
        <v>306</v>
      </c>
      <c r="H57" s="408">
        <v>243</v>
      </c>
      <c r="I57" s="427">
        <v>573</v>
      </c>
      <c r="J57" s="451">
        <f t="shared" si="1"/>
        <v>9</v>
      </c>
      <c r="K57" s="451">
        <f t="shared" si="1"/>
        <v>-5</v>
      </c>
      <c r="L57" s="471">
        <f t="shared" si="2"/>
        <v>3.7037037037036953</v>
      </c>
      <c r="M57" s="471">
        <f t="shared" si="2"/>
        <v>-0.872600349040141</v>
      </c>
      <c r="N57" s="421"/>
    </row>
    <row r="58" spans="2:13" s="407" customFormat="1" ht="13.5" customHeight="1">
      <c r="B58" s="424" t="s">
        <v>95</v>
      </c>
      <c r="C58" s="425"/>
      <c r="D58" s="408">
        <v>350</v>
      </c>
      <c r="E58" s="408">
        <v>601</v>
      </c>
      <c r="F58" s="408">
        <v>302</v>
      </c>
      <c r="G58" s="408">
        <v>299</v>
      </c>
      <c r="H58" s="408">
        <v>351</v>
      </c>
      <c r="I58" s="427">
        <v>581</v>
      </c>
      <c r="J58" s="451">
        <f t="shared" si="1"/>
        <v>-1</v>
      </c>
      <c r="K58" s="451">
        <f t="shared" si="1"/>
        <v>20</v>
      </c>
      <c r="L58" s="471">
        <f t="shared" si="2"/>
        <v>-0.2849002849002744</v>
      </c>
      <c r="M58" s="471">
        <f t="shared" si="2"/>
        <v>3.442340791738374</v>
      </c>
    </row>
    <row r="59" spans="2:14" s="407" customFormat="1" ht="13.5" customHeight="1">
      <c r="B59" s="424" t="s">
        <v>96</v>
      </c>
      <c r="C59" s="425"/>
      <c r="D59" s="408">
        <v>398</v>
      </c>
      <c r="E59" s="408">
        <v>753</v>
      </c>
      <c r="F59" s="408">
        <v>322</v>
      </c>
      <c r="G59" s="408">
        <v>431</v>
      </c>
      <c r="H59" s="408">
        <v>396</v>
      </c>
      <c r="I59" s="427">
        <v>755</v>
      </c>
      <c r="J59" s="451">
        <f t="shared" si="1"/>
        <v>2</v>
      </c>
      <c r="K59" s="451">
        <f t="shared" si="1"/>
        <v>-2</v>
      </c>
      <c r="L59" s="471">
        <f t="shared" si="2"/>
        <v>0.505050505050491</v>
      </c>
      <c r="M59" s="471">
        <f t="shared" si="2"/>
        <v>-0.2649006622516481</v>
      </c>
      <c r="N59" s="421"/>
    </row>
    <row r="60" spans="1:13" s="407" customFormat="1" ht="4.5" customHeight="1">
      <c r="A60" s="430"/>
      <c r="B60" s="431"/>
      <c r="C60" s="431"/>
      <c r="D60" s="430"/>
      <c r="E60" s="430"/>
      <c r="F60" s="430"/>
      <c r="G60" s="430"/>
      <c r="H60" s="430"/>
      <c r="I60" s="432"/>
      <c r="J60" s="458"/>
      <c r="K60" s="458"/>
      <c r="L60" s="472"/>
      <c r="M60" s="472"/>
    </row>
    <row r="61" spans="1:13" s="407" customFormat="1" ht="3.75" customHeight="1">
      <c r="A61" s="408"/>
      <c r="B61" s="425"/>
      <c r="C61" s="425"/>
      <c r="D61" s="408"/>
      <c r="E61" s="408"/>
      <c r="F61" s="408"/>
      <c r="G61" s="408"/>
      <c r="H61" s="408"/>
      <c r="I61" s="427"/>
      <c r="J61" s="451"/>
      <c r="K61" s="451"/>
      <c r="L61" s="471"/>
      <c r="M61" s="471"/>
    </row>
    <row r="62" spans="1:13" s="407" customFormat="1" ht="12" customHeight="1">
      <c r="A62" s="417" t="s">
        <v>92</v>
      </c>
      <c r="B62" s="408"/>
      <c r="C62" s="425"/>
      <c r="D62" s="408"/>
      <c r="E62" s="408"/>
      <c r="F62" s="408"/>
      <c r="G62" s="408"/>
      <c r="H62" s="408"/>
      <c r="I62" s="427"/>
      <c r="J62" s="451"/>
      <c r="K62" s="451"/>
      <c r="L62" s="471"/>
      <c r="M62" s="471"/>
    </row>
    <row r="63" spans="2:13" ht="18" customHeight="1">
      <c r="B63" s="434"/>
      <c r="D63" s="435"/>
      <c r="E63" s="435"/>
      <c r="F63" s="435"/>
      <c r="G63" s="435"/>
      <c r="H63" s="435"/>
      <c r="I63" s="435"/>
      <c r="J63" s="459"/>
      <c r="K63" s="459"/>
      <c r="L63" s="473"/>
      <c r="M63" s="481" t="s">
        <v>93</v>
      </c>
    </row>
    <row r="64" spans="2:13" ht="12" customHeight="1">
      <c r="B64" s="434"/>
      <c r="D64" s="435"/>
      <c r="E64" s="435"/>
      <c r="F64" s="435"/>
      <c r="G64" s="435"/>
      <c r="H64" s="435"/>
      <c r="I64" s="435"/>
      <c r="J64" s="459"/>
      <c r="K64" s="459"/>
      <c r="L64" s="473"/>
      <c r="M64" s="474"/>
    </row>
    <row r="65" spans="2:13" ht="12" customHeight="1">
      <c r="B65" s="434"/>
      <c r="D65" s="435"/>
      <c r="E65" s="435"/>
      <c r="F65" s="435"/>
      <c r="G65" s="435"/>
      <c r="H65" s="435"/>
      <c r="I65" s="435"/>
      <c r="J65" s="459"/>
      <c r="K65" s="459"/>
      <c r="L65" s="473"/>
      <c r="M65" s="474"/>
    </row>
    <row r="66" spans="4:13" ht="3.75" customHeight="1">
      <c r="D66" s="408"/>
      <c r="E66" s="408"/>
      <c r="F66" s="408"/>
      <c r="G66" s="408"/>
      <c r="H66" s="408"/>
      <c r="I66" s="408"/>
      <c r="J66" s="454"/>
      <c r="K66" s="454"/>
      <c r="L66" s="466"/>
      <c r="M66" s="466"/>
    </row>
    <row r="67" spans="1:13" ht="15" customHeight="1">
      <c r="A67" s="409"/>
      <c r="B67" s="410" t="s">
        <v>38</v>
      </c>
      <c r="C67" s="436"/>
      <c r="D67" s="511" t="s">
        <v>714</v>
      </c>
      <c r="E67" s="511"/>
      <c r="F67" s="511"/>
      <c r="G67" s="512"/>
      <c r="H67" s="513">
        <v>14</v>
      </c>
      <c r="I67" s="514"/>
      <c r="J67" s="515" t="s">
        <v>39</v>
      </c>
      <c r="K67" s="515"/>
      <c r="L67" s="516" t="s">
        <v>742</v>
      </c>
      <c r="M67" s="517"/>
    </row>
    <row r="68" spans="1:13" ht="15" customHeight="1">
      <c r="A68" s="412" t="s">
        <v>40</v>
      </c>
      <c r="B68" s="413"/>
      <c r="C68" s="414"/>
      <c r="D68" s="415" t="s">
        <v>41</v>
      </c>
      <c r="E68" s="416" t="s">
        <v>739</v>
      </c>
      <c r="F68" s="416" t="s">
        <v>42</v>
      </c>
      <c r="G68" s="416" t="s">
        <v>43</v>
      </c>
      <c r="H68" s="415" t="s">
        <v>41</v>
      </c>
      <c r="I68" s="416" t="s">
        <v>739</v>
      </c>
      <c r="J68" s="455" t="s">
        <v>41</v>
      </c>
      <c r="K68" s="455" t="s">
        <v>739</v>
      </c>
      <c r="L68" s="467" t="s">
        <v>41</v>
      </c>
      <c r="M68" s="468" t="s">
        <v>739</v>
      </c>
    </row>
    <row r="69" spans="1:13" ht="4.5" customHeight="1">
      <c r="A69" s="417"/>
      <c r="B69" s="418"/>
      <c r="C69" s="419"/>
      <c r="D69" s="420"/>
      <c r="E69" s="420"/>
      <c r="F69" s="420"/>
      <c r="G69" s="420"/>
      <c r="H69" s="420"/>
      <c r="I69" s="420"/>
      <c r="J69" s="456"/>
      <c r="K69" s="456"/>
      <c r="L69" s="469"/>
      <c r="M69" s="469"/>
    </row>
    <row r="70" spans="2:13" s="407" customFormat="1" ht="13.5" customHeight="1">
      <c r="B70" s="424" t="s">
        <v>97</v>
      </c>
      <c r="C70" s="425"/>
      <c r="D70" s="408">
        <v>306</v>
      </c>
      <c r="E70" s="408">
        <v>536</v>
      </c>
      <c r="F70" s="408">
        <v>222</v>
      </c>
      <c r="G70" s="408">
        <v>314</v>
      </c>
      <c r="H70" s="408">
        <v>307</v>
      </c>
      <c r="I70" s="427">
        <v>551</v>
      </c>
      <c r="J70" s="451">
        <f aca="true" t="shared" si="7" ref="J70:K85">D70-H70</f>
        <v>-1</v>
      </c>
      <c r="K70" s="451">
        <f t="shared" si="7"/>
        <v>-15</v>
      </c>
      <c r="L70" s="471">
        <f aca="true" t="shared" si="8" ref="L70:M85">D70/H70*100-100</f>
        <v>-0.3257328990227961</v>
      </c>
      <c r="M70" s="471">
        <f t="shared" si="8"/>
        <v>-2.7223230490018153</v>
      </c>
    </row>
    <row r="71" spans="2:13" s="407" customFormat="1" ht="13.5" customHeight="1">
      <c r="B71" s="424" t="s">
        <v>98</v>
      </c>
      <c r="C71" s="425"/>
      <c r="D71" s="408">
        <v>293</v>
      </c>
      <c r="E71" s="408">
        <v>677</v>
      </c>
      <c r="F71" s="408">
        <v>309</v>
      </c>
      <c r="G71" s="408">
        <v>368</v>
      </c>
      <c r="H71" s="408">
        <v>302</v>
      </c>
      <c r="I71" s="427">
        <v>706</v>
      </c>
      <c r="J71" s="451">
        <f t="shared" si="7"/>
        <v>-9</v>
      </c>
      <c r="K71" s="451">
        <f t="shared" si="7"/>
        <v>-29</v>
      </c>
      <c r="L71" s="471">
        <f t="shared" si="8"/>
        <v>-2.9801324503311264</v>
      </c>
      <c r="M71" s="471">
        <f t="shared" si="8"/>
        <v>-4.107648725212471</v>
      </c>
    </row>
    <row r="72" spans="2:13" s="407" customFormat="1" ht="13.5" customHeight="1">
      <c r="B72" s="424" t="s">
        <v>99</v>
      </c>
      <c r="C72" s="425"/>
      <c r="D72" s="408">
        <v>45</v>
      </c>
      <c r="E72" s="408">
        <v>87</v>
      </c>
      <c r="F72" s="408">
        <v>39</v>
      </c>
      <c r="G72" s="408">
        <v>48</v>
      </c>
      <c r="H72" s="408">
        <v>47</v>
      </c>
      <c r="I72" s="427">
        <v>95</v>
      </c>
      <c r="J72" s="451">
        <f t="shared" si="7"/>
        <v>-2</v>
      </c>
      <c r="K72" s="451">
        <f t="shared" si="7"/>
        <v>-8</v>
      </c>
      <c r="L72" s="471">
        <f t="shared" si="8"/>
        <v>-4.255319148936167</v>
      </c>
      <c r="M72" s="471">
        <f t="shared" si="8"/>
        <v>-8.421052631578945</v>
      </c>
    </row>
    <row r="73" spans="2:13" s="407" customFormat="1" ht="13.5" customHeight="1">
      <c r="B73" s="424" t="s">
        <v>100</v>
      </c>
      <c r="C73" s="425"/>
      <c r="D73" s="408">
        <v>268</v>
      </c>
      <c r="E73" s="408">
        <v>611</v>
      </c>
      <c r="F73" s="408">
        <v>289</v>
      </c>
      <c r="G73" s="408">
        <v>322</v>
      </c>
      <c r="H73" s="408">
        <v>239</v>
      </c>
      <c r="I73" s="427">
        <v>522</v>
      </c>
      <c r="J73" s="451">
        <f t="shared" si="7"/>
        <v>29</v>
      </c>
      <c r="K73" s="451">
        <f t="shared" si="7"/>
        <v>89</v>
      </c>
      <c r="L73" s="471">
        <f t="shared" si="8"/>
        <v>12.13389121338912</v>
      </c>
      <c r="M73" s="471">
        <f t="shared" si="8"/>
        <v>17.049808429118784</v>
      </c>
    </row>
    <row r="74" spans="2:13" s="407" customFormat="1" ht="13.5" customHeight="1">
      <c r="B74" s="424" t="s">
        <v>101</v>
      </c>
      <c r="C74" s="425"/>
      <c r="D74" s="408">
        <v>345</v>
      </c>
      <c r="E74" s="408">
        <v>741</v>
      </c>
      <c r="F74" s="408">
        <v>328</v>
      </c>
      <c r="G74" s="408">
        <v>413</v>
      </c>
      <c r="H74" s="408">
        <v>338</v>
      </c>
      <c r="I74" s="427">
        <v>734</v>
      </c>
      <c r="J74" s="451">
        <f t="shared" si="7"/>
        <v>7</v>
      </c>
      <c r="K74" s="451">
        <f t="shared" si="7"/>
        <v>7</v>
      </c>
      <c r="L74" s="471">
        <f t="shared" si="8"/>
        <v>2.0710059171597663</v>
      </c>
      <c r="M74" s="471">
        <f t="shared" si="8"/>
        <v>0.9536784741144544</v>
      </c>
    </row>
    <row r="75" spans="2:13" s="407" customFormat="1" ht="13.5" customHeight="1">
      <c r="B75" s="424" t="s">
        <v>102</v>
      </c>
      <c r="C75" s="425"/>
      <c r="D75" s="408">
        <v>253</v>
      </c>
      <c r="E75" s="408">
        <v>483</v>
      </c>
      <c r="F75" s="408">
        <v>221</v>
      </c>
      <c r="G75" s="408">
        <v>262</v>
      </c>
      <c r="H75" s="408">
        <v>255</v>
      </c>
      <c r="I75" s="427">
        <v>489</v>
      </c>
      <c r="J75" s="451">
        <f t="shared" si="7"/>
        <v>-2</v>
      </c>
      <c r="K75" s="451">
        <f t="shared" si="7"/>
        <v>-6</v>
      </c>
      <c r="L75" s="471">
        <f t="shared" si="8"/>
        <v>-0.7843137254901933</v>
      </c>
      <c r="M75" s="471">
        <f t="shared" si="8"/>
        <v>-1.2269938650306784</v>
      </c>
    </row>
    <row r="76" spans="2:13" s="407" customFormat="1" ht="13.5" customHeight="1">
      <c r="B76" s="424" t="s">
        <v>103</v>
      </c>
      <c r="C76" s="425"/>
      <c r="D76" s="408">
        <v>234</v>
      </c>
      <c r="E76" s="408">
        <v>488</v>
      </c>
      <c r="F76" s="408">
        <v>229</v>
      </c>
      <c r="G76" s="408">
        <v>259</v>
      </c>
      <c r="H76" s="408">
        <v>208</v>
      </c>
      <c r="I76" s="427">
        <v>453</v>
      </c>
      <c r="J76" s="451">
        <f t="shared" si="7"/>
        <v>26</v>
      </c>
      <c r="K76" s="451">
        <f t="shared" si="7"/>
        <v>35</v>
      </c>
      <c r="L76" s="471">
        <f t="shared" si="8"/>
        <v>12.5</v>
      </c>
      <c r="M76" s="471">
        <f t="shared" si="8"/>
        <v>7.726269315673278</v>
      </c>
    </row>
    <row r="77" spans="2:13" s="407" customFormat="1" ht="13.5" customHeight="1">
      <c r="B77" s="424" t="s">
        <v>104</v>
      </c>
      <c r="C77" s="425"/>
      <c r="D77" s="408">
        <v>201</v>
      </c>
      <c r="E77" s="408">
        <v>416</v>
      </c>
      <c r="F77" s="408">
        <v>188</v>
      </c>
      <c r="G77" s="408">
        <v>228</v>
      </c>
      <c r="H77" s="408">
        <v>185</v>
      </c>
      <c r="I77" s="427">
        <v>389</v>
      </c>
      <c r="J77" s="451">
        <f t="shared" si="7"/>
        <v>16</v>
      </c>
      <c r="K77" s="451">
        <f t="shared" si="7"/>
        <v>27</v>
      </c>
      <c r="L77" s="471">
        <f t="shared" si="8"/>
        <v>8.648648648648646</v>
      </c>
      <c r="M77" s="471">
        <f t="shared" si="8"/>
        <v>6.940874035989708</v>
      </c>
    </row>
    <row r="78" spans="2:13" s="407" customFormat="1" ht="13.5" customHeight="1">
      <c r="B78" s="424" t="s">
        <v>105</v>
      </c>
      <c r="C78" s="425"/>
      <c r="D78" s="408">
        <v>160</v>
      </c>
      <c r="E78" s="408">
        <v>410</v>
      </c>
      <c r="F78" s="408">
        <v>207</v>
      </c>
      <c r="G78" s="408">
        <v>203</v>
      </c>
      <c r="H78" s="408">
        <v>163</v>
      </c>
      <c r="I78" s="427">
        <v>418</v>
      </c>
      <c r="J78" s="451">
        <f t="shared" si="7"/>
        <v>-3</v>
      </c>
      <c r="K78" s="451">
        <f t="shared" si="7"/>
        <v>-8</v>
      </c>
      <c r="L78" s="471">
        <f t="shared" si="8"/>
        <v>-1.8404907975460105</v>
      </c>
      <c r="M78" s="471">
        <f t="shared" si="8"/>
        <v>-1.913875598086122</v>
      </c>
    </row>
    <row r="79" spans="2:13" s="407" customFormat="1" ht="13.5" customHeight="1">
      <c r="B79" s="424" t="s">
        <v>106</v>
      </c>
      <c r="C79" s="425"/>
      <c r="D79" s="408">
        <v>232</v>
      </c>
      <c r="E79" s="408">
        <v>526</v>
      </c>
      <c r="F79" s="408">
        <v>231</v>
      </c>
      <c r="G79" s="408">
        <v>295</v>
      </c>
      <c r="H79" s="408">
        <v>177</v>
      </c>
      <c r="I79" s="427">
        <v>437</v>
      </c>
      <c r="J79" s="451">
        <f t="shared" si="7"/>
        <v>55</v>
      </c>
      <c r="K79" s="451">
        <f t="shared" si="7"/>
        <v>89</v>
      </c>
      <c r="L79" s="471">
        <f t="shared" si="8"/>
        <v>31.073446327683598</v>
      </c>
      <c r="M79" s="471">
        <f t="shared" si="8"/>
        <v>20.366132723112116</v>
      </c>
    </row>
    <row r="80" spans="2:13" s="407" customFormat="1" ht="13.5" customHeight="1">
      <c r="B80" s="424" t="s">
        <v>107</v>
      </c>
      <c r="C80" s="425"/>
      <c r="D80" s="408">
        <v>120</v>
      </c>
      <c r="E80" s="408">
        <v>269</v>
      </c>
      <c r="F80" s="408">
        <v>136</v>
      </c>
      <c r="G80" s="408">
        <v>133</v>
      </c>
      <c r="H80" s="408">
        <v>113</v>
      </c>
      <c r="I80" s="427">
        <v>262</v>
      </c>
      <c r="J80" s="451">
        <f t="shared" si="7"/>
        <v>7</v>
      </c>
      <c r="K80" s="451">
        <f t="shared" si="7"/>
        <v>7</v>
      </c>
      <c r="L80" s="471">
        <f t="shared" si="8"/>
        <v>6.1946902654867415</v>
      </c>
      <c r="M80" s="471">
        <f t="shared" si="8"/>
        <v>2.671755725190849</v>
      </c>
    </row>
    <row r="81" spans="2:13" s="407" customFormat="1" ht="13.5" customHeight="1">
      <c r="B81" s="424" t="s">
        <v>108</v>
      </c>
      <c r="C81" s="425"/>
      <c r="D81" s="408">
        <v>228</v>
      </c>
      <c r="E81" s="408">
        <v>404</v>
      </c>
      <c r="F81" s="408">
        <v>211</v>
      </c>
      <c r="G81" s="408">
        <v>193</v>
      </c>
      <c r="H81" s="408">
        <v>188</v>
      </c>
      <c r="I81" s="427">
        <v>337</v>
      </c>
      <c r="J81" s="451">
        <f t="shared" si="7"/>
        <v>40</v>
      </c>
      <c r="K81" s="451">
        <f t="shared" si="7"/>
        <v>67</v>
      </c>
      <c r="L81" s="471">
        <f t="shared" si="8"/>
        <v>21.27659574468086</v>
      </c>
      <c r="M81" s="471">
        <f t="shared" si="8"/>
        <v>19.88130563798221</v>
      </c>
    </row>
    <row r="82" spans="2:13" s="407" customFormat="1" ht="13.5" customHeight="1">
      <c r="B82" s="424" t="s">
        <v>109</v>
      </c>
      <c r="C82" s="425"/>
      <c r="D82" s="408">
        <v>38</v>
      </c>
      <c r="E82" s="408">
        <v>80</v>
      </c>
      <c r="F82" s="408">
        <v>37</v>
      </c>
      <c r="G82" s="408">
        <v>43</v>
      </c>
      <c r="H82" s="408">
        <v>35</v>
      </c>
      <c r="I82" s="427">
        <v>77</v>
      </c>
      <c r="J82" s="451">
        <f t="shared" si="7"/>
        <v>3</v>
      </c>
      <c r="K82" s="451">
        <f t="shared" si="7"/>
        <v>3</v>
      </c>
      <c r="L82" s="471">
        <f t="shared" si="8"/>
        <v>8.57142857142857</v>
      </c>
      <c r="M82" s="471">
        <f t="shared" si="8"/>
        <v>3.896103896103881</v>
      </c>
    </row>
    <row r="83" spans="2:13" s="407" customFormat="1" ht="13.5" customHeight="1">
      <c r="B83" s="424" t="s">
        <v>110</v>
      </c>
      <c r="C83" s="425"/>
      <c r="D83" s="408">
        <v>104</v>
      </c>
      <c r="E83" s="408">
        <v>229</v>
      </c>
      <c r="F83" s="408">
        <v>108</v>
      </c>
      <c r="G83" s="408">
        <v>121</v>
      </c>
      <c r="H83" s="408">
        <v>93</v>
      </c>
      <c r="I83" s="427">
        <v>216</v>
      </c>
      <c r="J83" s="451">
        <f t="shared" si="7"/>
        <v>11</v>
      </c>
      <c r="K83" s="451">
        <f t="shared" si="7"/>
        <v>13</v>
      </c>
      <c r="L83" s="471">
        <f t="shared" si="8"/>
        <v>11.827956989247298</v>
      </c>
      <c r="M83" s="471">
        <f t="shared" si="8"/>
        <v>6.018518518518505</v>
      </c>
    </row>
    <row r="84" spans="2:13" s="407" customFormat="1" ht="13.5" customHeight="1">
      <c r="B84" s="424" t="s">
        <v>111</v>
      </c>
      <c r="C84" s="425"/>
      <c r="D84" s="408">
        <v>223</v>
      </c>
      <c r="E84" s="408">
        <v>437</v>
      </c>
      <c r="F84" s="408">
        <v>206</v>
      </c>
      <c r="G84" s="408">
        <v>231</v>
      </c>
      <c r="H84" s="408">
        <v>208</v>
      </c>
      <c r="I84" s="427">
        <v>409</v>
      </c>
      <c r="J84" s="451">
        <f t="shared" si="7"/>
        <v>15</v>
      </c>
      <c r="K84" s="451">
        <f t="shared" si="7"/>
        <v>28</v>
      </c>
      <c r="L84" s="471">
        <f t="shared" si="8"/>
        <v>7.211538461538453</v>
      </c>
      <c r="M84" s="471">
        <f t="shared" si="8"/>
        <v>6.845965770171162</v>
      </c>
    </row>
    <row r="85" spans="2:13" s="407" customFormat="1" ht="13.5" customHeight="1">
      <c r="B85" s="424" t="s">
        <v>112</v>
      </c>
      <c r="C85" s="425"/>
      <c r="D85" s="419">
        <v>159</v>
      </c>
      <c r="E85" s="419">
        <v>293</v>
      </c>
      <c r="F85" s="408">
        <v>147</v>
      </c>
      <c r="G85" s="408">
        <v>146</v>
      </c>
      <c r="H85" s="408">
        <v>111</v>
      </c>
      <c r="I85" s="427">
        <v>204</v>
      </c>
      <c r="J85" s="451">
        <f t="shared" si="7"/>
        <v>48</v>
      </c>
      <c r="K85" s="451">
        <f t="shared" si="7"/>
        <v>89</v>
      </c>
      <c r="L85" s="471">
        <f t="shared" si="8"/>
        <v>43.243243243243256</v>
      </c>
      <c r="M85" s="471">
        <f t="shared" si="8"/>
        <v>43.627450980392155</v>
      </c>
    </row>
    <row r="86" spans="2:13" s="407" customFormat="1" ht="13.5" customHeight="1">
      <c r="B86" s="424" t="s">
        <v>113</v>
      </c>
      <c r="C86" s="425"/>
      <c r="D86" s="408">
        <v>3</v>
      </c>
      <c r="E86" s="408">
        <v>5</v>
      </c>
      <c r="F86" s="408">
        <v>3</v>
      </c>
      <c r="G86" s="408">
        <v>2</v>
      </c>
      <c r="H86" s="408">
        <v>4</v>
      </c>
      <c r="I86" s="427">
        <v>6</v>
      </c>
      <c r="J86" s="451">
        <f aca="true" t="shared" si="9" ref="J86:K120">D86-H86</f>
        <v>-1</v>
      </c>
      <c r="K86" s="451">
        <f t="shared" si="9"/>
        <v>-1</v>
      </c>
      <c r="L86" s="471">
        <f aca="true" t="shared" si="10" ref="L86:M120">D86/H86*100-100</f>
        <v>-25</v>
      </c>
      <c r="M86" s="471">
        <f t="shared" si="10"/>
        <v>-16.666666666666657</v>
      </c>
    </row>
    <row r="87" spans="2:13" s="407" customFormat="1" ht="13.5" customHeight="1">
      <c r="B87" s="424" t="s">
        <v>114</v>
      </c>
      <c r="C87" s="425"/>
      <c r="D87" s="419">
        <v>12</v>
      </c>
      <c r="E87" s="419">
        <v>18</v>
      </c>
      <c r="F87" s="419">
        <v>13</v>
      </c>
      <c r="G87" s="419">
        <v>5</v>
      </c>
      <c r="H87" s="419" t="s">
        <v>115</v>
      </c>
      <c r="I87" s="419" t="s">
        <v>115</v>
      </c>
      <c r="J87" s="454" t="s">
        <v>115</v>
      </c>
      <c r="K87" s="454" t="s">
        <v>115</v>
      </c>
      <c r="L87" s="466" t="s">
        <v>115</v>
      </c>
      <c r="M87" s="466" t="s">
        <v>115</v>
      </c>
    </row>
    <row r="88" spans="2:13" s="407" customFormat="1" ht="13.5" customHeight="1">
      <c r="B88" s="424" t="s">
        <v>116</v>
      </c>
      <c r="C88" s="425"/>
      <c r="D88" s="419">
        <v>294</v>
      </c>
      <c r="E88" s="419">
        <v>507</v>
      </c>
      <c r="F88" s="419">
        <v>221</v>
      </c>
      <c r="G88" s="419">
        <v>286</v>
      </c>
      <c r="H88" s="408">
        <v>311</v>
      </c>
      <c r="I88" s="427">
        <v>540</v>
      </c>
      <c r="J88" s="451">
        <f t="shared" si="9"/>
        <v>-17</v>
      </c>
      <c r="K88" s="451">
        <f t="shared" si="9"/>
        <v>-33</v>
      </c>
      <c r="L88" s="471">
        <f t="shared" si="10"/>
        <v>-5.466237942122191</v>
      </c>
      <c r="M88" s="471">
        <f t="shared" si="10"/>
        <v>-6.111111111111114</v>
      </c>
    </row>
    <row r="89" spans="2:13" s="407" customFormat="1" ht="13.5" customHeight="1">
      <c r="B89" s="424" t="s">
        <v>117</v>
      </c>
      <c r="C89" s="425"/>
      <c r="D89" s="408">
        <v>322</v>
      </c>
      <c r="E89" s="408">
        <v>542</v>
      </c>
      <c r="F89" s="408">
        <v>240</v>
      </c>
      <c r="G89" s="408">
        <v>302</v>
      </c>
      <c r="H89" s="408">
        <v>314</v>
      </c>
      <c r="I89" s="427">
        <v>548</v>
      </c>
      <c r="J89" s="451">
        <f t="shared" si="9"/>
        <v>8</v>
      </c>
      <c r="K89" s="451">
        <f t="shared" si="9"/>
        <v>-6</v>
      </c>
      <c r="L89" s="471">
        <f t="shared" si="10"/>
        <v>2.5477707006369457</v>
      </c>
      <c r="M89" s="471">
        <f t="shared" si="10"/>
        <v>-1.0948905109489147</v>
      </c>
    </row>
    <row r="90" spans="2:13" s="407" customFormat="1" ht="13.5" customHeight="1">
      <c r="B90" s="424" t="s">
        <v>118</v>
      </c>
      <c r="C90" s="425"/>
      <c r="D90" s="408">
        <v>445</v>
      </c>
      <c r="E90" s="408">
        <v>840</v>
      </c>
      <c r="F90" s="408">
        <v>348</v>
      </c>
      <c r="G90" s="408">
        <v>492</v>
      </c>
      <c r="H90" s="408">
        <v>431</v>
      </c>
      <c r="I90" s="427">
        <v>835</v>
      </c>
      <c r="J90" s="451">
        <f t="shared" si="9"/>
        <v>14</v>
      </c>
      <c r="K90" s="451">
        <f t="shared" si="9"/>
        <v>5</v>
      </c>
      <c r="L90" s="471">
        <f t="shared" si="10"/>
        <v>3.2482598607888775</v>
      </c>
      <c r="M90" s="471">
        <f t="shared" si="10"/>
        <v>0.5988023952095745</v>
      </c>
    </row>
    <row r="91" spans="1:13" s="407" customFormat="1" ht="13.5" customHeight="1">
      <c r="A91" s="421" t="s">
        <v>695</v>
      </c>
      <c r="B91" s="422"/>
      <c r="C91" s="423"/>
      <c r="D91" s="423">
        <f aca="true" t="shared" si="11" ref="D91:I91">SUM(D92:D122)</f>
        <v>9867</v>
      </c>
      <c r="E91" s="423">
        <f t="shared" si="11"/>
        <v>19061</v>
      </c>
      <c r="F91" s="423">
        <f t="shared" si="11"/>
        <v>8395</v>
      </c>
      <c r="G91" s="423">
        <f t="shared" si="11"/>
        <v>10666</v>
      </c>
      <c r="H91" s="423">
        <f t="shared" si="11"/>
        <v>9890</v>
      </c>
      <c r="I91" s="423">
        <f t="shared" si="11"/>
        <v>19235</v>
      </c>
      <c r="J91" s="457">
        <f t="shared" si="9"/>
        <v>-23</v>
      </c>
      <c r="K91" s="457">
        <f t="shared" si="9"/>
        <v>-174</v>
      </c>
      <c r="L91" s="470">
        <f t="shared" si="10"/>
        <v>-0.2325581395348877</v>
      </c>
      <c r="M91" s="470">
        <f t="shared" si="10"/>
        <v>-0.9046009877826862</v>
      </c>
    </row>
    <row r="92" spans="2:13" s="407" customFormat="1" ht="13.5" customHeight="1">
      <c r="B92" s="424" t="s">
        <v>119</v>
      </c>
      <c r="C92" s="425"/>
      <c r="D92" s="408">
        <v>369</v>
      </c>
      <c r="E92" s="408">
        <v>548</v>
      </c>
      <c r="F92" s="408">
        <v>252</v>
      </c>
      <c r="G92" s="408">
        <v>296</v>
      </c>
      <c r="H92" s="408">
        <v>374</v>
      </c>
      <c r="I92" s="427">
        <v>550</v>
      </c>
      <c r="J92" s="451">
        <f t="shared" si="9"/>
        <v>-5</v>
      </c>
      <c r="K92" s="451">
        <f t="shared" si="9"/>
        <v>-2</v>
      </c>
      <c r="L92" s="471">
        <f t="shared" si="10"/>
        <v>-1.3368983957219314</v>
      </c>
      <c r="M92" s="471">
        <f t="shared" si="10"/>
        <v>-0.36363636363635976</v>
      </c>
    </row>
    <row r="93" spans="2:13" s="407" customFormat="1" ht="13.5" customHeight="1">
      <c r="B93" s="424" t="s">
        <v>120</v>
      </c>
      <c r="C93" s="425"/>
      <c r="D93" s="408">
        <v>202</v>
      </c>
      <c r="E93" s="408">
        <v>343</v>
      </c>
      <c r="F93" s="408">
        <v>155</v>
      </c>
      <c r="G93" s="408">
        <v>188</v>
      </c>
      <c r="H93" s="408">
        <v>203</v>
      </c>
      <c r="I93" s="427">
        <v>341</v>
      </c>
      <c r="J93" s="451">
        <f t="shared" si="9"/>
        <v>-1</v>
      </c>
      <c r="K93" s="451">
        <f t="shared" si="9"/>
        <v>2</v>
      </c>
      <c r="L93" s="471">
        <f t="shared" si="10"/>
        <v>-0.49261083743841994</v>
      </c>
      <c r="M93" s="471">
        <f t="shared" si="10"/>
        <v>0.5865102639296254</v>
      </c>
    </row>
    <row r="94" spans="1:14" s="421" customFormat="1" ht="13.5" customHeight="1">
      <c r="A94" s="407"/>
      <c r="B94" s="424" t="s">
        <v>121</v>
      </c>
      <c r="C94" s="425"/>
      <c r="D94" s="408">
        <v>176</v>
      </c>
      <c r="E94" s="408">
        <v>294</v>
      </c>
      <c r="F94" s="408">
        <v>124</v>
      </c>
      <c r="G94" s="408">
        <v>170</v>
      </c>
      <c r="H94" s="408">
        <v>179</v>
      </c>
      <c r="I94" s="427">
        <v>299</v>
      </c>
      <c r="J94" s="451">
        <f t="shared" si="9"/>
        <v>-3</v>
      </c>
      <c r="K94" s="451">
        <f t="shared" si="9"/>
        <v>-5</v>
      </c>
      <c r="L94" s="471">
        <f t="shared" si="10"/>
        <v>-1.6759776536312927</v>
      </c>
      <c r="M94" s="471">
        <f t="shared" si="10"/>
        <v>-1.6722408026755886</v>
      </c>
      <c r="N94" s="407"/>
    </row>
    <row r="95" spans="2:13" s="407" customFormat="1" ht="13.5" customHeight="1">
      <c r="B95" s="424" t="s">
        <v>122</v>
      </c>
      <c r="C95" s="425"/>
      <c r="D95" s="408">
        <v>464</v>
      </c>
      <c r="E95" s="408">
        <v>901</v>
      </c>
      <c r="F95" s="408">
        <v>387</v>
      </c>
      <c r="G95" s="408">
        <v>514</v>
      </c>
      <c r="H95" s="408">
        <v>468</v>
      </c>
      <c r="I95" s="427">
        <v>890</v>
      </c>
      <c r="J95" s="451">
        <f t="shared" si="9"/>
        <v>-4</v>
      </c>
      <c r="K95" s="451">
        <f t="shared" si="9"/>
        <v>11</v>
      </c>
      <c r="L95" s="471">
        <f t="shared" si="10"/>
        <v>-0.8547008547008517</v>
      </c>
      <c r="M95" s="471">
        <f t="shared" si="10"/>
        <v>1.235955056179776</v>
      </c>
    </row>
    <row r="96" spans="2:13" s="407" customFormat="1" ht="13.5" customHeight="1">
      <c r="B96" s="424" t="s">
        <v>123</v>
      </c>
      <c r="C96" s="425"/>
      <c r="D96" s="408">
        <v>422</v>
      </c>
      <c r="E96" s="408">
        <v>791</v>
      </c>
      <c r="F96" s="408">
        <v>348</v>
      </c>
      <c r="G96" s="408">
        <v>443</v>
      </c>
      <c r="H96" s="408">
        <v>437</v>
      </c>
      <c r="I96" s="427">
        <v>835</v>
      </c>
      <c r="J96" s="451">
        <f t="shared" si="9"/>
        <v>-15</v>
      </c>
      <c r="K96" s="451">
        <f t="shared" si="9"/>
        <v>-44</v>
      </c>
      <c r="L96" s="471">
        <f t="shared" si="10"/>
        <v>-3.432494279176197</v>
      </c>
      <c r="M96" s="471">
        <f t="shared" si="10"/>
        <v>-5.269461077844312</v>
      </c>
    </row>
    <row r="97" spans="2:13" s="407" customFormat="1" ht="13.5" customHeight="1">
      <c r="B97" s="424" t="s">
        <v>124</v>
      </c>
      <c r="C97" s="425"/>
      <c r="D97" s="408">
        <v>229</v>
      </c>
      <c r="E97" s="408">
        <v>503</v>
      </c>
      <c r="F97" s="408">
        <v>223</v>
      </c>
      <c r="G97" s="408">
        <v>280</v>
      </c>
      <c r="H97" s="408">
        <v>229</v>
      </c>
      <c r="I97" s="427">
        <v>498</v>
      </c>
      <c r="J97" s="451">
        <f t="shared" si="9"/>
        <v>0</v>
      </c>
      <c r="K97" s="451">
        <f t="shared" si="9"/>
        <v>5</v>
      </c>
      <c r="L97" s="471">
        <f t="shared" si="10"/>
        <v>0</v>
      </c>
      <c r="M97" s="471">
        <f t="shared" si="10"/>
        <v>1.0040160642570157</v>
      </c>
    </row>
    <row r="98" spans="2:13" s="407" customFormat="1" ht="13.5" customHeight="1">
      <c r="B98" s="424" t="s">
        <v>125</v>
      </c>
      <c r="C98" s="425"/>
      <c r="D98" s="408">
        <v>217</v>
      </c>
      <c r="E98" s="408">
        <v>454</v>
      </c>
      <c r="F98" s="408">
        <v>192</v>
      </c>
      <c r="G98" s="408">
        <v>262</v>
      </c>
      <c r="H98" s="408">
        <v>199</v>
      </c>
      <c r="I98" s="427">
        <v>410</v>
      </c>
      <c r="J98" s="451">
        <f t="shared" si="9"/>
        <v>18</v>
      </c>
      <c r="K98" s="451">
        <f t="shared" si="9"/>
        <v>44</v>
      </c>
      <c r="L98" s="471">
        <f t="shared" si="10"/>
        <v>9.045226130653262</v>
      </c>
      <c r="M98" s="471">
        <f t="shared" si="10"/>
        <v>10.731707317073187</v>
      </c>
    </row>
    <row r="99" spans="2:13" s="407" customFormat="1" ht="13.5" customHeight="1">
      <c r="B99" s="424" t="s">
        <v>126</v>
      </c>
      <c r="C99" s="425"/>
      <c r="D99" s="408">
        <v>250</v>
      </c>
      <c r="E99" s="408">
        <v>510</v>
      </c>
      <c r="F99" s="408">
        <v>230</v>
      </c>
      <c r="G99" s="408">
        <v>280</v>
      </c>
      <c r="H99" s="408">
        <v>250</v>
      </c>
      <c r="I99" s="427">
        <v>505</v>
      </c>
      <c r="J99" s="451">
        <f t="shared" si="9"/>
        <v>0</v>
      </c>
      <c r="K99" s="451">
        <f t="shared" si="9"/>
        <v>5</v>
      </c>
      <c r="L99" s="471">
        <f t="shared" si="10"/>
        <v>0</v>
      </c>
      <c r="M99" s="471">
        <f t="shared" si="10"/>
        <v>0.9900990099009874</v>
      </c>
    </row>
    <row r="100" spans="2:13" s="407" customFormat="1" ht="13.5" customHeight="1">
      <c r="B100" s="424" t="s">
        <v>127</v>
      </c>
      <c r="C100" s="425"/>
      <c r="D100" s="408">
        <v>270</v>
      </c>
      <c r="E100" s="408">
        <v>389</v>
      </c>
      <c r="F100" s="408">
        <v>162</v>
      </c>
      <c r="G100" s="408">
        <v>227</v>
      </c>
      <c r="H100" s="408">
        <v>278</v>
      </c>
      <c r="I100" s="427">
        <v>406</v>
      </c>
      <c r="J100" s="451">
        <f t="shared" si="9"/>
        <v>-8</v>
      </c>
      <c r="K100" s="451">
        <f t="shared" si="9"/>
        <v>-17</v>
      </c>
      <c r="L100" s="471">
        <f t="shared" si="10"/>
        <v>-2.8776978417266292</v>
      </c>
      <c r="M100" s="471">
        <f t="shared" si="10"/>
        <v>-4.187192118226605</v>
      </c>
    </row>
    <row r="101" spans="2:13" s="407" customFormat="1" ht="13.5" customHeight="1">
      <c r="B101" s="424" t="s">
        <v>128</v>
      </c>
      <c r="C101" s="425"/>
      <c r="D101" s="408">
        <v>426</v>
      </c>
      <c r="E101" s="408">
        <v>813</v>
      </c>
      <c r="F101" s="408">
        <v>335</v>
      </c>
      <c r="G101" s="408">
        <v>478</v>
      </c>
      <c r="H101" s="408">
        <v>423</v>
      </c>
      <c r="I101" s="427">
        <v>832</v>
      </c>
      <c r="J101" s="451">
        <f t="shared" si="9"/>
        <v>3</v>
      </c>
      <c r="K101" s="451">
        <f t="shared" si="9"/>
        <v>-19</v>
      </c>
      <c r="L101" s="471">
        <f t="shared" si="10"/>
        <v>0.7092198581560183</v>
      </c>
      <c r="M101" s="471">
        <f t="shared" si="10"/>
        <v>-2.2836538461538396</v>
      </c>
    </row>
    <row r="102" spans="2:13" s="407" customFormat="1" ht="13.5" customHeight="1">
      <c r="B102" s="424" t="s">
        <v>129</v>
      </c>
      <c r="C102" s="425"/>
      <c r="D102" s="408">
        <v>404</v>
      </c>
      <c r="E102" s="408">
        <v>780</v>
      </c>
      <c r="F102" s="408">
        <v>350</v>
      </c>
      <c r="G102" s="408">
        <v>430</v>
      </c>
      <c r="H102" s="408">
        <v>401</v>
      </c>
      <c r="I102" s="427">
        <v>764</v>
      </c>
      <c r="J102" s="451">
        <f t="shared" si="9"/>
        <v>3</v>
      </c>
      <c r="K102" s="451">
        <f t="shared" si="9"/>
        <v>16</v>
      </c>
      <c r="L102" s="471">
        <f t="shared" si="10"/>
        <v>0.748129675810489</v>
      </c>
      <c r="M102" s="471">
        <f t="shared" si="10"/>
        <v>2.094240837696333</v>
      </c>
    </row>
    <row r="103" spans="2:13" s="407" customFormat="1" ht="13.5" customHeight="1">
      <c r="B103" s="424" t="s">
        <v>130</v>
      </c>
      <c r="C103" s="425"/>
      <c r="D103" s="408">
        <v>433</v>
      </c>
      <c r="E103" s="408">
        <v>836</v>
      </c>
      <c r="F103" s="408">
        <v>375</v>
      </c>
      <c r="G103" s="408">
        <v>461</v>
      </c>
      <c r="H103" s="408">
        <v>443</v>
      </c>
      <c r="I103" s="427">
        <v>886</v>
      </c>
      <c r="J103" s="451">
        <f t="shared" si="9"/>
        <v>-10</v>
      </c>
      <c r="K103" s="451">
        <f t="shared" si="9"/>
        <v>-50</v>
      </c>
      <c r="L103" s="471">
        <f t="shared" si="10"/>
        <v>-2.257336343115128</v>
      </c>
      <c r="M103" s="471">
        <f t="shared" si="10"/>
        <v>-5.64334085778782</v>
      </c>
    </row>
    <row r="104" spans="2:13" s="407" customFormat="1" ht="13.5" customHeight="1">
      <c r="B104" s="424" t="s">
        <v>131</v>
      </c>
      <c r="C104" s="425"/>
      <c r="D104" s="408">
        <v>169</v>
      </c>
      <c r="E104" s="408">
        <v>285</v>
      </c>
      <c r="F104" s="408">
        <v>119</v>
      </c>
      <c r="G104" s="408">
        <v>166</v>
      </c>
      <c r="H104" s="408">
        <v>171</v>
      </c>
      <c r="I104" s="427">
        <v>300</v>
      </c>
      <c r="J104" s="451">
        <f t="shared" si="9"/>
        <v>-2</v>
      </c>
      <c r="K104" s="451">
        <f t="shared" si="9"/>
        <v>-15</v>
      </c>
      <c r="L104" s="471">
        <f t="shared" si="10"/>
        <v>-1.1695906432748586</v>
      </c>
      <c r="M104" s="471">
        <f t="shared" si="10"/>
        <v>-5</v>
      </c>
    </row>
    <row r="105" spans="2:13" s="407" customFormat="1" ht="13.5" customHeight="1">
      <c r="B105" s="424" t="s">
        <v>132</v>
      </c>
      <c r="C105" s="425"/>
      <c r="D105" s="408">
        <v>227</v>
      </c>
      <c r="E105" s="408">
        <v>434</v>
      </c>
      <c r="F105" s="408">
        <v>165</v>
      </c>
      <c r="G105" s="408">
        <v>269</v>
      </c>
      <c r="H105" s="408">
        <v>229</v>
      </c>
      <c r="I105" s="427">
        <v>445</v>
      </c>
      <c r="J105" s="451">
        <f t="shared" si="9"/>
        <v>-2</v>
      </c>
      <c r="K105" s="451">
        <f t="shared" si="9"/>
        <v>-11</v>
      </c>
      <c r="L105" s="471">
        <f t="shared" si="10"/>
        <v>-0.8733624454148554</v>
      </c>
      <c r="M105" s="471">
        <f t="shared" si="10"/>
        <v>-2.471910112359552</v>
      </c>
    </row>
    <row r="106" spans="2:13" s="407" customFormat="1" ht="13.5" customHeight="1">
      <c r="B106" s="424" t="s">
        <v>133</v>
      </c>
      <c r="C106" s="425"/>
      <c r="D106" s="408">
        <v>40</v>
      </c>
      <c r="E106" s="408">
        <v>64</v>
      </c>
      <c r="F106" s="408">
        <v>28</v>
      </c>
      <c r="G106" s="408">
        <v>36</v>
      </c>
      <c r="H106" s="408">
        <v>43</v>
      </c>
      <c r="I106" s="427">
        <v>70</v>
      </c>
      <c r="J106" s="451">
        <f t="shared" si="9"/>
        <v>-3</v>
      </c>
      <c r="K106" s="451">
        <f t="shared" si="9"/>
        <v>-6</v>
      </c>
      <c r="L106" s="471">
        <f t="shared" si="10"/>
        <v>-6.976744186046517</v>
      </c>
      <c r="M106" s="471">
        <f t="shared" si="10"/>
        <v>-8.57142857142857</v>
      </c>
    </row>
    <row r="107" spans="2:13" s="407" customFormat="1" ht="13.5" customHeight="1">
      <c r="B107" s="424" t="s">
        <v>134</v>
      </c>
      <c r="C107" s="425"/>
      <c r="D107" s="408">
        <v>106</v>
      </c>
      <c r="E107" s="408">
        <v>214</v>
      </c>
      <c r="F107" s="408">
        <v>96</v>
      </c>
      <c r="G107" s="408">
        <v>118</v>
      </c>
      <c r="H107" s="408">
        <v>102</v>
      </c>
      <c r="I107" s="427">
        <v>208</v>
      </c>
      <c r="J107" s="451">
        <f t="shared" si="9"/>
        <v>4</v>
      </c>
      <c r="K107" s="451">
        <f t="shared" si="9"/>
        <v>6</v>
      </c>
      <c r="L107" s="471">
        <f t="shared" si="10"/>
        <v>3.921568627450995</v>
      </c>
      <c r="M107" s="471">
        <f t="shared" si="10"/>
        <v>2.8846153846153726</v>
      </c>
    </row>
    <row r="108" spans="2:13" s="407" customFormat="1" ht="13.5" customHeight="1">
      <c r="B108" s="424" t="s">
        <v>135</v>
      </c>
      <c r="C108" s="425"/>
      <c r="D108" s="408">
        <v>151</v>
      </c>
      <c r="E108" s="408">
        <v>266</v>
      </c>
      <c r="F108" s="408">
        <v>121</v>
      </c>
      <c r="G108" s="408">
        <v>145</v>
      </c>
      <c r="H108" s="408">
        <v>146</v>
      </c>
      <c r="I108" s="427">
        <v>261</v>
      </c>
      <c r="J108" s="451">
        <f t="shared" si="9"/>
        <v>5</v>
      </c>
      <c r="K108" s="451">
        <f t="shared" si="9"/>
        <v>5</v>
      </c>
      <c r="L108" s="471">
        <f t="shared" si="10"/>
        <v>3.4246575342465633</v>
      </c>
      <c r="M108" s="471">
        <f t="shared" si="10"/>
        <v>1.915708812260533</v>
      </c>
    </row>
    <row r="109" spans="2:13" s="407" customFormat="1" ht="13.5" customHeight="1">
      <c r="B109" s="424" t="s">
        <v>136</v>
      </c>
      <c r="C109" s="425"/>
      <c r="D109" s="408">
        <v>298</v>
      </c>
      <c r="E109" s="408">
        <v>542</v>
      </c>
      <c r="F109" s="408">
        <v>235</v>
      </c>
      <c r="G109" s="408">
        <v>307</v>
      </c>
      <c r="H109" s="408">
        <v>308</v>
      </c>
      <c r="I109" s="427">
        <v>561</v>
      </c>
      <c r="J109" s="451">
        <f t="shared" si="9"/>
        <v>-10</v>
      </c>
      <c r="K109" s="451">
        <f t="shared" si="9"/>
        <v>-19</v>
      </c>
      <c r="L109" s="471">
        <f t="shared" si="10"/>
        <v>-3.2467532467532436</v>
      </c>
      <c r="M109" s="471">
        <f t="shared" si="10"/>
        <v>-3.3868092691621996</v>
      </c>
    </row>
    <row r="110" spans="2:13" s="407" customFormat="1" ht="13.5" customHeight="1">
      <c r="B110" s="424" t="s">
        <v>137</v>
      </c>
      <c r="C110" s="425"/>
      <c r="D110" s="408">
        <v>125</v>
      </c>
      <c r="E110" s="408">
        <v>238</v>
      </c>
      <c r="F110" s="408">
        <v>115</v>
      </c>
      <c r="G110" s="408">
        <v>123</v>
      </c>
      <c r="H110" s="408">
        <v>147</v>
      </c>
      <c r="I110" s="427">
        <v>264</v>
      </c>
      <c r="J110" s="451">
        <f t="shared" si="9"/>
        <v>-22</v>
      </c>
      <c r="K110" s="451">
        <f t="shared" si="9"/>
        <v>-26</v>
      </c>
      <c r="L110" s="471">
        <f t="shared" si="10"/>
        <v>-14.96598639455783</v>
      </c>
      <c r="M110" s="471">
        <f t="shared" si="10"/>
        <v>-9.848484848484844</v>
      </c>
    </row>
    <row r="111" spans="2:13" s="407" customFormat="1" ht="13.5" customHeight="1">
      <c r="B111" s="424" t="s">
        <v>138</v>
      </c>
      <c r="C111" s="425"/>
      <c r="D111" s="408">
        <v>484</v>
      </c>
      <c r="E111" s="408">
        <v>965</v>
      </c>
      <c r="F111" s="408">
        <v>441</v>
      </c>
      <c r="G111" s="408">
        <v>524</v>
      </c>
      <c r="H111" s="408">
        <v>478</v>
      </c>
      <c r="I111" s="427">
        <v>959</v>
      </c>
      <c r="J111" s="451">
        <f t="shared" si="9"/>
        <v>6</v>
      </c>
      <c r="K111" s="451">
        <f t="shared" si="9"/>
        <v>6</v>
      </c>
      <c r="L111" s="471">
        <f t="shared" si="10"/>
        <v>1.2552301255230276</v>
      </c>
      <c r="M111" s="471">
        <f t="shared" si="10"/>
        <v>0.6256517205422369</v>
      </c>
    </row>
    <row r="112" spans="2:13" s="407" customFormat="1" ht="13.5" customHeight="1">
      <c r="B112" s="424" t="s">
        <v>139</v>
      </c>
      <c r="C112" s="425"/>
      <c r="D112" s="408">
        <v>456</v>
      </c>
      <c r="E112" s="408">
        <v>1056</v>
      </c>
      <c r="F112" s="408">
        <v>500</v>
      </c>
      <c r="G112" s="408">
        <v>556</v>
      </c>
      <c r="H112" s="408">
        <v>431</v>
      </c>
      <c r="I112" s="427">
        <v>1008</v>
      </c>
      <c r="J112" s="451">
        <f t="shared" si="9"/>
        <v>25</v>
      </c>
      <c r="K112" s="451">
        <f t="shared" si="9"/>
        <v>48</v>
      </c>
      <c r="L112" s="471">
        <f t="shared" si="10"/>
        <v>5.800464037122978</v>
      </c>
      <c r="M112" s="471">
        <f t="shared" si="10"/>
        <v>4.761904761904773</v>
      </c>
    </row>
    <row r="113" spans="2:13" s="407" customFormat="1" ht="13.5" customHeight="1">
      <c r="B113" s="424" t="s">
        <v>140</v>
      </c>
      <c r="C113" s="425"/>
      <c r="D113" s="408">
        <v>157</v>
      </c>
      <c r="E113" s="408">
        <v>265</v>
      </c>
      <c r="F113" s="408">
        <v>124</v>
      </c>
      <c r="G113" s="408">
        <v>141</v>
      </c>
      <c r="H113" s="408">
        <v>188</v>
      </c>
      <c r="I113" s="427">
        <v>316</v>
      </c>
      <c r="J113" s="451">
        <f t="shared" si="9"/>
        <v>-31</v>
      </c>
      <c r="K113" s="451">
        <f t="shared" si="9"/>
        <v>-51</v>
      </c>
      <c r="L113" s="471">
        <f t="shared" si="10"/>
        <v>-16.489361702127653</v>
      </c>
      <c r="M113" s="471">
        <f t="shared" si="10"/>
        <v>-16.139240506329116</v>
      </c>
    </row>
    <row r="114" spans="2:13" s="407" customFormat="1" ht="13.5" customHeight="1">
      <c r="B114" s="424" t="s">
        <v>141</v>
      </c>
      <c r="C114" s="425"/>
      <c r="D114" s="408">
        <v>269</v>
      </c>
      <c r="E114" s="408">
        <v>524</v>
      </c>
      <c r="F114" s="408">
        <v>230</v>
      </c>
      <c r="G114" s="408">
        <v>294</v>
      </c>
      <c r="H114" s="408">
        <v>333</v>
      </c>
      <c r="I114" s="427">
        <v>700</v>
      </c>
      <c r="J114" s="451">
        <f t="shared" si="9"/>
        <v>-64</v>
      </c>
      <c r="K114" s="451">
        <f t="shared" si="9"/>
        <v>-176</v>
      </c>
      <c r="L114" s="471">
        <f t="shared" si="10"/>
        <v>-19.219219219219212</v>
      </c>
      <c r="M114" s="471">
        <f t="shared" si="10"/>
        <v>-25.14285714285714</v>
      </c>
    </row>
    <row r="115" spans="2:13" s="407" customFormat="1" ht="13.5" customHeight="1">
      <c r="B115" s="424" t="s">
        <v>142</v>
      </c>
      <c r="C115" s="425"/>
      <c r="D115" s="408">
        <v>543</v>
      </c>
      <c r="E115" s="408">
        <v>970</v>
      </c>
      <c r="F115" s="408">
        <v>405</v>
      </c>
      <c r="G115" s="408">
        <v>565</v>
      </c>
      <c r="H115" s="408">
        <v>553</v>
      </c>
      <c r="I115" s="427">
        <v>1003</v>
      </c>
      <c r="J115" s="451">
        <f t="shared" si="9"/>
        <v>-10</v>
      </c>
      <c r="K115" s="451">
        <f t="shared" si="9"/>
        <v>-33</v>
      </c>
      <c r="L115" s="471">
        <f t="shared" si="10"/>
        <v>-1.80831826401446</v>
      </c>
      <c r="M115" s="471">
        <f t="shared" si="10"/>
        <v>-3.290129611166506</v>
      </c>
    </row>
    <row r="116" spans="2:13" s="407" customFormat="1" ht="13.5" customHeight="1">
      <c r="B116" s="424" t="s">
        <v>143</v>
      </c>
      <c r="C116" s="425"/>
      <c r="D116" s="408">
        <v>533</v>
      </c>
      <c r="E116" s="408">
        <v>1044</v>
      </c>
      <c r="F116" s="408">
        <v>455</v>
      </c>
      <c r="G116" s="408">
        <v>589</v>
      </c>
      <c r="H116" s="408">
        <v>518</v>
      </c>
      <c r="I116" s="427">
        <v>1021</v>
      </c>
      <c r="J116" s="451">
        <f t="shared" si="9"/>
        <v>15</v>
      </c>
      <c r="K116" s="451">
        <f t="shared" si="9"/>
        <v>23</v>
      </c>
      <c r="L116" s="471">
        <f t="shared" si="10"/>
        <v>2.8957528957529064</v>
      </c>
      <c r="M116" s="471">
        <f t="shared" si="10"/>
        <v>2.252693437806073</v>
      </c>
    </row>
    <row r="117" spans="2:13" s="407" customFormat="1" ht="13.5" customHeight="1">
      <c r="B117" s="424" t="s">
        <v>144</v>
      </c>
      <c r="C117" s="425"/>
      <c r="D117" s="408">
        <v>310</v>
      </c>
      <c r="E117" s="408">
        <v>621</v>
      </c>
      <c r="F117" s="408">
        <v>263</v>
      </c>
      <c r="G117" s="408">
        <v>358</v>
      </c>
      <c r="H117" s="408">
        <v>309</v>
      </c>
      <c r="I117" s="427">
        <v>640</v>
      </c>
      <c r="J117" s="451">
        <f t="shared" si="9"/>
        <v>1</v>
      </c>
      <c r="K117" s="451">
        <f t="shared" si="9"/>
        <v>-19</v>
      </c>
      <c r="L117" s="471">
        <f t="shared" si="10"/>
        <v>0.32362459546926914</v>
      </c>
      <c r="M117" s="471">
        <f t="shared" si="10"/>
        <v>-2.96875</v>
      </c>
    </row>
    <row r="118" spans="2:13" s="407" customFormat="1" ht="13.5" customHeight="1">
      <c r="B118" s="424" t="s">
        <v>146</v>
      </c>
      <c r="C118" s="425"/>
      <c r="D118" s="408">
        <v>457</v>
      </c>
      <c r="E118" s="408">
        <v>816</v>
      </c>
      <c r="F118" s="408">
        <v>382</v>
      </c>
      <c r="G118" s="408">
        <v>434</v>
      </c>
      <c r="H118" s="408">
        <v>442</v>
      </c>
      <c r="I118" s="427">
        <v>791</v>
      </c>
      <c r="J118" s="451">
        <f t="shared" si="9"/>
        <v>15</v>
      </c>
      <c r="K118" s="451">
        <f t="shared" si="9"/>
        <v>25</v>
      </c>
      <c r="L118" s="471">
        <f t="shared" si="10"/>
        <v>3.39366515837105</v>
      </c>
      <c r="M118" s="471">
        <f t="shared" si="10"/>
        <v>3.1605562579013906</v>
      </c>
    </row>
    <row r="119" spans="2:13" s="407" customFormat="1" ht="13.5" customHeight="1">
      <c r="B119" s="424" t="s">
        <v>147</v>
      </c>
      <c r="C119" s="425"/>
      <c r="D119" s="408">
        <v>192</v>
      </c>
      <c r="E119" s="408">
        <v>410</v>
      </c>
      <c r="F119" s="408">
        <v>174</v>
      </c>
      <c r="G119" s="408">
        <v>236</v>
      </c>
      <c r="H119" s="408">
        <v>134</v>
      </c>
      <c r="I119" s="427">
        <v>276</v>
      </c>
      <c r="J119" s="451">
        <f t="shared" si="9"/>
        <v>58</v>
      </c>
      <c r="K119" s="451">
        <f t="shared" si="9"/>
        <v>134</v>
      </c>
      <c r="L119" s="471">
        <f t="shared" si="10"/>
        <v>43.283582089552226</v>
      </c>
      <c r="M119" s="471">
        <f t="shared" si="10"/>
        <v>48.55072463768116</v>
      </c>
    </row>
    <row r="120" spans="2:13" s="407" customFormat="1" ht="13.5" customHeight="1">
      <c r="B120" s="424" t="s">
        <v>148</v>
      </c>
      <c r="C120" s="425"/>
      <c r="D120" s="408">
        <v>943</v>
      </c>
      <c r="E120" s="408">
        <v>2050</v>
      </c>
      <c r="F120" s="408">
        <v>911</v>
      </c>
      <c r="G120" s="408">
        <v>1139</v>
      </c>
      <c r="H120" s="408">
        <v>933</v>
      </c>
      <c r="I120" s="427">
        <v>2052</v>
      </c>
      <c r="J120" s="451">
        <f t="shared" si="9"/>
        <v>10</v>
      </c>
      <c r="K120" s="451">
        <f t="shared" si="9"/>
        <v>-2</v>
      </c>
      <c r="L120" s="471">
        <f t="shared" si="10"/>
        <v>1.0718113612004316</v>
      </c>
      <c r="M120" s="471">
        <f t="shared" si="10"/>
        <v>-0.09746588693957392</v>
      </c>
    </row>
    <row r="121" spans="2:13" s="407" customFormat="1" ht="13.5" customHeight="1">
      <c r="B121" s="424" t="s">
        <v>149</v>
      </c>
      <c r="C121" s="425"/>
      <c r="D121" s="408">
        <v>305</v>
      </c>
      <c r="E121" s="408">
        <v>643</v>
      </c>
      <c r="F121" s="408">
        <v>279</v>
      </c>
      <c r="G121" s="408">
        <v>364</v>
      </c>
      <c r="H121" s="408">
        <v>315</v>
      </c>
      <c r="I121" s="427">
        <v>669</v>
      </c>
      <c r="J121" s="451">
        <f>D121-H121</f>
        <v>-10</v>
      </c>
      <c r="K121" s="451">
        <f>E121-I121</f>
        <v>-26</v>
      </c>
      <c r="L121" s="471">
        <f>D121/H121*100-100</f>
        <v>-3.1746031746031775</v>
      </c>
      <c r="M121" s="471">
        <f>E121/I121*100-100</f>
        <v>-3.8863976083707</v>
      </c>
    </row>
    <row r="122" spans="2:13" s="407" customFormat="1" ht="13.5" customHeight="1">
      <c r="B122" s="424" t="s">
        <v>150</v>
      </c>
      <c r="C122" s="425"/>
      <c r="D122" s="408">
        <v>240</v>
      </c>
      <c r="E122" s="408">
        <v>492</v>
      </c>
      <c r="F122" s="408">
        <v>219</v>
      </c>
      <c r="G122" s="408">
        <v>273</v>
      </c>
      <c r="H122" s="408">
        <v>226</v>
      </c>
      <c r="I122" s="427">
        <v>475</v>
      </c>
      <c r="J122" s="451">
        <f>D122-H122</f>
        <v>14</v>
      </c>
      <c r="K122" s="451">
        <f>E122-I122</f>
        <v>17</v>
      </c>
      <c r="L122" s="471">
        <f>D122/H122*100-100</f>
        <v>6.1946902654867415</v>
      </c>
      <c r="M122" s="471">
        <f>E122/I122*100-100</f>
        <v>3.578947368421055</v>
      </c>
    </row>
    <row r="123" spans="1:13" s="407" customFormat="1" ht="4.5" customHeight="1">
      <c r="A123" s="430"/>
      <c r="B123" s="431"/>
      <c r="C123" s="431"/>
      <c r="D123" s="430"/>
      <c r="E123" s="430"/>
      <c r="F123" s="430"/>
      <c r="G123" s="430"/>
      <c r="H123" s="430"/>
      <c r="I123" s="432"/>
      <c r="J123" s="458"/>
      <c r="K123" s="458"/>
      <c r="L123" s="472"/>
      <c r="M123" s="472"/>
    </row>
    <row r="124" spans="1:13" s="407" customFormat="1" ht="3.75" customHeight="1">
      <c r="A124" s="408"/>
      <c r="B124" s="425"/>
      <c r="C124" s="425"/>
      <c r="D124" s="408"/>
      <c r="E124" s="408"/>
      <c r="F124" s="408"/>
      <c r="G124" s="408"/>
      <c r="H124" s="408"/>
      <c r="I124" s="427"/>
      <c r="J124" s="451"/>
      <c r="K124" s="451"/>
      <c r="L124" s="471"/>
      <c r="M124" s="471"/>
    </row>
    <row r="125" spans="1:13" s="407" customFormat="1" ht="12" customHeight="1">
      <c r="A125" s="417" t="s">
        <v>92</v>
      </c>
      <c r="B125" s="417"/>
      <c r="C125" s="425"/>
      <c r="D125" s="408"/>
      <c r="E125" s="408"/>
      <c r="F125" s="408"/>
      <c r="G125" s="408"/>
      <c r="H125" s="408"/>
      <c r="I125" s="427"/>
      <c r="J125" s="451"/>
      <c r="K125" s="451"/>
      <c r="L125" s="471"/>
      <c r="M125" s="471"/>
    </row>
    <row r="126" spans="1:13" ht="18" customHeight="1">
      <c r="A126" s="435" t="s">
        <v>145</v>
      </c>
      <c r="B126" s="435"/>
      <c r="C126" s="435"/>
      <c r="D126" s="435"/>
      <c r="E126" s="435"/>
      <c r="F126" s="435"/>
      <c r="G126" s="435"/>
      <c r="H126" s="435"/>
      <c r="I126" s="435"/>
      <c r="J126" s="459"/>
      <c r="K126" s="459"/>
      <c r="L126" s="473"/>
      <c r="M126" s="475"/>
    </row>
    <row r="127" spans="1:13" ht="12" customHeight="1">
      <c r="A127" s="435"/>
      <c r="B127" s="435"/>
      <c r="C127" s="435"/>
      <c r="D127" s="435"/>
      <c r="E127" s="435"/>
      <c r="F127" s="435"/>
      <c r="G127" s="435"/>
      <c r="H127" s="435"/>
      <c r="I127" s="435"/>
      <c r="J127" s="459"/>
      <c r="K127" s="459"/>
      <c r="L127" s="473"/>
      <c r="M127" s="475"/>
    </row>
    <row r="128" spans="1:13" ht="12" customHeight="1">
      <c r="A128" s="407"/>
      <c r="B128" s="407"/>
      <c r="C128" s="407"/>
      <c r="D128" s="407"/>
      <c r="E128" s="407"/>
      <c r="F128" s="407"/>
      <c r="G128" s="407"/>
      <c r="H128" s="407"/>
      <c r="I128" s="407"/>
      <c r="J128" s="453"/>
      <c r="K128" s="453"/>
      <c r="L128" s="465"/>
      <c r="M128" s="465" t="s">
        <v>713</v>
      </c>
    </row>
    <row r="129" spans="1:13" ht="3.75" customHeight="1">
      <c r="A129" s="430"/>
      <c r="B129" s="430"/>
      <c r="C129" s="430"/>
      <c r="D129" s="430"/>
      <c r="E129" s="430"/>
      <c r="F129" s="430"/>
      <c r="G129" s="430"/>
      <c r="H129" s="430"/>
      <c r="I129" s="430"/>
      <c r="J129" s="460"/>
      <c r="K129" s="460"/>
      <c r="L129" s="476"/>
      <c r="M129" s="476"/>
    </row>
    <row r="130" spans="1:13" ht="15" customHeight="1">
      <c r="A130" s="409"/>
      <c r="B130" s="410" t="s">
        <v>38</v>
      </c>
      <c r="C130" s="436"/>
      <c r="D130" s="511" t="s">
        <v>714</v>
      </c>
      <c r="E130" s="511"/>
      <c r="F130" s="511"/>
      <c r="G130" s="512"/>
      <c r="H130" s="513">
        <v>14</v>
      </c>
      <c r="I130" s="514"/>
      <c r="J130" s="515" t="s">
        <v>39</v>
      </c>
      <c r="K130" s="515"/>
      <c r="L130" s="516" t="s">
        <v>742</v>
      </c>
      <c r="M130" s="517"/>
    </row>
    <row r="131" spans="1:13" ht="15" customHeight="1">
      <c r="A131" s="412" t="s">
        <v>40</v>
      </c>
      <c r="B131" s="413"/>
      <c r="C131" s="414"/>
      <c r="D131" s="415" t="s">
        <v>41</v>
      </c>
      <c r="E131" s="416" t="s">
        <v>739</v>
      </c>
      <c r="F131" s="416" t="s">
        <v>42</v>
      </c>
      <c r="G131" s="416" t="s">
        <v>43</v>
      </c>
      <c r="H131" s="415" t="s">
        <v>41</v>
      </c>
      <c r="I131" s="416" t="s">
        <v>739</v>
      </c>
      <c r="J131" s="455" t="s">
        <v>41</v>
      </c>
      <c r="K131" s="455" t="s">
        <v>739</v>
      </c>
      <c r="L131" s="467" t="s">
        <v>41</v>
      </c>
      <c r="M131" s="468" t="s">
        <v>739</v>
      </c>
    </row>
    <row r="132" spans="1:13" ht="4.5" customHeight="1">
      <c r="A132" s="417"/>
      <c r="B132" s="418"/>
      <c r="C132" s="419"/>
      <c r="D132" s="420"/>
      <c r="E132" s="420"/>
      <c r="F132" s="420"/>
      <c r="G132" s="420"/>
      <c r="H132" s="420"/>
      <c r="I132" s="420"/>
      <c r="J132" s="456"/>
      <c r="K132" s="456"/>
      <c r="L132" s="469"/>
      <c r="M132" s="469"/>
    </row>
    <row r="133" spans="1:13" s="407" customFormat="1" ht="13.5" customHeight="1">
      <c r="A133" s="421" t="s">
        <v>151</v>
      </c>
      <c r="B133" s="422"/>
      <c r="C133" s="423"/>
      <c r="D133" s="423">
        <f aca="true" t="shared" si="12" ref="D133:I133">SUM(D134:D151)</f>
        <v>4964</v>
      </c>
      <c r="E133" s="423">
        <f t="shared" si="12"/>
        <v>10153</v>
      </c>
      <c r="F133" s="423">
        <f t="shared" si="12"/>
        <v>4531</v>
      </c>
      <c r="G133" s="423">
        <f t="shared" si="12"/>
        <v>5622</v>
      </c>
      <c r="H133" s="423">
        <f t="shared" si="12"/>
        <v>4972</v>
      </c>
      <c r="I133" s="423">
        <f t="shared" si="12"/>
        <v>10202</v>
      </c>
      <c r="J133" s="457">
        <f>D133-H133</f>
        <v>-8</v>
      </c>
      <c r="K133" s="457">
        <f>E133-I133</f>
        <v>-49</v>
      </c>
      <c r="L133" s="470">
        <f>D133/H133*100-100</f>
        <v>-0.16090104585680365</v>
      </c>
      <c r="M133" s="470">
        <f>E133/I133*100-100</f>
        <v>-0.4802979807880803</v>
      </c>
    </row>
    <row r="134" spans="2:13" s="407" customFormat="1" ht="13.5" customHeight="1">
      <c r="B134" s="424" t="s">
        <v>152</v>
      </c>
      <c r="C134" s="425"/>
      <c r="D134" s="408">
        <v>367</v>
      </c>
      <c r="E134" s="408">
        <v>716</v>
      </c>
      <c r="F134" s="408">
        <v>311</v>
      </c>
      <c r="G134" s="408">
        <v>405</v>
      </c>
      <c r="H134" s="408">
        <v>372</v>
      </c>
      <c r="I134" s="427">
        <v>718</v>
      </c>
      <c r="J134" s="451">
        <f aca="true" t="shared" si="13" ref="J134:K149">D134-H134</f>
        <v>-5</v>
      </c>
      <c r="K134" s="451">
        <f t="shared" si="13"/>
        <v>-2</v>
      </c>
      <c r="L134" s="471">
        <f aca="true" t="shared" si="14" ref="L134:M149">D134/H134*100-100</f>
        <v>-1.344086021505376</v>
      </c>
      <c r="M134" s="471">
        <f t="shared" si="14"/>
        <v>-0.2785515320334184</v>
      </c>
    </row>
    <row r="135" spans="2:13" s="407" customFormat="1" ht="13.5" customHeight="1">
      <c r="B135" s="424" t="s">
        <v>153</v>
      </c>
      <c r="C135" s="425"/>
      <c r="D135" s="408">
        <v>217</v>
      </c>
      <c r="E135" s="408">
        <v>431</v>
      </c>
      <c r="F135" s="408">
        <v>193</v>
      </c>
      <c r="G135" s="408">
        <v>238</v>
      </c>
      <c r="H135" s="408">
        <v>225</v>
      </c>
      <c r="I135" s="427">
        <v>443</v>
      </c>
      <c r="J135" s="451">
        <f t="shared" si="13"/>
        <v>-8</v>
      </c>
      <c r="K135" s="451">
        <f t="shared" si="13"/>
        <v>-12</v>
      </c>
      <c r="L135" s="471">
        <f t="shared" si="14"/>
        <v>-3.555555555555557</v>
      </c>
      <c r="M135" s="471">
        <f t="shared" si="14"/>
        <v>-2.7088036117381478</v>
      </c>
    </row>
    <row r="136" spans="2:13" s="407" customFormat="1" ht="13.5" customHeight="1">
      <c r="B136" s="424" t="s">
        <v>154</v>
      </c>
      <c r="C136" s="425"/>
      <c r="D136" s="408">
        <v>90</v>
      </c>
      <c r="E136" s="408">
        <v>156</v>
      </c>
      <c r="F136" s="408">
        <v>73</v>
      </c>
      <c r="G136" s="408">
        <v>83</v>
      </c>
      <c r="H136" s="408">
        <v>92</v>
      </c>
      <c r="I136" s="427">
        <v>161</v>
      </c>
      <c r="J136" s="451">
        <f t="shared" si="13"/>
        <v>-2</v>
      </c>
      <c r="K136" s="451">
        <f t="shared" si="13"/>
        <v>-5</v>
      </c>
      <c r="L136" s="471">
        <f t="shared" si="14"/>
        <v>-2.173913043478265</v>
      </c>
      <c r="M136" s="471">
        <f t="shared" si="14"/>
        <v>-3.1055900621118013</v>
      </c>
    </row>
    <row r="137" spans="2:13" s="407" customFormat="1" ht="13.5" customHeight="1">
      <c r="B137" s="424" t="s">
        <v>155</v>
      </c>
      <c r="C137" s="425"/>
      <c r="D137" s="408">
        <v>129</v>
      </c>
      <c r="E137" s="408">
        <v>263</v>
      </c>
      <c r="F137" s="408">
        <v>122</v>
      </c>
      <c r="G137" s="408">
        <v>141</v>
      </c>
      <c r="H137" s="408">
        <v>128</v>
      </c>
      <c r="I137" s="427">
        <v>269</v>
      </c>
      <c r="J137" s="451">
        <f t="shared" si="13"/>
        <v>1</v>
      </c>
      <c r="K137" s="451">
        <f t="shared" si="13"/>
        <v>-6</v>
      </c>
      <c r="L137" s="471">
        <f t="shared" si="14"/>
        <v>0.78125</v>
      </c>
      <c r="M137" s="471">
        <f t="shared" si="14"/>
        <v>-2.230483271375462</v>
      </c>
    </row>
    <row r="138" spans="1:14" s="421" customFormat="1" ht="13.5" customHeight="1">
      <c r="A138" s="407"/>
      <c r="B138" s="424" t="s">
        <v>156</v>
      </c>
      <c r="C138" s="425"/>
      <c r="D138" s="408">
        <v>284</v>
      </c>
      <c r="E138" s="408">
        <v>519</v>
      </c>
      <c r="F138" s="408">
        <v>232</v>
      </c>
      <c r="G138" s="408">
        <v>287</v>
      </c>
      <c r="H138" s="408">
        <v>292</v>
      </c>
      <c r="I138" s="427">
        <v>520</v>
      </c>
      <c r="J138" s="451">
        <f t="shared" si="13"/>
        <v>-8</v>
      </c>
      <c r="K138" s="451">
        <f t="shared" si="13"/>
        <v>-1</v>
      </c>
      <c r="L138" s="471">
        <f t="shared" si="14"/>
        <v>-2.7397260273972535</v>
      </c>
      <c r="M138" s="471">
        <f t="shared" si="14"/>
        <v>-0.1923076923076934</v>
      </c>
      <c r="N138" s="407"/>
    </row>
    <row r="139" spans="2:13" s="407" customFormat="1" ht="13.5" customHeight="1">
      <c r="B139" s="424" t="s">
        <v>157</v>
      </c>
      <c r="C139" s="425"/>
      <c r="D139" s="408">
        <v>123</v>
      </c>
      <c r="E139" s="408">
        <v>234</v>
      </c>
      <c r="F139" s="408">
        <v>106</v>
      </c>
      <c r="G139" s="408">
        <v>128</v>
      </c>
      <c r="H139" s="408">
        <v>126</v>
      </c>
      <c r="I139" s="427">
        <v>239</v>
      </c>
      <c r="J139" s="451">
        <f t="shared" si="13"/>
        <v>-3</v>
      </c>
      <c r="K139" s="451">
        <f t="shared" si="13"/>
        <v>-5</v>
      </c>
      <c r="L139" s="471">
        <f t="shared" si="14"/>
        <v>-2.3809523809523796</v>
      </c>
      <c r="M139" s="471">
        <f t="shared" si="14"/>
        <v>-2.092050209205027</v>
      </c>
    </row>
    <row r="140" spans="2:13" s="407" customFormat="1" ht="13.5" customHeight="1">
      <c r="B140" s="424" t="s">
        <v>158</v>
      </c>
      <c r="C140" s="425"/>
      <c r="D140" s="408">
        <v>391</v>
      </c>
      <c r="E140" s="408">
        <v>794</v>
      </c>
      <c r="F140" s="408">
        <v>347</v>
      </c>
      <c r="G140" s="408">
        <v>447</v>
      </c>
      <c r="H140" s="408">
        <v>375</v>
      </c>
      <c r="I140" s="427">
        <v>762</v>
      </c>
      <c r="J140" s="451">
        <f t="shared" si="13"/>
        <v>16</v>
      </c>
      <c r="K140" s="451">
        <f t="shared" si="13"/>
        <v>32</v>
      </c>
      <c r="L140" s="471">
        <f t="shared" si="14"/>
        <v>4.266666666666666</v>
      </c>
      <c r="M140" s="471">
        <f t="shared" si="14"/>
        <v>4.199475065616795</v>
      </c>
    </row>
    <row r="141" spans="2:13" s="407" customFormat="1" ht="13.5" customHeight="1">
      <c r="B141" s="424" t="s">
        <v>159</v>
      </c>
      <c r="C141" s="425"/>
      <c r="D141" s="408">
        <v>197</v>
      </c>
      <c r="E141" s="408">
        <v>346</v>
      </c>
      <c r="F141" s="408">
        <v>146</v>
      </c>
      <c r="G141" s="408">
        <v>200</v>
      </c>
      <c r="H141" s="408">
        <v>191</v>
      </c>
      <c r="I141" s="427">
        <v>343</v>
      </c>
      <c r="J141" s="451">
        <f t="shared" si="13"/>
        <v>6</v>
      </c>
      <c r="K141" s="451">
        <f t="shared" si="13"/>
        <v>3</v>
      </c>
      <c r="L141" s="471">
        <f t="shared" si="14"/>
        <v>3.1413612565444993</v>
      </c>
      <c r="M141" s="471">
        <f t="shared" si="14"/>
        <v>0.8746355685131277</v>
      </c>
    </row>
    <row r="142" spans="2:13" s="407" customFormat="1" ht="13.5" customHeight="1">
      <c r="B142" s="424" t="s">
        <v>160</v>
      </c>
      <c r="C142" s="425"/>
      <c r="D142" s="408">
        <v>198</v>
      </c>
      <c r="E142" s="408">
        <v>488</v>
      </c>
      <c r="F142" s="408">
        <v>209</v>
      </c>
      <c r="G142" s="408">
        <v>279</v>
      </c>
      <c r="H142" s="408">
        <v>207</v>
      </c>
      <c r="I142" s="427">
        <v>496</v>
      </c>
      <c r="J142" s="451">
        <f t="shared" si="13"/>
        <v>-9</v>
      </c>
      <c r="K142" s="451">
        <f t="shared" si="13"/>
        <v>-8</v>
      </c>
      <c r="L142" s="471">
        <f t="shared" si="14"/>
        <v>-4.347826086956516</v>
      </c>
      <c r="M142" s="471">
        <f t="shared" si="14"/>
        <v>-1.6129032258064484</v>
      </c>
    </row>
    <row r="143" spans="2:13" s="407" customFormat="1" ht="13.5" customHeight="1">
      <c r="B143" s="424" t="s">
        <v>161</v>
      </c>
      <c r="C143" s="425"/>
      <c r="D143" s="408">
        <v>19</v>
      </c>
      <c r="E143" s="408">
        <v>49</v>
      </c>
      <c r="F143" s="408">
        <v>24</v>
      </c>
      <c r="G143" s="408">
        <v>25</v>
      </c>
      <c r="H143" s="408">
        <v>19</v>
      </c>
      <c r="I143" s="427">
        <v>50</v>
      </c>
      <c r="J143" s="451">
        <f t="shared" si="13"/>
        <v>0</v>
      </c>
      <c r="K143" s="451">
        <f t="shared" si="13"/>
        <v>-1</v>
      </c>
      <c r="L143" s="471">
        <f t="shared" si="14"/>
        <v>0</v>
      </c>
      <c r="M143" s="471">
        <f t="shared" si="14"/>
        <v>-2</v>
      </c>
    </row>
    <row r="144" spans="2:13" s="407" customFormat="1" ht="13.5" customHeight="1">
      <c r="B144" s="424" t="s">
        <v>745</v>
      </c>
      <c r="C144" s="425"/>
      <c r="D144" s="408">
        <v>567</v>
      </c>
      <c r="E144" s="408">
        <v>1162</v>
      </c>
      <c r="F144" s="408">
        <v>512</v>
      </c>
      <c r="G144" s="408">
        <v>650</v>
      </c>
      <c r="H144" s="408">
        <v>562</v>
      </c>
      <c r="I144" s="427">
        <v>1178</v>
      </c>
      <c r="J144" s="451">
        <f t="shared" si="13"/>
        <v>5</v>
      </c>
      <c r="K144" s="451">
        <f t="shared" si="13"/>
        <v>-16</v>
      </c>
      <c r="L144" s="471">
        <f t="shared" si="14"/>
        <v>0.889679715302492</v>
      </c>
      <c r="M144" s="471">
        <f t="shared" si="14"/>
        <v>-1.3582342954159543</v>
      </c>
    </row>
    <row r="145" spans="2:13" s="407" customFormat="1" ht="13.5" customHeight="1">
      <c r="B145" s="424" t="s">
        <v>162</v>
      </c>
      <c r="C145" s="425"/>
      <c r="D145" s="408">
        <v>260</v>
      </c>
      <c r="E145" s="408">
        <v>565</v>
      </c>
      <c r="F145" s="408">
        <v>282</v>
      </c>
      <c r="G145" s="408">
        <v>283</v>
      </c>
      <c r="H145" s="408">
        <v>261</v>
      </c>
      <c r="I145" s="427">
        <v>569</v>
      </c>
      <c r="J145" s="451">
        <f t="shared" si="13"/>
        <v>-1</v>
      </c>
      <c r="K145" s="451">
        <f t="shared" si="13"/>
        <v>-4</v>
      </c>
      <c r="L145" s="471">
        <f t="shared" si="14"/>
        <v>-0.3831417624521123</v>
      </c>
      <c r="M145" s="471">
        <f t="shared" si="14"/>
        <v>-0.7029876977152867</v>
      </c>
    </row>
    <row r="146" spans="2:13" s="407" customFormat="1" ht="13.5" customHeight="1">
      <c r="B146" s="424" t="s">
        <v>163</v>
      </c>
      <c r="C146" s="425"/>
      <c r="D146" s="408">
        <v>180</v>
      </c>
      <c r="E146" s="408">
        <v>355</v>
      </c>
      <c r="F146" s="408">
        <v>165</v>
      </c>
      <c r="G146" s="408">
        <v>190</v>
      </c>
      <c r="H146" s="408">
        <v>185</v>
      </c>
      <c r="I146" s="427">
        <v>366</v>
      </c>
      <c r="J146" s="451">
        <f t="shared" si="13"/>
        <v>-5</v>
      </c>
      <c r="K146" s="451">
        <f t="shared" si="13"/>
        <v>-11</v>
      </c>
      <c r="L146" s="471">
        <f t="shared" si="14"/>
        <v>-2.7027027027026946</v>
      </c>
      <c r="M146" s="471">
        <f t="shared" si="14"/>
        <v>-3.0054644808743234</v>
      </c>
    </row>
    <row r="147" spans="2:13" s="407" customFormat="1" ht="13.5" customHeight="1">
      <c r="B147" s="424" t="s">
        <v>164</v>
      </c>
      <c r="C147" s="425"/>
      <c r="D147" s="408">
        <v>255</v>
      </c>
      <c r="E147" s="408">
        <v>513</v>
      </c>
      <c r="F147" s="408">
        <v>212</v>
      </c>
      <c r="G147" s="408">
        <v>301</v>
      </c>
      <c r="H147" s="408">
        <v>260</v>
      </c>
      <c r="I147" s="427">
        <v>516</v>
      </c>
      <c r="J147" s="451">
        <f t="shared" si="13"/>
        <v>-5</v>
      </c>
      <c r="K147" s="451">
        <f t="shared" si="13"/>
        <v>-3</v>
      </c>
      <c r="L147" s="471">
        <f t="shared" si="14"/>
        <v>-1.923076923076934</v>
      </c>
      <c r="M147" s="471">
        <f t="shared" si="14"/>
        <v>-0.581395348837205</v>
      </c>
    </row>
    <row r="148" spans="2:13" s="407" customFormat="1" ht="13.5" customHeight="1">
      <c r="B148" s="424" t="s">
        <v>165</v>
      </c>
      <c r="C148" s="425"/>
      <c r="D148" s="408">
        <v>409</v>
      </c>
      <c r="E148" s="408">
        <v>833</v>
      </c>
      <c r="F148" s="408">
        <v>366</v>
      </c>
      <c r="G148" s="408">
        <v>467</v>
      </c>
      <c r="H148" s="408">
        <v>408</v>
      </c>
      <c r="I148" s="427">
        <v>838</v>
      </c>
      <c r="J148" s="451">
        <f t="shared" si="13"/>
        <v>1</v>
      </c>
      <c r="K148" s="451">
        <f t="shared" si="13"/>
        <v>-5</v>
      </c>
      <c r="L148" s="471">
        <f t="shared" si="14"/>
        <v>0.24509803921569073</v>
      </c>
      <c r="M148" s="471">
        <f t="shared" si="14"/>
        <v>-0.5966587112171737</v>
      </c>
    </row>
    <row r="149" spans="2:13" s="407" customFormat="1" ht="13.5" customHeight="1">
      <c r="B149" s="424" t="s">
        <v>166</v>
      </c>
      <c r="C149" s="425"/>
      <c r="D149" s="408">
        <v>508</v>
      </c>
      <c r="E149" s="408">
        <v>1095</v>
      </c>
      <c r="F149" s="408">
        <v>500</v>
      </c>
      <c r="G149" s="408">
        <v>595</v>
      </c>
      <c r="H149" s="408">
        <v>509</v>
      </c>
      <c r="I149" s="427">
        <v>1103</v>
      </c>
      <c r="J149" s="451">
        <f t="shared" si="13"/>
        <v>-1</v>
      </c>
      <c r="K149" s="451">
        <f t="shared" si="13"/>
        <v>-8</v>
      </c>
      <c r="L149" s="471">
        <f t="shared" si="14"/>
        <v>-0.19646365422396173</v>
      </c>
      <c r="M149" s="471">
        <f t="shared" si="14"/>
        <v>-0.7252946509519518</v>
      </c>
    </row>
    <row r="150" spans="2:13" s="407" customFormat="1" ht="13.5" customHeight="1">
      <c r="B150" s="424" t="s">
        <v>167</v>
      </c>
      <c r="C150" s="425"/>
      <c r="D150" s="408">
        <v>332</v>
      </c>
      <c r="E150" s="408">
        <v>805</v>
      </c>
      <c r="F150" s="408">
        <v>375</v>
      </c>
      <c r="G150" s="408">
        <v>430</v>
      </c>
      <c r="H150" s="408">
        <v>330</v>
      </c>
      <c r="I150" s="427">
        <v>796</v>
      </c>
      <c r="J150" s="451">
        <f aca="true" t="shared" si="15" ref="J150:K183">D150-H150</f>
        <v>2</v>
      </c>
      <c r="K150" s="451">
        <f t="shared" si="15"/>
        <v>9</v>
      </c>
      <c r="L150" s="471">
        <f aca="true" t="shared" si="16" ref="L150:M183">D150/H150*100-100</f>
        <v>0.6060606060606091</v>
      </c>
      <c r="M150" s="471">
        <f t="shared" si="16"/>
        <v>1.130653266331663</v>
      </c>
    </row>
    <row r="151" spans="2:13" s="407" customFormat="1" ht="13.5" customHeight="1">
      <c r="B151" s="424" t="s">
        <v>168</v>
      </c>
      <c r="C151" s="425"/>
      <c r="D151" s="408">
        <v>438</v>
      </c>
      <c r="E151" s="408">
        <v>829</v>
      </c>
      <c r="F151" s="408">
        <v>356</v>
      </c>
      <c r="G151" s="408">
        <v>473</v>
      </c>
      <c r="H151" s="408">
        <v>430</v>
      </c>
      <c r="I151" s="427">
        <v>835</v>
      </c>
      <c r="J151" s="451">
        <f t="shared" si="15"/>
        <v>8</v>
      </c>
      <c r="K151" s="451">
        <f t="shared" si="15"/>
        <v>-6</v>
      </c>
      <c r="L151" s="471">
        <f t="shared" si="16"/>
        <v>1.8604651162790589</v>
      </c>
      <c r="M151" s="471">
        <f t="shared" si="16"/>
        <v>-0.7185628742514893</v>
      </c>
    </row>
    <row r="152" spans="1:13" s="407" customFormat="1" ht="13.5" customHeight="1">
      <c r="A152" s="421" t="s">
        <v>169</v>
      </c>
      <c r="B152" s="422"/>
      <c r="C152" s="423"/>
      <c r="D152" s="423">
        <f aca="true" t="shared" si="17" ref="D152:I152">SUM(D153:D195,D196:D198)</f>
        <v>15865</v>
      </c>
      <c r="E152" s="423">
        <f t="shared" si="17"/>
        <v>36236</v>
      </c>
      <c r="F152" s="423">
        <f t="shared" si="17"/>
        <v>16619</v>
      </c>
      <c r="G152" s="423">
        <f t="shared" si="17"/>
        <v>19617</v>
      </c>
      <c r="H152" s="423">
        <f t="shared" si="17"/>
        <v>15926</v>
      </c>
      <c r="I152" s="423">
        <f t="shared" si="17"/>
        <v>36644</v>
      </c>
      <c r="J152" s="457">
        <f t="shared" si="15"/>
        <v>-61</v>
      </c>
      <c r="K152" s="457">
        <f t="shared" si="15"/>
        <v>-408</v>
      </c>
      <c r="L152" s="470">
        <f t="shared" si="16"/>
        <v>-0.38302147431872413</v>
      </c>
      <c r="M152" s="470">
        <f t="shared" si="16"/>
        <v>-1.1134155659862444</v>
      </c>
    </row>
    <row r="153" spans="2:13" s="407" customFormat="1" ht="13.5" customHeight="1">
      <c r="B153" s="424" t="s">
        <v>170</v>
      </c>
      <c r="C153" s="425"/>
      <c r="D153" s="408">
        <v>411</v>
      </c>
      <c r="E153" s="408">
        <v>847</v>
      </c>
      <c r="F153" s="408">
        <v>383</v>
      </c>
      <c r="G153" s="408">
        <v>464</v>
      </c>
      <c r="H153" s="408">
        <v>432</v>
      </c>
      <c r="I153" s="427">
        <v>874</v>
      </c>
      <c r="J153" s="451">
        <f t="shared" si="15"/>
        <v>-21</v>
      </c>
      <c r="K153" s="451">
        <f t="shared" si="15"/>
        <v>-27</v>
      </c>
      <c r="L153" s="471">
        <f t="shared" si="16"/>
        <v>-4.861111111111114</v>
      </c>
      <c r="M153" s="471">
        <f t="shared" si="16"/>
        <v>-3.08924485125857</v>
      </c>
    </row>
    <row r="154" spans="2:13" s="407" customFormat="1" ht="13.5" customHeight="1">
      <c r="B154" s="424" t="s">
        <v>171</v>
      </c>
      <c r="C154" s="425"/>
      <c r="D154" s="408">
        <v>808</v>
      </c>
      <c r="E154" s="408">
        <v>1801</v>
      </c>
      <c r="F154" s="408">
        <v>835</v>
      </c>
      <c r="G154" s="408">
        <v>966</v>
      </c>
      <c r="H154" s="408">
        <v>827</v>
      </c>
      <c r="I154" s="427">
        <v>1835</v>
      </c>
      <c r="J154" s="451">
        <f t="shared" si="15"/>
        <v>-19</v>
      </c>
      <c r="K154" s="451">
        <f t="shared" si="15"/>
        <v>-34</v>
      </c>
      <c r="L154" s="471">
        <f t="shared" si="16"/>
        <v>-2.2974607013301096</v>
      </c>
      <c r="M154" s="471">
        <f t="shared" si="16"/>
        <v>-1.8528610354223503</v>
      </c>
    </row>
    <row r="155" spans="2:13" s="407" customFormat="1" ht="13.5" customHeight="1">
      <c r="B155" s="424" t="s">
        <v>172</v>
      </c>
      <c r="C155" s="425"/>
      <c r="D155" s="408">
        <v>623</v>
      </c>
      <c r="E155" s="408">
        <v>1199</v>
      </c>
      <c r="F155" s="408">
        <v>511</v>
      </c>
      <c r="G155" s="408">
        <v>688</v>
      </c>
      <c r="H155" s="408">
        <v>640</v>
      </c>
      <c r="I155" s="427">
        <v>1225</v>
      </c>
      <c r="J155" s="451">
        <f t="shared" si="15"/>
        <v>-17</v>
      </c>
      <c r="K155" s="451">
        <f t="shared" si="15"/>
        <v>-26</v>
      </c>
      <c r="L155" s="471">
        <f t="shared" si="16"/>
        <v>-2.65625</v>
      </c>
      <c r="M155" s="471">
        <f t="shared" si="16"/>
        <v>-2.1224489795918373</v>
      </c>
    </row>
    <row r="156" spans="2:13" s="407" customFormat="1" ht="13.5" customHeight="1">
      <c r="B156" s="424" t="s">
        <v>173</v>
      </c>
      <c r="C156" s="425"/>
      <c r="D156" s="408">
        <v>610</v>
      </c>
      <c r="E156" s="408">
        <v>1336</v>
      </c>
      <c r="F156" s="408">
        <v>623</v>
      </c>
      <c r="G156" s="408">
        <v>713</v>
      </c>
      <c r="H156" s="408">
        <v>629</v>
      </c>
      <c r="I156" s="427">
        <v>1391</v>
      </c>
      <c r="J156" s="451">
        <f t="shared" si="15"/>
        <v>-19</v>
      </c>
      <c r="K156" s="451">
        <f t="shared" si="15"/>
        <v>-55</v>
      </c>
      <c r="L156" s="471">
        <f t="shared" si="16"/>
        <v>-3.020667726550073</v>
      </c>
      <c r="M156" s="471">
        <f t="shared" si="16"/>
        <v>-3.9539899352983383</v>
      </c>
    </row>
    <row r="157" spans="1:14" s="421" customFormat="1" ht="13.5" customHeight="1">
      <c r="A157" s="407"/>
      <c r="B157" s="424" t="s">
        <v>174</v>
      </c>
      <c r="C157" s="425"/>
      <c r="D157" s="408">
        <v>254</v>
      </c>
      <c r="E157" s="408">
        <v>483</v>
      </c>
      <c r="F157" s="408">
        <v>218</v>
      </c>
      <c r="G157" s="408">
        <v>265</v>
      </c>
      <c r="H157" s="408">
        <v>246</v>
      </c>
      <c r="I157" s="427">
        <v>475</v>
      </c>
      <c r="J157" s="451">
        <f t="shared" si="15"/>
        <v>8</v>
      </c>
      <c r="K157" s="451">
        <f t="shared" si="15"/>
        <v>8</v>
      </c>
      <c r="L157" s="471">
        <f t="shared" si="16"/>
        <v>3.2520325203252014</v>
      </c>
      <c r="M157" s="471">
        <f t="shared" si="16"/>
        <v>1.6842105263157947</v>
      </c>
      <c r="N157" s="407"/>
    </row>
    <row r="158" spans="2:13" s="407" customFormat="1" ht="13.5" customHeight="1">
      <c r="B158" s="424" t="s">
        <v>175</v>
      </c>
      <c r="C158" s="425"/>
      <c r="D158" s="408">
        <v>215</v>
      </c>
      <c r="E158" s="408">
        <v>427</v>
      </c>
      <c r="F158" s="408">
        <v>189</v>
      </c>
      <c r="G158" s="408">
        <v>238</v>
      </c>
      <c r="H158" s="408">
        <v>207</v>
      </c>
      <c r="I158" s="427">
        <v>421</v>
      </c>
      <c r="J158" s="451">
        <f t="shared" si="15"/>
        <v>8</v>
      </c>
      <c r="K158" s="451">
        <f t="shared" si="15"/>
        <v>6</v>
      </c>
      <c r="L158" s="471">
        <f t="shared" si="16"/>
        <v>3.864734299516897</v>
      </c>
      <c r="M158" s="471">
        <f t="shared" si="16"/>
        <v>1.4251781472684115</v>
      </c>
    </row>
    <row r="159" spans="2:13" s="407" customFormat="1" ht="13.5" customHeight="1">
      <c r="B159" s="424" t="s">
        <v>176</v>
      </c>
      <c r="C159" s="425"/>
      <c r="D159" s="408">
        <v>279</v>
      </c>
      <c r="E159" s="408">
        <v>554</v>
      </c>
      <c r="F159" s="408">
        <v>246</v>
      </c>
      <c r="G159" s="408">
        <v>308</v>
      </c>
      <c r="H159" s="408">
        <v>308</v>
      </c>
      <c r="I159" s="427">
        <v>630</v>
      </c>
      <c r="J159" s="451">
        <f t="shared" si="15"/>
        <v>-29</v>
      </c>
      <c r="K159" s="451">
        <f t="shared" si="15"/>
        <v>-76</v>
      </c>
      <c r="L159" s="471">
        <f t="shared" si="16"/>
        <v>-9.415584415584405</v>
      </c>
      <c r="M159" s="471">
        <f t="shared" si="16"/>
        <v>-12.063492063492063</v>
      </c>
    </row>
    <row r="160" spans="2:13" s="407" customFormat="1" ht="13.5" customHeight="1">
      <c r="B160" s="424" t="s">
        <v>177</v>
      </c>
      <c r="C160" s="425"/>
      <c r="D160" s="408">
        <v>309</v>
      </c>
      <c r="E160" s="408">
        <v>624</v>
      </c>
      <c r="F160" s="408">
        <v>284</v>
      </c>
      <c r="G160" s="408">
        <v>340</v>
      </c>
      <c r="H160" s="408">
        <v>320</v>
      </c>
      <c r="I160" s="427">
        <v>644</v>
      </c>
      <c r="J160" s="451">
        <f t="shared" si="15"/>
        <v>-11</v>
      </c>
      <c r="K160" s="451">
        <f t="shared" si="15"/>
        <v>-20</v>
      </c>
      <c r="L160" s="471">
        <f t="shared" si="16"/>
        <v>-3.4375</v>
      </c>
      <c r="M160" s="471">
        <f t="shared" si="16"/>
        <v>-3.1055900621118013</v>
      </c>
    </row>
    <row r="161" spans="2:13" s="407" customFormat="1" ht="13.5" customHeight="1">
      <c r="B161" s="424" t="s">
        <v>178</v>
      </c>
      <c r="C161" s="425"/>
      <c r="D161" s="408">
        <v>242</v>
      </c>
      <c r="E161" s="408">
        <v>428</v>
      </c>
      <c r="F161" s="408">
        <v>178</v>
      </c>
      <c r="G161" s="408">
        <v>250</v>
      </c>
      <c r="H161" s="408">
        <v>245</v>
      </c>
      <c r="I161" s="427">
        <v>441</v>
      </c>
      <c r="J161" s="451">
        <f t="shared" si="15"/>
        <v>-3</v>
      </c>
      <c r="K161" s="451">
        <f t="shared" si="15"/>
        <v>-13</v>
      </c>
      <c r="L161" s="471">
        <f t="shared" si="16"/>
        <v>-1.2244897959183731</v>
      </c>
      <c r="M161" s="471">
        <f t="shared" si="16"/>
        <v>-2.94784580498866</v>
      </c>
    </row>
    <row r="162" spans="2:13" s="407" customFormat="1" ht="13.5" customHeight="1">
      <c r="B162" s="424" t="s">
        <v>179</v>
      </c>
      <c r="C162" s="425"/>
      <c r="D162" s="408">
        <v>360</v>
      </c>
      <c r="E162" s="408">
        <v>764</v>
      </c>
      <c r="F162" s="408">
        <v>337</v>
      </c>
      <c r="G162" s="408">
        <v>427</v>
      </c>
      <c r="H162" s="408">
        <v>359</v>
      </c>
      <c r="I162" s="427">
        <v>764</v>
      </c>
      <c r="J162" s="451">
        <f t="shared" si="15"/>
        <v>1</v>
      </c>
      <c r="K162" s="451">
        <f t="shared" si="15"/>
        <v>0</v>
      </c>
      <c r="L162" s="471">
        <f t="shared" si="16"/>
        <v>0.2785515320334184</v>
      </c>
      <c r="M162" s="471">
        <f t="shared" si="16"/>
        <v>0</v>
      </c>
    </row>
    <row r="163" spans="2:13" s="407" customFormat="1" ht="13.5" customHeight="1">
      <c r="B163" s="424" t="s">
        <v>180</v>
      </c>
      <c r="C163" s="425"/>
      <c r="D163" s="408">
        <v>237</v>
      </c>
      <c r="E163" s="408">
        <v>427</v>
      </c>
      <c r="F163" s="408">
        <v>171</v>
      </c>
      <c r="G163" s="408">
        <v>256</v>
      </c>
      <c r="H163" s="408">
        <v>240</v>
      </c>
      <c r="I163" s="427">
        <v>437</v>
      </c>
      <c r="J163" s="451">
        <f t="shared" si="15"/>
        <v>-3</v>
      </c>
      <c r="K163" s="451">
        <f t="shared" si="15"/>
        <v>-10</v>
      </c>
      <c r="L163" s="471">
        <f t="shared" si="16"/>
        <v>-1.25</v>
      </c>
      <c r="M163" s="471">
        <f t="shared" si="16"/>
        <v>-2.288329519450798</v>
      </c>
    </row>
    <row r="164" spans="2:13" s="407" customFormat="1" ht="13.5" customHeight="1">
      <c r="B164" s="424" t="s">
        <v>181</v>
      </c>
      <c r="C164" s="425"/>
      <c r="D164" s="408">
        <v>178</v>
      </c>
      <c r="E164" s="408">
        <v>353</v>
      </c>
      <c r="F164" s="408">
        <v>144</v>
      </c>
      <c r="G164" s="408">
        <v>209</v>
      </c>
      <c r="H164" s="408">
        <v>178</v>
      </c>
      <c r="I164" s="427">
        <v>349</v>
      </c>
      <c r="J164" s="451">
        <f t="shared" si="15"/>
        <v>0</v>
      </c>
      <c r="K164" s="451">
        <f t="shared" si="15"/>
        <v>4</v>
      </c>
      <c r="L164" s="471">
        <f t="shared" si="16"/>
        <v>0</v>
      </c>
      <c r="M164" s="471">
        <f t="shared" si="16"/>
        <v>1.1461318051575944</v>
      </c>
    </row>
    <row r="165" spans="2:13" s="407" customFormat="1" ht="13.5" customHeight="1">
      <c r="B165" s="424" t="s">
        <v>182</v>
      </c>
      <c r="C165" s="425"/>
      <c r="D165" s="408">
        <v>523</v>
      </c>
      <c r="E165" s="408">
        <v>1045</v>
      </c>
      <c r="F165" s="408">
        <v>439</v>
      </c>
      <c r="G165" s="408">
        <v>606</v>
      </c>
      <c r="H165" s="408">
        <v>540</v>
      </c>
      <c r="I165" s="427">
        <v>1080</v>
      </c>
      <c r="J165" s="451">
        <f t="shared" si="15"/>
        <v>-17</v>
      </c>
      <c r="K165" s="451">
        <f t="shared" si="15"/>
        <v>-35</v>
      </c>
      <c r="L165" s="471">
        <f t="shared" si="16"/>
        <v>-3.148148148148138</v>
      </c>
      <c r="M165" s="471">
        <f t="shared" si="16"/>
        <v>-3.2407407407407476</v>
      </c>
    </row>
    <row r="166" spans="2:13" s="407" customFormat="1" ht="13.5" customHeight="1">
      <c r="B166" s="424" t="s">
        <v>183</v>
      </c>
      <c r="C166" s="425"/>
      <c r="D166" s="408">
        <v>183</v>
      </c>
      <c r="E166" s="408">
        <v>404</v>
      </c>
      <c r="F166" s="408">
        <v>167</v>
      </c>
      <c r="G166" s="408">
        <v>237</v>
      </c>
      <c r="H166" s="408">
        <v>182</v>
      </c>
      <c r="I166" s="427">
        <v>404</v>
      </c>
      <c r="J166" s="451">
        <f t="shared" si="15"/>
        <v>1</v>
      </c>
      <c r="K166" s="451">
        <f t="shared" si="15"/>
        <v>0</v>
      </c>
      <c r="L166" s="471">
        <f t="shared" si="16"/>
        <v>0.5494505494505404</v>
      </c>
      <c r="M166" s="471">
        <f t="shared" si="16"/>
        <v>0</v>
      </c>
    </row>
    <row r="167" spans="2:13" s="407" customFormat="1" ht="13.5" customHeight="1">
      <c r="B167" s="424" t="s">
        <v>184</v>
      </c>
      <c r="C167" s="425"/>
      <c r="D167" s="408">
        <v>148</v>
      </c>
      <c r="E167" s="408">
        <v>290</v>
      </c>
      <c r="F167" s="408">
        <v>128</v>
      </c>
      <c r="G167" s="408">
        <v>162</v>
      </c>
      <c r="H167" s="408">
        <v>147</v>
      </c>
      <c r="I167" s="427">
        <v>292</v>
      </c>
      <c r="J167" s="451">
        <f t="shared" si="15"/>
        <v>1</v>
      </c>
      <c r="K167" s="451">
        <f t="shared" si="15"/>
        <v>-2</v>
      </c>
      <c r="L167" s="471">
        <f t="shared" si="16"/>
        <v>0.6802721088435391</v>
      </c>
      <c r="M167" s="471">
        <f t="shared" si="16"/>
        <v>-0.684931506849324</v>
      </c>
    </row>
    <row r="168" spans="2:13" s="407" customFormat="1" ht="13.5" customHeight="1">
      <c r="B168" s="424" t="s">
        <v>185</v>
      </c>
      <c r="C168" s="425"/>
      <c r="D168" s="408">
        <v>173</v>
      </c>
      <c r="E168" s="408">
        <v>305</v>
      </c>
      <c r="F168" s="408">
        <v>134</v>
      </c>
      <c r="G168" s="408">
        <v>171</v>
      </c>
      <c r="H168" s="408">
        <v>172</v>
      </c>
      <c r="I168" s="427">
        <v>307</v>
      </c>
      <c r="J168" s="451">
        <f t="shared" si="15"/>
        <v>1</v>
      </c>
      <c r="K168" s="451">
        <f t="shared" si="15"/>
        <v>-2</v>
      </c>
      <c r="L168" s="471">
        <f t="shared" si="16"/>
        <v>0.581395348837205</v>
      </c>
      <c r="M168" s="471">
        <f t="shared" si="16"/>
        <v>-0.6514657980456064</v>
      </c>
    </row>
    <row r="169" spans="2:13" s="407" customFormat="1" ht="13.5" customHeight="1">
      <c r="B169" s="424" t="s">
        <v>186</v>
      </c>
      <c r="C169" s="425"/>
      <c r="D169" s="408">
        <v>115</v>
      </c>
      <c r="E169" s="408">
        <v>248</v>
      </c>
      <c r="F169" s="408">
        <v>112</v>
      </c>
      <c r="G169" s="408">
        <v>136</v>
      </c>
      <c r="H169" s="408">
        <v>118</v>
      </c>
      <c r="I169" s="427">
        <v>253</v>
      </c>
      <c r="J169" s="451">
        <f t="shared" si="15"/>
        <v>-3</v>
      </c>
      <c r="K169" s="451">
        <f t="shared" si="15"/>
        <v>-5</v>
      </c>
      <c r="L169" s="471">
        <f t="shared" si="16"/>
        <v>-2.5423728813559308</v>
      </c>
      <c r="M169" s="471">
        <f t="shared" si="16"/>
        <v>-1.9762845849802346</v>
      </c>
    </row>
    <row r="170" spans="2:13" s="407" customFormat="1" ht="13.5" customHeight="1">
      <c r="B170" s="424" t="s">
        <v>187</v>
      </c>
      <c r="C170" s="425"/>
      <c r="D170" s="408">
        <v>155</v>
      </c>
      <c r="E170" s="408">
        <v>330</v>
      </c>
      <c r="F170" s="408">
        <v>147</v>
      </c>
      <c r="G170" s="408">
        <v>183</v>
      </c>
      <c r="H170" s="408">
        <v>154</v>
      </c>
      <c r="I170" s="427">
        <v>333</v>
      </c>
      <c r="J170" s="451">
        <f t="shared" si="15"/>
        <v>1</v>
      </c>
      <c r="K170" s="451">
        <f t="shared" si="15"/>
        <v>-3</v>
      </c>
      <c r="L170" s="471">
        <f t="shared" si="16"/>
        <v>0.6493506493506516</v>
      </c>
      <c r="M170" s="471">
        <f t="shared" si="16"/>
        <v>-0.9009009009009077</v>
      </c>
    </row>
    <row r="171" spans="2:13" s="407" customFormat="1" ht="13.5" customHeight="1">
      <c r="B171" s="424" t="s">
        <v>188</v>
      </c>
      <c r="C171" s="425"/>
      <c r="D171" s="408">
        <v>345</v>
      </c>
      <c r="E171" s="408">
        <v>623</v>
      </c>
      <c r="F171" s="408">
        <v>264</v>
      </c>
      <c r="G171" s="408">
        <v>359</v>
      </c>
      <c r="H171" s="408">
        <v>327</v>
      </c>
      <c r="I171" s="427">
        <v>616</v>
      </c>
      <c r="J171" s="451">
        <f t="shared" si="15"/>
        <v>18</v>
      </c>
      <c r="K171" s="451">
        <f t="shared" si="15"/>
        <v>7</v>
      </c>
      <c r="L171" s="471">
        <f t="shared" si="16"/>
        <v>5.504587155963293</v>
      </c>
      <c r="M171" s="471">
        <f t="shared" si="16"/>
        <v>1.1363636363636402</v>
      </c>
    </row>
    <row r="172" spans="2:13" s="407" customFormat="1" ht="13.5" customHeight="1">
      <c r="B172" s="424" t="s">
        <v>189</v>
      </c>
      <c r="C172" s="425"/>
      <c r="D172" s="408">
        <v>722</v>
      </c>
      <c r="E172" s="408">
        <v>1605</v>
      </c>
      <c r="F172" s="408">
        <v>751</v>
      </c>
      <c r="G172" s="408">
        <v>854</v>
      </c>
      <c r="H172" s="408">
        <v>747</v>
      </c>
      <c r="I172" s="427">
        <v>1643</v>
      </c>
      <c r="J172" s="451">
        <f t="shared" si="15"/>
        <v>-25</v>
      </c>
      <c r="K172" s="451">
        <f t="shared" si="15"/>
        <v>-38</v>
      </c>
      <c r="L172" s="471">
        <f t="shared" si="16"/>
        <v>-3.3467202141900856</v>
      </c>
      <c r="M172" s="471">
        <f t="shared" si="16"/>
        <v>-2.3128423615337823</v>
      </c>
    </row>
    <row r="173" spans="2:13" s="407" customFormat="1" ht="13.5" customHeight="1">
      <c r="B173" s="424" t="s">
        <v>190</v>
      </c>
      <c r="C173" s="425"/>
      <c r="D173" s="408">
        <v>139</v>
      </c>
      <c r="E173" s="408">
        <v>356</v>
      </c>
      <c r="F173" s="408">
        <v>167</v>
      </c>
      <c r="G173" s="408">
        <v>189</v>
      </c>
      <c r="H173" s="408">
        <v>141</v>
      </c>
      <c r="I173" s="427">
        <v>359</v>
      </c>
      <c r="J173" s="451">
        <f t="shared" si="15"/>
        <v>-2</v>
      </c>
      <c r="K173" s="451">
        <f t="shared" si="15"/>
        <v>-3</v>
      </c>
      <c r="L173" s="471">
        <f t="shared" si="16"/>
        <v>-1.418439716312065</v>
      </c>
      <c r="M173" s="471">
        <f t="shared" si="16"/>
        <v>-0.8356545961002837</v>
      </c>
    </row>
    <row r="174" spans="2:13" s="407" customFormat="1" ht="13.5" customHeight="1">
      <c r="B174" s="424" t="s">
        <v>191</v>
      </c>
      <c r="C174" s="425"/>
      <c r="D174" s="408">
        <v>124</v>
      </c>
      <c r="E174" s="408">
        <v>311</v>
      </c>
      <c r="F174" s="408">
        <v>152</v>
      </c>
      <c r="G174" s="408">
        <v>159</v>
      </c>
      <c r="H174" s="408">
        <v>124</v>
      </c>
      <c r="I174" s="427">
        <v>309</v>
      </c>
      <c r="J174" s="451">
        <f t="shared" si="15"/>
        <v>0</v>
      </c>
      <c r="K174" s="451">
        <f t="shared" si="15"/>
        <v>2</v>
      </c>
      <c r="L174" s="471">
        <f t="shared" si="16"/>
        <v>0</v>
      </c>
      <c r="M174" s="471">
        <f t="shared" si="16"/>
        <v>0.6472491909385099</v>
      </c>
    </row>
    <row r="175" spans="2:13" s="407" customFormat="1" ht="13.5" customHeight="1">
      <c r="B175" s="424" t="s">
        <v>192</v>
      </c>
      <c r="C175" s="425"/>
      <c r="D175" s="408">
        <v>279</v>
      </c>
      <c r="E175" s="408">
        <v>737</v>
      </c>
      <c r="F175" s="408">
        <v>351</v>
      </c>
      <c r="G175" s="408">
        <v>386</v>
      </c>
      <c r="H175" s="408">
        <v>279</v>
      </c>
      <c r="I175" s="427">
        <v>742</v>
      </c>
      <c r="J175" s="451">
        <f t="shared" si="15"/>
        <v>0</v>
      </c>
      <c r="K175" s="451">
        <f t="shared" si="15"/>
        <v>-5</v>
      </c>
      <c r="L175" s="471">
        <f t="shared" si="16"/>
        <v>0</v>
      </c>
      <c r="M175" s="471">
        <f t="shared" si="16"/>
        <v>-0.6738544474393535</v>
      </c>
    </row>
    <row r="176" spans="2:13" s="407" customFormat="1" ht="13.5" customHeight="1">
      <c r="B176" s="424" t="s">
        <v>193</v>
      </c>
      <c r="C176" s="425"/>
      <c r="D176" s="408">
        <v>674</v>
      </c>
      <c r="E176" s="408">
        <v>1726</v>
      </c>
      <c r="F176" s="408">
        <v>826</v>
      </c>
      <c r="G176" s="408">
        <v>900</v>
      </c>
      <c r="H176" s="408">
        <v>662</v>
      </c>
      <c r="I176" s="427">
        <v>1727</v>
      </c>
      <c r="J176" s="451">
        <f t="shared" si="15"/>
        <v>12</v>
      </c>
      <c r="K176" s="451">
        <f t="shared" si="15"/>
        <v>-1</v>
      </c>
      <c r="L176" s="471">
        <f t="shared" si="16"/>
        <v>1.8126888217522747</v>
      </c>
      <c r="M176" s="471">
        <f t="shared" si="16"/>
        <v>-0.05790387955993026</v>
      </c>
    </row>
    <row r="177" spans="2:13" s="407" customFormat="1" ht="13.5" customHeight="1">
      <c r="B177" s="424" t="s">
        <v>194</v>
      </c>
      <c r="C177" s="425"/>
      <c r="D177" s="408">
        <v>606</v>
      </c>
      <c r="E177" s="408">
        <v>1639</v>
      </c>
      <c r="F177" s="408">
        <v>764</v>
      </c>
      <c r="G177" s="408">
        <v>875</v>
      </c>
      <c r="H177" s="408">
        <v>589</v>
      </c>
      <c r="I177" s="427">
        <v>1659</v>
      </c>
      <c r="J177" s="451">
        <f t="shared" si="15"/>
        <v>17</v>
      </c>
      <c r="K177" s="451">
        <f t="shared" si="15"/>
        <v>-20</v>
      </c>
      <c r="L177" s="471">
        <f t="shared" si="16"/>
        <v>2.8862478777589047</v>
      </c>
      <c r="M177" s="471">
        <f t="shared" si="16"/>
        <v>-1.2055455093429828</v>
      </c>
    </row>
    <row r="178" spans="2:13" s="407" customFormat="1" ht="13.5" customHeight="1">
      <c r="B178" s="424" t="s">
        <v>195</v>
      </c>
      <c r="C178" s="425"/>
      <c r="D178" s="408">
        <v>457</v>
      </c>
      <c r="E178" s="408">
        <v>1040</v>
      </c>
      <c r="F178" s="408">
        <v>491</v>
      </c>
      <c r="G178" s="408">
        <v>549</v>
      </c>
      <c r="H178" s="408">
        <v>450</v>
      </c>
      <c r="I178" s="427">
        <v>1056</v>
      </c>
      <c r="J178" s="451">
        <f t="shared" si="15"/>
        <v>7</v>
      </c>
      <c r="K178" s="451">
        <f t="shared" si="15"/>
        <v>-16</v>
      </c>
      <c r="L178" s="471">
        <f t="shared" si="16"/>
        <v>1.5555555555555571</v>
      </c>
      <c r="M178" s="471">
        <f t="shared" si="16"/>
        <v>-1.5151515151515156</v>
      </c>
    </row>
    <row r="179" spans="2:13" s="407" customFormat="1" ht="13.5" customHeight="1">
      <c r="B179" s="424" t="s">
        <v>196</v>
      </c>
      <c r="C179" s="425"/>
      <c r="D179" s="408">
        <v>660</v>
      </c>
      <c r="E179" s="408">
        <v>1439</v>
      </c>
      <c r="F179" s="408">
        <v>643</v>
      </c>
      <c r="G179" s="408">
        <v>796</v>
      </c>
      <c r="H179" s="408">
        <v>658</v>
      </c>
      <c r="I179" s="427">
        <v>1418</v>
      </c>
      <c r="J179" s="451">
        <f t="shared" si="15"/>
        <v>2</v>
      </c>
      <c r="K179" s="451">
        <f t="shared" si="15"/>
        <v>21</v>
      </c>
      <c r="L179" s="471">
        <f t="shared" si="16"/>
        <v>0.30395136778116694</v>
      </c>
      <c r="M179" s="471">
        <f t="shared" si="16"/>
        <v>1.4809590973201807</v>
      </c>
    </row>
    <row r="180" spans="2:13" s="407" customFormat="1" ht="13.5" customHeight="1">
      <c r="B180" s="424" t="s">
        <v>197</v>
      </c>
      <c r="C180" s="425"/>
      <c r="D180" s="408">
        <v>264</v>
      </c>
      <c r="E180" s="408">
        <v>625</v>
      </c>
      <c r="F180" s="408">
        <v>297</v>
      </c>
      <c r="G180" s="408">
        <v>328</v>
      </c>
      <c r="H180" s="408">
        <v>262</v>
      </c>
      <c r="I180" s="427">
        <v>624</v>
      </c>
      <c r="J180" s="451">
        <f t="shared" si="15"/>
        <v>2</v>
      </c>
      <c r="K180" s="451">
        <f t="shared" si="15"/>
        <v>1</v>
      </c>
      <c r="L180" s="471">
        <f t="shared" si="16"/>
        <v>0.7633587786259426</v>
      </c>
      <c r="M180" s="471">
        <f t="shared" si="16"/>
        <v>0.1602564102564088</v>
      </c>
    </row>
    <row r="181" spans="2:13" s="407" customFormat="1" ht="13.5" customHeight="1">
      <c r="B181" s="424" t="s">
        <v>198</v>
      </c>
      <c r="C181" s="425"/>
      <c r="D181" s="408">
        <v>264</v>
      </c>
      <c r="E181" s="408">
        <v>588</v>
      </c>
      <c r="F181" s="408">
        <v>256</v>
      </c>
      <c r="G181" s="408">
        <v>332</v>
      </c>
      <c r="H181" s="408">
        <v>268</v>
      </c>
      <c r="I181" s="427">
        <v>590</v>
      </c>
      <c r="J181" s="451">
        <f t="shared" si="15"/>
        <v>-4</v>
      </c>
      <c r="K181" s="451">
        <f t="shared" si="15"/>
        <v>-2</v>
      </c>
      <c r="L181" s="471">
        <f t="shared" si="16"/>
        <v>-1.492537313432834</v>
      </c>
      <c r="M181" s="471">
        <f t="shared" si="16"/>
        <v>-0.33898305084744607</v>
      </c>
    </row>
    <row r="182" spans="2:13" s="407" customFormat="1" ht="13.5" customHeight="1">
      <c r="B182" s="424" t="s">
        <v>199</v>
      </c>
      <c r="C182" s="425"/>
      <c r="D182" s="408">
        <v>202</v>
      </c>
      <c r="E182" s="408">
        <v>399</v>
      </c>
      <c r="F182" s="408">
        <v>185</v>
      </c>
      <c r="G182" s="408">
        <v>214</v>
      </c>
      <c r="H182" s="408">
        <v>210</v>
      </c>
      <c r="I182" s="427">
        <v>423</v>
      </c>
      <c r="J182" s="451">
        <f t="shared" si="15"/>
        <v>-8</v>
      </c>
      <c r="K182" s="451">
        <f t="shared" si="15"/>
        <v>-24</v>
      </c>
      <c r="L182" s="471">
        <f t="shared" si="16"/>
        <v>-3.80952380952381</v>
      </c>
      <c r="M182" s="471">
        <f t="shared" si="16"/>
        <v>-5.673758865248217</v>
      </c>
    </row>
    <row r="183" spans="2:13" s="407" customFormat="1" ht="13.5" customHeight="1">
      <c r="B183" s="424" t="s">
        <v>200</v>
      </c>
      <c r="C183" s="425"/>
      <c r="D183" s="408">
        <v>734</v>
      </c>
      <c r="E183" s="408">
        <v>2018</v>
      </c>
      <c r="F183" s="408">
        <v>971</v>
      </c>
      <c r="G183" s="408">
        <v>1047</v>
      </c>
      <c r="H183" s="408">
        <v>721</v>
      </c>
      <c r="I183" s="427">
        <v>2007</v>
      </c>
      <c r="J183" s="451">
        <f t="shared" si="15"/>
        <v>13</v>
      </c>
      <c r="K183" s="451">
        <f t="shared" si="15"/>
        <v>11</v>
      </c>
      <c r="L183" s="471">
        <f t="shared" si="16"/>
        <v>1.8030513176144183</v>
      </c>
      <c r="M183" s="471">
        <f t="shared" si="16"/>
        <v>0.5480817140010004</v>
      </c>
    </row>
    <row r="184" spans="2:13" s="407" customFormat="1" ht="13.5" customHeight="1">
      <c r="B184" s="424" t="s">
        <v>201</v>
      </c>
      <c r="C184" s="425"/>
      <c r="D184" s="408">
        <v>509</v>
      </c>
      <c r="E184" s="408">
        <v>1551</v>
      </c>
      <c r="F184" s="408">
        <v>744</v>
      </c>
      <c r="G184" s="408">
        <v>807</v>
      </c>
      <c r="H184" s="408">
        <v>507</v>
      </c>
      <c r="I184" s="427">
        <v>1539</v>
      </c>
      <c r="J184" s="451">
        <f>D184-H184</f>
        <v>2</v>
      </c>
      <c r="K184" s="451">
        <f>E184-I184</f>
        <v>12</v>
      </c>
      <c r="L184" s="471">
        <f>D184/H184*100-100</f>
        <v>0.394477317554248</v>
      </c>
      <c r="M184" s="471">
        <f>E184/I184*100-100</f>
        <v>0.7797270955165629</v>
      </c>
    </row>
    <row r="185" spans="2:13" s="407" customFormat="1" ht="13.5" customHeight="1">
      <c r="B185" s="424" t="s">
        <v>202</v>
      </c>
      <c r="C185" s="425"/>
      <c r="D185" s="408">
        <v>63</v>
      </c>
      <c r="E185" s="408">
        <v>182</v>
      </c>
      <c r="F185" s="408">
        <v>88</v>
      </c>
      <c r="G185" s="408">
        <v>94</v>
      </c>
      <c r="H185" s="408">
        <v>62</v>
      </c>
      <c r="I185" s="427">
        <v>190</v>
      </c>
      <c r="J185" s="451">
        <f>D185-H185</f>
        <v>1</v>
      </c>
      <c r="K185" s="451">
        <f>E185-I185</f>
        <v>-8</v>
      </c>
      <c r="L185" s="471">
        <f>D185/H185*100-100</f>
        <v>1.6129032258064484</v>
      </c>
      <c r="M185" s="471">
        <f>E185/I185*100-100</f>
        <v>-4.21052631578948</v>
      </c>
    </row>
    <row r="186" spans="1:13" s="407" customFormat="1" ht="3.75" customHeight="1">
      <c r="A186" s="430"/>
      <c r="B186" s="431"/>
      <c r="C186" s="431"/>
      <c r="D186" s="430"/>
      <c r="E186" s="430"/>
      <c r="F186" s="430"/>
      <c r="G186" s="430"/>
      <c r="H186" s="430"/>
      <c r="I186" s="432"/>
      <c r="J186" s="451"/>
      <c r="K186" s="451"/>
      <c r="L186" s="471"/>
      <c r="M186" s="471"/>
    </row>
    <row r="187" spans="1:13" s="407" customFormat="1" ht="15" customHeight="1">
      <c r="A187" s="408"/>
      <c r="B187" s="425"/>
      <c r="C187" s="425"/>
      <c r="D187" s="408"/>
      <c r="E187" s="408"/>
      <c r="F187" s="408"/>
      <c r="G187" s="408"/>
      <c r="H187" s="408"/>
      <c r="I187" s="427"/>
      <c r="J187" s="461"/>
      <c r="K187" s="461"/>
      <c r="L187" s="477"/>
      <c r="M187" s="477"/>
    </row>
    <row r="188" spans="1:14" s="439" customFormat="1" ht="18" customHeight="1">
      <c r="A188" s="437"/>
      <c r="B188" s="438"/>
      <c r="C188" s="438"/>
      <c r="D188" s="435"/>
      <c r="E188" s="435"/>
      <c r="F188" s="435"/>
      <c r="G188" s="435"/>
      <c r="H188" s="435"/>
      <c r="I188" s="435"/>
      <c r="J188" s="459"/>
      <c r="K188" s="459"/>
      <c r="L188" s="473"/>
      <c r="M188" s="481" t="s">
        <v>93</v>
      </c>
      <c r="N188" s="406"/>
    </row>
    <row r="189" spans="1:14" s="439" customFormat="1" ht="12" customHeight="1">
      <c r="A189" s="437"/>
      <c r="B189" s="438"/>
      <c r="C189" s="438"/>
      <c r="D189" s="435"/>
      <c r="E189" s="435"/>
      <c r="F189" s="435"/>
      <c r="G189" s="435"/>
      <c r="H189" s="435"/>
      <c r="I189" s="435"/>
      <c r="J189" s="459"/>
      <c r="K189" s="459"/>
      <c r="L189" s="473"/>
      <c r="M189" s="474"/>
      <c r="N189" s="406"/>
    </row>
    <row r="190" spans="1:14" s="439" customFormat="1" ht="12" customHeight="1">
      <c r="A190" s="437"/>
      <c r="B190" s="438"/>
      <c r="C190" s="438"/>
      <c r="D190" s="435"/>
      <c r="E190" s="435"/>
      <c r="F190" s="435"/>
      <c r="G190" s="435"/>
      <c r="H190" s="435"/>
      <c r="I190" s="435"/>
      <c r="J190" s="459"/>
      <c r="K190" s="459"/>
      <c r="L190" s="473"/>
      <c r="M190" s="474"/>
      <c r="N190" s="406"/>
    </row>
    <row r="191" spans="1:13" ht="3.75" customHeight="1">
      <c r="A191" s="440"/>
      <c r="B191" s="441"/>
      <c r="C191" s="441"/>
      <c r="D191" s="430"/>
      <c r="E191" s="430"/>
      <c r="F191" s="430"/>
      <c r="G191" s="430"/>
      <c r="H191" s="430"/>
      <c r="I191" s="430"/>
      <c r="J191" s="460"/>
      <c r="K191" s="460"/>
      <c r="L191" s="476"/>
      <c r="M191" s="476"/>
    </row>
    <row r="192" spans="1:13" ht="15" customHeight="1">
      <c r="A192" s="409"/>
      <c r="B192" s="410" t="s">
        <v>38</v>
      </c>
      <c r="C192" s="436"/>
      <c r="D192" s="511" t="s">
        <v>714</v>
      </c>
      <c r="E192" s="511"/>
      <c r="F192" s="511"/>
      <c r="G192" s="512"/>
      <c r="H192" s="513">
        <v>14</v>
      </c>
      <c r="I192" s="514"/>
      <c r="J192" s="515" t="s">
        <v>39</v>
      </c>
      <c r="K192" s="515"/>
      <c r="L192" s="516" t="s">
        <v>742</v>
      </c>
      <c r="M192" s="517"/>
    </row>
    <row r="193" spans="1:13" ht="15" customHeight="1">
      <c r="A193" s="412" t="s">
        <v>40</v>
      </c>
      <c r="B193" s="413"/>
      <c r="C193" s="414"/>
      <c r="D193" s="415" t="s">
        <v>41</v>
      </c>
      <c r="E193" s="416" t="s">
        <v>739</v>
      </c>
      <c r="F193" s="416" t="s">
        <v>42</v>
      </c>
      <c r="G193" s="416" t="s">
        <v>43</v>
      </c>
      <c r="H193" s="415" t="s">
        <v>41</v>
      </c>
      <c r="I193" s="416" t="s">
        <v>739</v>
      </c>
      <c r="J193" s="455" t="s">
        <v>41</v>
      </c>
      <c r="K193" s="455" t="s">
        <v>739</v>
      </c>
      <c r="L193" s="467" t="s">
        <v>41</v>
      </c>
      <c r="M193" s="468" t="s">
        <v>739</v>
      </c>
    </row>
    <row r="194" spans="1:13" ht="3" customHeight="1">
      <c r="A194" s="417"/>
      <c r="B194" s="418"/>
      <c r="C194" s="419"/>
      <c r="D194" s="420"/>
      <c r="E194" s="420"/>
      <c r="F194" s="420"/>
      <c r="G194" s="420"/>
      <c r="H194" s="420"/>
      <c r="I194" s="420"/>
      <c r="J194" s="456"/>
      <c r="K194" s="456"/>
      <c r="L194" s="469"/>
      <c r="M194" s="469"/>
    </row>
    <row r="195" spans="2:13" s="407" customFormat="1" ht="13.5" customHeight="1">
      <c r="B195" s="424" t="s">
        <v>203</v>
      </c>
      <c r="C195" s="425"/>
      <c r="D195" s="408">
        <v>32</v>
      </c>
      <c r="E195" s="408">
        <v>93</v>
      </c>
      <c r="F195" s="408">
        <v>40</v>
      </c>
      <c r="G195" s="408">
        <v>53</v>
      </c>
      <c r="H195" s="408">
        <v>33</v>
      </c>
      <c r="I195" s="427">
        <v>97</v>
      </c>
      <c r="J195" s="451">
        <f>D195-H195</f>
        <v>-1</v>
      </c>
      <c r="K195" s="451">
        <f>E195-I195</f>
        <v>-4</v>
      </c>
      <c r="L195" s="471">
        <f>D195/H195*100-100</f>
        <v>-3.030303030303031</v>
      </c>
      <c r="M195" s="471">
        <f>E195/I195*100-100</f>
        <v>-4.123711340206185</v>
      </c>
    </row>
    <row r="196" spans="2:13" s="407" customFormat="1" ht="13.5" customHeight="1">
      <c r="B196" s="424" t="s">
        <v>204</v>
      </c>
      <c r="C196" s="425"/>
      <c r="D196" s="408">
        <v>3104</v>
      </c>
      <c r="E196" s="408">
        <v>7460</v>
      </c>
      <c r="F196" s="408">
        <v>3495</v>
      </c>
      <c r="G196" s="408">
        <v>3965</v>
      </c>
      <c r="H196" s="408">
        <v>3070</v>
      </c>
      <c r="I196" s="427">
        <v>7498</v>
      </c>
      <c r="J196" s="451">
        <f aca="true" t="shared" si="18" ref="J196:K211">D196-H196</f>
        <v>34</v>
      </c>
      <c r="K196" s="451">
        <f t="shared" si="18"/>
        <v>-38</v>
      </c>
      <c r="L196" s="471">
        <f aca="true" t="shared" si="19" ref="L196:M227">D196/H196*100-100</f>
        <v>1.107491856677541</v>
      </c>
      <c r="M196" s="471">
        <f t="shared" si="19"/>
        <v>-0.5068018138170203</v>
      </c>
    </row>
    <row r="197" spans="2:13" s="407" customFormat="1" ht="13.5" customHeight="1">
      <c r="B197" s="424" t="s">
        <v>205</v>
      </c>
      <c r="C197" s="425"/>
      <c r="D197" s="408">
        <v>363</v>
      </c>
      <c r="E197" s="408">
        <v>822</v>
      </c>
      <c r="F197" s="408">
        <v>370</v>
      </c>
      <c r="G197" s="408">
        <v>452</v>
      </c>
      <c r="H197" s="408">
        <v>375</v>
      </c>
      <c r="I197" s="427">
        <v>843</v>
      </c>
      <c r="J197" s="451">
        <f t="shared" si="18"/>
        <v>-12</v>
      </c>
      <c r="K197" s="451">
        <f t="shared" si="18"/>
        <v>-21</v>
      </c>
      <c r="L197" s="471">
        <f t="shared" si="19"/>
        <v>-3.200000000000003</v>
      </c>
      <c r="M197" s="471">
        <f t="shared" si="19"/>
        <v>-2.491103202846972</v>
      </c>
    </row>
    <row r="198" spans="2:13" s="407" customFormat="1" ht="13.5" customHeight="1">
      <c r="B198" s="424" t="s">
        <v>206</v>
      </c>
      <c r="C198" s="425"/>
      <c r="D198" s="408">
        <v>501</v>
      </c>
      <c r="E198" s="408">
        <v>1157</v>
      </c>
      <c r="F198" s="408">
        <v>518</v>
      </c>
      <c r="G198" s="408">
        <v>639</v>
      </c>
      <c r="H198" s="408">
        <v>483</v>
      </c>
      <c r="I198" s="427">
        <v>1149</v>
      </c>
      <c r="J198" s="451">
        <f t="shared" si="18"/>
        <v>18</v>
      </c>
      <c r="K198" s="451">
        <f t="shared" si="18"/>
        <v>8</v>
      </c>
      <c r="L198" s="471">
        <f t="shared" si="19"/>
        <v>3.726708074534173</v>
      </c>
      <c r="M198" s="471">
        <f t="shared" si="19"/>
        <v>0.6962576153176627</v>
      </c>
    </row>
    <row r="199" spans="1:13" s="407" customFormat="1" ht="13.5" customHeight="1">
      <c r="A199" s="421" t="s">
        <v>207</v>
      </c>
      <c r="B199" s="422"/>
      <c r="C199" s="423"/>
      <c r="D199" s="423">
        <f aca="true" t="shared" si="20" ref="D199:I199">SUM(D200:D241)</f>
        <v>15319</v>
      </c>
      <c r="E199" s="423">
        <f t="shared" si="20"/>
        <v>31545</v>
      </c>
      <c r="F199" s="423">
        <f t="shared" si="20"/>
        <v>14630</v>
      </c>
      <c r="G199" s="423">
        <f t="shared" si="20"/>
        <v>16915</v>
      </c>
      <c r="H199" s="423">
        <f t="shared" si="20"/>
        <v>15321</v>
      </c>
      <c r="I199" s="423">
        <f t="shared" si="20"/>
        <v>31581</v>
      </c>
      <c r="J199" s="457">
        <f t="shared" si="18"/>
        <v>-2</v>
      </c>
      <c r="K199" s="457">
        <f t="shared" si="18"/>
        <v>-36</v>
      </c>
      <c r="L199" s="470">
        <f t="shared" si="19"/>
        <v>-0.013053978199863536</v>
      </c>
      <c r="M199" s="470">
        <f t="shared" si="19"/>
        <v>-0.11399259048161525</v>
      </c>
    </row>
    <row r="200" spans="2:13" s="407" customFormat="1" ht="13.5" customHeight="1">
      <c r="B200" s="424" t="s">
        <v>208</v>
      </c>
      <c r="C200" s="425"/>
      <c r="D200" s="408">
        <v>292</v>
      </c>
      <c r="E200" s="408">
        <v>554</v>
      </c>
      <c r="F200" s="408">
        <v>245</v>
      </c>
      <c r="G200" s="408">
        <v>309</v>
      </c>
      <c r="H200" s="408">
        <v>275</v>
      </c>
      <c r="I200" s="427">
        <v>538</v>
      </c>
      <c r="J200" s="451">
        <f t="shared" si="18"/>
        <v>17</v>
      </c>
      <c r="K200" s="451">
        <f t="shared" si="18"/>
        <v>16</v>
      </c>
      <c r="L200" s="471">
        <f t="shared" si="19"/>
        <v>6.181818181818173</v>
      </c>
      <c r="M200" s="471">
        <f t="shared" si="19"/>
        <v>2.9739776951672923</v>
      </c>
    </row>
    <row r="201" spans="2:13" s="407" customFormat="1" ht="13.5" customHeight="1">
      <c r="B201" s="424" t="s">
        <v>209</v>
      </c>
      <c r="C201" s="425"/>
      <c r="D201" s="408">
        <v>454</v>
      </c>
      <c r="E201" s="408">
        <v>846</v>
      </c>
      <c r="F201" s="408">
        <v>401</v>
      </c>
      <c r="G201" s="408">
        <v>445</v>
      </c>
      <c r="H201" s="408">
        <v>463</v>
      </c>
      <c r="I201" s="427">
        <v>866</v>
      </c>
      <c r="J201" s="451">
        <f t="shared" si="18"/>
        <v>-9</v>
      </c>
      <c r="K201" s="451">
        <f t="shared" si="18"/>
        <v>-20</v>
      </c>
      <c r="L201" s="471">
        <f t="shared" si="19"/>
        <v>-1.9438444924406042</v>
      </c>
      <c r="M201" s="471">
        <f t="shared" si="19"/>
        <v>-2.309468822170899</v>
      </c>
    </row>
    <row r="202" spans="2:13" s="407" customFormat="1" ht="13.5" customHeight="1">
      <c r="B202" s="424" t="s">
        <v>210</v>
      </c>
      <c r="C202" s="425"/>
      <c r="D202" s="408">
        <v>626</v>
      </c>
      <c r="E202" s="408">
        <v>1317</v>
      </c>
      <c r="F202" s="408">
        <v>607</v>
      </c>
      <c r="G202" s="408">
        <v>710</v>
      </c>
      <c r="H202" s="408">
        <v>609</v>
      </c>
      <c r="I202" s="427">
        <v>1266</v>
      </c>
      <c r="J202" s="451">
        <f t="shared" si="18"/>
        <v>17</v>
      </c>
      <c r="K202" s="451">
        <f t="shared" si="18"/>
        <v>51</v>
      </c>
      <c r="L202" s="471">
        <f t="shared" si="19"/>
        <v>2.7914614121510795</v>
      </c>
      <c r="M202" s="471">
        <f t="shared" si="19"/>
        <v>4.0284360189573505</v>
      </c>
    </row>
    <row r="203" spans="2:13" s="407" customFormat="1" ht="13.5" customHeight="1">
      <c r="B203" s="424" t="s">
        <v>211</v>
      </c>
      <c r="C203" s="425"/>
      <c r="D203" s="408">
        <v>237</v>
      </c>
      <c r="E203" s="408">
        <v>506</v>
      </c>
      <c r="F203" s="408">
        <v>237</v>
      </c>
      <c r="G203" s="408">
        <v>269</v>
      </c>
      <c r="H203" s="408">
        <v>227</v>
      </c>
      <c r="I203" s="427">
        <v>493</v>
      </c>
      <c r="J203" s="451">
        <f t="shared" si="18"/>
        <v>10</v>
      </c>
      <c r="K203" s="451">
        <f t="shared" si="18"/>
        <v>13</v>
      </c>
      <c r="L203" s="471">
        <f t="shared" si="19"/>
        <v>4.4052863436123175</v>
      </c>
      <c r="M203" s="471">
        <f t="shared" si="19"/>
        <v>2.636916835699793</v>
      </c>
    </row>
    <row r="204" spans="2:13" s="407" customFormat="1" ht="13.5" customHeight="1">
      <c r="B204" s="424" t="s">
        <v>212</v>
      </c>
      <c r="C204" s="425"/>
      <c r="D204" s="408">
        <v>341</v>
      </c>
      <c r="E204" s="408">
        <v>810</v>
      </c>
      <c r="F204" s="408">
        <v>392</v>
      </c>
      <c r="G204" s="408">
        <v>418</v>
      </c>
      <c r="H204" s="408">
        <v>333</v>
      </c>
      <c r="I204" s="427">
        <v>805</v>
      </c>
      <c r="J204" s="451">
        <f t="shared" si="18"/>
        <v>8</v>
      </c>
      <c r="K204" s="451">
        <f t="shared" si="18"/>
        <v>5</v>
      </c>
      <c r="L204" s="471">
        <f t="shared" si="19"/>
        <v>2.4024024024023873</v>
      </c>
      <c r="M204" s="471">
        <f t="shared" si="19"/>
        <v>0.6211180124223574</v>
      </c>
    </row>
    <row r="205" spans="2:13" s="407" customFormat="1" ht="13.5" customHeight="1">
      <c r="B205" s="424" t="s">
        <v>213</v>
      </c>
      <c r="C205" s="425"/>
      <c r="D205" s="408">
        <v>379</v>
      </c>
      <c r="E205" s="408">
        <v>860</v>
      </c>
      <c r="F205" s="408">
        <v>406</v>
      </c>
      <c r="G205" s="408">
        <v>454</v>
      </c>
      <c r="H205" s="408">
        <v>359</v>
      </c>
      <c r="I205" s="427">
        <v>816</v>
      </c>
      <c r="J205" s="451">
        <f t="shared" si="18"/>
        <v>20</v>
      </c>
      <c r="K205" s="451">
        <f t="shared" si="18"/>
        <v>44</v>
      </c>
      <c r="L205" s="471">
        <f t="shared" si="19"/>
        <v>5.571030640668525</v>
      </c>
      <c r="M205" s="471">
        <f t="shared" si="19"/>
        <v>5.392156862745097</v>
      </c>
    </row>
    <row r="206" spans="2:13" s="407" customFormat="1" ht="13.5" customHeight="1">
      <c r="B206" s="424" t="s">
        <v>214</v>
      </c>
      <c r="C206" s="425"/>
      <c r="D206" s="408">
        <v>399</v>
      </c>
      <c r="E206" s="408">
        <v>896</v>
      </c>
      <c r="F206" s="408">
        <v>421</v>
      </c>
      <c r="G206" s="408">
        <v>475</v>
      </c>
      <c r="H206" s="408">
        <v>334</v>
      </c>
      <c r="I206" s="427">
        <v>731</v>
      </c>
      <c r="J206" s="451">
        <f t="shared" si="18"/>
        <v>65</v>
      </c>
      <c r="K206" s="451">
        <f t="shared" si="18"/>
        <v>165</v>
      </c>
      <c r="L206" s="471">
        <f t="shared" si="19"/>
        <v>19.461077844311376</v>
      </c>
      <c r="M206" s="471">
        <f t="shared" si="19"/>
        <v>22.571819425444602</v>
      </c>
    </row>
    <row r="207" spans="1:14" s="421" customFormat="1" ht="13.5" customHeight="1">
      <c r="A207" s="407"/>
      <c r="B207" s="424" t="s">
        <v>215</v>
      </c>
      <c r="C207" s="425"/>
      <c r="D207" s="408">
        <v>15</v>
      </c>
      <c r="E207" s="408">
        <v>31</v>
      </c>
      <c r="F207" s="408">
        <v>17</v>
      </c>
      <c r="G207" s="408">
        <v>14</v>
      </c>
      <c r="H207" s="408">
        <v>15</v>
      </c>
      <c r="I207" s="427">
        <v>33</v>
      </c>
      <c r="J207" s="451">
        <f t="shared" si="18"/>
        <v>0</v>
      </c>
      <c r="K207" s="451">
        <f t="shared" si="18"/>
        <v>-2</v>
      </c>
      <c r="L207" s="471">
        <f t="shared" si="19"/>
        <v>0</v>
      </c>
      <c r="M207" s="471">
        <f t="shared" si="19"/>
        <v>-6.060606060606062</v>
      </c>
      <c r="N207" s="407"/>
    </row>
    <row r="208" spans="2:13" s="407" customFormat="1" ht="13.5" customHeight="1">
      <c r="B208" s="424" t="s">
        <v>216</v>
      </c>
      <c r="C208" s="425"/>
      <c r="D208" s="408">
        <v>529</v>
      </c>
      <c r="E208" s="408">
        <v>977</v>
      </c>
      <c r="F208" s="408">
        <v>456</v>
      </c>
      <c r="G208" s="408">
        <v>521</v>
      </c>
      <c r="H208" s="408">
        <v>531</v>
      </c>
      <c r="I208" s="427">
        <v>1004</v>
      </c>
      <c r="J208" s="451">
        <f t="shared" si="18"/>
        <v>-2</v>
      </c>
      <c r="K208" s="451">
        <f t="shared" si="18"/>
        <v>-27</v>
      </c>
      <c r="L208" s="471">
        <f t="shared" si="19"/>
        <v>-0.3766478342749622</v>
      </c>
      <c r="M208" s="471">
        <f t="shared" si="19"/>
        <v>-2.6892430278884376</v>
      </c>
    </row>
    <row r="209" spans="2:13" s="407" customFormat="1" ht="13.5" customHeight="1">
      <c r="B209" s="424" t="s">
        <v>217</v>
      </c>
      <c r="C209" s="425"/>
      <c r="D209" s="408">
        <v>460</v>
      </c>
      <c r="E209" s="408">
        <v>740</v>
      </c>
      <c r="F209" s="408">
        <v>343</v>
      </c>
      <c r="G209" s="408">
        <v>397</v>
      </c>
      <c r="H209" s="408">
        <v>460</v>
      </c>
      <c r="I209" s="427">
        <v>741</v>
      </c>
      <c r="J209" s="451">
        <f t="shared" si="18"/>
        <v>0</v>
      </c>
      <c r="K209" s="451">
        <f t="shared" si="18"/>
        <v>-1</v>
      </c>
      <c r="L209" s="471">
        <f t="shared" si="19"/>
        <v>0</v>
      </c>
      <c r="M209" s="471">
        <f t="shared" si="19"/>
        <v>-0.13495276653171118</v>
      </c>
    </row>
    <row r="210" spans="2:13" s="407" customFormat="1" ht="13.5" customHeight="1">
      <c r="B210" s="424" t="s">
        <v>218</v>
      </c>
      <c r="C210" s="425"/>
      <c r="D210" s="408">
        <v>238</v>
      </c>
      <c r="E210" s="408">
        <v>527</v>
      </c>
      <c r="F210" s="408">
        <v>243</v>
      </c>
      <c r="G210" s="408">
        <v>284</v>
      </c>
      <c r="H210" s="408">
        <v>228</v>
      </c>
      <c r="I210" s="427">
        <v>506</v>
      </c>
      <c r="J210" s="451">
        <f t="shared" si="18"/>
        <v>10</v>
      </c>
      <c r="K210" s="451">
        <f t="shared" si="18"/>
        <v>21</v>
      </c>
      <c r="L210" s="471">
        <f t="shared" si="19"/>
        <v>4.3859649122806985</v>
      </c>
      <c r="M210" s="471">
        <f t="shared" si="19"/>
        <v>4.1501976284585</v>
      </c>
    </row>
    <row r="211" spans="2:13" s="407" customFormat="1" ht="13.5" customHeight="1">
      <c r="B211" s="424" t="s">
        <v>219</v>
      </c>
      <c r="C211" s="425"/>
      <c r="D211" s="408">
        <v>592</v>
      </c>
      <c r="E211" s="408">
        <v>1158</v>
      </c>
      <c r="F211" s="408">
        <v>525</v>
      </c>
      <c r="G211" s="408">
        <v>633</v>
      </c>
      <c r="H211" s="408">
        <v>624</v>
      </c>
      <c r="I211" s="427">
        <v>1207</v>
      </c>
      <c r="J211" s="451">
        <f t="shared" si="18"/>
        <v>-32</v>
      </c>
      <c r="K211" s="451">
        <f t="shared" si="18"/>
        <v>-49</v>
      </c>
      <c r="L211" s="471">
        <f t="shared" si="19"/>
        <v>-5.128205128205138</v>
      </c>
      <c r="M211" s="471">
        <f t="shared" si="19"/>
        <v>-4.059652029826012</v>
      </c>
    </row>
    <row r="212" spans="2:13" s="407" customFormat="1" ht="13.5" customHeight="1">
      <c r="B212" s="424" t="s">
        <v>220</v>
      </c>
      <c r="C212" s="425"/>
      <c r="D212" s="408">
        <v>627</v>
      </c>
      <c r="E212" s="408">
        <v>1279</v>
      </c>
      <c r="F212" s="408">
        <v>601</v>
      </c>
      <c r="G212" s="408">
        <v>678</v>
      </c>
      <c r="H212" s="408">
        <v>628</v>
      </c>
      <c r="I212" s="427">
        <v>1273</v>
      </c>
      <c r="J212" s="451">
        <f aca="true" t="shared" si="21" ref="J212:K245">D212-H212</f>
        <v>-1</v>
      </c>
      <c r="K212" s="451">
        <f t="shared" si="21"/>
        <v>6</v>
      </c>
      <c r="L212" s="471">
        <f t="shared" si="19"/>
        <v>-0.15923566878981887</v>
      </c>
      <c r="M212" s="471">
        <f t="shared" si="19"/>
        <v>0.4713275726630002</v>
      </c>
    </row>
    <row r="213" spans="2:13" s="407" customFormat="1" ht="13.5" customHeight="1">
      <c r="B213" s="424" t="s">
        <v>221</v>
      </c>
      <c r="C213" s="425"/>
      <c r="D213" s="408">
        <v>171</v>
      </c>
      <c r="E213" s="408">
        <v>304</v>
      </c>
      <c r="F213" s="408">
        <v>130</v>
      </c>
      <c r="G213" s="408">
        <v>174</v>
      </c>
      <c r="H213" s="408">
        <v>176</v>
      </c>
      <c r="I213" s="427">
        <v>320</v>
      </c>
      <c r="J213" s="451">
        <f t="shared" si="21"/>
        <v>-5</v>
      </c>
      <c r="K213" s="451">
        <f t="shared" si="21"/>
        <v>-16</v>
      </c>
      <c r="L213" s="471">
        <f t="shared" si="19"/>
        <v>-2.8409090909090935</v>
      </c>
      <c r="M213" s="471">
        <f t="shared" si="19"/>
        <v>-5</v>
      </c>
    </row>
    <row r="214" spans="2:13" s="407" customFormat="1" ht="13.5" customHeight="1">
      <c r="B214" s="424" t="s">
        <v>222</v>
      </c>
      <c r="C214" s="425"/>
      <c r="D214" s="408">
        <v>213</v>
      </c>
      <c r="E214" s="408">
        <v>410</v>
      </c>
      <c r="F214" s="408">
        <v>198</v>
      </c>
      <c r="G214" s="408">
        <v>212</v>
      </c>
      <c r="H214" s="408">
        <v>221</v>
      </c>
      <c r="I214" s="427">
        <v>428</v>
      </c>
      <c r="J214" s="451">
        <f t="shared" si="21"/>
        <v>-8</v>
      </c>
      <c r="K214" s="451">
        <f t="shared" si="21"/>
        <v>-18</v>
      </c>
      <c r="L214" s="471">
        <f t="shared" si="19"/>
        <v>-3.619909502262445</v>
      </c>
      <c r="M214" s="471">
        <f t="shared" si="19"/>
        <v>-4.205607476635507</v>
      </c>
    </row>
    <row r="215" spans="2:13" s="407" customFormat="1" ht="13.5" customHeight="1">
      <c r="B215" s="424" t="s">
        <v>223</v>
      </c>
      <c r="C215" s="425"/>
      <c r="D215" s="408">
        <v>442</v>
      </c>
      <c r="E215" s="408">
        <v>757</v>
      </c>
      <c r="F215" s="408">
        <v>319</v>
      </c>
      <c r="G215" s="408">
        <v>438</v>
      </c>
      <c r="H215" s="408">
        <v>446</v>
      </c>
      <c r="I215" s="427">
        <v>771</v>
      </c>
      <c r="J215" s="451">
        <f t="shared" si="21"/>
        <v>-4</v>
      </c>
      <c r="K215" s="451">
        <f t="shared" si="21"/>
        <v>-14</v>
      </c>
      <c r="L215" s="471">
        <f t="shared" si="19"/>
        <v>-0.8968609865470825</v>
      </c>
      <c r="M215" s="471">
        <f t="shared" si="19"/>
        <v>-1.815823605706882</v>
      </c>
    </row>
    <row r="216" spans="2:13" s="407" customFormat="1" ht="13.5" customHeight="1">
      <c r="B216" s="424" t="s">
        <v>224</v>
      </c>
      <c r="C216" s="425"/>
      <c r="D216" s="408">
        <v>139</v>
      </c>
      <c r="E216" s="408">
        <v>244</v>
      </c>
      <c r="F216" s="408">
        <v>98</v>
      </c>
      <c r="G216" s="408">
        <v>146</v>
      </c>
      <c r="H216" s="408">
        <v>136</v>
      </c>
      <c r="I216" s="427">
        <v>231</v>
      </c>
      <c r="J216" s="451">
        <f t="shared" si="21"/>
        <v>3</v>
      </c>
      <c r="K216" s="451">
        <f t="shared" si="21"/>
        <v>13</v>
      </c>
      <c r="L216" s="471">
        <f t="shared" si="19"/>
        <v>2.205882352941174</v>
      </c>
      <c r="M216" s="471">
        <f t="shared" si="19"/>
        <v>5.627705627705623</v>
      </c>
    </row>
    <row r="217" spans="2:13" s="407" customFormat="1" ht="13.5" customHeight="1">
      <c r="B217" s="424" t="s">
        <v>225</v>
      </c>
      <c r="C217" s="425"/>
      <c r="D217" s="408">
        <v>192</v>
      </c>
      <c r="E217" s="408">
        <v>379</v>
      </c>
      <c r="F217" s="408">
        <v>166</v>
      </c>
      <c r="G217" s="408">
        <v>213</v>
      </c>
      <c r="H217" s="408">
        <v>191</v>
      </c>
      <c r="I217" s="427">
        <v>378</v>
      </c>
      <c r="J217" s="451">
        <f t="shared" si="21"/>
        <v>1</v>
      </c>
      <c r="K217" s="451">
        <f t="shared" si="21"/>
        <v>1</v>
      </c>
      <c r="L217" s="471">
        <f t="shared" si="19"/>
        <v>0.5235602094240761</v>
      </c>
      <c r="M217" s="471">
        <f t="shared" si="19"/>
        <v>0.26455026455025177</v>
      </c>
    </row>
    <row r="218" spans="2:13" s="407" customFormat="1" ht="13.5" customHeight="1">
      <c r="B218" s="424" t="s">
        <v>226</v>
      </c>
      <c r="C218" s="425"/>
      <c r="D218" s="408">
        <v>424</v>
      </c>
      <c r="E218" s="408">
        <v>894</v>
      </c>
      <c r="F218" s="408">
        <v>403</v>
      </c>
      <c r="G218" s="408">
        <v>491</v>
      </c>
      <c r="H218" s="408">
        <v>416</v>
      </c>
      <c r="I218" s="427">
        <v>875</v>
      </c>
      <c r="J218" s="451">
        <f t="shared" si="21"/>
        <v>8</v>
      </c>
      <c r="K218" s="451">
        <f t="shared" si="21"/>
        <v>19</v>
      </c>
      <c r="L218" s="471">
        <f t="shared" si="19"/>
        <v>1.9230769230769198</v>
      </c>
      <c r="M218" s="471">
        <f t="shared" si="19"/>
        <v>2.171428571428578</v>
      </c>
    </row>
    <row r="219" spans="2:13" s="407" customFormat="1" ht="13.5" customHeight="1">
      <c r="B219" s="424" t="s">
        <v>227</v>
      </c>
      <c r="C219" s="425"/>
      <c r="D219" s="408">
        <v>387</v>
      </c>
      <c r="E219" s="408">
        <v>766</v>
      </c>
      <c r="F219" s="408">
        <v>333</v>
      </c>
      <c r="G219" s="408">
        <v>433</v>
      </c>
      <c r="H219" s="408">
        <v>395</v>
      </c>
      <c r="I219" s="427">
        <v>776</v>
      </c>
      <c r="J219" s="451">
        <f t="shared" si="21"/>
        <v>-8</v>
      </c>
      <c r="K219" s="451">
        <f t="shared" si="21"/>
        <v>-10</v>
      </c>
      <c r="L219" s="471">
        <f t="shared" si="19"/>
        <v>-2.025316455696199</v>
      </c>
      <c r="M219" s="471">
        <f t="shared" si="19"/>
        <v>-1.288659793814432</v>
      </c>
    </row>
    <row r="220" spans="2:13" s="407" customFormat="1" ht="13.5" customHeight="1">
      <c r="B220" s="424" t="s">
        <v>228</v>
      </c>
      <c r="C220" s="425"/>
      <c r="D220" s="408">
        <v>629</v>
      </c>
      <c r="E220" s="408">
        <v>1264</v>
      </c>
      <c r="F220" s="408">
        <v>565</v>
      </c>
      <c r="G220" s="408">
        <v>699</v>
      </c>
      <c r="H220" s="408">
        <v>665</v>
      </c>
      <c r="I220" s="427">
        <v>1332</v>
      </c>
      <c r="J220" s="451">
        <f t="shared" si="21"/>
        <v>-36</v>
      </c>
      <c r="K220" s="451">
        <f t="shared" si="21"/>
        <v>-68</v>
      </c>
      <c r="L220" s="471">
        <f t="shared" si="19"/>
        <v>-5.413533834586474</v>
      </c>
      <c r="M220" s="471">
        <f t="shared" si="19"/>
        <v>-5.105105105105096</v>
      </c>
    </row>
    <row r="221" spans="2:13" s="407" customFormat="1" ht="13.5" customHeight="1">
      <c r="B221" s="424" t="s">
        <v>229</v>
      </c>
      <c r="C221" s="425"/>
      <c r="D221" s="408">
        <v>620</v>
      </c>
      <c r="E221" s="408">
        <v>1131</v>
      </c>
      <c r="F221" s="408">
        <v>503</v>
      </c>
      <c r="G221" s="408">
        <v>628</v>
      </c>
      <c r="H221" s="408">
        <v>640</v>
      </c>
      <c r="I221" s="427">
        <v>1181</v>
      </c>
      <c r="J221" s="451">
        <f t="shared" si="21"/>
        <v>-20</v>
      </c>
      <c r="K221" s="451">
        <f t="shared" si="21"/>
        <v>-50</v>
      </c>
      <c r="L221" s="471">
        <f t="shared" si="19"/>
        <v>-3.125</v>
      </c>
      <c r="M221" s="471">
        <f t="shared" si="19"/>
        <v>-4.233700254022011</v>
      </c>
    </row>
    <row r="222" spans="2:13" s="407" customFormat="1" ht="13.5" customHeight="1">
      <c r="B222" s="424" t="s">
        <v>230</v>
      </c>
      <c r="C222" s="425"/>
      <c r="D222" s="408">
        <v>490</v>
      </c>
      <c r="E222" s="408">
        <v>1034</v>
      </c>
      <c r="F222" s="408">
        <v>469</v>
      </c>
      <c r="G222" s="408">
        <v>565</v>
      </c>
      <c r="H222" s="408">
        <v>489</v>
      </c>
      <c r="I222" s="427">
        <v>1035</v>
      </c>
      <c r="J222" s="451">
        <f t="shared" si="21"/>
        <v>1</v>
      </c>
      <c r="K222" s="451">
        <f t="shared" si="21"/>
        <v>-1</v>
      </c>
      <c r="L222" s="471">
        <f t="shared" si="19"/>
        <v>0.2044989775051249</v>
      </c>
      <c r="M222" s="471">
        <f t="shared" si="19"/>
        <v>-0.09661835748792669</v>
      </c>
    </row>
    <row r="223" spans="2:13" s="407" customFormat="1" ht="13.5" customHeight="1">
      <c r="B223" s="424" t="s">
        <v>231</v>
      </c>
      <c r="C223" s="425"/>
      <c r="D223" s="408">
        <v>149</v>
      </c>
      <c r="E223" s="408">
        <v>274</v>
      </c>
      <c r="F223" s="408">
        <v>117</v>
      </c>
      <c r="G223" s="408">
        <v>157</v>
      </c>
      <c r="H223" s="408">
        <v>129</v>
      </c>
      <c r="I223" s="427">
        <v>232</v>
      </c>
      <c r="J223" s="451">
        <f t="shared" si="21"/>
        <v>20</v>
      </c>
      <c r="K223" s="451">
        <f t="shared" si="21"/>
        <v>42</v>
      </c>
      <c r="L223" s="471">
        <f t="shared" si="19"/>
        <v>15.503875968992247</v>
      </c>
      <c r="M223" s="471">
        <f t="shared" si="19"/>
        <v>18.10344827586208</v>
      </c>
    </row>
    <row r="224" spans="2:13" s="407" customFormat="1" ht="13.5" customHeight="1">
      <c r="B224" s="424" t="s">
        <v>232</v>
      </c>
      <c r="C224" s="425"/>
      <c r="D224" s="408">
        <v>438</v>
      </c>
      <c r="E224" s="408">
        <v>914</v>
      </c>
      <c r="F224" s="408">
        <v>448</v>
      </c>
      <c r="G224" s="408">
        <v>466</v>
      </c>
      <c r="H224" s="408">
        <v>439</v>
      </c>
      <c r="I224" s="427">
        <v>926</v>
      </c>
      <c r="J224" s="451">
        <f t="shared" si="21"/>
        <v>-1</v>
      </c>
      <c r="K224" s="451">
        <f t="shared" si="21"/>
        <v>-12</v>
      </c>
      <c r="L224" s="471">
        <f t="shared" si="19"/>
        <v>-0.2277904328018252</v>
      </c>
      <c r="M224" s="471">
        <f t="shared" si="19"/>
        <v>-1.2958963282937361</v>
      </c>
    </row>
    <row r="225" spans="2:13" s="407" customFormat="1" ht="13.5" customHeight="1">
      <c r="B225" s="424" t="s">
        <v>233</v>
      </c>
      <c r="C225" s="425"/>
      <c r="D225" s="408">
        <v>1117</v>
      </c>
      <c r="E225" s="408">
        <v>2412</v>
      </c>
      <c r="F225" s="408">
        <v>1186</v>
      </c>
      <c r="G225" s="408">
        <v>1226</v>
      </c>
      <c r="H225" s="408">
        <v>1108</v>
      </c>
      <c r="I225" s="427">
        <v>2385</v>
      </c>
      <c r="J225" s="451">
        <f t="shared" si="21"/>
        <v>9</v>
      </c>
      <c r="K225" s="451">
        <f t="shared" si="21"/>
        <v>27</v>
      </c>
      <c r="L225" s="471">
        <f t="shared" si="19"/>
        <v>0.81227436823103</v>
      </c>
      <c r="M225" s="471">
        <f t="shared" si="19"/>
        <v>1.1320754716981156</v>
      </c>
    </row>
    <row r="226" spans="2:13" s="407" customFormat="1" ht="13.5" customHeight="1">
      <c r="B226" s="424" t="s">
        <v>234</v>
      </c>
      <c r="C226" s="425"/>
      <c r="D226" s="408">
        <v>1148</v>
      </c>
      <c r="E226" s="408">
        <v>2551</v>
      </c>
      <c r="F226" s="408">
        <v>1154</v>
      </c>
      <c r="G226" s="408">
        <v>1397</v>
      </c>
      <c r="H226" s="408">
        <v>1148</v>
      </c>
      <c r="I226" s="427">
        <v>2600</v>
      </c>
      <c r="J226" s="451">
        <f t="shared" si="21"/>
        <v>0</v>
      </c>
      <c r="K226" s="451">
        <f t="shared" si="21"/>
        <v>-49</v>
      </c>
      <c r="L226" s="471">
        <f t="shared" si="19"/>
        <v>0</v>
      </c>
      <c r="M226" s="471">
        <f t="shared" si="19"/>
        <v>-1.8846153846153868</v>
      </c>
    </row>
    <row r="227" spans="2:13" s="407" customFormat="1" ht="13.5" customHeight="1">
      <c r="B227" s="424" t="s">
        <v>235</v>
      </c>
      <c r="C227" s="425"/>
      <c r="D227" s="408">
        <v>379</v>
      </c>
      <c r="E227" s="408">
        <v>864</v>
      </c>
      <c r="F227" s="408">
        <v>414</v>
      </c>
      <c r="G227" s="408">
        <v>450</v>
      </c>
      <c r="H227" s="408">
        <v>374</v>
      </c>
      <c r="I227" s="427">
        <v>859</v>
      </c>
      <c r="J227" s="451">
        <f t="shared" si="21"/>
        <v>5</v>
      </c>
      <c r="K227" s="451">
        <f t="shared" si="21"/>
        <v>5</v>
      </c>
      <c r="L227" s="471">
        <f t="shared" si="19"/>
        <v>1.3368983957219314</v>
      </c>
      <c r="M227" s="471">
        <f t="shared" si="19"/>
        <v>0.58207217694995</v>
      </c>
    </row>
    <row r="228" spans="2:13" s="407" customFormat="1" ht="13.5" customHeight="1">
      <c r="B228" s="424" t="s">
        <v>236</v>
      </c>
      <c r="C228" s="425"/>
      <c r="D228" s="408">
        <v>445</v>
      </c>
      <c r="E228" s="408">
        <v>1062</v>
      </c>
      <c r="F228" s="408">
        <v>512</v>
      </c>
      <c r="G228" s="408">
        <v>550</v>
      </c>
      <c r="H228" s="408">
        <v>447</v>
      </c>
      <c r="I228" s="427">
        <v>1066</v>
      </c>
      <c r="J228" s="451">
        <f t="shared" si="21"/>
        <v>-2</v>
      </c>
      <c r="K228" s="451">
        <f t="shared" si="21"/>
        <v>-4</v>
      </c>
      <c r="L228" s="471">
        <f aca="true" t="shared" si="22" ref="L228:L247">D228/H228*100-100</f>
        <v>-0.4474272930648766</v>
      </c>
      <c r="M228" s="471">
        <f aca="true" t="shared" si="23" ref="M228:M247">E228/I228*100-100</f>
        <v>-0.37523452157599024</v>
      </c>
    </row>
    <row r="229" spans="2:13" s="407" customFormat="1" ht="13.5" customHeight="1">
      <c r="B229" s="424" t="s">
        <v>237</v>
      </c>
      <c r="C229" s="425"/>
      <c r="D229" s="408">
        <v>891</v>
      </c>
      <c r="E229" s="408">
        <v>1863</v>
      </c>
      <c r="F229" s="408">
        <v>865</v>
      </c>
      <c r="G229" s="408">
        <v>998</v>
      </c>
      <c r="H229" s="408">
        <v>908</v>
      </c>
      <c r="I229" s="427">
        <v>1888</v>
      </c>
      <c r="J229" s="451">
        <f t="shared" si="21"/>
        <v>-17</v>
      </c>
      <c r="K229" s="451">
        <f t="shared" si="21"/>
        <v>-25</v>
      </c>
      <c r="L229" s="471">
        <f t="shared" si="22"/>
        <v>-1.8722466960352335</v>
      </c>
      <c r="M229" s="471">
        <f t="shared" si="23"/>
        <v>-1.324152542372886</v>
      </c>
    </row>
    <row r="230" spans="2:13" s="407" customFormat="1" ht="13.5" customHeight="1">
      <c r="B230" s="424" t="s">
        <v>238</v>
      </c>
      <c r="C230" s="425"/>
      <c r="D230" s="408">
        <v>5</v>
      </c>
      <c r="E230" s="408">
        <v>11</v>
      </c>
      <c r="F230" s="408">
        <v>7</v>
      </c>
      <c r="G230" s="408">
        <v>4</v>
      </c>
      <c r="H230" s="408">
        <v>5</v>
      </c>
      <c r="I230" s="427">
        <v>11</v>
      </c>
      <c r="J230" s="451">
        <f t="shared" si="21"/>
        <v>0</v>
      </c>
      <c r="K230" s="451">
        <f t="shared" si="21"/>
        <v>0</v>
      </c>
      <c r="L230" s="471">
        <f t="shared" si="22"/>
        <v>0</v>
      </c>
      <c r="M230" s="471">
        <f t="shared" si="23"/>
        <v>0</v>
      </c>
    </row>
    <row r="231" spans="2:13" s="407" customFormat="1" ht="13.5" customHeight="1">
      <c r="B231" s="424" t="s">
        <v>239</v>
      </c>
      <c r="C231" s="425"/>
      <c r="D231" s="408">
        <v>410</v>
      </c>
      <c r="E231" s="408">
        <v>957</v>
      </c>
      <c r="F231" s="408">
        <v>440</v>
      </c>
      <c r="G231" s="408">
        <v>517</v>
      </c>
      <c r="H231" s="408">
        <v>420</v>
      </c>
      <c r="I231" s="427">
        <v>982</v>
      </c>
      <c r="J231" s="451">
        <f t="shared" si="21"/>
        <v>-10</v>
      </c>
      <c r="K231" s="451">
        <f t="shared" si="21"/>
        <v>-25</v>
      </c>
      <c r="L231" s="471">
        <f t="shared" si="22"/>
        <v>-2.3809523809523796</v>
      </c>
      <c r="M231" s="471">
        <f t="shared" si="23"/>
        <v>-2.5458248472505147</v>
      </c>
    </row>
    <row r="232" spans="2:13" s="407" customFormat="1" ht="13.5" customHeight="1">
      <c r="B232" s="424" t="s">
        <v>240</v>
      </c>
      <c r="C232" s="425"/>
      <c r="D232" s="408">
        <v>67</v>
      </c>
      <c r="E232" s="408">
        <v>166</v>
      </c>
      <c r="F232" s="408">
        <v>81</v>
      </c>
      <c r="G232" s="408">
        <v>85</v>
      </c>
      <c r="H232" s="408">
        <v>71</v>
      </c>
      <c r="I232" s="427">
        <v>168</v>
      </c>
      <c r="J232" s="451">
        <f t="shared" si="21"/>
        <v>-4</v>
      </c>
      <c r="K232" s="451">
        <f t="shared" si="21"/>
        <v>-2</v>
      </c>
      <c r="L232" s="471">
        <f t="shared" si="22"/>
        <v>-5.633802816901408</v>
      </c>
      <c r="M232" s="471">
        <f t="shared" si="23"/>
        <v>-1.1904761904761898</v>
      </c>
    </row>
    <row r="233" spans="2:13" s="407" customFormat="1" ht="13.5" customHeight="1">
      <c r="B233" s="424" t="s">
        <v>241</v>
      </c>
      <c r="C233" s="425"/>
      <c r="D233" s="408">
        <v>8</v>
      </c>
      <c r="E233" s="408">
        <v>17</v>
      </c>
      <c r="F233" s="408">
        <v>9</v>
      </c>
      <c r="G233" s="408">
        <v>8</v>
      </c>
      <c r="H233" s="408">
        <v>8</v>
      </c>
      <c r="I233" s="427">
        <v>17</v>
      </c>
      <c r="J233" s="451">
        <f t="shared" si="21"/>
        <v>0</v>
      </c>
      <c r="K233" s="451">
        <f t="shared" si="21"/>
        <v>0</v>
      </c>
      <c r="L233" s="471">
        <f t="shared" si="22"/>
        <v>0</v>
      </c>
      <c r="M233" s="471">
        <f t="shared" si="23"/>
        <v>0</v>
      </c>
    </row>
    <row r="234" spans="2:13" s="407" customFormat="1" ht="13.5" customHeight="1">
      <c r="B234" s="424" t="s">
        <v>242</v>
      </c>
      <c r="C234" s="425"/>
      <c r="D234" s="408">
        <v>35</v>
      </c>
      <c r="E234" s="408">
        <v>62</v>
      </c>
      <c r="F234" s="408">
        <v>36</v>
      </c>
      <c r="G234" s="408">
        <v>26</v>
      </c>
      <c r="H234" s="408">
        <v>34</v>
      </c>
      <c r="I234" s="427">
        <v>61</v>
      </c>
      <c r="J234" s="451">
        <f t="shared" si="21"/>
        <v>1</v>
      </c>
      <c r="K234" s="451">
        <f t="shared" si="21"/>
        <v>1</v>
      </c>
      <c r="L234" s="471">
        <f t="shared" si="22"/>
        <v>2.941176470588232</v>
      </c>
      <c r="M234" s="471">
        <f t="shared" si="23"/>
        <v>1.639344262295083</v>
      </c>
    </row>
    <row r="235" spans="2:13" s="407" customFormat="1" ht="13.5" customHeight="1">
      <c r="B235" s="424" t="s">
        <v>243</v>
      </c>
      <c r="C235" s="425"/>
      <c r="D235" s="408">
        <v>46</v>
      </c>
      <c r="E235" s="408">
        <v>80</v>
      </c>
      <c r="F235" s="408">
        <v>37</v>
      </c>
      <c r="G235" s="408">
        <v>43</v>
      </c>
      <c r="H235" s="408">
        <v>50</v>
      </c>
      <c r="I235" s="427">
        <v>84</v>
      </c>
      <c r="J235" s="451">
        <f t="shared" si="21"/>
        <v>-4</v>
      </c>
      <c r="K235" s="451">
        <f t="shared" si="21"/>
        <v>-4</v>
      </c>
      <c r="L235" s="471">
        <f t="shared" si="22"/>
        <v>-8</v>
      </c>
      <c r="M235" s="471">
        <f t="shared" si="23"/>
        <v>-4.761904761904773</v>
      </c>
    </row>
    <row r="236" spans="2:13" s="407" customFormat="1" ht="13.5" customHeight="1">
      <c r="B236" s="424" t="s">
        <v>244</v>
      </c>
      <c r="C236" s="425"/>
      <c r="D236" s="408">
        <v>391</v>
      </c>
      <c r="E236" s="408">
        <v>808</v>
      </c>
      <c r="F236" s="408">
        <v>353</v>
      </c>
      <c r="G236" s="408">
        <v>455</v>
      </c>
      <c r="H236" s="408">
        <v>393</v>
      </c>
      <c r="I236" s="427">
        <v>815</v>
      </c>
      <c r="J236" s="451">
        <f t="shared" si="21"/>
        <v>-2</v>
      </c>
      <c r="K236" s="451">
        <f t="shared" si="21"/>
        <v>-7</v>
      </c>
      <c r="L236" s="471">
        <f t="shared" si="22"/>
        <v>-0.508905852417314</v>
      </c>
      <c r="M236" s="471">
        <f t="shared" si="23"/>
        <v>-0.8588957055214621</v>
      </c>
    </row>
    <row r="237" spans="2:13" s="407" customFormat="1" ht="13.5" customHeight="1">
      <c r="B237" s="424" t="s">
        <v>245</v>
      </c>
      <c r="C237" s="425"/>
      <c r="D237" s="408">
        <v>229</v>
      </c>
      <c r="E237" s="408">
        <v>452</v>
      </c>
      <c r="F237" s="408">
        <v>225</v>
      </c>
      <c r="G237" s="408">
        <v>227</v>
      </c>
      <c r="H237" s="408">
        <v>241</v>
      </c>
      <c r="I237" s="427">
        <v>467</v>
      </c>
      <c r="J237" s="451">
        <f t="shared" si="21"/>
        <v>-12</v>
      </c>
      <c r="K237" s="451">
        <f t="shared" si="21"/>
        <v>-15</v>
      </c>
      <c r="L237" s="471">
        <f t="shared" si="22"/>
        <v>-4.979253112033206</v>
      </c>
      <c r="M237" s="471">
        <f t="shared" si="23"/>
        <v>-3.2119914346895087</v>
      </c>
    </row>
    <row r="238" spans="2:13" s="407" customFormat="1" ht="13.5" customHeight="1">
      <c r="B238" s="424" t="s">
        <v>246</v>
      </c>
      <c r="C238" s="425"/>
      <c r="D238" s="408">
        <v>346</v>
      </c>
      <c r="E238" s="408">
        <v>669</v>
      </c>
      <c r="F238" s="408">
        <v>318</v>
      </c>
      <c r="G238" s="408">
        <v>351</v>
      </c>
      <c r="H238" s="408">
        <v>357</v>
      </c>
      <c r="I238" s="427">
        <v>695</v>
      </c>
      <c r="J238" s="451">
        <f t="shared" si="21"/>
        <v>-11</v>
      </c>
      <c r="K238" s="451">
        <f t="shared" si="21"/>
        <v>-26</v>
      </c>
      <c r="L238" s="471">
        <f t="shared" si="22"/>
        <v>-3.081232492997202</v>
      </c>
      <c r="M238" s="471">
        <f t="shared" si="23"/>
        <v>-3.7410071942446024</v>
      </c>
    </row>
    <row r="239" spans="2:13" s="407" customFormat="1" ht="13.5" customHeight="1">
      <c r="B239" s="424" t="s">
        <v>247</v>
      </c>
      <c r="C239" s="425"/>
      <c r="D239" s="408">
        <v>300</v>
      </c>
      <c r="E239" s="408">
        <v>662</v>
      </c>
      <c r="F239" s="408">
        <v>326</v>
      </c>
      <c r="G239" s="408">
        <v>336</v>
      </c>
      <c r="H239" s="408">
        <v>308</v>
      </c>
      <c r="I239" s="427">
        <v>677</v>
      </c>
      <c r="J239" s="451">
        <f t="shared" si="21"/>
        <v>-8</v>
      </c>
      <c r="K239" s="451">
        <f t="shared" si="21"/>
        <v>-15</v>
      </c>
      <c r="L239" s="471">
        <f t="shared" si="22"/>
        <v>-2.597402597402592</v>
      </c>
      <c r="M239" s="471">
        <f t="shared" si="23"/>
        <v>-2.2156573116691334</v>
      </c>
    </row>
    <row r="240" spans="2:13" s="407" customFormat="1" ht="13.5" customHeight="1">
      <c r="B240" s="424" t="s">
        <v>248</v>
      </c>
      <c r="C240" s="425"/>
      <c r="D240" s="408">
        <v>17</v>
      </c>
      <c r="E240" s="408">
        <v>33</v>
      </c>
      <c r="F240" s="408">
        <v>21</v>
      </c>
      <c r="G240" s="408">
        <v>12</v>
      </c>
      <c r="H240" s="408">
        <v>18</v>
      </c>
      <c r="I240" s="427">
        <v>38</v>
      </c>
      <c r="J240" s="451">
        <f t="shared" si="21"/>
        <v>-1</v>
      </c>
      <c r="K240" s="451">
        <f t="shared" si="21"/>
        <v>-5</v>
      </c>
      <c r="L240" s="471">
        <f t="shared" si="22"/>
        <v>-5.555555555555557</v>
      </c>
      <c r="M240" s="471">
        <f t="shared" si="23"/>
        <v>-13.157894736842096</v>
      </c>
    </row>
    <row r="241" spans="2:13" s="407" customFormat="1" ht="13.5" customHeight="1">
      <c r="B241" s="424" t="s">
        <v>249</v>
      </c>
      <c r="C241" s="425"/>
      <c r="D241" s="408">
        <v>2</v>
      </c>
      <c r="E241" s="408">
        <v>4</v>
      </c>
      <c r="F241" s="408">
        <v>3</v>
      </c>
      <c r="G241" s="408">
        <v>1</v>
      </c>
      <c r="H241" s="408">
        <v>2</v>
      </c>
      <c r="I241" s="427">
        <v>4</v>
      </c>
      <c r="J241" s="451">
        <f t="shared" si="21"/>
        <v>0</v>
      </c>
      <c r="K241" s="451">
        <f t="shared" si="21"/>
        <v>0</v>
      </c>
      <c r="L241" s="471">
        <f t="shared" si="22"/>
        <v>0</v>
      </c>
      <c r="M241" s="471">
        <f t="shared" si="23"/>
        <v>0</v>
      </c>
    </row>
    <row r="242" spans="1:13" s="407" customFormat="1" ht="13.5" customHeight="1">
      <c r="A242" s="421" t="s">
        <v>250</v>
      </c>
      <c r="B242" s="422"/>
      <c r="C242" s="423"/>
      <c r="D242" s="423">
        <f aca="true" t="shared" si="24" ref="D242:I242">SUM(D243:D259,D260:D262)</f>
        <v>5759</v>
      </c>
      <c r="E242" s="423">
        <f t="shared" si="24"/>
        <v>13774</v>
      </c>
      <c r="F242" s="423">
        <f t="shared" si="24"/>
        <v>6662</v>
      </c>
      <c r="G242" s="423">
        <f t="shared" si="24"/>
        <v>7112</v>
      </c>
      <c r="H242" s="423">
        <f t="shared" si="24"/>
        <v>5749</v>
      </c>
      <c r="I242" s="423">
        <f t="shared" si="24"/>
        <v>13882</v>
      </c>
      <c r="J242" s="457">
        <f t="shared" si="21"/>
        <v>10</v>
      </c>
      <c r="K242" s="457">
        <f t="shared" si="21"/>
        <v>-108</v>
      </c>
      <c r="L242" s="470">
        <f t="shared" si="22"/>
        <v>0.17394329448599422</v>
      </c>
      <c r="M242" s="470">
        <f t="shared" si="23"/>
        <v>-0.7779858809969795</v>
      </c>
    </row>
    <row r="243" spans="2:13" s="407" customFormat="1" ht="13.5" customHeight="1">
      <c r="B243" s="424" t="s">
        <v>251</v>
      </c>
      <c r="C243" s="425"/>
      <c r="D243" s="426">
        <v>155</v>
      </c>
      <c r="E243" s="426">
        <v>334</v>
      </c>
      <c r="F243" s="426">
        <v>153</v>
      </c>
      <c r="G243" s="426">
        <v>181</v>
      </c>
      <c r="H243" s="408">
        <v>131</v>
      </c>
      <c r="I243" s="427">
        <v>287</v>
      </c>
      <c r="J243" s="451">
        <f t="shared" si="21"/>
        <v>24</v>
      </c>
      <c r="K243" s="451">
        <f t="shared" si="21"/>
        <v>47</v>
      </c>
      <c r="L243" s="471">
        <f t="shared" si="22"/>
        <v>18.320610687022906</v>
      </c>
      <c r="M243" s="471">
        <f t="shared" si="23"/>
        <v>16.376306620209064</v>
      </c>
    </row>
    <row r="244" spans="2:13" s="407" customFormat="1" ht="13.5" customHeight="1">
      <c r="B244" s="424" t="s">
        <v>252</v>
      </c>
      <c r="C244" s="425"/>
      <c r="D244" s="426">
        <v>2120</v>
      </c>
      <c r="E244" s="426">
        <v>5073</v>
      </c>
      <c r="F244" s="426">
        <v>2453</v>
      </c>
      <c r="G244" s="426">
        <v>2620</v>
      </c>
      <c r="H244" s="408">
        <v>2122</v>
      </c>
      <c r="I244" s="427">
        <v>5130</v>
      </c>
      <c r="J244" s="451">
        <f t="shared" si="21"/>
        <v>-2</v>
      </c>
      <c r="K244" s="451">
        <f t="shared" si="21"/>
        <v>-57</v>
      </c>
      <c r="L244" s="471">
        <f t="shared" si="22"/>
        <v>-0.09425070688030246</v>
      </c>
      <c r="M244" s="471">
        <f t="shared" si="23"/>
        <v>-1.1111111111111143</v>
      </c>
    </row>
    <row r="245" spans="2:13" s="407" customFormat="1" ht="13.5" customHeight="1">
      <c r="B245" s="424" t="s">
        <v>253</v>
      </c>
      <c r="C245" s="425"/>
      <c r="D245" s="426">
        <v>1089</v>
      </c>
      <c r="E245" s="426">
        <v>2578</v>
      </c>
      <c r="F245" s="426">
        <v>1239</v>
      </c>
      <c r="G245" s="426">
        <v>1339</v>
      </c>
      <c r="H245" s="408">
        <v>1090</v>
      </c>
      <c r="I245" s="427">
        <v>2560</v>
      </c>
      <c r="J245" s="451">
        <f t="shared" si="21"/>
        <v>-1</v>
      </c>
      <c r="K245" s="451">
        <f t="shared" si="21"/>
        <v>18</v>
      </c>
      <c r="L245" s="471">
        <f t="shared" si="22"/>
        <v>-0.09174311926605583</v>
      </c>
      <c r="M245" s="471">
        <f t="shared" si="23"/>
        <v>0.703125</v>
      </c>
    </row>
    <row r="246" spans="2:13" s="407" customFormat="1" ht="13.5" customHeight="1">
      <c r="B246" s="424" t="s">
        <v>254</v>
      </c>
      <c r="C246" s="425"/>
      <c r="D246" s="426">
        <v>360</v>
      </c>
      <c r="E246" s="426">
        <v>974</v>
      </c>
      <c r="F246" s="426">
        <v>473</v>
      </c>
      <c r="G246" s="426">
        <v>501</v>
      </c>
      <c r="H246" s="408">
        <v>356</v>
      </c>
      <c r="I246" s="427">
        <v>994</v>
      </c>
      <c r="J246" s="451">
        <f>D246-H246</f>
        <v>4</v>
      </c>
      <c r="K246" s="451">
        <f>E246-I246</f>
        <v>-20</v>
      </c>
      <c r="L246" s="471">
        <f t="shared" si="22"/>
        <v>1.1235955056179847</v>
      </c>
      <c r="M246" s="471">
        <f t="shared" si="23"/>
        <v>-2.0120724346076457</v>
      </c>
    </row>
    <row r="247" spans="2:13" s="407" customFormat="1" ht="13.5" customHeight="1">
      <c r="B247" s="424" t="s">
        <v>255</v>
      </c>
      <c r="C247" s="425"/>
      <c r="D247" s="426">
        <v>302</v>
      </c>
      <c r="E247" s="426">
        <v>592</v>
      </c>
      <c r="F247" s="426">
        <v>283</v>
      </c>
      <c r="G247" s="426">
        <v>309</v>
      </c>
      <c r="H247" s="408">
        <v>299</v>
      </c>
      <c r="I247" s="427">
        <v>596</v>
      </c>
      <c r="J247" s="451">
        <f>D247-H247</f>
        <v>3</v>
      </c>
      <c r="K247" s="451">
        <f>E247-I247</f>
        <v>-4</v>
      </c>
      <c r="L247" s="471">
        <f t="shared" si="22"/>
        <v>1.0033444816053532</v>
      </c>
      <c r="M247" s="471">
        <f t="shared" si="23"/>
        <v>-0.6711409395973078</v>
      </c>
    </row>
    <row r="248" spans="1:13" s="407" customFormat="1" ht="3" customHeight="1">
      <c r="A248" s="430"/>
      <c r="B248" s="431"/>
      <c r="C248" s="431"/>
      <c r="D248" s="430"/>
      <c r="E248" s="430"/>
      <c r="F248" s="430"/>
      <c r="G248" s="430"/>
      <c r="H248" s="430"/>
      <c r="I248" s="432"/>
      <c r="J248" s="458"/>
      <c r="K248" s="458"/>
      <c r="L248" s="472"/>
      <c r="M248" s="472"/>
    </row>
    <row r="249" spans="1:13" s="407" customFormat="1" ht="3" customHeight="1">
      <c r="A249" s="408"/>
      <c r="B249" s="425"/>
      <c r="C249" s="425"/>
      <c r="D249" s="408"/>
      <c r="E249" s="408"/>
      <c r="F249" s="408"/>
      <c r="G249" s="408"/>
      <c r="H249" s="408"/>
      <c r="I249" s="427"/>
      <c r="J249" s="451"/>
      <c r="K249" s="451"/>
      <c r="L249" s="471"/>
      <c r="M249" s="471"/>
    </row>
    <row r="250" spans="1:13" s="407" customFormat="1" ht="12" customHeight="1">
      <c r="A250" s="417" t="s">
        <v>92</v>
      </c>
      <c r="B250" s="408"/>
      <c r="C250" s="425"/>
      <c r="D250" s="417"/>
      <c r="E250" s="408"/>
      <c r="F250" s="408"/>
      <c r="G250" s="408"/>
      <c r="H250" s="408"/>
      <c r="I250" s="427"/>
      <c r="J250" s="451"/>
      <c r="K250" s="451"/>
      <c r="L250" s="471"/>
      <c r="M250" s="471"/>
    </row>
    <row r="251" spans="1:13" s="407" customFormat="1" ht="12" customHeight="1">
      <c r="A251" s="444" t="s">
        <v>741</v>
      </c>
      <c r="B251" s="417"/>
      <c r="C251" s="425"/>
      <c r="D251" s="408"/>
      <c r="E251" s="408"/>
      <c r="F251" s="408"/>
      <c r="G251" s="408"/>
      <c r="H251" s="408"/>
      <c r="I251" s="427"/>
      <c r="J251" s="451"/>
      <c r="K251" s="451"/>
      <c r="L251" s="471"/>
      <c r="M251" s="471"/>
    </row>
    <row r="252" spans="1:13" ht="18" customHeight="1">
      <c r="A252" s="435" t="s">
        <v>145</v>
      </c>
      <c r="B252" s="442"/>
      <c r="C252" s="435"/>
      <c r="D252" s="435"/>
      <c r="E252" s="435"/>
      <c r="F252" s="435"/>
      <c r="G252" s="435"/>
      <c r="H252" s="435"/>
      <c r="I252" s="435"/>
      <c r="J252" s="459"/>
      <c r="K252" s="459"/>
      <c r="L252" s="473"/>
      <c r="M252" s="478"/>
    </row>
    <row r="253" spans="1:13" ht="12" customHeight="1">
      <c r="A253" s="435"/>
      <c r="B253" s="442"/>
      <c r="C253" s="435"/>
      <c r="D253" s="435"/>
      <c r="E253" s="435"/>
      <c r="F253" s="435"/>
      <c r="G253" s="435"/>
      <c r="H253" s="435"/>
      <c r="I253" s="435"/>
      <c r="J253" s="459"/>
      <c r="K253" s="459"/>
      <c r="L253" s="473"/>
      <c r="M253" s="478"/>
    </row>
    <row r="254" spans="1:13" ht="12" customHeight="1">
      <c r="A254" s="407"/>
      <c r="B254" s="407"/>
      <c r="C254" s="407"/>
      <c r="D254" s="407"/>
      <c r="E254" s="407"/>
      <c r="F254" s="407"/>
      <c r="G254" s="407"/>
      <c r="H254" s="407"/>
      <c r="I254" s="407"/>
      <c r="J254" s="453"/>
      <c r="K254" s="453"/>
      <c r="L254" s="465"/>
      <c r="M254" s="465" t="s">
        <v>713</v>
      </c>
    </row>
    <row r="255" spans="1:13" ht="3.75" customHeight="1">
      <c r="A255" s="430"/>
      <c r="B255" s="430"/>
      <c r="C255" s="430"/>
      <c r="D255" s="430"/>
      <c r="E255" s="430"/>
      <c r="F255" s="430"/>
      <c r="G255" s="430"/>
      <c r="H255" s="430"/>
      <c r="I255" s="430"/>
      <c r="J255" s="460"/>
      <c r="K255" s="460"/>
      <c r="L255" s="476"/>
      <c r="M255" s="476"/>
    </row>
    <row r="256" spans="1:13" ht="15" customHeight="1">
      <c r="A256" s="409"/>
      <c r="B256" s="410" t="s">
        <v>38</v>
      </c>
      <c r="C256" s="436"/>
      <c r="D256" s="511" t="s">
        <v>714</v>
      </c>
      <c r="E256" s="511"/>
      <c r="F256" s="511"/>
      <c r="G256" s="512"/>
      <c r="H256" s="513">
        <v>14</v>
      </c>
      <c r="I256" s="514"/>
      <c r="J256" s="515" t="s">
        <v>39</v>
      </c>
      <c r="K256" s="515"/>
      <c r="L256" s="516" t="s">
        <v>742</v>
      </c>
      <c r="M256" s="517"/>
    </row>
    <row r="257" spans="1:13" ht="15" customHeight="1">
      <c r="A257" s="412" t="s">
        <v>40</v>
      </c>
      <c r="B257" s="413"/>
      <c r="C257" s="414"/>
      <c r="D257" s="415" t="s">
        <v>41</v>
      </c>
      <c r="E257" s="416" t="s">
        <v>739</v>
      </c>
      <c r="F257" s="416" t="s">
        <v>42</v>
      </c>
      <c r="G257" s="416" t="s">
        <v>43</v>
      </c>
      <c r="H257" s="415" t="s">
        <v>41</v>
      </c>
      <c r="I257" s="416" t="s">
        <v>739</v>
      </c>
      <c r="J257" s="455" t="s">
        <v>41</v>
      </c>
      <c r="K257" s="455" t="s">
        <v>739</v>
      </c>
      <c r="L257" s="467" t="s">
        <v>41</v>
      </c>
      <c r="M257" s="468" t="s">
        <v>739</v>
      </c>
    </row>
    <row r="258" spans="1:13" ht="4.5" customHeight="1">
      <c r="A258" s="417"/>
      <c r="B258" s="418"/>
      <c r="C258" s="419"/>
      <c r="D258" s="420"/>
      <c r="E258" s="420"/>
      <c r="F258" s="420"/>
      <c r="G258" s="420"/>
      <c r="H258" s="420"/>
      <c r="I258" s="420"/>
      <c r="J258" s="456"/>
      <c r="K258" s="456"/>
      <c r="L258" s="469"/>
      <c r="M258" s="469"/>
    </row>
    <row r="259" spans="1:14" ht="13.5" customHeight="1">
      <c r="A259" s="407"/>
      <c r="B259" s="424" t="s">
        <v>256</v>
      </c>
      <c r="C259" s="425"/>
      <c r="D259" s="426">
        <v>562</v>
      </c>
      <c r="E259" s="426">
        <v>1304</v>
      </c>
      <c r="F259" s="426">
        <v>649</v>
      </c>
      <c r="G259" s="426">
        <v>655</v>
      </c>
      <c r="H259" s="408">
        <v>567</v>
      </c>
      <c r="I259" s="427">
        <v>1346</v>
      </c>
      <c r="J259" s="451">
        <f>D259-H259</f>
        <v>-5</v>
      </c>
      <c r="K259" s="451">
        <f>E259-I259</f>
        <v>-42</v>
      </c>
      <c r="L259" s="471">
        <f>D259/H259*100-100</f>
        <v>-0.881834215167558</v>
      </c>
      <c r="M259" s="471">
        <f>E259/I259*100-100</f>
        <v>-3.1203566121842528</v>
      </c>
      <c r="N259" s="407"/>
    </row>
    <row r="260" spans="2:13" s="407" customFormat="1" ht="13.5" customHeight="1">
      <c r="B260" s="424" t="s">
        <v>257</v>
      </c>
      <c r="C260" s="425"/>
      <c r="D260" s="426">
        <v>413</v>
      </c>
      <c r="E260" s="426">
        <v>1131</v>
      </c>
      <c r="F260" s="426">
        <v>547</v>
      </c>
      <c r="G260" s="426">
        <v>584</v>
      </c>
      <c r="H260" s="408">
        <v>418</v>
      </c>
      <c r="I260" s="427">
        <v>1156</v>
      </c>
      <c r="J260" s="451">
        <f aca="true" t="shared" si="25" ref="J260:K276">D260-H260</f>
        <v>-5</v>
      </c>
      <c r="K260" s="451">
        <f t="shared" si="25"/>
        <v>-25</v>
      </c>
      <c r="L260" s="471">
        <f aca="true" t="shared" si="26" ref="L260:M276">D260/H260*100-100</f>
        <v>-1.1961722488038333</v>
      </c>
      <c r="M260" s="471">
        <f t="shared" si="26"/>
        <v>-2.162629757785467</v>
      </c>
    </row>
    <row r="261" spans="2:13" s="407" customFormat="1" ht="13.5" customHeight="1">
      <c r="B261" s="424" t="s">
        <v>258</v>
      </c>
      <c r="C261" s="425"/>
      <c r="D261" s="426">
        <v>723</v>
      </c>
      <c r="E261" s="426">
        <v>1704</v>
      </c>
      <c r="F261" s="426">
        <v>823</v>
      </c>
      <c r="G261" s="426">
        <v>881</v>
      </c>
      <c r="H261" s="408">
        <v>717</v>
      </c>
      <c r="I261" s="427">
        <v>1729</v>
      </c>
      <c r="J261" s="451">
        <f t="shared" si="25"/>
        <v>6</v>
      </c>
      <c r="K261" s="451">
        <f t="shared" si="25"/>
        <v>-25</v>
      </c>
      <c r="L261" s="471">
        <f t="shared" si="26"/>
        <v>0.8368200836819994</v>
      </c>
      <c r="M261" s="471">
        <f t="shared" si="26"/>
        <v>-1.4459224985540686</v>
      </c>
    </row>
    <row r="262" spans="2:13" s="407" customFormat="1" ht="13.5" customHeight="1">
      <c r="B262" s="424" t="s">
        <v>259</v>
      </c>
      <c r="C262" s="425"/>
      <c r="D262" s="426">
        <v>35</v>
      </c>
      <c r="E262" s="426">
        <v>84</v>
      </c>
      <c r="F262" s="426">
        <v>42</v>
      </c>
      <c r="G262" s="426">
        <v>42</v>
      </c>
      <c r="H262" s="408">
        <v>35</v>
      </c>
      <c r="I262" s="427">
        <v>84</v>
      </c>
      <c r="J262" s="451">
        <f t="shared" si="25"/>
        <v>0</v>
      </c>
      <c r="K262" s="451">
        <f t="shared" si="25"/>
        <v>0</v>
      </c>
      <c r="L262" s="471">
        <f t="shared" si="26"/>
        <v>0</v>
      </c>
      <c r="M262" s="471">
        <f t="shared" si="26"/>
        <v>0</v>
      </c>
    </row>
    <row r="263" spans="1:13" s="407" customFormat="1" ht="13.5" customHeight="1">
      <c r="A263" s="421" t="s">
        <v>260</v>
      </c>
      <c r="B263" s="422"/>
      <c r="C263" s="423"/>
      <c r="D263" s="423">
        <f aca="true" t="shared" si="27" ref="D263:I263">SUM(D264:D266)</f>
        <v>1277</v>
      </c>
      <c r="E263" s="423">
        <f t="shared" si="27"/>
        <v>3105</v>
      </c>
      <c r="F263" s="423">
        <f t="shared" si="27"/>
        <v>1446</v>
      </c>
      <c r="G263" s="423">
        <f t="shared" si="27"/>
        <v>1659</v>
      </c>
      <c r="H263" s="423">
        <f t="shared" si="27"/>
        <v>1290</v>
      </c>
      <c r="I263" s="423">
        <f t="shared" si="27"/>
        <v>3148</v>
      </c>
      <c r="J263" s="457">
        <f t="shared" si="25"/>
        <v>-13</v>
      </c>
      <c r="K263" s="457">
        <f t="shared" si="25"/>
        <v>-43</v>
      </c>
      <c r="L263" s="470">
        <f t="shared" si="26"/>
        <v>-1.0077519379844944</v>
      </c>
      <c r="M263" s="470">
        <f t="shared" si="26"/>
        <v>-1.3659466327827232</v>
      </c>
    </row>
    <row r="264" spans="2:13" s="407" customFormat="1" ht="13.5" customHeight="1">
      <c r="B264" s="424" t="s">
        <v>261</v>
      </c>
      <c r="C264" s="425"/>
      <c r="D264" s="426">
        <v>210</v>
      </c>
      <c r="E264" s="426">
        <v>414</v>
      </c>
      <c r="F264" s="426">
        <v>190</v>
      </c>
      <c r="G264" s="426">
        <v>224</v>
      </c>
      <c r="H264" s="408">
        <v>224</v>
      </c>
      <c r="I264" s="427">
        <v>442</v>
      </c>
      <c r="J264" s="451">
        <f t="shared" si="25"/>
        <v>-14</v>
      </c>
      <c r="K264" s="451">
        <f t="shared" si="25"/>
        <v>-28</v>
      </c>
      <c r="L264" s="471">
        <f t="shared" si="26"/>
        <v>-6.25</v>
      </c>
      <c r="M264" s="471">
        <f t="shared" si="26"/>
        <v>-6.334841628959282</v>
      </c>
    </row>
    <row r="265" spans="1:14" s="421" customFormat="1" ht="13.5" customHeight="1">
      <c r="A265" s="407"/>
      <c r="B265" s="424" t="s">
        <v>262</v>
      </c>
      <c r="C265" s="425"/>
      <c r="D265" s="426">
        <v>1026</v>
      </c>
      <c r="E265" s="426">
        <v>2579</v>
      </c>
      <c r="F265" s="426">
        <v>1200</v>
      </c>
      <c r="G265" s="426">
        <v>1379</v>
      </c>
      <c r="H265" s="408">
        <v>1024</v>
      </c>
      <c r="I265" s="427">
        <v>2593</v>
      </c>
      <c r="J265" s="451">
        <f t="shared" si="25"/>
        <v>2</v>
      </c>
      <c r="K265" s="451">
        <f t="shared" si="25"/>
        <v>-14</v>
      </c>
      <c r="L265" s="471">
        <f t="shared" si="26"/>
        <v>0.1953125</v>
      </c>
      <c r="M265" s="471">
        <f t="shared" si="26"/>
        <v>-0.5399151561897355</v>
      </c>
      <c r="N265" s="407"/>
    </row>
    <row r="266" spans="2:13" s="407" customFormat="1" ht="13.5" customHeight="1">
      <c r="B266" s="424" t="s">
        <v>263</v>
      </c>
      <c r="C266" s="425"/>
      <c r="D266" s="426">
        <v>41</v>
      </c>
      <c r="E266" s="426">
        <v>112</v>
      </c>
      <c r="F266" s="426">
        <v>56</v>
      </c>
      <c r="G266" s="426">
        <v>56</v>
      </c>
      <c r="H266" s="408">
        <v>42</v>
      </c>
      <c r="I266" s="427">
        <v>113</v>
      </c>
      <c r="J266" s="451">
        <f t="shared" si="25"/>
        <v>-1</v>
      </c>
      <c r="K266" s="451">
        <f t="shared" si="25"/>
        <v>-1</v>
      </c>
      <c r="L266" s="471">
        <f t="shared" si="26"/>
        <v>-2.3809523809523796</v>
      </c>
      <c r="M266" s="471">
        <f t="shared" si="26"/>
        <v>-0.8849557522123916</v>
      </c>
    </row>
    <row r="267" spans="1:13" s="407" customFormat="1" ht="13.5" customHeight="1">
      <c r="A267" s="421" t="s">
        <v>264</v>
      </c>
      <c r="B267" s="422"/>
      <c r="C267" s="423"/>
      <c r="D267" s="423">
        <f aca="true" t="shared" si="28" ref="D267:I267">SUM(D268:D287)</f>
        <v>5706</v>
      </c>
      <c r="E267" s="423">
        <f t="shared" si="28"/>
        <v>13275</v>
      </c>
      <c r="F267" s="423">
        <f t="shared" si="28"/>
        <v>6296</v>
      </c>
      <c r="G267" s="423">
        <f t="shared" si="28"/>
        <v>6979</v>
      </c>
      <c r="H267" s="423">
        <f t="shared" si="28"/>
        <v>5650</v>
      </c>
      <c r="I267" s="423">
        <f t="shared" si="28"/>
        <v>13340</v>
      </c>
      <c r="J267" s="457">
        <f t="shared" si="25"/>
        <v>56</v>
      </c>
      <c r="K267" s="457">
        <f t="shared" si="25"/>
        <v>-65</v>
      </c>
      <c r="L267" s="470">
        <f t="shared" si="26"/>
        <v>0.9911504424778883</v>
      </c>
      <c r="M267" s="470">
        <f t="shared" si="26"/>
        <v>-0.4872563718140981</v>
      </c>
    </row>
    <row r="268" spans="2:13" s="407" customFormat="1" ht="13.5" customHeight="1">
      <c r="B268" s="424" t="s">
        <v>265</v>
      </c>
      <c r="C268" s="425"/>
      <c r="D268" s="408">
        <v>48</v>
      </c>
      <c r="E268" s="408">
        <v>66</v>
      </c>
      <c r="F268" s="408">
        <v>38</v>
      </c>
      <c r="G268" s="408">
        <v>28</v>
      </c>
      <c r="H268" s="408">
        <v>3441</v>
      </c>
      <c r="I268" s="427">
        <v>8086</v>
      </c>
      <c r="J268" s="451">
        <f t="shared" si="25"/>
        <v>-3393</v>
      </c>
      <c r="K268" s="451">
        <f t="shared" si="25"/>
        <v>-8020</v>
      </c>
      <c r="L268" s="471">
        <f t="shared" si="26"/>
        <v>-98.6050566695728</v>
      </c>
      <c r="M268" s="471">
        <f t="shared" si="26"/>
        <v>-99.18377442493198</v>
      </c>
    </row>
    <row r="269" spans="2:13" s="407" customFormat="1" ht="13.5" customHeight="1">
      <c r="B269" s="424" t="s">
        <v>266</v>
      </c>
      <c r="C269" s="425"/>
      <c r="D269" s="408">
        <v>319</v>
      </c>
      <c r="E269" s="408">
        <v>629</v>
      </c>
      <c r="F269" s="408">
        <v>315</v>
      </c>
      <c r="G269" s="408">
        <v>314</v>
      </c>
      <c r="H269" s="408">
        <v>312</v>
      </c>
      <c r="I269" s="427">
        <v>627</v>
      </c>
      <c r="J269" s="451">
        <f t="shared" si="25"/>
        <v>7</v>
      </c>
      <c r="K269" s="451">
        <f t="shared" si="25"/>
        <v>2</v>
      </c>
      <c r="L269" s="471">
        <f t="shared" si="26"/>
        <v>2.2435897435897374</v>
      </c>
      <c r="M269" s="471">
        <f t="shared" si="26"/>
        <v>0.31897926634769647</v>
      </c>
    </row>
    <row r="270" spans="2:13" s="407" customFormat="1" ht="13.5" customHeight="1">
      <c r="B270" s="424" t="s">
        <v>267</v>
      </c>
      <c r="C270" s="425"/>
      <c r="D270" s="408">
        <v>177</v>
      </c>
      <c r="E270" s="408">
        <v>403</v>
      </c>
      <c r="F270" s="408">
        <v>181</v>
      </c>
      <c r="G270" s="408">
        <v>222</v>
      </c>
      <c r="H270" s="408">
        <v>164</v>
      </c>
      <c r="I270" s="427">
        <v>397</v>
      </c>
      <c r="J270" s="451">
        <f t="shared" si="25"/>
        <v>13</v>
      </c>
      <c r="K270" s="451">
        <f t="shared" si="25"/>
        <v>6</v>
      </c>
      <c r="L270" s="471">
        <f t="shared" si="26"/>
        <v>7.926829268292693</v>
      </c>
      <c r="M270" s="471">
        <f t="shared" si="26"/>
        <v>1.5113350125944578</v>
      </c>
    </row>
    <row r="271" spans="2:13" s="407" customFormat="1" ht="13.5" customHeight="1">
      <c r="B271" s="424" t="s">
        <v>268</v>
      </c>
      <c r="C271" s="425"/>
      <c r="D271" s="408">
        <v>250</v>
      </c>
      <c r="E271" s="408">
        <v>629</v>
      </c>
      <c r="F271" s="408">
        <v>305</v>
      </c>
      <c r="G271" s="408">
        <v>324</v>
      </c>
      <c r="H271" s="408">
        <v>253</v>
      </c>
      <c r="I271" s="427">
        <v>648</v>
      </c>
      <c r="J271" s="451">
        <f t="shared" si="25"/>
        <v>-3</v>
      </c>
      <c r="K271" s="451">
        <f t="shared" si="25"/>
        <v>-19</v>
      </c>
      <c r="L271" s="471">
        <f t="shared" si="26"/>
        <v>-1.1857707509881408</v>
      </c>
      <c r="M271" s="471">
        <f t="shared" si="26"/>
        <v>-2.9320987654321016</v>
      </c>
    </row>
    <row r="272" spans="2:13" s="407" customFormat="1" ht="13.5" customHeight="1">
      <c r="B272" s="424" t="s">
        <v>269</v>
      </c>
      <c r="C272" s="425"/>
      <c r="D272" s="408">
        <v>449</v>
      </c>
      <c r="E272" s="408">
        <v>1092</v>
      </c>
      <c r="F272" s="408">
        <v>525</v>
      </c>
      <c r="G272" s="408">
        <v>567</v>
      </c>
      <c r="H272" s="408">
        <v>458</v>
      </c>
      <c r="I272" s="427">
        <v>1115</v>
      </c>
      <c r="J272" s="451">
        <f t="shared" si="25"/>
        <v>-9</v>
      </c>
      <c r="K272" s="451">
        <f t="shared" si="25"/>
        <v>-23</v>
      </c>
      <c r="L272" s="471">
        <f t="shared" si="26"/>
        <v>-1.965065502183407</v>
      </c>
      <c r="M272" s="471">
        <f t="shared" si="26"/>
        <v>-2.062780269058294</v>
      </c>
    </row>
    <row r="273" spans="2:13" s="407" customFormat="1" ht="13.5" customHeight="1">
      <c r="B273" s="424" t="s">
        <v>270</v>
      </c>
      <c r="C273" s="425"/>
      <c r="D273" s="408">
        <v>291</v>
      </c>
      <c r="E273" s="408">
        <v>728</v>
      </c>
      <c r="F273" s="408">
        <v>356</v>
      </c>
      <c r="G273" s="408">
        <v>372</v>
      </c>
      <c r="H273" s="408">
        <v>294</v>
      </c>
      <c r="I273" s="427">
        <v>733</v>
      </c>
      <c r="J273" s="451">
        <f t="shared" si="25"/>
        <v>-3</v>
      </c>
      <c r="K273" s="451">
        <f t="shared" si="25"/>
        <v>-5</v>
      </c>
      <c r="L273" s="471">
        <f t="shared" si="26"/>
        <v>-1.0204081632653015</v>
      </c>
      <c r="M273" s="471">
        <f t="shared" si="26"/>
        <v>-0.6821282401091366</v>
      </c>
    </row>
    <row r="274" spans="2:13" s="407" customFormat="1" ht="13.5" customHeight="1">
      <c r="B274" s="424" t="s">
        <v>271</v>
      </c>
      <c r="C274" s="425"/>
      <c r="D274" s="408">
        <v>299</v>
      </c>
      <c r="E274" s="408">
        <v>683</v>
      </c>
      <c r="F274" s="408">
        <v>332</v>
      </c>
      <c r="G274" s="408">
        <v>351</v>
      </c>
      <c r="H274" s="408">
        <v>282</v>
      </c>
      <c r="I274" s="427">
        <v>639</v>
      </c>
      <c r="J274" s="451">
        <f t="shared" si="25"/>
        <v>17</v>
      </c>
      <c r="K274" s="451">
        <f t="shared" si="25"/>
        <v>44</v>
      </c>
      <c r="L274" s="471">
        <f t="shared" si="26"/>
        <v>6.028368794326241</v>
      </c>
      <c r="M274" s="471">
        <f t="shared" si="26"/>
        <v>6.885758998435065</v>
      </c>
    </row>
    <row r="275" spans="1:14" s="421" customFormat="1" ht="13.5" customHeight="1">
      <c r="A275" s="407"/>
      <c r="B275" s="424" t="s">
        <v>272</v>
      </c>
      <c r="C275" s="425"/>
      <c r="D275" s="408">
        <v>195</v>
      </c>
      <c r="E275" s="408">
        <v>455</v>
      </c>
      <c r="F275" s="408">
        <v>205</v>
      </c>
      <c r="G275" s="408">
        <v>250</v>
      </c>
      <c r="H275" s="408">
        <v>190</v>
      </c>
      <c r="I275" s="427">
        <v>438</v>
      </c>
      <c r="J275" s="451">
        <f t="shared" si="25"/>
        <v>5</v>
      </c>
      <c r="K275" s="451">
        <f t="shared" si="25"/>
        <v>17</v>
      </c>
      <c r="L275" s="471">
        <f t="shared" si="26"/>
        <v>2.631578947368425</v>
      </c>
      <c r="M275" s="471">
        <f t="shared" si="26"/>
        <v>3.8812785388127935</v>
      </c>
      <c r="N275" s="407"/>
    </row>
    <row r="276" spans="2:13" s="407" customFormat="1" ht="13.5" customHeight="1">
      <c r="B276" s="424" t="s">
        <v>273</v>
      </c>
      <c r="C276" s="425"/>
      <c r="D276" s="408">
        <v>269</v>
      </c>
      <c r="E276" s="408">
        <v>675</v>
      </c>
      <c r="F276" s="408">
        <v>318</v>
      </c>
      <c r="G276" s="408">
        <v>357</v>
      </c>
      <c r="H276" s="408">
        <v>256</v>
      </c>
      <c r="I276" s="427">
        <v>657</v>
      </c>
      <c r="J276" s="451">
        <f t="shared" si="25"/>
        <v>13</v>
      </c>
      <c r="K276" s="451">
        <f t="shared" si="25"/>
        <v>18</v>
      </c>
      <c r="L276" s="471">
        <f t="shared" si="26"/>
        <v>5.078125</v>
      </c>
      <c r="M276" s="471">
        <f t="shared" si="26"/>
        <v>2.7397260273972677</v>
      </c>
    </row>
    <row r="277" spans="2:13" s="407" customFormat="1" ht="13.5" customHeight="1">
      <c r="B277" s="424" t="s">
        <v>716</v>
      </c>
      <c r="D277" s="408">
        <v>21</v>
      </c>
      <c r="E277" s="408">
        <v>67</v>
      </c>
      <c r="F277" s="408">
        <v>34</v>
      </c>
      <c r="G277" s="408">
        <v>33</v>
      </c>
      <c r="H277" s="450">
        <v>0</v>
      </c>
      <c r="I277" s="450">
        <v>0</v>
      </c>
      <c r="J277" s="462">
        <v>0</v>
      </c>
      <c r="K277" s="462">
        <v>0</v>
      </c>
      <c r="L277" s="479">
        <v>0</v>
      </c>
      <c r="M277" s="479">
        <v>0</v>
      </c>
    </row>
    <row r="278" spans="2:13" s="407" customFormat="1" ht="13.5" customHeight="1">
      <c r="B278" s="424" t="s">
        <v>717</v>
      </c>
      <c r="D278" s="408">
        <v>229</v>
      </c>
      <c r="E278" s="408">
        <v>522</v>
      </c>
      <c r="F278" s="408">
        <v>241</v>
      </c>
      <c r="G278" s="408">
        <v>281</v>
      </c>
      <c r="H278" s="450">
        <v>0</v>
      </c>
      <c r="I278" s="450">
        <v>0</v>
      </c>
      <c r="J278" s="462">
        <v>0</v>
      </c>
      <c r="K278" s="462">
        <v>0</v>
      </c>
      <c r="L278" s="479">
        <v>0</v>
      </c>
      <c r="M278" s="479">
        <v>0</v>
      </c>
    </row>
    <row r="279" spans="2:14" s="421" customFormat="1" ht="13.5" customHeight="1">
      <c r="B279" s="445" t="s">
        <v>718</v>
      </c>
      <c r="D279" s="423">
        <v>203</v>
      </c>
      <c r="E279" s="423">
        <v>458</v>
      </c>
      <c r="F279" s="423">
        <v>201</v>
      </c>
      <c r="G279" s="423">
        <v>257</v>
      </c>
      <c r="H279" s="450">
        <v>0</v>
      </c>
      <c r="I279" s="450">
        <v>0</v>
      </c>
      <c r="J279" s="462">
        <v>0</v>
      </c>
      <c r="K279" s="462">
        <v>0</v>
      </c>
      <c r="L279" s="479">
        <v>0</v>
      </c>
      <c r="M279" s="479">
        <v>0</v>
      </c>
      <c r="N279" s="407"/>
    </row>
    <row r="280" spans="2:13" s="407" customFormat="1" ht="13.5" customHeight="1">
      <c r="B280" s="424" t="s">
        <v>719</v>
      </c>
      <c r="D280" s="408">
        <v>371</v>
      </c>
      <c r="E280" s="408">
        <v>848</v>
      </c>
      <c r="F280" s="408">
        <v>368</v>
      </c>
      <c r="G280" s="408">
        <v>480</v>
      </c>
      <c r="H280" s="450">
        <v>0</v>
      </c>
      <c r="I280" s="450">
        <v>0</v>
      </c>
      <c r="J280" s="462">
        <v>0</v>
      </c>
      <c r="K280" s="462">
        <v>0</v>
      </c>
      <c r="L280" s="479">
        <v>0</v>
      </c>
      <c r="M280" s="479">
        <v>0</v>
      </c>
    </row>
    <row r="281" spans="2:13" s="407" customFormat="1" ht="13.5" customHeight="1">
      <c r="B281" s="424" t="s">
        <v>720</v>
      </c>
      <c r="D281" s="408">
        <v>867</v>
      </c>
      <c r="E281" s="408">
        <v>2033</v>
      </c>
      <c r="F281" s="408">
        <v>998</v>
      </c>
      <c r="G281" s="408">
        <v>1035</v>
      </c>
      <c r="H281" s="450">
        <v>0</v>
      </c>
      <c r="I281" s="450">
        <v>0</v>
      </c>
      <c r="J281" s="462">
        <v>0</v>
      </c>
      <c r="K281" s="462">
        <v>0</v>
      </c>
      <c r="L281" s="479">
        <v>0</v>
      </c>
      <c r="M281" s="479">
        <v>0</v>
      </c>
    </row>
    <row r="282" spans="2:13" s="407" customFormat="1" ht="13.5" customHeight="1">
      <c r="B282" s="424" t="s">
        <v>721</v>
      </c>
      <c r="D282" s="408">
        <v>1013</v>
      </c>
      <c r="E282" s="408">
        <v>2309</v>
      </c>
      <c r="F282" s="408">
        <v>1101</v>
      </c>
      <c r="G282" s="408">
        <v>1208</v>
      </c>
      <c r="H282" s="450">
        <v>0</v>
      </c>
      <c r="I282" s="450">
        <v>0</v>
      </c>
      <c r="J282" s="462">
        <v>0</v>
      </c>
      <c r="K282" s="462">
        <v>0</v>
      </c>
      <c r="L282" s="479">
        <v>0</v>
      </c>
      <c r="M282" s="479">
        <v>0</v>
      </c>
    </row>
    <row r="283" spans="2:13" s="407" customFormat="1" ht="13.5" customHeight="1">
      <c r="B283" s="424" t="s">
        <v>722</v>
      </c>
      <c r="D283" s="408">
        <v>408</v>
      </c>
      <c r="E283" s="408">
        <v>916</v>
      </c>
      <c r="F283" s="408">
        <v>422</v>
      </c>
      <c r="G283" s="408">
        <v>494</v>
      </c>
      <c r="H283" s="450">
        <v>0</v>
      </c>
      <c r="I283" s="450">
        <v>0</v>
      </c>
      <c r="J283" s="462">
        <v>0</v>
      </c>
      <c r="K283" s="462">
        <v>0</v>
      </c>
      <c r="L283" s="479">
        <v>0</v>
      </c>
      <c r="M283" s="479">
        <v>0</v>
      </c>
    </row>
    <row r="284" spans="2:13" s="407" customFormat="1" ht="13.5" customHeight="1">
      <c r="B284" s="424" t="s">
        <v>723</v>
      </c>
      <c r="D284" s="408">
        <v>122</v>
      </c>
      <c r="E284" s="408">
        <v>283</v>
      </c>
      <c r="F284" s="408">
        <v>133</v>
      </c>
      <c r="G284" s="408">
        <v>150</v>
      </c>
      <c r="H284" s="450">
        <v>0</v>
      </c>
      <c r="I284" s="450">
        <v>0</v>
      </c>
      <c r="J284" s="462">
        <v>0</v>
      </c>
      <c r="K284" s="462">
        <v>0</v>
      </c>
      <c r="L284" s="479">
        <v>0</v>
      </c>
      <c r="M284" s="479">
        <v>0</v>
      </c>
    </row>
    <row r="285" spans="2:13" s="407" customFormat="1" ht="13.5" customHeight="1">
      <c r="B285" s="424" t="s">
        <v>724</v>
      </c>
      <c r="D285" s="408">
        <v>67</v>
      </c>
      <c r="E285" s="408">
        <v>180</v>
      </c>
      <c r="F285" s="408">
        <v>86</v>
      </c>
      <c r="G285" s="408">
        <v>94</v>
      </c>
      <c r="H285" s="450">
        <v>0</v>
      </c>
      <c r="I285" s="450">
        <v>0</v>
      </c>
      <c r="J285" s="462">
        <v>0</v>
      </c>
      <c r="K285" s="462">
        <v>0</v>
      </c>
      <c r="L285" s="479">
        <v>0</v>
      </c>
      <c r="M285" s="479">
        <v>0</v>
      </c>
    </row>
    <row r="286" spans="2:13" s="407" customFormat="1" ht="13.5" customHeight="1">
      <c r="B286" s="424" t="s">
        <v>725</v>
      </c>
      <c r="D286" s="408">
        <v>22</v>
      </c>
      <c r="E286" s="408">
        <v>55</v>
      </c>
      <c r="F286" s="408">
        <v>29</v>
      </c>
      <c r="G286" s="408">
        <v>26</v>
      </c>
      <c r="H286" s="450">
        <v>0</v>
      </c>
      <c r="I286" s="450">
        <v>0</v>
      </c>
      <c r="J286" s="462">
        <v>0</v>
      </c>
      <c r="K286" s="462">
        <v>0</v>
      </c>
      <c r="L286" s="479">
        <v>0</v>
      </c>
      <c r="M286" s="479">
        <v>0</v>
      </c>
    </row>
    <row r="287" spans="2:13" s="407" customFormat="1" ht="13.5" customHeight="1">
      <c r="B287" s="424" t="s">
        <v>726</v>
      </c>
      <c r="D287" s="408">
        <v>86</v>
      </c>
      <c r="E287" s="408">
        <v>244</v>
      </c>
      <c r="F287" s="408">
        <v>108</v>
      </c>
      <c r="G287" s="408">
        <v>136</v>
      </c>
      <c r="H287" s="450">
        <v>0</v>
      </c>
      <c r="I287" s="450">
        <v>0</v>
      </c>
      <c r="J287" s="462">
        <v>0</v>
      </c>
      <c r="K287" s="462">
        <v>0</v>
      </c>
      <c r="L287" s="479">
        <v>0</v>
      </c>
      <c r="M287" s="479">
        <v>0</v>
      </c>
    </row>
    <row r="288" spans="1:13" s="407" customFormat="1" ht="13.5" customHeight="1">
      <c r="A288" s="421" t="s">
        <v>274</v>
      </c>
      <c r="B288" s="422"/>
      <c r="C288" s="423"/>
      <c r="D288" s="423">
        <f aca="true" t="shared" si="29" ref="D288:I288">SUM(D289)</f>
        <v>681</v>
      </c>
      <c r="E288" s="423">
        <f t="shared" si="29"/>
        <v>1698</v>
      </c>
      <c r="F288" s="423">
        <f t="shared" si="29"/>
        <v>791</v>
      </c>
      <c r="G288" s="423">
        <f t="shared" si="29"/>
        <v>907</v>
      </c>
      <c r="H288" s="423">
        <f t="shared" si="29"/>
        <v>675</v>
      </c>
      <c r="I288" s="423">
        <f t="shared" si="29"/>
        <v>1705</v>
      </c>
      <c r="J288" s="457">
        <f aca="true" t="shared" si="30" ref="J288:K294">D288-H288</f>
        <v>6</v>
      </c>
      <c r="K288" s="457">
        <f t="shared" si="30"/>
        <v>-7</v>
      </c>
      <c r="L288" s="470">
        <f aca="true" t="shared" si="31" ref="L288:M294">D288/H288*100-100</f>
        <v>0.8888888888888999</v>
      </c>
      <c r="M288" s="470">
        <f t="shared" si="31"/>
        <v>-0.41055718475074343</v>
      </c>
    </row>
    <row r="289" spans="1:14" s="421" customFormat="1" ht="13.5" customHeight="1">
      <c r="A289" s="407"/>
      <c r="B289" s="424" t="s">
        <v>275</v>
      </c>
      <c r="C289" s="425"/>
      <c r="D289" s="408">
        <v>681</v>
      </c>
      <c r="E289" s="408">
        <v>1698</v>
      </c>
      <c r="F289" s="408">
        <v>791</v>
      </c>
      <c r="G289" s="408">
        <v>907</v>
      </c>
      <c r="H289" s="408">
        <v>675</v>
      </c>
      <c r="I289" s="427">
        <v>1705</v>
      </c>
      <c r="J289" s="451">
        <f t="shared" si="30"/>
        <v>6</v>
      </c>
      <c r="K289" s="451">
        <f t="shared" si="30"/>
        <v>-7</v>
      </c>
      <c r="L289" s="471">
        <f t="shared" si="31"/>
        <v>0.8888888888888999</v>
      </c>
      <c r="M289" s="471">
        <f t="shared" si="31"/>
        <v>-0.41055718475074343</v>
      </c>
      <c r="N289" s="407"/>
    </row>
    <row r="290" spans="1:13" s="407" customFormat="1" ht="13.5" customHeight="1">
      <c r="A290" s="421" t="s">
        <v>276</v>
      </c>
      <c r="B290" s="422"/>
      <c r="C290" s="423"/>
      <c r="D290" s="423">
        <f aca="true" t="shared" si="32" ref="D290:I290">SUM(D291:D304)</f>
        <v>11167</v>
      </c>
      <c r="E290" s="423">
        <f t="shared" si="32"/>
        <v>25853</v>
      </c>
      <c r="F290" s="423">
        <f t="shared" si="32"/>
        <v>12301</v>
      </c>
      <c r="G290" s="423">
        <f t="shared" si="32"/>
        <v>13552</v>
      </c>
      <c r="H290" s="423">
        <f t="shared" si="32"/>
        <v>10957</v>
      </c>
      <c r="I290" s="423">
        <f t="shared" si="32"/>
        <v>25652</v>
      </c>
      <c r="J290" s="457">
        <f t="shared" si="30"/>
        <v>210</v>
      </c>
      <c r="K290" s="457">
        <f t="shared" si="30"/>
        <v>201</v>
      </c>
      <c r="L290" s="470">
        <f t="shared" si="31"/>
        <v>1.91658300629733</v>
      </c>
      <c r="M290" s="470">
        <f t="shared" si="31"/>
        <v>0.7835646343365141</v>
      </c>
    </row>
    <row r="291" spans="1:14" s="421" customFormat="1" ht="13.5" customHeight="1">
      <c r="A291" s="407"/>
      <c r="B291" s="424" t="s">
        <v>277</v>
      </c>
      <c r="C291" s="425"/>
      <c r="D291" s="408">
        <v>6038</v>
      </c>
      <c r="E291" s="408">
        <v>14509</v>
      </c>
      <c r="F291" s="408">
        <v>6962</v>
      </c>
      <c r="G291" s="408">
        <v>7547</v>
      </c>
      <c r="H291" s="408">
        <v>6159</v>
      </c>
      <c r="I291" s="427">
        <v>14863</v>
      </c>
      <c r="J291" s="451">
        <f t="shared" si="30"/>
        <v>-121</v>
      </c>
      <c r="K291" s="451">
        <f t="shared" si="30"/>
        <v>-354</v>
      </c>
      <c r="L291" s="471">
        <f t="shared" si="31"/>
        <v>-1.9646046436109827</v>
      </c>
      <c r="M291" s="471">
        <f t="shared" si="31"/>
        <v>-2.381753347238117</v>
      </c>
      <c r="N291" s="407"/>
    </row>
    <row r="292" spans="2:13" s="407" customFormat="1" ht="13.5" customHeight="1">
      <c r="B292" s="424" t="s">
        <v>278</v>
      </c>
      <c r="C292" s="425"/>
      <c r="D292" s="408">
        <v>134</v>
      </c>
      <c r="E292" s="408">
        <v>265</v>
      </c>
      <c r="F292" s="408">
        <v>136</v>
      </c>
      <c r="G292" s="408">
        <v>129</v>
      </c>
      <c r="H292" s="408">
        <v>4300</v>
      </c>
      <c r="I292" s="427">
        <v>9521</v>
      </c>
      <c r="J292" s="451">
        <f t="shared" si="30"/>
        <v>-4166</v>
      </c>
      <c r="K292" s="451">
        <f t="shared" si="30"/>
        <v>-9256</v>
      </c>
      <c r="L292" s="471">
        <f t="shared" si="31"/>
        <v>-96.88372093023256</v>
      </c>
      <c r="M292" s="471">
        <f t="shared" si="31"/>
        <v>-97.21667892028148</v>
      </c>
    </row>
    <row r="293" spans="2:13" s="407" customFormat="1" ht="13.5" customHeight="1">
      <c r="B293" s="424" t="s">
        <v>279</v>
      </c>
      <c r="C293" s="425"/>
      <c r="D293" s="408">
        <v>368</v>
      </c>
      <c r="E293" s="408">
        <v>911</v>
      </c>
      <c r="F293" s="408">
        <v>453</v>
      </c>
      <c r="G293" s="408">
        <v>458</v>
      </c>
      <c r="H293" s="408">
        <v>359</v>
      </c>
      <c r="I293" s="427">
        <v>895</v>
      </c>
      <c r="J293" s="451">
        <f t="shared" si="30"/>
        <v>9</v>
      </c>
      <c r="K293" s="451">
        <f t="shared" si="30"/>
        <v>16</v>
      </c>
      <c r="L293" s="471">
        <f t="shared" si="31"/>
        <v>2.506963788300837</v>
      </c>
      <c r="M293" s="471">
        <f t="shared" si="31"/>
        <v>1.7877094972067056</v>
      </c>
    </row>
    <row r="294" spans="2:13" s="407" customFormat="1" ht="13.5" customHeight="1">
      <c r="B294" s="424" t="s">
        <v>280</v>
      </c>
      <c r="C294" s="425"/>
      <c r="D294" s="408">
        <v>137</v>
      </c>
      <c r="E294" s="408">
        <v>357</v>
      </c>
      <c r="F294" s="408">
        <v>166</v>
      </c>
      <c r="G294" s="408">
        <v>191</v>
      </c>
      <c r="H294" s="408">
        <v>139</v>
      </c>
      <c r="I294" s="427">
        <v>373</v>
      </c>
      <c r="J294" s="451">
        <f t="shared" si="30"/>
        <v>-2</v>
      </c>
      <c r="K294" s="451">
        <f t="shared" si="30"/>
        <v>-16</v>
      </c>
      <c r="L294" s="471">
        <f t="shared" si="31"/>
        <v>-1.4388489208633075</v>
      </c>
      <c r="M294" s="471">
        <f t="shared" si="31"/>
        <v>-4.289544235924936</v>
      </c>
    </row>
    <row r="295" spans="2:13" s="407" customFormat="1" ht="13.5" customHeight="1">
      <c r="B295" s="424" t="s">
        <v>727</v>
      </c>
      <c r="D295" s="408">
        <v>627</v>
      </c>
      <c r="E295" s="408">
        <v>1321</v>
      </c>
      <c r="F295" s="408">
        <v>601</v>
      </c>
      <c r="G295" s="408">
        <v>720</v>
      </c>
      <c r="H295" s="450">
        <v>0</v>
      </c>
      <c r="I295" s="450">
        <v>0</v>
      </c>
      <c r="J295" s="462">
        <v>0</v>
      </c>
      <c r="K295" s="462">
        <v>0</v>
      </c>
      <c r="L295" s="479">
        <v>0</v>
      </c>
      <c r="M295" s="479">
        <v>0</v>
      </c>
    </row>
    <row r="296" spans="2:14" s="421" customFormat="1" ht="13.5" customHeight="1">
      <c r="B296" s="424" t="s">
        <v>728</v>
      </c>
      <c r="D296" s="423">
        <v>526</v>
      </c>
      <c r="E296" s="423">
        <v>1031</v>
      </c>
      <c r="F296" s="423">
        <v>470</v>
      </c>
      <c r="G296" s="423">
        <v>561</v>
      </c>
      <c r="H296" s="450">
        <v>0</v>
      </c>
      <c r="I296" s="450">
        <v>0</v>
      </c>
      <c r="J296" s="462">
        <v>0</v>
      </c>
      <c r="K296" s="462">
        <v>0</v>
      </c>
      <c r="L296" s="479">
        <v>0</v>
      </c>
      <c r="M296" s="479">
        <v>0</v>
      </c>
      <c r="N296" s="407"/>
    </row>
    <row r="297" spans="2:13" s="407" customFormat="1" ht="13.5" customHeight="1">
      <c r="B297" s="424" t="s">
        <v>729</v>
      </c>
      <c r="D297" s="408">
        <v>560</v>
      </c>
      <c r="E297" s="408">
        <v>1159</v>
      </c>
      <c r="F297" s="408">
        <v>516</v>
      </c>
      <c r="G297" s="408">
        <v>643</v>
      </c>
      <c r="H297" s="450">
        <v>0</v>
      </c>
      <c r="I297" s="450">
        <v>0</v>
      </c>
      <c r="J297" s="462">
        <v>0</v>
      </c>
      <c r="K297" s="462">
        <v>0</v>
      </c>
      <c r="L297" s="479">
        <v>0</v>
      </c>
      <c r="M297" s="479">
        <v>0</v>
      </c>
    </row>
    <row r="298" spans="2:13" s="407" customFormat="1" ht="13.5" customHeight="1">
      <c r="B298" s="424" t="s">
        <v>730</v>
      </c>
      <c r="D298" s="408">
        <v>144</v>
      </c>
      <c r="E298" s="408">
        <v>250</v>
      </c>
      <c r="F298" s="408">
        <v>118</v>
      </c>
      <c r="G298" s="408">
        <v>132</v>
      </c>
      <c r="H298" s="450">
        <v>0</v>
      </c>
      <c r="I298" s="450">
        <v>0</v>
      </c>
      <c r="J298" s="462">
        <v>0</v>
      </c>
      <c r="K298" s="462">
        <v>0</v>
      </c>
      <c r="L298" s="479">
        <v>0</v>
      </c>
      <c r="M298" s="479">
        <v>0</v>
      </c>
    </row>
    <row r="299" spans="2:13" s="407" customFormat="1" ht="13.5" customHeight="1">
      <c r="B299" s="424" t="s">
        <v>731</v>
      </c>
      <c r="D299" s="408">
        <v>573</v>
      </c>
      <c r="E299" s="408">
        <v>1263</v>
      </c>
      <c r="F299" s="408">
        <v>592</v>
      </c>
      <c r="G299" s="408">
        <v>671</v>
      </c>
      <c r="H299" s="450">
        <v>0</v>
      </c>
      <c r="I299" s="450">
        <v>0</v>
      </c>
      <c r="J299" s="462">
        <v>0</v>
      </c>
      <c r="K299" s="462">
        <v>0</v>
      </c>
      <c r="L299" s="479">
        <v>0</v>
      </c>
      <c r="M299" s="479">
        <v>0</v>
      </c>
    </row>
    <row r="300" spans="2:13" s="407" customFormat="1" ht="13.5" customHeight="1">
      <c r="B300" s="424" t="s">
        <v>732</v>
      </c>
      <c r="D300" s="408">
        <v>216</v>
      </c>
      <c r="E300" s="408">
        <v>578</v>
      </c>
      <c r="F300" s="408">
        <v>278</v>
      </c>
      <c r="G300" s="408">
        <v>300</v>
      </c>
      <c r="H300" s="450">
        <v>0</v>
      </c>
      <c r="I300" s="450">
        <v>0</v>
      </c>
      <c r="J300" s="462">
        <v>0</v>
      </c>
      <c r="K300" s="462">
        <v>0</v>
      </c>
      <c r="L300" s="479">
        <v>0</v>
      </c>
      <c r="M300" s="479">
        <v>0</v>
      </c>
    </row>
    <row r="301" spans="2:13" s="407" customFormat="1" ht="13.5" customHeight="1">
      <c r="B301" s="424" t="s">
        <v>733</v>
      </c>
      <c r="D301" s="408">
        <v>417</v>
      </c>
      <c r="E301" s="408">
        <v>1101</v>
      </c>
      <c r="F301" s="408">
        <v>511</v>
      </c>
      <c r="G301" s="408">
        <v>590</v>
      </c>
      <c r="H301" s="450">
        <v>0</v>
      </c>
      <c r="I301" s="450">
        <v>0</v>
      </c>
      <c r="J301" s="462">
        <v>0</v>
      </c>
      <c r="K301" s="462">
        <v>0</v>
      </c>
      <c r="L301" s="479">
        <v>0</v>
      </c>
      <c r="M301" s="479">
        <v>0</v>
      </c>
    </row>
    <row r="302" spans="2:13" s="407" customFormat="1" ht="13.5" customHeight="1">
      <c r="B302" s="424" t="s">
        <v>734</v>
      </c>
      <c r="D302" s="408">
        <v>306</v>
      </c>
      <c r="E302" s="408">
        <v>662</v>
      </c>
      <c r="F302" s="408">
        <v>320</v>
      </c>
      <c r="G302" s="408">
        <v>342</v>
      </c>
      <c r="H302" s="450">
        <v>0</v>
      </c>
      <c r="I302" s="450">
        <v>0</v>
      </c>
      <c r="J302" s="462">
        <v>0</v>
      </c>
      <c r="K302" s="462">
        <v>0</v>
      </c>
      <c r="L302" s="479">
        <v>0</v>
      </c>
      <c r="M302" s="479">
        <v>0</v>
      </c>
    </row>
    <row r="303" spans="2:13" s="407" customFormat="1" ht="13.5" customHeight="1">
      <c r="B303" s="424" t="s">
        <v>735</v>
      </c>
      <c r="D303" s="408">
        <v>603</v>
      </c>
      <c r="E303" s="408">
        <v>1444</v>
      </c>
      <c r="F303" s="408">
        <v>695</v>
      </c>
      <c r="G303" s="408">
        <v>749</v>
      </c>
      <c r="H303" s="450">
        <v>0</v>
      </c>
      <c r="I303" s="450">
        <v>0</v>
      </c>
      <c r="J303" s="462">
        <v>0</v>
      </c>
      <c r="K303" s="462">
        <v>0</v>
      </c>
      <c r="L303" s="479">
        <v>0</v>
      </c>
      <c r="M303" s="479">
        <v>0</v>
      </c>
    </row>
    <row r="304" spans="2:13" s="407" customFormat="1" ht="13.5" customHeight="1">
      <c r="B304" s="424" t="s">
        <v>736</v>
      </c>
      <c r="D304" s="408">
        <v>518</v>
      </c>
      <c r="E304" s="408">
        <v>1002</v>
      </c>
      <c r="F304" s="408">
        <v>483</v>
      </c>
      <c r="G304" s="408">
        <v>519</v>
      </c>
      <c r="H304" s="450">
        <v>0</v>
      </c>
      <c r="I304" s="450">
        <v>0</v>
      </c>
      <c r="J304" s="462">
        <v>0</v>
      </c>
      <c r="K304" s="462">
        <v>0</v>
      </c>
      <c r="L304" s="479">
        <v>0</v>
      </c>
      <c r="M304" s="479">
        <v>0</v>
      </c>
    </row>
    <row r="305" spans="1:13" s="407" customFormat="1" ht="13.5" customHeight="1">
      <c r="A305" s="443" t="s">
        <v>737</v>
      </c>
      <c r="B305" s="422"/>
      <c r="C305" s="423"/>
      <c r="D305" s="423">
        <f aca="true" t="shared" si="33" ref="D305:I305">SUM(D306:D311,D321:D329)</f>
        <v>7512</v>
      </c>
      <c r="E305" s="423">
        <f t="shared" si="33"/>
        <v>17301</v>
      </c>
      <c r="F305" s="423">
        <f t="shared" si="33"/>
        <v>8128</v>
      </c>
      <c r="G305" s="423">
        <f t="shared" si="33"/>
        <v>9173</v>
      </c>
      <c r="H305" s="423">
        <f t="shared" si="33"/>
        <v>7507</v>
      </c>
      <c r="I305" s="423">
        <f t="shared" si="33"/>
        <v>17338</v>
      </c>
      <c r="J305" s="457">
        <f aca="true" t="shared" si="34" ref="J305:K311">D305-H305</f>
        <v>5</v>
      </c>
      <c r="K305" s="457">
        <f t="shared" si="34"/>
        <v>-37</v>
      </c>
      <c r="L305" s="470">
        <f aca="true" t="shared" si="35" ref="L305:M311">D305/H305*100-100</f>
        <v>0.066604502464358</v>
      </c>
      <c r="M305" s="470">
        <f t="shared" si="35"/>
        <v>-0.21340408351598228</v>
      </c>
    </row>
    <row r="306" spans="2:13" s="407" customFormat="1" ht="13.5" customHeight="1">
      <c r="B306" s="424" t="s">
        <v>281</v>
      </c>
      <c r="C306" s="425"/>
      <c r="D306" s="408">
        <v>423</v>
      </c>
      <c r="E306" s="408">
        <v>867</v>
      </c>
      <c r="F306" s="408">
        <v>388</v>
      </c>
      <c r="G306" s="408">
        <v>479</v>
      </c>
      <c r="H306" s="408">
        <v>413</v>
      </c>
      <c r="I306" s="427">
        <v>845</v>
      </c>
      <c r="J306" s="451">
        <f t="shared" si="34"/>
        <v>10</v>
      </c>
      <c r="K306" s="451">
        <f t="shared" si="34"/>
        <v>22</v>
      </c>
      <c r="L306" s="471">
        <f t="shared" si="35"/>
        <v>2.4213075060532674</v>
      </c>
      <c r="M306" s="471">
        <f t="shared" si="35"/>
        <v>2.6035502958579855</v>
      </c>
    </row>
    <row r="307" spans="2:13" s="407" customFormat="1" ht="13.5" customHeight="1">
      <c r="B307" s="424" t="s">
        <v>282</v>
      </c>
      <c r="C307" s="425"/>
      <c r="D307" s="408">
        <v>646</v>
      </c>
      <c r="E307" s="408">
        <v>1420</v>
      </c>
      <c r="F307" s="408">
        <v>650</v>
      </c>
      <c r="G307" s="408">
        <v>770</v>
      </c>
      <c r="H307" s="408">
        <v>643</v>
      </c>
      <c r="I307" s="427">
        <v>1424</v>
      </c>
      <c r="J307" s="451">
        <f t="shared" si="34"/>
        <v>3</v>
      </c>
      <c r="K307" s="451">
        <f t="shared" si="34"/>
        <v>-4</v>
      </c>
      <c r="L307" s="471">
        <f t="shared" si="35"/>
        <v>0.46656298600311175</v>
      </c>
      <c r="M307" s="471">
        <f t="shared" si="35"/>
        <v>-0.2808988764044926</v>
      </c>
    </row>
    <row r="308" spans="2:13" s="407" customFormat="1" ht="13.5" customHeight="1">
      <c r="B308" s="424" t="s">
        <v>283</v>
      </c>
      <c r="C308" s="425"/>
      <c r="D308" s="408">
        <v>734</v>
      </c>
      <c r="E308" s="408">
        <v>1758</v>
      </c>
      <c r="F308" s="408">
        <v>818</v>
      </c>
      <c r="G308" s="408">
        <v>940</v>
      </c>
      <c r="H308" s="408">
        <v>774</v>
      </c>
      <c r="I308" s="427">
        <v>1884</v>
      </c>
      <c r="J308" s="451">
        <f t="shared" si="34"/>
        <v>-40</v>
      </c>
      <c r="K308" s="451">
        <f t="shared" si="34"/>
        <v>-126</v>
      </c>
      <c r="L308" s="471">
        <f t="shared" si="35"/>
        <v>-5.167958656330754</v>
      </c>
      <c r="M308" s="471">
        <f t="shared" si="35"/>
        <v>-6.687898089171966</v>
      </c>
    </row>
    <row r="309" spans="2:13" s="407" customFormat="1" ht="13.5" customHeight="1">
      <c r="B309" s="424" t="s">
        <v>284</v>
      </c>
      <c r="C309" s="425"/>
      <c r="D309" s="408">
        <v>648</v>
      </c>
      <c r="E309" s="408">
        <v>1617</v>
      </c>
      <c r="F309" s="408">
        <v>780</v>
      </c>
      <c r="G309" s="408">
        <v>837</v>
      </c>
      <c r="H309" s="408">
        <v>637</v>
      </c>
      <c r="I309" s="427">
        <v>1619</v>
      </c>
      <c r="J309" s="451">
        <f t="shared" si="34"/>
        <v>11</v>
      </c>
      <c r="K309" s="451">
        <f t="shared" si="34"/>
        <v>-2</v>
      </c>
      <c r="L309" s="471">
        <f t="shared" si="35"/>
        <v>1.7268445839874431</v>
      </c>
      <c r="M309" s="471">
        <f t="shared" si="35"/>
        <v>-0.12353304508955887</v>
      </c>
    </row>
    <row r="310" spans="2:13" s="407" customFormat="1" ht="13.5" customHeight="1">
      <c r="B310" s="424" t="s">
        <v>285</v>
      </c>
      <c r="C310" s="425"/>
      <c r="D310" s="408">
        <v>378</v>
      </c>
      <c r="E310" s="408">
        <v>841</v>
      </c>
      <c r="F310" s="408">
        <v>398</v>
      </c>
      <c r="G310" s="408">
        <v>443</v>
      </c>
      <c r="H310" s="408">
        <v>385</v>
      </c>
      <c r="I310" s="427">
        <v>844</v>
      </c>
      <c r="J310" s="451">
        <f t="shared" si="34"/>
        <v>-7</v>
      </c>
      <c r="K310" s="451">
        <f t="shared" si="34"/>
        <v>-3</v>
      </c>
      <c r="L310" s="471">
        <f t="shared" si="35"/>
        <v>-1.818181818181813</v>
      </c>
      <c r="M310" s="471">
        <f t="shared" si="35"/>
        <v>-0.3554502369668313</v>
      </c>
    </row>
    <row r="311" spans="2:13" s="407" customFormat="1" ht="13.5" customHeight="1">
      <c r="B311" s="424" t="s">
        <v>286</v>
      </c>
      <c r="C311" s="425"/>
      <c r="D311" s="408">
        <v>1119</v>
      </c>
      <c r="E311" s="408">
        <v>2646</v>
      </c>
      <c r="F311" s="408">
        <v>1225</v>
      </c>
      <c r="G311" s="408">
        <v>1421</v>
      </c>
      <c r="H311" s="408">
        <v>1085</v>
      </c>
      <c r="I311" s="427">
        <v>2564</v>
      </c>
      <c r="J311" s="451">
        <f t="shared" si="34"/>
        <v>34</v>
      </c>
      <c r="K311" s="451">
        <f t="shared" si="34"/>
        <v>82</v>
      </c>
      <c r="L311" s="471">
        <f t="shared" si="35"/>
        <v>3.133640552995388</v>
      </c>
      <c r="M311" s="471">
        <f t="shared" si="35"/>
        <v>3.1981279251170065</v>
      </c>
    </row>
    <row r="312" spans="1:13" s="407" customFormat="1" ht="3.75" customHeight="1">
      <c r="A312" s="430"/>
      <c r="B312" s="446"/>
      <c r="C312" s="431"/>
      <c r="D312" s="430"/>
      <c r="E312" s="430"/>
      <c r="F312" s="430"/>
      <c r="G312" s="430"/>
      <c r="H312" s="430"/>
      <c r="I312" s="432"/>
      <c r="J312" s="458"/>
      <c r="K312" s="458"/>
      <c r="L312" s="472"/>
      <c r="M312" s="472"/>
    </row>
    <row r="313" spans="1:13" s="407" customFormat="1" ht="3.75" customHeight="1">
      <c r="A313" s="447"/>
      <c r="B313" s="448"/>
      <c r="C313" s="448"/>
      <c r="D313" s="447"/>
      <c r="E313" s="447"/>
      <c r="F313" s="447"/>
      <c r="G313" s="447"/>
      <c r="H313" s="447"/>
      <c r="I313" s="449"/>
      <c r="J313" s="461"/>
      <c r="K313" s="461"/>
      <c r="L313" s="477"/>
      <c r="M313" s="477"/>
    </row>
    <row r="314" spans="1:13" ht="18" customHeight="1">
      <c r="A314" s="406"/>
      <c r="B314" s="435"/>
      <c r="C314" s="435"/>
      <c r="D314" s="435"/>
      <c r="E314" s="435"/>
      <c r="F314" s="435"/>
      <c r="G314" s="435"/>
      <c r="H314" s="435"/>
      <c r="I314" s="435"/>
      <c r="J314" s="459"/>
      <c r="K314" s="459"/>
      <c r="L314" s="473"/>
      <c r="M314" s="474" t="s">
        <v>93</v>
      </c>
    </row>
    <row r="315" spans="1:13" ht="12" customHeight="1">
      <c r="A315" s="406"/>
      <c r="B315" s="435"/>
      <c r="C315" s="435"/>
      <c r="D315" s="435"/>
      <c r="E315" s="435"/>
      <c r="F315" s="435"/>
      <c r="G315" s="435"/>
      <c r="H315" s="435"/>
      <c r="I315" s="435"/>
      <c r="J315" s="459"/>
      <c r="K315" s="459"/>
      <c r="L315" s="473"/>
      <c r="M315" s="474"/>
    </row>
    <row r="316" spans="1:13" ht="12" customHeight="1">
      <c r="A316" s="406"/>
      <c r="B316" s="435"/>
      <c r="C316" s="435"/>
      <c r="D316" s="435"/>
      <c r="E316" s="435"/>
      <c r="F316" s="435"/>
      <c r="G316" s="435"/>
      <c r="H316" s="435"/>
      <c r="I316" s="435"/>
      <c r="J316" s="459"/>
      <c r="K316" s="459"/>
      <c r="L316" s="473"/>
      <c r="M316" s="474"/>
    </row>
    <row r="317" spans="1:13" ht="3.75" customHeight="1">
      <c r="A317" s="430"/>
      <c r="B317" s="430"/>
      <c r="C317" s="430"/>
      <c r="D317" s="430"/>
      <c r="E317" s="430"/>
      <c r="F317" s="430"/>
      <c r="G317" s="430"/>
      <c r="H317" s="430"/>
      <c r="I317" s="430"/>
      <c r="J317" s="460"/>
      <c r="K317" s="460"/>
      <c r="L317" s="476"/>
      <c r="M317" s="476"/>
    </row>
    <row r="318" spans="1:13" ht="15" customHeight="1">
      <c r="A318" s="409"/>
      <c r="B318" s="410" t="s">
        <v>38</v>
      </c>
      <c r="C318" s="436"/>
      <c r="D318" s="511" t="s">
        <v>714</v>
      </c>
      <c r="E318" s="511"/>
      <c r="F318" s="511"/>
      <c r="G318" s="512"/>
      <c r="H318" s="513">
        <v>14</v>
      </c>
      <c r="I318" s="514"/>
      <c r="J318" s="515" t="s">
        <v>39</v>
      </c>
      <c r="K318" s="515"/>
      <c r="L318" s="516" t="s">
        <v>742</v>
      </c>
      <c r="M318" s="517"/>
    </row>
    <row r="319" spans="1:13" ht="15.75" customHeight="1">
      <c r="A319" s="412" t="s">
        <v>40</v>
      </c>
      <c r="B319" s="413"/>
      <c r="C319" s="414"/>
      <c r="D319" s="415" t="s">
        <v>41</v>
      </c>
      <c r="E319" s="416" t="s">
        <v>739</v>
      </c>
      <c r="F319" s="416" t="s">
        <v>42</v>
      </c>
      <c r="G319" s="416" t="s">
        <v>43</v>
      </c>
      <c r="H319" s="415" t="s">
        <v>41</v>
      </c>
      <c r="I319" s="416" t="s">
        <v>739</v>
      </c>
      <c r="J319" s="455" t="s">
        <v>41</v>
      </c>
      <c r="K319" s="455" t="s">
        <v>739</v>
      </c>
      <c r="L319" s="467" t="s">
        <v>41</v>
      </c>
      <c r="M319" s="468" t="s">
        <v>739</v>
      </c>
    </row>
    <row r="320" spans="1:13" ht="4.5" customHeight="1">
      <c r="A320" s="417"/>
      <c r="B320" s="418"/>
      <c r="C320" s="419"/>
      <c r="D320" s="420"/>
      <c r="E320" s="420"/>
      <c r="F320" s="420"/>
      <c r="G320" s="420"/>
      <c r="H320" s="420"/>
      <c r="I320" s="420"/>
      <c r="J320" s="456"/>
      <c r="K320" s="456"/>
      <c r="L320" s="469"/>
      <c r="M320" s="469"/>
    </row>
    <row r="321" spans="2:13" s="407" customFormat="1" ht="13.5" customHeight="1">
      <c r="B321" s="424" t="s">
        <v>287</v>
      </c>
      <c r="C321" s="425"/>
      <c r="D321" s="408">
        <v>854</v>
      </c>
      <c r="E321" s="408">
        <v>2084</v>
      </c>
      <c r="F321" s="408">
        <v>993</v>
      </c>
      <c r="G321" s="408">
        <v>1091</v>
      </c>
      <c r="H321" s="408">
        <v>853</v>
      </c>
      <c r="I321" s="427">
        <v>2068</v>
      </c>
      <c r="J321" s="451">
        <f aca="true" t="shared" si="36" ref="J321:K352">D321-H321</f>
        <v>1</v>
      </c>
      <c r="K321" s="451">
        <f t="shared" si="36"/>
        <v>16</v>
      </c>
      <c r="L321" s="471">
        <f aca="true" t="shared" si="37" ref="L321:M352">D321/H321*100-100</f>
        <v>0.11723329425556983</v>
      </c>
      <c r="M321" s="471">
        <f t="shared" si="37"/>
        <v>0.7736943907156615</v>
      </c>
    </row>
    <row r="322" spans="2:13" s="407" customFormat="1" ht="13.5" customHeight="1">
      <c r="B322" s="424" t="s">
        <v>288</v>
      </c>
      <c r="C322" s="425"/>
      <c r="D322" s="408">
        <v>283</v>
      </c>
      <c r="E322" s="408">
        <v>711</v>
      </c>
      <c r="F322" s="408">
        <v>348</v>
      </c>
      <c r="G322" s="408">
        <v>363</v>
      </c>
      <c r="H322" s="408">
        <v>278</v>
      </c>
      <c r="I322" s="427">
        <v>691</v>
      </c>
      <c r="J322" s="451">
        <f t="shared" si="36"/>
        <v>5</v>
      </c>
      <c r="K322" s="451">
        <f t="shared" si="36"/>
        <v>20</v>
      </c>
      <c r="L322" s="471">
        <f t="shared" si="37"/>
        <v>1.7985611510791415</v>
      </c>
      <c r="M322" s="471">
        <f t="shared" si="37"/>
        <v>2.8943560057887083</v>
      </c>
    </row>
    <row r="323" spans="2:13" s="407" customFormat="1" ht="13.5" customHeight="1">
      <c r="B323" s="424" t="s">
        <v>289</v>
      </c>
      <c r="C323" s="425"/>
      <c r="D323" s="408">
        <v>32</v>
      </c>
      <c r="E323" s="408">
        <v>67</v>
      </c>
      <c r="F323" s="408">
        <v>35</v>
      </c>
      <c r="G323" s="408">
        <v>32</v>
      </c>
      <c r="H323" s="408">
        <v>29</v>
      </c>
      <c r="I323" s="427">
        <v>60</v>
      </c>
      <c r="J323" s="451">
        <f t="shared" si="36"/>
        <v>3</v>
      </c>
      <c r="K323" s="451">
        <f t="shared" si="36"/>
        <v>7</v>
      </c>
      <c r="L323" s="471">
        <f t="shared" si="37"/>
        <v>10.34482758620689</v>
      </c>
      <c r="M323" s="471">
        <f t="shared" si="37"/>
        <v>11.666666666666671</v>
      </c>
    </row>
    <row r="324" spans="1:14" s="421" customFormat="1" ht="13.5" customHeight="1">
      <c r="A324" s="407"/>
      <c r="B324" s="424" t="s">
        <v>290</v>
      </c>
      <c r="C324" s="425"/>
      <c r="D324" s="408">
        <v>57</v>
      </c>
      <c r="E324" s="408">
        <v>146</v>
      </c>
      <c r="F324" s="408">
        <v>74</v>
      </c>
      <c r="G324" s="408">
        <v>72</v>
      </c>
      <c r="H324" s="408">
        <v>52</v>
      </c>
      <c r="I324" s="427">
        <v>143</v>
      </c>
      <c r="J324" s="451">
        <f t="shared" si="36"/>
        <v>5</v>
      </c>
      <c r="K324" s="451">
        <f t="shared" si="36"/>
        <v>3</v>
      </c>
      <c r="L324" s="471">
        <f t="shared" si="37"/>
        <v>9.615384615384627</v>
      </c>
      <c r="M324" s="471">
        <f t="shared" si="37"/>
        <v>2.0979020979021072</v>
      </c>
      <c r="N324" s="407"/>
    </row>
    <row r="325" spans="2:13" s="407" customFormat="1" ht="13.5" customHeight="1">
      <c r="B325" s="424" t="s">
        <v>291</v>
      </c>
      <c r="C325" s="425"/>
      <c r="D325" s="408">
        <v>367</v>
      </c>
      <c r="E325" s="408">
        <v>881</v>
      </c>
      <c r="F325" s="408">
        <v>388</v>
      </c>
      <c r="G325" s="408">
        <v>493</v>
      </c>
      <c r="H325" s="408">
        <v>371</v>
      </c>
      <c r="I325" s="427">
        <v>905</v>
      </c>
      <c r="J325" s="451">
        <f t="shared" si="36"/>
        <v>-4</v>
      </c>
      <c r="K325" s="451">
        <f t="shared" si="36"/>
        <v>-24</v>
      </c>
      <c r="L325" s="471">
        <f t="shared" si="37"/>
        <v>-1.078167115902957</v>
      </c>
      <c r="M325" s="471">
        <f t="shared" si="37"/>
        <v>-2.6519337016574553</v>
      </c>
    </row>
    <row r="326" spans="2:13" s="407" customFormat="1" ht="13.5" customHeight="1">
      <c r="B326" s="424" t="s">
        <v>292</v>
      </c>
      <c r="C326" s="425"/>
      <c r="D326" s="408">
        <v>428</v>
      </c>
      <c r="E326" s="408">
        <v>1045</v>
      </c>
      <c r="F326" s="408">
        <v>502</v>
      </c>
      <c r="G326" s="408">
        <v>543</v>
      </c>
      <c r="H326" s="408">
        <v>420</v>
      </c>
      <c r="I326" s="427">
        <v>1046</v>
      </c>
      <c r="J326" s="451">
        <f t="shared" si="36"/>
        <v>8</v>
      </c>
      <c r="K326" s="451">
        <f t="shared" si="36"/>
        <v>-1</v>
      </c>
      <c r="L326" s="471">
        <f t="shared" si="37"/>
        <v>1.904761904761898</v>
      </c>
      <c r="M326" s="471">
        <f t="shared" si="37"/>
        <v>-0.09560229445506252</v>
      </c>
    </row>
    <row r="327" spans="2:13" s="407" customFormat="1" ht="13.5" customHeight="1">
      <c r="B327" s="424" t="s">
        <v>293</v>
      </c>
      <c r="C327" s="425"/>
      <c r="D327" s="408">
        <v>429</v>
      </c>
      <c r="E327" s="408">
        <v>818</v>
      </c>
      <c r="F327" s="408">
        <v>375</v>
      </c>
      <c r="G327" s="408">
        <v>443</v>
      </c>
      <c r="H327" s="408">
        <v>436</v>
      </c>
      <c r="I327" s="427">
        <v>826</v>
      </c>
      <c r="J327" s="451">
        <f t="shared" si="36"/>
        <v>-7</v>
      </c>
      <c r="K327" s="451">
        <f t="shared" si="36"/>
        <v>-8</v>
      </c>
      <c r="L327" s="471">
        <f t="shared" si="37"/>
        <v>-1.6055045871559628</v>
      </c>
      <c r="M327" s="471">
        <f t="shared" si="37"/>
        <v>-0.968523002421307</v>
      </c>
    </row>
    <row r="328" spans="2:13" s="407" customFormat="1" ht="13.5" customHeight="1">
      <c r="B328" s="424" t="s">
        <v>294</v>
      </c>
      <c r="C328" s="425"/>
      <c r="D328" s="408">
        <v>597</v>
      </c>
      <c r="E328" s="408">
        <v>1213</v>
      </c>
      <c r="F328" s="408">
        <v>587</v>
      </c>
      <c r="G328" s="408">
        <v>626</v>
      </c>
      <c r="H328" s="408">
        <v>608</v>
      </c>
      <c r="I328" s="427">
        <v>1216</v>
      </c>
      <c r="J328" s="451">
        <f t="shared" si="36"/>
        <v>-11</v>
      </c>
      <c r="K328" s="451">
        <f t="shared" si="36"/>
        <v>-3</v>
      </c>
      <c r="L328" s="471">
        <f t="shared" si="37"/>
        <v>-1.8092105263157805</v>
      </c>
      <c r="M328" s="471">
        <f t="shared" si="37"/>
        <v>-0.2467105263157805</v>
      </c>
    </row>
    <row r="329" spans="2:13" s="407" customFormat="1" ht="13.5" customHeight="1">
      <c r="B329" s="424" t="s">
        <v>295</v>
      </c>
      <c r="C329" s="425"/>
      <c r="D329" s="408">
        <v>517</v>
      </c>
      <c r="E329" s="408">
        <v>1187</v>
      </c>
      <c r="F329" s="408">
        <v>567</v>
      </c>
      <c r="G329" s="408">
        <v>620</v>
      </c>
      <c r="H329" s="408">
        <v>523</v>
      </c>
      <c r="I329" s="427">
        <v>1203</v>
      </c>
      <c r="J329" s="451">
        <f t="shared" si="36"/>
        <v>-6</v>
      </c>
      <c r="K329" s="451">
        <f t="shared" si="36"/>
        <v>-16</v>
      </c>
      <c r="L329" s="471">
        <f t="shared" si="37"/>
        <v>-1.147227533460807</v>
      </c>
      <c r="M329" s="471">
        <f t="shared" si="37"/>
        <v>-1.3300083125519535</v>
      </c>
    </row>
    <row r="330" spans="1:13" s="407" customFormat="1" ht="13.5" customHeight="1">
      <c r="A330" s="421" t="s">
        <v>296</v>
      </c>
      <c r="B330" s="422"/>
      <c r="C330" s="423"/>
      <c r="D330" s="423">
        <f aca="true" t="shared" si="38" ref="D330:I330">SUM(D331:D344)</f>
        <v>6347</v>
      </c>
      <c r="E330" s="423">
        <f t="shared" si="38"/>
        <v>16159</v>
      </c>
      <c r="F330" s="423">
        <f t="shared" si="38"/>
        <v>7623</v>
      </c>
      <c r="G330" s="423">
        <f t="shared" si="38"/>
        <v>8536</v>
      </c>
      <c r="H330" s="423">
        <f t="shared" si="38"/>
        <v>6211</v>
      </c>
      <c r="I330" s="423">
        <f t="shared" si="38"/>
        <v>15958</v>
      </c>
      <c r="J330" s="457">
        <f t="shared" si="36"/>
        <v>136</v>
      </c>
      <c r="K330" s="457">
        <f t="shared" si="36"/>
        <v>201</v>
      </c>
      <c r="L330" s="470">
        <f t="shared" si="37"/>
        <v>2.189663500241494</v>
      </c>
      <c r="M330" s="470">
        <f t="shared" si="37"/>
        <v>1.2595563353803811</v>
      </c>
    </row>
    <row r="331" spans="2:13" s="407" customFormat="1" ht="13.5" customHeight="1">
      <c r="B331" s="424" t="s">
        <v>297</v>
      </c>
      <c r="C331" s="425"/>
      <c r="D331" s="408">
        <v>384</v>
      </c>
      <c r="E331" s="408">
        <v>938</v>
      </c>
      <c r="F331" s="408">
        <v>424</v>
      </c>
      <c r="G331" s="408">
        <v>514</v>
      </c>
      <c r="H331" s="408">
        <v>383</v>
      </c>
      <c r="I331" s="427">
        <v>932</v>
      </c>
      <c r="J331" s="451">
        <f t="shared" si="36"/>
        <v>1</v>
      </c>
      <c r="K331" s="451">
        <f t="shared" si="36"/>
        <v>6</v>
      </c>
      <c r="L331" s="471">
        <f t="shared" si="37"/>
        <v>0.26109660574411464</v>
      </c>
      <c r="M331" s="471">
        <f t="shared" si="37"/>
        <v>0.6437768240343331</v>
      </c>
    </row>
    <row r="332" spans="2:13" s="407" customFormat="1" ht="13.5" customHeight="1">
      <c r="B332" s="424" t="s">
        <v>298</v>
      </c>
      <c r="C332" s="425"/>
      <c r="D332" s="408">
        <v>453</v>
      </c>
      <c r="E332" s="408">
        <v>1129</v>
      </c>
      <c r="F332" s="408">
        <v>529</v>
      </c>
      <c r="G332" s="408">
        <v>600</v>
      </c>
      <c r="H332" s="408">
        <v>444</v>
      </c>
      <c r="I332" s="427">
        <v>1097</v>
      </c>
      <c r="J332" s="451">
        <f t="shared" si="36"/>
        <v>9</v>
      </c>
      <c r="K332" s="451">
        <f t="shared" si="36"/>
        <v>32</v>
      </c>
      <c r="L332" s="471">
        <f t="shared" si="37"/>
        <v>2.0270270270270174</v>
      </c>
      <c r="M332" s="471">
        <f t="shared" si="37"/>
        <v>2.917046490428433</v>
      </c>
    </row>
    <row r="333" spans="2:13" s="407" customFormat="1" ht="13.5" customHeight="1">
      <c r="B333" s="424" t="s">
        <v>299</v>
      </c>
      <c r="C333" s="425"/>
      <c r="D333" s="408">
        <v>746</v>
      </c>
      <c r="E333" s="408">
        <v>1863</v>
      </c>
      <c r="F333" s="408">
        <v>901</v>
      </c>
      <c r="G333" s="408">
        <v>962</v>
      </c>
      <c r="H333" s="408">
        <v>736</v>
      </c>
      <c r="I333" s="427">
        <v>1866</v>
      </c>
      <c r="J333" s="451">
        <f t="shared" si="36"/>
        <v>10</v>
      </c>
      <c r="K333" s="451">
        <f t="shared" si="36"/>
        <v>-3</v>
      </c>
      <c r="L333" s="471">
        <f t="shared" si="37"/>
        <v>1.3586956521739069</v>
      </c>
      <c r="M333" s="471">
        <f t="shared" si="37"/>
        <v>-0.16077170418006403</v>
      </c>
    </row>
    <row r="334" spans="2:13" s="407" customFormat="1" ht="13.5" customHeight="1">
      <c r="B334" s="424" t="s">
        <v>300</v>
      </c>
      <c r="C334" s="425"/>
      <c r="D334" s="408">
        <v>678</v>
      </c>
      <c r="E334" s="408">
        <v>1641</v>
      </c>
      <c r="F334" s="408">
        <v>760</v>
      </c>
      <c r="G334" s="408">
        <v>881</v>
      </c>
      <c r="H334" s="408">
        <v>651</v>
      </c>
      <c r="I334" s="427">
        <v>1617</v>
      </c>
      <c r="J334" s="451">
        <f t="shared" si="36"/>
        <v>27</v>
      </c>
      <c r="K334" s="451">
        <f t="shared" si="36"/>
        <v>24</v>
      </c>
      <c r="L334" s="471">
        <f t="shared" si="37"/>
        <v>4.147465437788014</v>
      </c>
      <c r="M334" s="471">
        <f t="shared" si="37"/>
        <v>1.484230055658628</v>
      </c>
    </row>
    <row r="335" spans="2:13" s="407" customFormat="1" ht="13.5" customHeight="1">
      <c r="B335" s="424" t="s">
        <v>301</v>
      </c>
      <c r="C335" s="425"/>
      <c r="D335" s="408">
        <v>833</v>
      </c>
      <c r="E335" s="408">
        <v>2185</v>
      </c>
      <c r="F335" s="408">
        <v>1067</v>
      </c>
      <c r="G335" s="408">
        <v>1118</v>
      </c>
      <c r="H335" s="408">
        <v>796</v>
      </c>
      <c r="I335" s="427">
        <v>2144</v>
      </c>
      <c r="J335" s="451">
        <f t="shared" si="36"/>
        <v>37</v>
      </c>
      <c r="K335" s="451">
        <f t="shared" si="36"/>
        <v>41</v>
      </c>
      <c r="L335" s="471">
        <f t="shared" si="37"/>
        <v>4.64824120603015</v>
      </c>
      <c r="M335" s="471">
        <f t="shared" si="37"/>
        <v>1.9123134328358162</v>
      </c>
    </row>
    <row r="336" spans="2:13" s="407" customFormat="1" ht="13.5" customHeight="1">
      <c r="B336" s="424" t="s">
        <v>302</v>
      </c>
      <c r="C336" s="425"/>
      <c r="D336" s="408">
        <v>939</v>
      </c>
      <c r="E336" s="408">
        <v>2311</v>
      </c>
      <c r="F336" s="408">
        <v>1064</v>
      </c>
      <c r="G336" s="408">
        <v>1247</v>
      </c>
      <c r="H336" s="408">
        <v>918</v>
      </c>
      <c r="I336" s="427">
        <v>2289</v>
      </c>
      <c r="J336" s="451">
        <f t="shared" si="36"/>
        <v>21</v>
      </c>
      <c r="K336" s="451">
        <f t="shared" si="36"/>
        <v>22</v>
      </c>
      <c r="L336" s="471">
        <f t="shared" si="37"/>
        <v>2.28758169934639</v>
      </c>
      <c r="M336" s="471">
        <f t="shared" si="37"/>
        <v>0.9611183923110502</v>
      </c>
    </row>
    <row r="337" spans="2:13" s="407" customFormat="1" ht="13.5" customHeight="1">
      <c r="B337" s="424" t="s">
        <v>303</v>
      </c>
      <c r="C337" s="425"/>
      <c r="D337" s="408">
        <v>811</v>
      </c>
      <c r="E337" s="408">
        <v>1772</v>
      </c>
      <c r="F337" s="408">
        <v>808</v>
      </c>
      <c r="G337" s="408">
        <v>964</v>
      </c>
      <c r="H337" s="408">
        <v>794</v>
      </c>
      <c r="I337" s="427">
        <v>1722</v>
      </c>
      <c r="J337" s="451">
        <f t="shared" si="36"/>
        <v>17</v>
      </c>
      <c r="K337" s="451">
        <f t="shared" si="36"/>
        <v>50</v>
      </c>
      <c r="L337" s="471">
        <f t="shared" si="37"/>
        <v>2.141057934508808</v>
      </c>
      <c r="M337" s="471">
        <f t="shared" si="37"/>
        <v>2.9036004645760727</v>
      </c>
    </row>
    <row r="338" spans="2:13" s="407" customFormat="1" ht="13.5" customHeight="1">
      <c r="B338" s="424" t="s">
        <v>304</v>
      </c>
      <c r="C338" s="425"/>
      <c r="D338" s="408">
        <v>13</v>
      </c>
      <c r="E338" s="408">
        <v>37</v>
      </c>
      <c r="F338" s="408">
        <v>21</v>
      </c>
      <c r="G338" s="408">
        <v>16</v>
      </c>
      <c r="H338" s="408">
        <v>13</v>
      </c>
      <c r="I338" s="427">
        <v>38</v>
      </c>
      <c r="J338" s="451">
        <f t="shared" si="36"/>
        <v>0</v>
      </c>
      <c r="K338" s="451">
        <f t="shared" si="36"/>
        <v>-1</v>
      </c>
      <c r="L338" s="471">
        <f t="shared" si="37"/>
        <v>0</v>
      </c>
      <c r="M338" s="471">
        <f t="shared" si="37"/>
        <v>-2.631578947368425</v>
      </c>
    </row>
    <row r="339" spans="1:14" s="421" customFormat="1" ht="13.5" customHeight="1">
      <c r="A339" s="407"/>
      <c r="B339" s="424" t="s">
        <v>305</v>
      </c>
      <c r="C339" s="425"/>
      <c r="D339" s="408">
        <v>228</v>
      </c>
      <c r="E339" s="408">
        <v>559</v>
      </c>
      <c r="F339" s="408">
        <v>254</v>
      </c>
      <c r="G339" s="408">
        <v>305</v>
      </c>
      <c r="H339" s="408">
        <v>231</v>
      </c>
      <c r="I339" s="427">
        <v>561</v>
      </c>
      <c r="J339" s="451">
        <f t="shared" si="36"/>
        <v>-3</v>
      </c>
      <c r="K339" s="451">
        <f t="shared" si="36"/>
        <v>-2</v>
      </c>
      <c r="L339" s="471">
        <f t="shared" si="37"/>
        <v>-1.2987012987013031</v>
      </c>
      <c r="M339" s="471">
        <f t="shared" si="37"/>
        <v>-0.35650623885918264</v>
      </c>
      <c r="N339" s="407"/>
    </row>
    <row r="340" spans="2:13" s="407" customFormat="1" ht="13.5" customHeight="1">
      <c r="B340" s="424" t="s">
        <v>306</v>
      </c>
      <c r="C340" s="425"/>
      <c r="D340" s="408">
        <v>265</v>
      </c>
      <c r="E340" s="408">
        <v>589</v>
      </c>
      <c r="F340" s="408">
        <v>265</v>
      </c>
      <c r="G340" s="408">
        <v>324</v>
      </c>
      <c r="H340" s="408">
        <v>275</v>
      </c>
      <c r="I340" s="427">
        <v>624</v>
      </c>
      <c r="J340" s="451">
        <f t="shared" si="36"/>
        <v>-10</v>
      </c>
      <c r="K340" s="451">
        <f t="shared" si="36"/>
        <v>-35</v>
      </c>
      <c r="L340" s="471">
        <f t="shared" si="37"/>
        <v>-3.6363636363636402</v>
      </c>
      <c r="M340" s="471">
        <f t="shared" si="37"/>
        <v>-5.608974358974365</v>
      </c>
    </row>
    <row r="341" spans="2:13" s="407" customFormat="1" ht="13.5" customHeight="1">
      <c r="B341" s="424" t="s">
        <v>307</v>
      </c>
      <c r="C341" s="425"/>
      <c r="D341" s="408">
        <v>240</v>
      </c>
      <c r="E341" s="408">
        <v>624</v>
      </c>
      <c r="F341" s="408">
        <v>288</v>
      </c>
      <c r="G341" s="408">
        <v>336</v>
      </c>
      <c r="H341" s="408">
        <v>240</v>
      </c>
      <c r="I341" s="427">
        <v>632</v>
      </c>
      <c r="J341" s="451">
        <f t="shared" si="36"/>
        <v>0</v>
      </c>
      <c r="K341" s="451">
        <f t="shared" si="36"/>
        <v>-8</v>
      </c>
      <c r="L341" s="471">
        <f t="shared" si="37"/>
        <v>0</v>
      </c>
      <c r="M341" s="471">
        <f t="shared" si="37"/>
        <v>-1.2658227848101262</v>
      </c>
    </row>
    <row r="342" spans="2:13" s="407" customFormat="1" ht="13.5" customHeight="1">
      <c r="B342" s="424" t="s">
        <v>740</v>
      </c>
      <c r="C342" s="425"/>
      <c r="D342" s="408">
        <v>157</v>
      </c>
      <c r="E342" s="408">
        <v>473</v>
      </c>
      <c r="F342" s="408">
        <v>230</v>
      </c>
      <c r="G342" s="408">
        <v>243</v>
      </c>
      <c r="H342" s="408">
        <v>144</v>
      </c>
      <c r="I342" s="427">
        <v>436</v>
      </c>
      <c r="J342" s="451">
        <f t="shared" si="36"/>
        <v>13</v>
      </c>
      <c r="K342" s="451">
        <f t="shared" si="36"/>
        <v>37</v>
      </c>
      <c r="L342" s="471">
        <f t="shared" si="37"/>
        <v>9.027777777777771</v>
      </c>
      <c r="M342" s="471">
        <f t="shared" si="37"/>
        <v>8.486238532110107</v>
      </c>
    </row>
    <row r="343" spans="2:13" s="407" customFormat="1" ht="13.5" customHeight="1">
      <c r="B343" s="424" t="s">
        <v>308</v>
      </c>
      <c r="C343" s="425"/>
      <c r="D343" s="408">
        <v>340</v>
      </c>
      <c r="E343" s="408">
        <v>1139</v>
      </c>
      <c r="F343" s="408">
        <v>569</v>
      </c>
      <c r="G343" s="408">
        <v>570</v>
      </c>
      <c r="H343" s="408">
        <v>338</v>
      </c>
      <c r="I343" s="427">
        <v>1132</v>
      </c>
      <c r="J343" s="451">
        <f t="shared" si="36"/>
        <v>2</v>
      </c>
      <c r="K343" s="451">
        <f t="shared" si="36"/>
        <v>7</v>
      </c>
      <c r="L343" s="471">
        <f t="shared" si="37"/>
        <v>0.5917159763313578</v>
      </c>
      <c r="M343" s="471">
        <f t="shared" si="37"/>
        <v>0.6183745583038842</v>
      </c>
    </row>
    <row r="344" spans="2:13" s="407" customFormat="1" ht="13.5" customHeight="1">
      <c r="B344" s="424" t="s">
        <v>309</v>
      </c>
      <c r="C344" s="425"/>
      <c r="D344" s="408">
        <v>260</v>
      </c>
      <c r="E344" s="408">
        <v>899</v>
      </c>
      <c r="F344" s="408">
        <v>443</v>
      </c>
      <c r="G344" s="408">
        <v>456</v>
      </c>
      <c r="H344" s="408">
        <v>248</v>
      </c>
      <c r="I344" s="427">
        <v>868</v>
      </c>
      <c r="J344" s="451">
        <f t="shared" si="36"/>
        <v>12</v>
      </c>
      <c r="K344" s="451">
        <f t="shared" si="36"/>
        <v>31</v>
      </c>
      <c r="L344" s="471">
        <f t="shared" si="37"/>
        <v>4.838709677419345</v>
      </c>
      <c r="M344" s="471">
        <f t="shared" si="37"/>
        <v>3.5714285714285836</v>
      </c>
    </row>
    <row r="345" spans="1:13" s="407" customFormat="1" ht="13.5" customHeight="1">
      <c r="A345" s="421" t="s">
        <v>310</v>
      </c>
      <c r="B345" s="422"/>
      <c r="C345" s="423"/>
      <c r="D345" s="423">
        <f aca="true" t="shared" si="39" ref="D345:I345">SUM(D346:D372,D383:D387)</f>
        <v>12865</v>
      </c>
      <c r="E345" s="423">
        <f t="shared" si="39"/>
        <v>28351</v>
      </c>
      <c r="F345" s="423">
        <f t="shared" si="39"/>
        <v>13628</v>
      </c>
      <c r="G345" s="423">
        <f t="shared" si="39"/>
        <v>14723</v>
      </c>
      <c r="H345" s="423">
        <f t="shared" si="39"/>
        <v>12894</v>
      </c>
      <c r="I345" s="423">
        <f t="shared" si="39"/>
        <v>28510</v>
      </c>
      <c r="J345" s="457">
        <f t="shared" si="36"/>
        <v>-29</v>
      </c>
      <c r="K345" s="457">
        <f t="shared" si="36"/>
        <v>-159</v>
      </c>
      <c r="L345" s="470">
        <f t="shared" si="37"/>
        <v>-0.22491081123003198</v>
      </c>
      <c r="M345" s="470">
        <f t="shared" si="37"/>
        <v>-0.5576990529638692</v>
      </c>
    </row>
    <row r="346" spans="2:13" s="407" customFormat="1" ht="13.5" customHeight="1">
      <c r="B346" s="424" t="s">
        <v>311</v>
      </c>
      <c r="C346" s="425"/>
      <c r="D346" s="408">
        <v>1036</v>
      </c>
      <c r="E346" s="408">
        <v>2319</v>
      </c>
      <c r="F346" s="408">
        <v>1136</v>
      </c>
      <c r="G346" s="408">
        <v>1183</v>
      </c>
      <c r="H346" s="408">
        <v>1039</v>
      </c>
      <c r="I346" s="427">
        <v>2310</v>
      </c>
      <c r="J346" s="451">
        <f t="shared" si="36"/>
        <v>-3</v>
      </c>
      <c r="K346" s="451">
        <f t="shared" si="36"/>
        <v>9</v>
      </c>
      <c r="L346" s="471">
        <f t="shared" si="37"/>
        <v>-0.2887391722810406</v>
      </c>
      <c r="M346" s="471">
        <f t="shared" si="37"/>
        <v>0.3896103896103824</v>
      </c>
    </row>
    <row r="347" spans="2:13" s="407" customFormat="1" ht="13.5" customHeight="1">
      <c r="B347" s="424" t="s">
        <v>312</v>
      </c>
      <c r="C347" s="425"/>
      <c r="D347" s="408">
        <v>53</v>
      </c>
      <c r="E347" s="408">
        <v>107</v>
      </c>
      <c r="F347" s="408">
        <v>52</v>
      </c>
      <c r="G347" s="408">
        <v>55</v>
      </c>
      <c r="H347" s="408">
        <v>53</v>
      </c>
      <c r="I347" s="427">
        <v>110</v>
      </c>
      <c r="J347" s="451">
        <f t="shared" si="36"/>
        <v>0</v>
      </c>
      <c r="K347" s="451">
        <f t="shared" si="36"/>
        <v>-3</v>
      </c>
      <c r="L347" s="471">
        <f t="shared" si="37"/>
        <v>0</v>
      </c>
      <c r="M347" s="471">
        <f t="shared" si="37"/>
        <v>-2.7272727272727195</v>
      </c>
    </row>
    <row r="348" spans="2:13" s="407" customFormat="1" ht="13.5" customHeight="1">
      <c r="B348" s="424" t="s">
        <v>313</v>
      </c>
      <c r="C348" s="425"/>
      <c r="D348" s="408">
        <v>2242</v>
      </c>
      <c r="E348" s="408">
        <v>4941</v>
      </c>
      <c r="F348" s="408">
        <v>2457</v>
      </c>
      <c r="G348" s="408">
        <v>2484</v>
      </c>
      <c r="H348" s="408">
        <v>2217</v>
      </c>
      <c r="I348" s="427">
        <v>4910</v>
      </c>
      <c r="J348" s="451">
        <f t="shared" si="36"/>
        <v>25</v>
      </c>
      <c r="K348" s="451">
        <f t="shared" si="36"/>
        <v>31</v>
      </c>
      <c r="L348" s="471">
        <f t="shared" si="37"/>
        <v>1.1276499774470068</v>
      </c>
      <c r="M348" s="471">
        <f t="shared" si="37"/>
        <v>0.6313645621181223</v>
      </c>
    </row>
    <row r="349" spans="2:13" s="407" customFormat="1" ht="13.5" customHeight="1">
      <c r="B349" s="424" t="s">
        <v>314</v>
      </c>
      <c r="C349" s="425"/>
      <c r="D349" s="408">
        <v>337</v>
      </c>
      <c r="E349" s="408">
        <v>771</v>
      </c>
      <c r="F349" s="408">
        <v>367</v>
      </c>
      <c r="G349" s="408">
        <v>404</v>
      </c>
      <c r="H349" s="408">
        <v>333</v>
      </c>
      <c r="I349" s="427">
        <v>769</v>
      </c>
      <c r="J349" s="451">
        <f t="shared" si="36"/>
        <v>4</v>
      </c>
      <c r="K349" s="451">
        <f t="shared" si="36"/>
        <v>2</v>
      </c>
      <c r="L349" s="471">
        <f t="shared" si="37"/>
        <v>1.2012012012012008</v>
      </c>
      <c r="M349" s="471">
        <f t="shared" si="37"/>
        <v>0.2600780234070186</v>
      </c>
    </row>
    <row r="350" spans="2:13" s="407" customFormat="1" ht="13.5" customHeight="1">
      <c r="B350" s="424" t="s">
        <v>315</v>
      </c>
      <c r="C350" s="425"/>
      <c r="D350" s="408">
        <v>152</v>
      </c>
      <c r="E350" s="408">
        <v>329</v>
      </c>
      <c r="F350" s="408">
        <v>156</v>
      </c>
      <c r="G350" s="408">
        <v>173</v>
      </c>
      <c r="H350" s="408">
        <v>155</v>
      </c>
      <c r="I350" s="427">
        <v>340</v>
      </c>
      <c r="J350" s="451">
        <f t="shared" si="36"/>
        <v>-3</v>
      </c>
      <c r="K350" s="451">
        <f t="shared" si="36"/>
        <v>-11</v>
      </c>
      <c r="L350" s="471">
        <f t="shared" si="37"/>
        <v>-1.9354838709677438</v>
      </c>
      <c r="M350" s="471">
        <f t="shared" si="37"/>
        <v>-3.235294117647058</v>
      </c>
    </row>
    <row r="351" spans="2:13" s="407" customFormat="1" ht="13.5" customHeight="1">
      <c r="B351" s="424" t="s">
        <v>316</v>
      </c>
      <c r="C351" s="425"/>
      <c r="D351" s="408">
        <v>1621</v>
      </c>
      <c r="E351" s="408">
        <v>4044</v>
      </c>
      <c r="F351" s="408">
        <v>1954</v>
      </c>
      <c r="G351" s="408">
        <v>2090</v>
      </c>
      <c r="H351" s="408">
        <v>1615</v>
      </c>
      <c r="I351" s="427">
        <v>4051</v>
      </c>
      <c r="J351" s="451">
        <f t="shared" si="36"/>
        <v>6</v>
      </c>
      <c r="K351" s="451">
        <f t="shared" si="36"/>
        <v>-7</v>
      </c>
      <c r="L351" s="471">
        <f t="shared" si="37"/>
        <v>0.3715170278637743</v>
      </c>
      <c r="M351" s="471">
        <f t="shared" si="37"/>
        <v>-0.17279684028635245</v>
      </c>
    </row>
    <row r="352" spans="2:13" s="407" customFormat="1" ht="13.5" customHeight="1">
      <c r="B352" s="424" t="s">
        <v>317</v>
      </c>
      <c r="C352" s="425"/>
      <c r="D352" s="408">
        <v>87</v>
      </c>
      <c r="E352" s="408">
        <v>231</v>
      </c>
      <c r="F352" s="408">
        <v>112</v>
      </c>
      <c r="G352" s="408">
        <v>119</v>
      </c>
      <c r="H352" s="408">
        <v>89</v>
      </c>
      <c r="I352" s="427">
        <v>239</v>
      </c>
      <c r="J352" s="451">
        <f t="shared" si="36"/>
        <v>-2</v>
      </c>
      <c r="K352" s="451">
        <f t="shared" si="36"/>
        <v>-8</v>
      </c>
      <c r="L352" s="471">
        <f t="shared" si="37"/>
        <v>-2.247191011235955</v>
      </c>
      <c r="M352" s="471">
        <f t="shared" si="37"/>
        <v>-3.347280334728026</v>
      </c>
    </row>
    <row r="353" spans="2:13" s="407" customFormat="1" ht="13.5" customHeight="1">
      <c r="B353" s="424" t="s">
        <v>318</v>
      </c>
      <c r="C353" s="425"/>
      <c r="D353" s="408">
        <v>93</v>
      </c>
      <c r="E353" s="408">
        <v>252</v>
      </c>
      <c r="F353" s="408">
        <v>129</v>
      </c>
      <c r="G353" s="408">
        <v>123</v>
      </c>
      <c r="H353" s="408">
        <v>88</v>
      </c>
      <c r="I353" s="427">
        <v>247</v>
      </c>
      <c r="J353" s="451">
        <f aca="true" t="shared" si="40" ref="J353:K372">D353-H353</f>
        <v>5</v>
      </c>
      <c r="K353" s="451">
        <f t="shared" si="40"/>
        <v>5</v>
      </c>
      <c r="L353" s="471">
        <f aca="true" t="shared" si="41" ref="L353:M372">D353/H353*100-100</f>
        <v>5.681818181818187</v>
      </c>
      <c r="M353" s="471">
        <f t="shared" si="41"/>
        <v>2.0242914979757103</v>
      </c>
    </row>
    <row r="354" spans="2:13" s="407" customFormat="1" ht="13.5" customHeight="1">
      <c r="B354" s="424" t="s">
        <v>319</v>
      </c>
      <c r="C354" s="425"/>
      <c r="D354" s="408">
        <v>15</v>
      </c>
      <c r="E354" s="408">
        <v>40</v>
      </c>
      <c r="F354" s="408">
        <v>17</v>
      </c>
      <c r="G354" s="408">
        <v>23</v>
      </c>
      <c r="H354" s="408">
        <v>14</v>
      </c>
      <c r="I354" s="427">
        <v>38</v>
      </c>
      <c r="J354" s="451">
        <f t="shared" si="40"/>
        <v>1</v>
      </c>
      <c r="K354" s="451">
        <f t="shared" si="40"/>
        <v>2</v>
      </c>
      <c r="L354" s="471">
        <f t="shared" si="41"/>
        <v>7.142857142857139</v>
      </c>
      <c r="M354" s="471">
        <f t="shared" si="41"/>
        <v>5.263157894736835</v>
      </c>
    </row>
    <row r="355" spans="2:13" s="407" customFormat="1" ht="13.5" customHeight="1">
      <c r="B355" s="424" t="s">
        <v>320</v>
      </c>
      <c r="C355" s="425"/>
      <c r="D355" s="408">
        <v>14</v>
      </c>
      <c r="E355" s="408">
        <v>47</v>
      </c>
      <c r="F355" s="408">
        <v>20</v>
      </c>
      <c r="G355" s="408">
        <v>27</v>
      </c>
      <c r="H355" s="408">
        <v>13</v>
      </c>
      <c r="I355" s="427">
        <v>45</v>
      </c>
      <c r="J355" s="451">
        <f t="shared" si="40"/>
        <v>1</v>
      </c>
      <c r="K355" s="451">
        <f t="shared" si="40"/>
        <v>2</v>
      </c>
      <c r="L355" s="471">
        <f t="shared" si="41"/>
        <v>7.692307692307693</v>
      </c>
      <c r="M355" s="471">
        <f t="shared" si="41"/>
        <v>4.444444444444457</v>
      </c>
    </row>
    <row r="356" spans="2:13" s="407" customFormat="1" ht="13.5" customHeight="1">
      <c r="B356" s="424" t="s">
        <v>321</v>
      </c>
      <c r="C356" s="425"/>
      <c r="D356" s="408">
        <v>36</v>
      </c>
      <c r="E356" s="408">
        <v>106</v>
      </c>
      <c r="F356" s="408">
        <v>52</v>
      </c>
      <c r="G356" s="408">
        <v>54</v>
      </c>
      <c r="H356" s="408">
        <v>38</v>
      </c>
      <c r="I356" s="427">
        <v>108</v>
      </c>
      <c r="J356" s="451">
        <f t="shared" si="40"/>
        <v>-2</v>
      </c>
      <c r="K356" s="451">
        <f t="shared" si="40"/>
        <v>-2</v>
      </c>
      <c r="L356" s="471">
        <f t="shared" si="41"/>
        <v>-5.26315789473685</v>
      </c>
      <c r="M356" s="471">
        <f t="shared" si="41"/>
        <v>-1.8518518518518476</v>
      </c>
    </row>
    <row r="357" spans="2:13" s="407" customFormat="1" ht="13.5" customHeight="1">
      <c r="B357" s="424" t="s">
        <v>322</v>
      </c>
      <c r="C357" s="425"/>
      <c r="D357" s="408">
        <v>16</v>
      </c>
      <c r="E357" s="408">
        <v>45</v>
      </c>
      <c r="F357" s="408">
        <v>24</v>
      </c>
      <c r="G357" s="408">
        <v>21</v>
      </c>
      <c r="H357" s="408">
        <v>16</v>
      </c>
      <c r="I357" s="427">
        <v>46</v>
      </c>
      <c r="J357" s="451">
        <f t="shared" si="40"/>
        <v>0</v>
      </c>
      <c r="K357" s="451">
        <f t="shared" si="40"/>
        <v>-1</v>
      </c>
      <c r="L357" s="471">
        <f t="shared" si="41"/>
        <v>0</v>
      </c>
      <c r="M357" s="471">
        <f t="shared" si="41"/>
        <v>-2.173913043478265</v>
      </c>
    </row>
    <row r="358" spans="2:13" s="407" customFormat="1" ht="13.5" customHeight="1">
      <c r="B358" s="424" t="s">
        <v>323</v>
      </c>
      <c r="C358" s="425"/>
      <c r="D358" s="408">
        <v>888</v>
      </c>
      <c r="E358" s="408">
        <v>1698</v>
      </c>
      <c r="F358" s="408">
        <v>735</v>
      </c>
      <c r="G358" s="408">
        <v>963</v>
      </c>
      <c r="H358" s="408">
        <v>917</v>
      </c>
      <c r="I358" s="427">
        <v>1736</v>
      </c>
      <c r="J358" s="451">
        <f t="shared" si="40"/>
        <v>-29</v>
      </c>
      <c r="K358" s="451">
        <f t="shared" si="40"/>
        <v>-38</v>
      </c>
      <c r="L358" s="471">
        <f t="shared" si="41"/>
        <v>-3.1624863685932496</v>
      </c>
      <c r="M358" s="471">
        <f t="shared" si="41"/>
        <v>-2.1889400921659075</v>
      </c>
    </row>
    <row r="359" spans="2:13" s="407" customFormat="1" ht="13.5" customHeight="1">
      <c r="B359" s="424" t="s">
        <v>324</v>
      </c>
      <c r="C359" s="425"/>
      <c r="D359" s="408">
        <v>63</v>
      </c>
      <c r="E359" s="408">
        <v>128</v>
      </c>
      <c r="F359" s="408">
        <v>59</v>
      </c>
      <c r="G359" s="408">
        <v>69</v>
      </c>
      <c r="H359" s="408">
        <v>63</v>
      </c>
      <c r="I359" s="427">
        <v>130</v>
      </c>
      <c r="J359" s="451">
        <f t="shared" si="40"/>
        <v>0</v>
      </c>
      <c r="K359" s="451">
        <f t="shared" si="40"/>
        <v>-2</v>
      </c>
      <c r="L359" s="471">
        <f t="shared" si="41"/>
        <v>0</v>
      </c>
      <c r="M359" s="471">
        <f t="shared" si="41"/>
        <v>-1.538461538461533</v>
      </c>
    </row>
    <row r="360" spans="2:13" s="407" customFormat="1" ht="13.5" customHeight="1">
      <c r="B360" s="424" t="s">
        <v>325</v>
      </c>
      <c r="C360" s="425"/>
      <c r="D360" s="408">
        <v>355</v>
      </c>
      <c r="E360" s="408">
        <v>709</v>
      </c>
      <c r="F360" s="408">
        <v>338</v>
      </c>
      <c r="G360" s="408">
        <v>371</v>
      </c>
      <c r="H360" s="408">
        <v>348</v>
      </c>
      <c r="I360" s="427">
        <v>694</v>
      </c>
      <c r="J360" s="451">
        <f t="shared" si="40"/>
        <v>7</v>
      </c>
      <c r="K360" s="451">
        <f t="shared" si="40"/>
        <v>15</v>
      </c>
      <c r="L360" s="471">
        <f t="shared" si="41"/>
        <v>2.0114942528735753</v>
      </c>
      <c r="M360" s="471">
        <f t="shared" si="41"/>
        <v>2.1613832853026054</v>
      </c>
    </row>
    <row r="361" spans="2:13" s="407" customFormat="1" ht="13.5" customHeight="1">
      <c r="B361" s="424" t="s">
        <v>326</v>
      </c>
      <c r="C361" s="425"/>
      <c r="D361" s="408">
        <v>234</v>
      </c>
      <c r="E361" s="408">
        <v>474</v>
      </c>
      <c r="F361" s="408">
        <v>228</v>
      </c>
      <c r="G361" s="408">
        <v>246</v>
      </c>
      <c r="H361" s="408">
        <v>234</v>
      </c>
      <c r="I361" s="427">
        <v>485</v>
      </c>
      <c r="J361" s="451">
        <f t="shared" si="40"/>
        <v>0</v>
      </c>
      <c r="K361" s="451">
        <f t="shared" si="40"/>
        <v>-11</v>
      </c>
      <c r="L361" s="471">
        <f t="shared" si="41"/>
        <v>0</v>
      </c>
      <c r="M361" s="471">
        <f t="shared" si="41"/>
        <v>-2.268041237113408</v>
      </c>
    </row>
    <row r="362" spans="2:13" s="407" customFormat="1" ht="13.5" customHeight="1">
      <c r="B362" s="424" t="s">
        <v>327</v>
      </c>
      <c r="C362" s="425"/>
      <c r="D362" s="408">
        <v>827</v>
      </c>
      <c r="E362" s="408">
        <v>1719</v>
      </c>
      <c r="F362" s="408">
        <v>795</v>
      </c>
      <c r="G362" s="408">
        <v>924</v>
      </c>
      <c r="H362" s="408">
        <v>833</v>
      </c>
      <c r="I362" s="427">
        <v>1742</v>
      </c>
      <c r="J362" s="451">
        <f t="shared" si="40"/>
        <v>-6</v>
      </c>
      <c r="K362" s="451">
        <f t="shared" si="40"/>
        <v>-23</v>
      </c>
      <c r="L362" s="471">
        <f t="shared" si="41"/>
        <v>-0.720288115246106</v>
      </c>
      <c r="M362" s="471">
        <f t="shared" si="41"/>
        <v>-1.3203214695752052</v>
      </c>
    </row>
    <row r="363" spans="2:13" s="407" customFormat="1" ht="13.5" customHeight="1">
      <c r="B363" s="424" t="s">
        <v>328</v>
      </c>
      <c r="C363" s="425"/>
      <c r="D363" s="408">
        <v>305</v>
      </c>
      <c r="E363" s="408">
        <v>608</v>
      </c>
      <c r="F363" s="408">
        <v>284</v>
      </c>
      <c r="G363" s="408">
        <v>324</v>
      </c>
      <c r="H363" s="408">
        <v>296</v>
      </c>
      <c r="I363" s="427">
        <v>596</v>
      </c>
      <c r="J363" s="451">
        <f t="shared" si="40"/>
        <v>9</v>
      </c>
      <c r="K363" s="451">
        <f t="shared" si="40"/>
        <v>12</v>
      </c>
      <c r="L363" s="471">
        <f t="shared" si="41"/>
        <v>3.0405405405405475</v>
      </c>
      <c r="M363" s="471">
        <f t="shared" si="41"/>
        <v>2.013422818791952</v>
      </c>
    </row>
    <row r="364" spans="2:13" s="407" customFormat="1" ht="13.5" customHeight="1">
      <c r="B364" s="424" t="s">
        <v>329</v>
      </c>
      <c r="C364" s="425"/>
      <c r="D364" s="408">
        <v>225</v>
      </c>
      <c r="E364" s="408">
        <v>485</v>
      </c>
      <c r="F364" s="408">
        <v>221</v>
      </c>
      <c r="G364" s="408">
        <v>264</v>
      </c>
      <c r="H364" s="408">
        <v>234</v>
      </c>
      <c r="I364" s="427">
        <v>508</v>
      </c>
      <c r="J364" s="451">
        <f t="shared" si="40"/>
        <v>-9</v>
      </c>
      <c r="K364" s="451">
        <f t="shared" si="40"/>
        <v>-23</v>
      </c>
      <c r="L364" s="471">
        <f t="shared" si="41"/>
        <v>-3.8461538461538396</v>
      </c>
      <c r="M364" s="471">
        <f t="shared" si="41"/>
        <v>-4.527559055118118</v>
      </c>
    </row>
    <row r="365" spans="2:13" s="407" customFormat="1" ht="13.5" customHeight="1">
      <c r="B365" s="424" t="s">
        <v>330</v>
      </c>
      <c r="C365" s="425"/>
      <c r="D365" s="408">
        <v>149</v>
      </c>
      <c r="E365" s="408">
        <v>298</v>
      </c>
      <c r="F365" s="408">
        <v>150</v>
      </c>
      <c r="G365" s="408">
        <v>148</v>
      </c>
      <c r="H365" s="408">
        <v>154</v>
      </c>
      <c r="I365" s="427">
        <v>314</v>
      </c>
      <c r="J365" s="451">
        <f t="shared" si="40"/>
        <v>-5</v>
      </c>
      <c r="K365" s="451">
        <f t="shared" si="40"/>
        <v>-16</v>
      </c>
      <c r="L365" s="471">
        <f t="shared" si="41"/>
        <v>-3.2467532467532436</v>
      </c>
      <c r="M365" s="471">
        <f t="shared" si="41"/>
        <v>-5.095541401273891</v>
      </c>
    </row>
    <row r="366" spans="2:13" s="407" customFormat="1" ht="13.5" customHeight="1">
      <c r="B366" s="424" t="s">
        <v>331</v>
      </c>
      <c r="C366" s="425"/>
      <c r="D366" s="408">
        <v>341</v>
      </c>
      <c r="E366" s="408">
        <v>831</v>
      </c>
      <c r="F366" s="408">
        <v>406</v>
      </c>
      <c r="G366" s="408">
        <v>425</v>
      </c>
      <c r="H366" s="408">
        <v>341</v>
      </c>
      <c r="I366" s="427">
        <v>854</v>
      </c>
      <c r="J366" s="451">
        <f t="shared" si="40"/>
        <v>0</v>
      </c>
      <c r="K366" s="451">
        <f t="shared" si="40"/>
        <v>-23</v>
      </c>
      <c r="L366" s="471">
        <f t="shared" si="41"/>
        <v>0</v>
      </c>
      <c r="M366" s="471">
        <f t="shared" si="41"/>
        <v>-2.6932084309133586</v>
      </c>
    </row>
    <row r="367" spans="2:13" s="407" customFormat="1" ht="13.5" customHeight="1">
      <c r="B367" s="424" t="s">
        <v>332</v>
      </c>
      <c r="C367" s="425"/>
      <c r="D367" s="408">
        <v>402</v>
      </c>
      <c r="E367" s="408">
        <v>1072</v>
      </c>
      <c r="F367" s="408">
        <v>521</v>
      </c>
      <c r="G367" s="408">
        <v>551</v>
      </c>
      <c r="H367" s="408">
        <v>411</v>
      </c>
      <c r="I367" s="427">
        <v>1079</v>
      </c>
      <c r="J367" s="451">
        <f t="shared" si="40"/>
        <v>-9</v>
      </c>
      <c r="K367" s="451">
        <f t="shared" si="40"/>
        <v>-7</v>
      </c>
      <c r="L367" s="471">
        <f t="shared" si="41"/>
        <v>-2.189781021897801</v>
      </c>
      <c r="M367" s="471">
        <f t="shared" si="41"/>
        <v>-0.6487488415199323</v>
      </c>
    </row>
    <row r="368" spans="2:13" s="407" customFormat="1" ht="13.5" customHeight="1">
      <c r="B368" s="424" t="s">
        <v>333</v>
      </c>
      <c r="C368" s="425"/>
      <c r="D368" s="408">
        <v>294</v>
      </c>
      <c r="E368" s="408">
        <v>544</v>
      </c>
      <c r="F368" s="408">
        <v>293</v>
      </c>
      <c r="G368" s="408">
        <v>251</v>
      </c>
      <c r="H368" s="408">
        <v>289</v>
      </c>
      <c r="I368" s="427">
        <v>543</v>
      </c>
      <c r="J368" s="451">
        <f t="shared" si="40"/>
        <v>5</v>
      </c>
      <c r="K368" s="451">
        <f t="shared" si="40"/>
        <v>1</v>
      </c>
      <c r="L368" s="471">
        <f t="shared" si="41"/>
        <v>1.730103806228385</v>
      </c>
      <c r="M368" s="471">
        <f t="shared" si="41"/>
        <v>0.18416206261511547</v>
      </c>
    </row>
    <row r="369" spans="2:13" s="407" customFormat="1" ht="13.5" customHeight="1">
      <c r="B369" s="424" t="s">
        <v>334</v>
      </c>
      <c r="C369" s="425"/>
      <c r="D369" s="408">
        <v>651</v>
      </c>
      <c r="E369" s="408">
        <v>1344</v>
      </c>
      <c r="F369" s="408">
        <v>657</v>
      </c>
      <c r="G369" s="408">
        <v>687</v>
      </c>
      <c r="H369" s="408">
        <v>664</v>
      </c>
      <c r="I369" s="427">
        <v>1371</v>
      </c>
      <c r="J369" s="451">
        <f t="shared" si="40"/>
        <v>-13</v>
      </c>
      <c r="K369" s="451">
        <f t="shared" si="40"/>
        <v>-27</v>
      </c>
      <c r="L369" s="471">
        <f t="shared" si="41"/>
        <v>-1.957831325301214</v>
      </c>
      <c r="M369" s="471">
        <f t="shared" si="41"/>
        <v>-1.9693654266958447</v>
      </c>
    </row>
    <row r="370" spans="2:13" s="407" customFormat="1" ht="13.5" customHeight="1">
      <c r="B370" s="424" t="s">
        <v>335</v>
      </c>
      <c r="C370" s="425"/>
      <c r="D370" s="408">
        <v>727</v>
      </c>
      <c r="E370" s="408">
        <v>1316</v>
      </c>
      <c r="F370" s="408">
        <v>618</v>
      </c>
      <c r="G370" s="408">
        <v>698</v>
      </c>
      <c r="H370" s="408">
        <v>736</v>
      </c>
      <c r="I370" s="427">
        <v>1325</v>
      </c>
      <c r="J370" s="451">
        <f t="shared" si="40"/>
        <v>-9</v>
      </c>
      <c r="K370" s="451">
        <f t="shared" si="40"/>
        <v>-9</v>
      </c>
      <c r="L370" s="471">
        <f t="shared" si="41"/>
        <v>-1.2228260869565162</v>
      </c>
      <c r="M370" s="471">
        <f t="shared" si="41"/>
        <v>-0.6792452830188722</v>
      </c>
    </row>
    <row r="371" spans="2:13" s="407" customFormat="1" ht="13.5" customHeight="1">
      <c r="B371" s="424" t="s">
        <v>336</v>
      </c>
      <c r="C371" s="425"/>
      <c r="D371" s="419">
        <v>380</v>
      </c>
      <c r="E371" s="419">
        <v>696</v>
      </c>
      <c r="F371" s="408">
        <v>321</v>
      </c>
      <c r="G371" s="408">
        <v>375</v>
      </c>
      <c r="H371" s="408">
        <v>383</v>
      </c>
      <c r="I371" s="427">
        <v>704</v>
      </c>
      <c r="J371" s="451">
        <f t="shared" si="40"/>
        <v>-3</v>
      </c>
      <c r="K371" s="451">
        <f t="shared" si="40"/>
        <v>-8</v>
      </c>
      <c r="L371" s="471">
        <f t="shared" si="41"/>
        <v>-0.7832898172323866</v>
      </c>
      <c r="M371" s="471">
        <f t="shared" si="41"/>
        <v>-1.1363636363636402</v>
      </c>
    </row>
    <row r="372" spans="2:13" s="407" customFormat="1" ht="13.5" customHeight="1">
      <c r="B372" s="424" t="s">
        <v>337</v>
      </c>
      <c r="C372" s="425"/>
      <c r="D372" s="419">
        <v>436</v>
      </c>
      <c r="E372" s="419">
        <v>982</v>
      </c>
      <c r="F372" s="408">
        <v>472</v>
      </c>
      <c r="G372" s="408">
        <v>510</v>
      </c>
      <c r="H372" s="408">
        <v>444</v>
      </c>
      <c r="I372" s="427">
        <v>1006</v>
      </c>
      <c r="J372" s="451">
        <f t="shared" si="40"/>
        <v>-8</v>
      </c>
      <c r="K372" s="451">
        <f t="shared" si="40"/>
        <v>-24</v>
      </c>
      <c r="L372" s="471">
        <f t="shared" si="41"/>
        <v>-1.8018018018018012</v>
      </c>
      <c r="M372" s="471">
        <f t="shared" si="41"/>
        <v>-2.3856858846918527</v>
      </c>
    </row>
    <row r="373" spans="1:13" s="407" customFormat="1" ht="4.5" customHeight="1">
      <c r="A373" s="430"/>
      <c r="B373" s="431"/>
      <c r="C373" s="431"/>
      <c r="D373" s="441"/>
      <c r="E373" s="441"/>
      <c r="F373" s="430"/>
      <c r="G373" s="430"/>
      <c r="H373" s="430"/>
      <c r="I373" s="432"/>
      <c r="J373" s="458"/>
      <c r="K373" s="458"/>
      <c r="L373" s="472"/>
      <c r="M373" s="472"/>
    </row>
    <row r="374" spans="1:13" s="407" customFormat="1" ht="3.75" customHeight="1">
      <c r="A374" s="408"/>
      <c r="B374" s="425"/>
      <c r="C374" s="425"/>
      <c r="D374" s="419"/>
      <c r="E374" s="419"/>
      <c r="F374" s="408"/>
      <c r="G374" s="408"/>
      <c r="H374" s="408"/>
      <c r="I374" s="427"/>
      <c r="J374" s="451"/>
      <c r="K374" s="451"/>
      <c r="L374" s="471"/>
      <c r="M374" s="471"/>
    </row>
    <row r="375" spans="1:13" s="407" customFormat="1" ht="12" customHeight="1">
      <c r="A375" s="417" t="s">
        <v>92</v>
      </c>
      <c r="B375" s="417"/>
      <c r="C375" s="425"/>
      <c r="D375" s="419"/>
      <c r="E375" s="419"/>
      <c r="F375" s="408"/>
      <c r="G375" s="408"/>
      <c r="H375" s="408"/>
      <c r="I375" s="427"/>
      <c r="J375" s="451"/>
      <c r="K375" s="451"/>
      <c r="L375" s="471"/>
      <c r="M375" s="471"/>
    </row>
    <row r="376" spans="1:13" ht="18" customHeight="1">
      <c r="A376" s="435" t="s">
        <v>145</v>
      </c>
      <c r="B376" s="435"/>
      <c r="C376" s="435"/>
      <c r="D376" s="435"/>
      <c r="E376" s="435"/>
      <c r="F376" s="435"/>
      <c r="G376" s="435"/>
      <c r="H376" s="435"/>
      <c r="I376" s="435"/>
      <c r="J376" s="459"/>
      <c r="K376" s="459"/>
      <c r="L376" s="473"/>
      <c r="M376" s="478"/>
    </row>
    <row r="377" spans="1:13" ht="12" customHeight="1">
      <c r="A377" s="435"/>
      <c r="B377" s="435"/>
      <c r="C377" s="435"/>
      <c r="D377" s="435"/>
      <c r="E377" s="435"/>
      <c r="F377" s="435"/>
      <c r="G377" s="435"/>
      <c r="H377" s="435"/>
      <c r="I377" s="435"/>
      <c r="J377" s="459"/>
      <c r="K377" s="459"/>
      <c r="L377" s="473"/>
      <c r="M377" s="478"/>
    </row>
    <row r="378" spans="1:13" ht="12" customHeight="1">
      <c r="A378" s="407"/>
      <c r="B378" s="407"/>
      <c r="C378" s="407"/>
      <c r="D378" s="407"/>
      <c r="E378" s="407"/>
      <c r="F378" s="407"/>
      <c r="G378" s="407"/>
      <c r="H378" s="407"/>
      <c r="I378" s="407"/>
      <c r="J378" s="453"/>
      <c r="K378" s="453"/>
      <c r="L378" s="465"/>
      <c r="M378" s="465" t="s">
        <v>713</v>
      </c>
    </row>
    <row r="379" spans="1:13" ht="3.75" customHeight="1">
      <c r="A379" s="430"/>
      <c r="B379" s="430"/>
      <c r="C379" s="430"/>
      <c r="D379" s="430"/>
      <c r="E379" s="430"/>
      <c r="F379" s="430"/>
      <c r="G379" s="430"/>
      <c r="H379" s="430"/>
      <c r="I379" s="430"/>
      <c r="J379" s="460"/>
      <c r="K379" s="460"/>
      <c r="L379" s="476"/>
      <c r="M379" s="476"/>
    </row>
    <row r="380" spans="1:13" ht="15" customHeight="1">
      <c r="A380" s="409"/>
      <c r="B380" s="410" t="s">
        <v>38</v>
      </c>
      <c r="C380" s="436"/>
      <c r="D380" s="511" t="s">
        <v>714</v>
      </c>
      <c r="E380" s="511"/>
      <c r="F380" s="511"/>
      <c r="G380" s="512"/>
      <c r="H380" s="513">
        <v>14</v>
      </c>
      <c r="I380" s="514"/>
      <c r="J380" s="515" t="s">
        <v>39</v>
      </c>
      <c r="K380" s="515"/>
      <c r="L380" s="516" t="s">
        <v>742</v>
      </c>
      <c r="M380" s="517"/>
    </row>
    <row r="381" spans="1:13" ht="15" customHeight="1">
      <c r="A381" s="412" t="s">
        <v>40</v>
      </c>
      <c r="B381" s="413"/>
      <c r="C381" s="414"/>
      <c r="D381" s="415" t="s">
        <v>41</v>
      </c>
      <c r="E381" s="416" t="s">
        <v>739</v>
      </c>
      <c r="F381" s="416" t="s">
        <v>42</v>
      </c>
      <c r="G381" s="416" t="s">
        <v>43</v>
      </c>
      <c r="H381" s="415" t="s">
        <v>41</v>
      </c>
      <c r="I381" s="416" t="s">
        <v>739</v>
      </c>
      <c r="J381" s="455" t="s">
        <v>41</v>
      </c>
      <c r="K381" s="455" t="s">
        <v>739</v>
      </c>
      <c r="L381" s="467" t="s">
        <v>41</v>
      </c>
      <c r="M381" s="468" t="s">
        <v>739</v>
      </c>
    </row>
    <row r="382" spans="1:13" ht="4.5" customHeight="1">
      <c r="A382" s="417"/>
      <c r="B382" s="418"/>
      <c r="C382" s="419"/>
      <c r="D382" s="420"/>
      <c r="E382" s="420"/>
      <c r="F382" s="420"/>
      <c r="G382" s="420"/>
      <c r="H382" s="420"/>
      <c r="I382" s="420"/>
      <c r="J382" s="456"/>
      <c r="K382" s="456"/>
      <c r="L382" s="469"/>
      <c r="M382" s="469"/>
    </row>
    <row r="383" spans="2:13" s="407" customFormat="1" ht="13.5" customHeight="1">
      <c r="B383" s="424" t="s">
        <v>338</v>
      </c>
      <c r="C383" s="425"/>
      <c r="D383" s="419">
        <v>195</v>
      </c>
      <c r="E383" s="419">
        <v>434</v>
      </c>
      <c r="F383" s="408">
        <v>194</v>
      </c>
      <c r="G383" s="408">
        <v>240</v>
      </c>
      <c r="H383" s="408">
        <v>201</v>
      </c>
      <c r="I383" s="427">
        <v>449</v>
      </c>
      <c r="J383" s="451">
        <f aca="true" t="shared" si="42" ref="J383:K398">D383-H383</f>
        <v>-6</v>
      </c>
      <c r="K383" s="451">
        <f t="shared" si="42"/>
        <v>-15</v>
      </c>
      <c r="L383" s="471">
        <f aca="true" t="shared" si="43" ref="L383:M398">D383/H383*100-100</f>
        <v>-2.985074626865668</v>
      </c>
      <c r="M383" s="471">
        <f t="shared" si="43"/>
        <v>-3.340757238307347</v>
      </c>
    </row>
    <row r="384" spans="2:13" s="407" customFormat="1" ht="13.5" customHeight="1">
      <c r="B384" s="424" t="s">
        <v>339</v>
      </c>
      <c r="C384" s="425"/>
      <c r="D384" s="419">
        <v>81</v>
      </c>
      <c r="E384" s="419">
        <v>213</v>
      </c>
      <c r="F384" s="408">
        <v>98</v>
      </c>
      <c r="G384" s="408">
        <v>115</v>
      </c>
      <c r="H384" s="408">
        <v>78</v>
      </c>
      <c r="I384" s="427">
        <v>213</v>
      </c>
      <c r="J384" s="451">
        <f t="shared" si="42"/>
        <v>3</v>
      </c>
      <c r="K384" s="451">
        <f t="shared" si="42"/>
        <v>0</v>
      </c>
      <c r="L384" s="471">
        <f t="shared" si="43"/>
        <v>3.846153846153854</v>
      </c>
      <c r="M384" s="471">
        <f t="shared" si="43"/>
        <v>0</v>
      </c>
    </row>
    <row r="385" spans="1:13" s="421" customFormat="1" ht="13.5" customHeight="1">
      <c r="A385" s="407"/>
      <c r="B385" s="424" t="s">
        <v>340</v>
      </c>
      <c r="C385" s="425"/>
      <c r="D385" s="419">
        <v>440</v>
      </c>
      <c r="E385" s="419">
        <v>1071</v>
      </c>
      <c r="F385" s="408">
        <v>516</v>
      </c>
      <c r="G385" s="408">
        <v>555</v>
      </c>
      <c r="H385" s="408">
        <v>439</v>
      </c>
      <c r="I385" s="427">
        <v>1073</v>
      </c>
      <c r="J385" s="451">
        <f t="shared" si="42"/>
        <v>1</v>
      </c>
      <c r="K385" s="451">
        <f t="shared" si="42"/>
        <v>-2</v>
      </c>
      <c r="L385" s="471">
        <f t="shared" si="43"/>
        <v>0.22779043280183942</v>
      </c>
      <c r="M385" s="471">
        <f t="shared" si="43"/>
        <v>-0.18639328984157544</v>
      </c>
    </row>
    <row r="386" spans="2:13" s="407" customFormat="1" ht="13.5" customHeight="1">
      <c r="B386" s="424" t="s">
        <v>341</v>
      </c>
      <c r="C386" s="425"/>
      <c r="D386" s="419">
        <v>101</v>
      </c>
      <c r="E386" s="419">
        <v>300</v>
      </c>
      <c r="F386" s="408">
        <v>152</v>
      </c>
      <c r="G386" s="408">
        <v>148</v>
      </c>
      <c r="H386" s="408">
        <v>94</v>
      </c>
      <c r="I386" s="427">
        <v>276</v>
      </c>
      <c r="J386" s="451">
        <f t="shared" si="42"/>
        <v>7</v>
      </c>
      <c r="K386" s="451">
        <f t="shared" si="42"/>
        <v>24</v>
      </c>
      <c r="L386" s="471">
        <f t="shared" si="43"/>
        <v>7.446808510638306</v>
      </c>
      <c r="M386" s="471">
        <f t="shared" si="43"/>
        <v>8.695652173913032</v>
      </c>
    </row>
    <row r="387" spans="2:13" s="407" customFormat="1" ht="13.5" customHeight="1">
      <c r="B387" s="424" t="s">
        <v>342</v>
      </c>
      <c r="C387" s="425"/>
      <c r="D387" s="419">
        <v>69</v>
      </c>
      <c r="E387" s="419">
        <v>197</v>
      </c>
      <c r="F387" s="408">
        <v>94</v>
      </c>
      <c r="G387" s="408">
        <v>103</v>
      </c>
      <c r="H387" s="408">
        <v>65</v>
      </c>
      <c r="I387" s="427">
        <v>199</v>
      </c>
      <c r="J387" s="451">
        <f t="shared" si="42"/>
        <v>4</v>
      </c>
      <c r="K387" s="451">
        <f t="shared" si="42"/>
        <v>-2</v>
      </c>
      <c r="L387" s="471">
        <f t="shared" si="43"/>
        <v>6.15384615384616</v>
      </c>
      <c r="M387" s="471">
        <f t="shared" si="43"/>
        <v>-1.0050251256281513</v>
      </c>
    </row>
    <row r="388" spans="1:14" s="407" customFormat="1" ht="13.5" customHeight="1">
      <c r="A388" s="421" t="s">
        <v>343</v>
      </c>
      <c r="B388" s="422"/>
      <c r="C388" s="423"/>
      <c r="D388" s="423">
        <f aca="true" t="shared" si="44" ref="D388:I388">SUM(D389:D395)</f>
        <v>11713</v>
      </c>
      <c r="E388" s="423">
        <f t="shared" si="44"/>
        <v>27857</v>
      </c>
      <c r="F388" s="423">
        <f t="shared" si="44"/>
        <v>13113</v>
      </c>
      <c r="G388" s="423">
        <f t="shared" si="44"/>
        <v>14744</v>
      </c>
      <c r="H388" s="423">
        <f t="shared" si="44"/>
        <v>11517</v>
      </c>
      <c r="I388" s="423">
        <f t="shared" si="44"/>
        <v>27578</v>
      </c>
      <c r="J388" s="457">
        <f t="shared" si="42"/>
        <v>196</v>
      </c>
      <c r="K388" s="457">
        <f t="shared" si="42"/>
        <v>279</v>
      </c>
      <c r="L388" s="470">
        <f t="shared" si="43"/>
        <v>1.7018320743248978</v>
      </c>
      <c r="M388" s="470">
        <f t="shared" si="43"/>
        <v>1.011675973602138</v>
      </c>
      <c r="N388" s="421"/>
    </row>
    <row r="389" spans="2:13" s="407" customFormat="1" ht="13.5" customHeight="1">
      <c r="B389" s="424" t="s">
        <v>344</v>
      </c>
      <c r="C389" s="425"/>
      <c r="D389" s="408">
        <v>1511</v>
      </c>
      <c r="E389" s="408">
        <v>3750</v>
      </c>
      <c r="F389" s="408">
        <v>1757</v>
      </c>
      <c r="G389" s="408">
        <v>1993</v>
      </c>
      <c r="H389" s="408">
        <v>1395</v>
      </c>
      <c r="I389" s="427">
        <v>3476</v>
      </c>
      <c r="J389" s="451">
        <f t="shared" si="42"/>
        <v>116</v>
      </c>
      <c r="K389" s="451">
        <f t="shared" si="42"/>
        <v>274</v>
      </c>
      <c r="L389" s="471">
        <f t="shared" si="43"/>
        <v>8.315412186379916</v>
      </c>
      <c r="M389" s="471">
        <f t="shared" si="43"/>
        <v>7.8826237054085055</v>
      </c>
    </row>
    <row r="390" spans="2:13" s="407" customFormat="1" ht="13.5" customHeight="1">
      <c r="B390" s="424" t="s">
        <v>345</v>
      </c>
      <c r="C390" s="425"/>
      <c r="D390" s="408">
        <v>7691</v>
      </c>
      <c r="E390" s="408">
        <v>18709</v>
      </c>
      <c r="F390" s="408">
        <v>8895</v>
      </c>
      <c r="G390" s="408">
        <v>9814</v>
      </c>
      <c r="H390" s="408">
        <v>7609</v>
      </c>
      <c r="I390" s="427">
        <v>18668</v>
      </c>
      <c r="J390" s="451">
        <f t="shared" si="42"/>
        <v>82</v>
      </c>
      <c r="K390" s="451">
        <f t="shared" si="42"/>
        <v>41</v>
      </c>
      <c r="L390" s="471">
        <f t="shared" si="43"/>
        <v>1.0776711788671207</v>
      </c>
      <c r="M390" s="471">
        <f t="shared" si="43"/>
        <v>0.21962716948789307</v>
      </c>
    </row>
    <row r="391" spans="2:14" s="407" customFormat="1" ht="13.5" customHeight="1">
      <c r="B391" s="424" t="s">
        <v>346</v>
      </c>
      <c r="C391" s="425"/>
      <c r="D391" s="408">
        <v>255</v>
      </c>
      <c r="E391" s="408">
        <v>479</v>
      </c>
      <c r="F391" s="408">
        <v>221</v>
      </c>
      <c r="G391" s="408">
        <v>258</v>
      </c>
      <c r="H391" s="408">
        <v>261</v>
      </c>
      <c r="I391" s="427">
        <v>492</v>
      </c>
      <c r="J391" s="451">
        <f t="shared" si="42"/>
        <v>-6</v>
      </c>
      <c r="K391" s="451">
        <f t="shared" si="42"/>
        <v>-13</v>
      </c>
      <c r="L391" s="471">
        <f t="shared" si="43"/>
        <v>-2.2988505747126453</v>
      </c>
      <c r="M391" s="471">
        <f t="shared" si="43"/>
        <v>-2.642276422764226</v>
      </c>
      <c r="N391" s="421"/>
    </row>
    <row r="392" spans="2:13" s="407" customFormat="1" ht="13.5" customHeight="1">
      <c r="B392" s="424" t="s">
        <v>347</v>
      </c>
      <c r="C392" s="425"/>
      <c r="D392" s="408">
        <v>209</v>
      </c>
      <c r="E392" s="408">
        <v>458</v>
      </c>
      <c r="F392" s="408">
        <v>207</v>
      </c>
      <c r="G392" s="408">
        <v>251</v>
      </c>
      <c r="H392" s="408">
        <v>208</v>
      </c>
      <c r="I392" s="427">
        <v>454</v>
      </c>
      <c r="J392" s="451">
        <f t="shared" si="42"/>
        <v>1</v>
      </c>
      <c r="K392" s="451">
        <f t="shared" si="42"/>
        <v>4</v>
      </c>
      <c r="L392" s="471">
        <f t="shared" si="43"/>
        <v>0.4807692307692264</v>
      </c>
      <c r="M392" s="471">
        <f t="shared" si="43"/>
        <v>0.881057268722472</v>
      </c>
    </row>
    <row r="393" spans="1:14" s="421" customFormat="1" ht="13.5" customHeight="1">
      <c r="A393" s="407"/>
      <c r="B393" s="424" t="s">
        <v>348</v>
      </c>
      <c r="C393" s="425"/>
      <c r="D393" s="408">
        <v>846</v>
      </c>
      <c r="E393" s="408">
        <v>1873</v>
      </c>
      <c r="F393" s="408">
        <v>811</v>
      </c>
      <c r="G393" s="408">
        <v>1062</v>
      </c>
      <c r="H393" s="408">
        <v>837</v>
      </c>
      <c r="I393" s="427">
        <v>1865</v>
      </c>
      <c r="J393" s="451">
        <f t="shared" si="42"/>
        <v>9</v>
      </c>
      <c r="K393" s="451">
        <f t="shared" si="42"/>
        <v>8</v>
      </c>
      <c r="L393" s="471">
        <f t="shared" si="43"/>
        <v>1.0752688172043037</v>
      </c>
      <c r="M393" s="471">
        <f t="shared" si="43"/>
        <v>0.4289544235925007</v>
      </c>
      <c r="N393" s="407"/>
    </row>
    <row r="394" spans="2:14" s="407" customFormat="1" ht="13.5" customHeight="1">
      <c r="B394" s="424" t="s">
        <v>349</v>
      </c>
      <c r="C394" s="425"/>
      <c r="D394" s="408">
        <v>584</v>
      </c>
      <c r="E394" s="408">
        <v>1302</v>
      </c>
      <c r="F394" s="408">
        <v>599</v>
      </c>
      <c r="G394" s="408">
        <v>703</v>
      </c>
      <c r="H394" s="408">
        <v>597</v>
      </c>
      <c r="I394" s="427">
        <v>1349</v>
      </c>
      <c r="J394" s="451">
        <f t="shared" si="42"/>
        <v>-13</v>
      </c>
      <c r="K394" s="451">
        <f t="shared" si="42"/>
        <v>-47</v>
      </c>
      <c r="L394" s="471">
        <f t="shared" si="43"/>
        <v>-2.17755443886098</v>
      </c>
      <c r="M394" s="471">
        <f t="shared" si="43"/>
        <v>-3.484062268346918</v>
      </c>
      <c r="N394" s="421"/>
    </row>
    <row r="395" spans="2:13" s="407" customFormat="1" ht="13.5" customHeight="1">
      <c r="B395" s="424" t="s">
        <v>350</v>
      </c>
      <c r="C395" s="425"/>
      <c r="D395" s="408">
        <v>617</v>
      </c>
      <c r="E395" s="408">
        <v>1286</v>
      </c>
      <c r="F395" s="408">
        <v>623</v>
      </c>
      <c r="G395" s="408">
        <v>663</v>
      </c>
      <c r="H395" s="408">
        <v>610</v>
      </c>
      <c r="I395" s="427">
        <v>1274</v>
      </c>
      <c r="J395" s="451">
        <f t="shared" si="42"/>
        <v>7</v>
      </c>
      <c r="K395" s="451">
        <f t="shared" si="42"/>
        <v>12</v>
      </c>
      <c r="L395" s="471">
        <f t="shared" si="43"/>
        <v>1.1475409836065609</v>
      </c>
      <c r="M395" s="471">
        <f t="shared" si="43"/>
        <v>0.9419152276295222</v>
      </c>
    </row>
    <row r="396" spans="1:13" s="407" customFormat="1" ht="13.5" customHeight="1">
      <c r="A396" s="421" t="s">
        <v>351</v>
      </c>
      <c r="B396" s="422"/>
      <c r="C396" s="423"/>
      <c r="D396" s="423">
        <f aca="true" t="shared" si="45" ref="D396:I396">SUM(D397:D420)</f>
        <v>11446</v>
      </c>
      <c r="E396" s="423">
        <f t="shared" si="45"/>
        <v>28082</v>
      </c>
      <c r="F396" s="423">
        <f t="shared" si="45"/>
        <v>13370</v>
      </c>
      <c r="G396" s="423">
        <f t="shared" si="45"/>
        <v>14712</v>
      </c>
      <c r="H396" s="423">
        <f t="shared" si="45"/>
        <v>11363</v>
      </c>
      <c r="I396" s="423">
        <f t="shared" si="45"/>
        <v>28020</v>
      </c>
      <c r="J396" s="457">
        <f t="shared" si="42"/>
        <v>83</v>
      </c>
      <c r="K396" s="457">
        <f t="shared" si="42"/>
        <v>62</v>
      </c>
      <c r="L396" s="470">
        <f t="shared" si="43"/>
        <v>0.7304409046906528</v>
      </c>
      <c r="M396" s="470">
        <f t="shared" si="43"/>
        <v>0.22127052105638256</v>
      </c>
    </row>
    <row r="397" spans="2:14" s="407" customFormat="1" ht="13.5" customHeight="1">
      <c r="B397" s="424" t="s">
        <v>352</v>
      </c>
      <c r="C397" s="425"/>
      <c r="D397" s="408">
        <v>4721</v>
      </c>
      <c r="E397" s="408">
        <v>10713</v>
      </c>
      <c r="F397" s="408">
        <v>5150</v>
      </c>
      <c r="G397" s="408">
        <v>5563</v>
      </c>
      <c r="H397" s="408">
        <v>4692</v>
      </c>
      <c r="I397" s="427">
        <v>10673</v>
      </c>
      <c r="J397" s="451">
        <f t="shared" si="42"/>
        <v>29</v>
      </c>
      <c r="K397" s="451">
        <f t="shared" si="42"/>
        <v>40</v>
      </c>
      <c r="L397" s="471">
        <f t="shared" si="43"/>
        <v>0.6180733162830307</v>
      </c>
      <c r="M397" s="471">
        <f t="shared" si="43"/>
        <v>0.3747774758737137</v>
      </c>
      <c r="N397" s="421"/>
    </row>
    <row r="398" spans="2:13" s="407" customFormat="1" ht="13.5" customHeight="1">
      <c r="B398" s="424" t="s">
        <v>353</v>
      </c>
      <c r="C398" s="425"/>
      <c r="D398" s="408">
        <v>775</v>
      </c>
      <c r="E398" s="408">
        <v>1747</v>
      </c>
      <c r="F398" s="408">
        <v>837</v>
      </c>
      <c r="G398" s="408">
        <v>910</v>
      </c>
      <c r="H398" s="408">
        <v>757</v>
      </c>
      <c r="I398" s="427">
        <v>1723</v>
      </c>
      <c r="J398" s="451">
        <f t="shared" si="42"/>
        <v>18</v>
      </c>
      <c r="K398" s="451">
        <f t="shared" si="42"/>
        <v>24</v>
      </c>
      <c r="L398" s="471">
        <f t="shared" si="43"/>
        <v>2.377807133421399</v>
      </c>
      <c r="M398" s="471">
        <f t="shared" si="43"/>
        <v>1.3929193267556457</v>
      </c>
    </row>
    <row r="399" spans="2:13" s="407" customFormat="1" ht="13.5" customHeight="1">
      <c r="B399" s="424" t="s">
        <v>354</v>
      </c>
      <c r="C399" s="425"/>
      <c r="D399" s="408">
        <v>1</v>
      </c>
      <c r="E399" s="408">
        <v>3</v>
      </c>
      <c r="F399" s="408">
        <v>2</v>
      </c>
      <c r="G399" s="408">
        <v>1</v>
      </c>
      <c r="H399" s="408">
        <v>1</v>
      </c>
      <c r="I399" s="427">
        <v>3</v>
      </c>
      <c r="J399" s="451">
        <f aca="true" t="shared" si="46" ref="J399:K414">D399-H399</f>
        <v>0</v>
      </c>
      <c r="K399" s="451">
        <f t="shared" si="46"/>
        <v>0</v>
      </c>
      <c r="L399" s="471">
        <f aca="true" t="shared" si="47" ref="L399:M435">D399/H399*100-100</f>
        <v>0</v>
      </c>
      <c r="M399" s="471">
        <f t="shared" si="47"/>
        <v>0</v>
      </c>
    </row>
    <row r="400" spans="2:14" s="407" customFormat="1" ht="13.5" customHeight="1">
      <c r="B400" s="424" t="s">
        <v>355</v>
      </c>
      <c r="C400" s="425"/>
      <c r="D400" s="408">
        <v>340</v>
      </c>
      <c r="E400" s="408">
        <v>808</v>
      </c>
      <c r="F400" s="408">
        <v>367</v>
      </c>
      <c r="G400" s="408">
        <v>441</v>
      </c>
      <c r="H400" s="408">
        <v>345</v>
      </c>
      <c r="I400" s="427">
        <v>802</v>
      </c>
      <c r="J400" s="451">
        <f t="shared" si="46"/>
        <v>-5</v>
      </c>
      <c r="K400" s="451">
        <f t="shared" si="46"/>
        <v>6</v>
      </c>
      <c r="L400" s="471">
        <f t="shared" si="47"/>
        <v>-1.4492753623188293</v>
      </c>
      <c r="M400" s="471">
        <f t="shared" si="47"/>
        <v>0.748129675810489</v>
      </c>
      <c r="N400" s="421"/>
    </row>
    <row r="401" spans="2:13" s="407" customFormat="1" ht="13.5" customHeight="1">
      <c r="B401" s="424" t="s">
        <v>356</v>
      </c>
      <c r="C401" s="425"/>
      <c r="D401" s="408">
        <v>286</v>
      </c>
      <c r="E401" s="408">
        <v>624</v>
      </c>
      <c r="F401" s="408">
        <v>287</v>
      </c>
      <c r="G401" s="408">
        <v>337</v>
      </c>
      <c r="H401" s="408">
        <v>278</v>
      </c>
      <c r="I401" s="427">
        <v>626</v>
      </c>
      <c r="J401" s="451">
        <f t="shared" si="46"/>
        <v>8</v>
      </c>
      <c r="K401" s="451">
        <f t="shared" si="46"/>
        <v>-2</v>
      </c>
      <c r="L401" s="471">
        <f t="shared" si="47"/>
        <v>2.8776978417266292</v>
      </c>
      <c r="M401" s="471">
        <f t="shared" si="47"/>
        <v>-0.31948881789138284</v>
      </c>
    </row>
    <row r="402" spans="2:13" s="407" customFormat="1" ht="13.5" customHeight="1">
      <c r="B402" s="424" t="s">
        <v>357</v>
      </c>
      <c r="C402" s="425"/>
      <c r="D402" s="408">
        <v>169</v>
      </c>
      <c r="E402" s="408">
        <v>430</v>
      </c>
      <c r="F402" s="408">
        <v>214</v>
      </c>
      <c r="G402" s="408">
        <v>216</v>
      </c>
      <c r="H402" s="408">
        <v>174</v>
      </c>
      <c r="I402" s="427">
        <v>449</v>
      </c>
      <c r="J402" s="451">
        <f t="shared" si="46"/>
        <v>-5</v>
      </c>
      <c r="K402" s="451">
        <f t="shared" si="46"/>
        <v>-19</v>
      </c>
      <c r="L402" s="471">
        <f t="shared" si="47"/>
        <v>-2.8735632183908137</v>
      </c>
      <c r="M402" s="471">
        <f t="shared" si="47"/>
        <v>-4.2316258351893055</v>
      </c>
    </row>
    <row r="403" spans="2:14" s="407" customFormat="1" ht="13.5" customHeight="1">
      <c r="B403" s="424" t="s">
        <v>358</v>
      </c>
      <c r="C403" s="425"/>
      <c r="D403" s="408">
        <v>142</v>
      </c>
      <c r="E403" s="408">
        <v>369</v>
      </c>
      <c r="F403" s="408">
        <v>174</v>
      </c>
      <c r="G403" s="408">
        <v>195</v>
      </c>
      <c r="H403" s="408">
        <v>142</v>
      </c>
      <c r="I403" s="427">
        <v>380</v>
      </c>
      <c r="J403" s="451">
        <f t="shared" si="46"/>
        <v>0</v>
      </c>
      <c r="K403" s="451">
        <f t="shared" si="46"/>
        <v>-11</v>
      </c>
      <c r="L403" s="471">
        <f t="shared" si="47"/>
        <v>0</v>
      </c>
      <c r="M403" s="471">
        <f t="shared" si="47"/>
        <v>-2.89473684210526</v>
      </c>
      <c r="N403" s="421"/>
    </row>
    <row r="404" spans="2:13" s="407" customFormat="1" ht="13.5" customHeight="1">
      <c r="B404" s="424" t="s">
        <v>359</v>
      </c>
      <c r="C404" s="425"/>
      <c r="D404" s="408">
        <v>333</v>
      </c>
      <c r="E404" s="408">
        <v>831</v>
      </c>
      <c r="F404" s="408">
        <v>392</v>
      </c>
      <c r="G404" s="408">
        <v>439</v>
      </c>
      <c r="H404" s="408">
        <v>335</v>
      </c>
      <c r="I404" s="427">
        <v>848</v>
      </c>
      <c r="J404" s="451">
        <f t="shared" si="46"/>
        <v>-2</v>
      </c>
      <c r="K404" s="451">
        <f t="shared" si="46"/>
        <v>-17</v>
      </c>
      <c r="L404" s="471">
        <f t="shared" si="47"/>
        <v>-0.5970149253731307</v>
      </c>
      <c r="M404" s="471">
        <f t="shared" si="47"/>
        <v>-2.004716981132077</v>
      </c>
    </row>
    <row r="405" spans="2:13" s="407" customFormat="1" ht="13.5" customHeight="1">
      <c r="B405" s="424" t="s">
        <v>360</v>
      </c>
      <c r="C405" s="425"/>
      <c r="D405" s="408">
        <v>466</v>
      </c>
      <c r="E405" s="408">
        <v>1150</v>
      </c>
      <c r="F405" s="408">
        <v>536</v>
      </c>
      <c r="G405" s="408">
        <v>614</v>
      </c>
      <c r="H405" s="408">
        <v>467</v>
      </c>
      <c r="I405" s="427">
        <v>1151</v>
      </c>
      <c r="J405" s="451">
        <f t="shared" si="46"/>
        <v>-1</v>
      </c>
      <c r="K405" s="451">
        <f t="shared" si="46"/>
        <v>-1</v>
      </c>
      <c r="L405" s="471">
        <f t="shared" si="47"/>
        <v>-0.21413276231263012</v>
      </c>
      <c r="M405" s="471">
        <f t="shared" si="47"/>
        <v>-0.08688097306689713</v>
      </c>
    </row>
    <row r="406" spans="2:14" s="407" customFormat="1" ht="13.5" customHeight="1">
      <c r="B406" s="424" t="s">
        <v>361</v>
      </c>
      <c r="C406" s="425"/>
      <c r="D406" s="408">
        <v>60</v>
      </c>
      <c r="E406" s="408">
        <v>111</v>
      </c>
      <c r="F406" s="408">
        <v>67</v>
      </c>
      <c r="G406" s="408">
        <v>44</v>
      </c>
      <c r="H406" s="408">
        <v>74</v>
      </c>
      <c r="I406" s="427">
        <v>144</v>
      </c>
      <c r="J406" s="451">
        <f t="shared" si="46"/>
        <v>-14</v>
      </c>
      <c r="K406" s="451">
        <f t="shared" si="46"/>
        <v>-33</v>
      </c>
      <c r="L406" s="471">
        <f t="shared" si="47"/>
        <v>-18.91891891891892</v>
      </c>
      <c r="M406" s="471">
        <f t="shared" si="47"/>
        <v>-22.916666666666657</v>
      </c>
      <c r="N406" s="421"/>
    </row>
    <row r="407" spans="2:13" s="407" customFormat="1" ht="13.5" customHeight="1">
      <c r="B407" s="424" t="s">
        <v>362</v>
      </c>
      <c r="C407" s="425"/>
      <c r="D407" s="408">
        <v>389</v>
      </c>
      <c r="E407" s="408">
        <v>1112</v>
      </c>
      <c r="F407" s="408">
        <v>528</v>
      </c>
      <c r="G407" s="408">
        <v>584</v>
      </c>
      <c r="H407" s="408">
        <v>396</v>
      </c>
      <c r="I407" s="427">
        <v>1139</v>
      </c>
      <c r="J407" s="451">
        <f t="shared" si="46"/>
        <v>-7</v>
      </c>
      <c r="K407" s="451">
        <f t="shared" si="46"/>
        <v>-27</v>
      </c>
      <c r="L407" s="471">
        <f t="shared" si="47"/>
        <v>-1.767676767676761</v>
      </c>
      <c r="M407" s="471">
        <f t="shared" si="47"/>
        <v>-2.3705004389815656</v>
      </c>
    </row>
    <row r="408" spans="2:13" s="407" customFormat="1" ht="13.5" customHeight="1">
      <c r="B408" s="424" t="s">
        <v>363</v>
      </c>
      <c r="C408" s="425"/>
      <c r="D408" s="408">
        <v>524</v>
      </c>
      <c r="E408" s="408">
        <v>1515</v>
      </c>
      <c r="F408" s="408">
        <v>723</v>
      </c>
      <c r="G408" s="408">
        <v>792</v>
      </c>
      <c r="H408" s="408">
        <v>512</v>
      </c>
      <c r="I408" s="427">
        <v>1506</v>
      </c>
      <c r="J408" s="451">
        <f t="shared" si="46"/>
        <v>12</v>
      </c>
      <c r="K408" s="451">
        <f t="shared" si="46"/>
        <v>9</v>
      </c>
      <c r="L408" s="471">
        <f t="shared" si="47"/>
        <v>2.34375</v>
      </c>
      <c r="M408" s="471">
        <f t="shared" si="47"/>
        <v>0.5976095617529893</v>
      </c>
    </row>
    <row r="409" spans="2:14" s="407" customFormat="1" ht="13.5" customHeight="1">
      <c r="B409" s="424" t="s">
        <v>364</v>
      </c>
      <c r="C409" s="425"/>
      <c r="D409" s="408">
        <v>425</v>
      </c>
      <c r="E409" s="408">
        <v>1255</v>
      </c>
      <c r="F409" s="408">
        <v>581</v>
      </c>
      <c r="G409" s="408">
        <v>674</v>
      </c>
      <c r="H409" s="408">
        <v>421</v>
      </c>
      <c r="I409" s="427">
        <v>1262</v>
      </c>
      <c r="J409" s="451">
        <f t="shared" si="46"/>
        <v>4</v>
      </c>
      <c r="K409" s="451">
        <f t="shared" si="46"/>
        <v>-7</v>
      </c>
      <c r="L409" s="471">
        <f t="shared" si="47"/>
        <v>0.9501187648456124</v>
      </c>
      <c r="M409" s="471">
        <f t="shared" si="47"/>
        <v>-0.5546751188589525</v>
      </c>
      <c r="N409" s="421"/>
    </row>
    <row r="410" spans="2:13" s="407" customFormat="1" ht="13.5" customHeight="1">
      <c r="B410" s="424" t="s">
        <v>365</v>
      </c>
      <c r="C410" s="425"/>
      <c r="D410" s="408">
        <v>297</v>
      </c>
      <c r="E410" s="408">
        <v>862</v>
      </c>
      <c r="F410" s="408">
        <v>408</v>
      </c>
      <c r="G410" s="408">
        <v>454</v>
      </c>
      <c r="H410" s="408">
        <v>291</v>
      </c>
      <c r="I410" s="427">
        <v>858</v>
      </c>
      <c r="J410" s="451">
        <f t="shared" si="46"/>
        <v>6</v>
      </c>
      <c r="K410" s="451">
        <f t="shared" si="46"/>
        <v>4</v>
      </c>
      <c r="L410" s="471">
        <f t="shared" si="47"/>
        <v>2.0618556701030855</v>
      </c>
      <c r="M410" s="471">
        <f t="shared" si="47"/>
        <v>0.46620046620047617</v>
      </c>
    </row>
    <row r="411" spans="2:13" s="407" customFormat="1" ht="13.5" customHeight="1">
      <c r="B411" s="424" t="s">
        <v>366</v>
      </c>
      <c r="C411" s="425"/>
      <c r="D411" s="408">
        <v>297</v>
      </c>
      <c r="E411" s="408">
        <v>919</v>
      </c>
      <c r="F411" s="408">
        <v>436</v>
      </c>
      <c r="G411" s="408">
        <v>483</v>
      </c>
      <c r="H411" s="408">
        <v>300</v>
      </c>
      <c r="I411" s="427">
        <v>931</v>
      </c>
      <c r="J411" s="451">
        <f t="shared" si="46"/>
        <v>-3</v>
      </c>
      <c r="K411" s="451">
        <f t="shared" si="46"/>
        <v>-12</v>
      </c>
      <c r="L411" s="471">
        <f t="shared" si="47"/>
        <v>-1</v>
      </c>
      <c r="M411" s="471">
        <f t="shared" si="47"/>
        <v>-1.2889366272824816</v>
      </c>
    </row>
    <row r="412" spans="2:14" s="407" customFormat="1" ht="13.5" customHeight="1">
      <c r="B412" s="424" t="s">
        <v>367</v>
      </c>
      <c r="C412" s="425"/>
      <c r="D412" s="408">
        <v>667</v>
      </c>
      <c r="E412" s="408">
        <v>1708</v>
      </c>
      <c r="F412" s="408">
        <v>813</v>
      </c>
      <c r="G412" s="408">
        <v>895</v>
      </c>
      <c r="H412" s="408">
        <v>669</v>
      </c>
      <c r="I412" s="427">
        <v>1752</v>
      </c>
      <c r="J412" s="451">
        <f t="shared" si="46"/>
        <v>-2</v>
      </c>
      <c r="K412" s="451">
        <f t="shared" si="46"/>
        <v>-44</v>
      </c>
      <c r="L412" s="471">
        <f t="shared" si="47"/>
        <v>-0.2989536621823703</v>
      </c>
      <c r="M412" s="471">
        <f t="shared" si="47"/>
        <v>-2.5114155251141597</v>
      </c>
      <c r="N412" s="421"/>
    </row>
    <row r="413" spans="2:13" s="407" customFormat="1" ht="13.5" customHeight="1">
      <c r="B413" s="424" t="s">
        <v>368</v>
      </c>
      <c r="C413" s="425"/>
      <c r="D413" s="408">
        <v>227</v>
      </c>
      <c r="E413" s="408">
        <v>542</v>
      </c>
      <c r="F413" s="408">
        <v>257</v>
      </c>
      <c r="G413" s="408">
        <v>285</v>
      </c>
      <c r="H413" s="408">
        <v>227</v>
      </c>
      <c r="I413" s="427">
        <v>548</v>
      </c>
      <c r="J413" s="451">
        <f t="shared" si="46"/>
        <v>0</v>
      </c>
      <c r="K413" s="451">
        <f t="shared" si="46"/>
        <v>-6</v>
      </c>
      <c r="L413" s="471">
        <f t="shared" si="47"/>
        <v>0</v>
      </c>
      <c r="M413" s="471">
        <f t="shared" si="47"/>
        <v>-1.0948905109489147</v>
      </c>
    </row>
    <row r="414" spans="2:13" s="407" customFormat="1" ht="13.5" customHeight="1">
      <c r="B414" s="424" t="s">
        <v>369</v>
      </c>
      <c r="C414" s="425"/>
      <c r="D414" s="408">
        <v>51</v>
      </c>
      <c r="E414" s="408">
        <v>104</v>
      </c>
      <c r="F414" s="408">
        <v>51</v>
      </c>
      <c r="G414" s="408">
        <v>53</v>
      </c>
      <c r="H414" s="408">
        <v>54</v>
      </c>
      <c r="I414" s="427">
        <v>113</v>
      </c>
      <c r="J414" s="451">
        <f t="shared" si="46"/>
        <v>-3</v>
      </c>
      <c r="K414" s="451">
        <f t="shared" si="46"/>
        <v>-9</v>
      </c>
      <c r="L414" s="471">
        <f t="shared" si="47"/>
        <v>-5.555555555555557</v>
      </c>
      <c r="M414" s="471">
        <f t="shared" si="47"/>
        <v>-7.964601769911511</v>
      </c>
    </row>
    <row r="415" spans="2:14" s="407" customFormat="1" ht="13.5" customHeight="1">
      <c r="B415" s="424" t="s">
        <v>370</v>
      </c>
      <c r="C415" s="425"/>
      <c r="D415" s="408">
        <v>304</v>
      </c>
      <c r="E415" s="408">
        <v>743</v>
      </c>
      <c r="F415" s="408">
        <v>341</v>
      </c>
      <c r="G415" s="408">
        <v>402</v>
      </c>
      <c r="H415" s="408">
        <v>294</v>
      </c>
      <c r="I415" s="427">
        <v>722</v>
      </c>
      <c r="J415" s="451">
        <f aca="true" t="shared" si="48" ref="J415:K435">D415-H415</f>
        <v>10</v>
      </c>
      <c r="K415" s="451">
        <f t="shared" si="48"/>
        <v>21</v>
      </c>
      <c r="L415" s="471">
        <f t="shared" si="47"/>
        <v>3.4013605442176953</v>
      </c>
      <c r="M415" s="471">
        <f t="shared" si="47"/>
        <v>2.9085872576177394</v>
      </c>
      <c r="N415" s="421"/>
    </row>
    <row r="416" spans="2:13" s="407" customFormat="1" ht="13.5" customHeight="1">
      <c r="B416" s="424" t="s">
        <v>371</v>
      </c>
      <c r="C416" s="425"/>
      <c r="D416" s="408">
        <v>427</v>
      </c>
      <c r="E416" s="408">
        <v>1090</v>
      </c>
      <c r="F416" s="408">
        <v>522</v>
      </c>
      <c r="G416" s="408">
        <v>568</v>
      </c>
      <c r="H416" s="408">
        <v>422</v>
      </c>
      <c r="I416" s="427">
        <v>1066</v>
      </c>
      <c r="J416" s="451">
        <f t="shared" si="48"/>
        <v>5</v>
      </c>
      <c r="K416" s="451">
        <f t="shared" si="48"/>
        <v>24</v>
      </c>
      <c r="L416" s="471">
        <f t="shared" si="47"/>
        <v>1.1848341232227426</v>
      </c>
      <c r="M416" s="471">
        <f t="shared" si="47"/>
        <v>2.251407129455913</v>
      </c>
    </row>
    <row r="417" spans="2:13" s="407" customFormat="1" ht="13.5" customHeight="1">
      <c r="B417" s="424" t="s">
        <v>372</v>
      </c>
      <c r="C417" s="425"/>
      <c r="D417" s="408">
        <v>341</v>
      </c>
      <c r="E417" s="408">
        <v>823</v>
      </c>
      <c r="F417" s="408">
        <v>388</v>
      </c>
      <c r="G417" s="408">
        <v>435</v>
      </c>
      <c r="H417" s="408">
        <v>353</v>
      </c>
      <c r="I417" s="427">
        <v>845</v>
      </c>
      <c r="J417" s="451">
        <f t="shared" si="48"/>
        <v>-12</v>
      </c>
      <c r="K417" s="451">
        <f t="shared" si="48"/>
        <v>-22</v>
      </c>
      <c r="L417" s="471">
        <f t="shared" si="47"/>
        <v>-3.399433427762048</v>
      </c>
      <c r="M417" s="471">
        <f t="shared" si="47"/>
        <v>-2.6035502958579855</v>
      </c>
    </row>
    <row r="418" spans="1:13" s="421" customFormat="1" ht="13.5" customHeight="1">
      <c r="A418" s="407"/>
      <c r="B418" s="424" t="s">
        <v>373</v>
      </c>
      <c r="C418" s="425"/>
      <c r="D418" s="428">
        <v>100</v>
      </c>
      <c r="E418" s="428">
        <v>279</v>
      </c>
      <c r="F418" s="408">
        <v>130</v>
      </c>
      <c r="G418" s="408">
        <v>149</v>
      </c>
      <c r="H418" s="408">
        <v>100</v>
      </c>
      <c r="I418" s="427">
        <v>287</v>
      </c>
      <c r="J418" s="451">
        <f t="shared" si="48"/>
        <v>0</v>
      </c>
      <c r="K418" s="451">
        <f t="shared" si="48"/>
        <v>-8</v>
      </c>
      <c r="L418" s="471">
        <f t="shared" si="47"/>
        <v>0</v>
      </c>
      <c r="M418" s="471">
        <f t="shared" si="47"/>
        <v>-2.7874564459930298</v>
      </c>
    </row>
    <row r="419" spans="2:13" s="407" customFormat="1" ht="13.5" customHeight="1">
      <c r="B419" s="424" t="s">
        <v>374</v>
      </c>
      <c r="C419" s="425"/>
      <c r="D419" s="428">
        <v>91</v>
      </c>
      <c r="E419" s="428">
        <v>298</v>
      </c>
      <c r="F419" s="408">
        <v>140</v>
      </c>
      <c r="G419" s="408">
        <v>158</v>
      </c>
      <c r="H419" s="408">
        <v>57</v>
      </c>
      <c r="I419" s="427">
        <v>188</v>
      </c>
      <c r="J419" s="451">
        <f t="shared" si="48"/>
        <v>34</v>
      </c>
      <c r="K419" s="451">
        <f t="shared" si="48"/>
        <v>110</v>
      </c>
      <c r="L419" s="471">
        <f t="shared" si="47"/>
        <v>59.64912280701756</v>
      </c>
      <c r="M419" s="471">
        <f t="shared" si="47"/>
        <v>58.51063829787233</v>
      </c>
    </row>
    <row r="420" spans="1:14" s="421" customFormat="1" ht="13.5" customHeight="1">
      <c r="A420" s="407"/>
      <c r="B420" s="424" t="s">
        <v>375</v>
      </c>
      <c r="C420" s="425"/>
      <c r="D420" s="427">
        <v>13</v>
      </c>
      <c r="E420" s="427">
        <v>46</v>
      </c>
      <c r="F420" s="427">
        <v>26</v>
      </c>
      <c r="G420" s="427">
        <v>20</v>
      </c>
      <c r="H420" s="408">
        <v>2</v>
      </c>
      <c r="I420" s="427">
        <v>4</v>
      </c>
      <c r="J420" s="451">
        <f t="shared" si="48"/>
        <v>11</v>
      </c>
      <c r="K420" s="451">
        <f t="shared" si="48"/>
        <v>42</v>
      </c>
      <c r="L420" s="466" t="s">
        <v>115</v>
      </c>
      <c r="M420" s="466" t="s">
        <v>115</v>
      </c>
      <c r="N420" s="407"/>
    </row>
    <row r="421" spans="1:14" s="407" customFormat="1" ht="13.5" customHeight="1">
      <c r="A421" s="421" t="s">
        <v>376</v>
      </c>
      <c r="B421" s="422"/>
      <c r="C421" s="423"/>
      <c r="D421" s="423">
        <f aca="true" t="shared" si="49" ref="D421:I421">SUM(D422)</f>
        <v>285</v>
      </c>
      <c r="E421" s="423">
        <f t="shared" si="49"/>
        <v>555</v>
      </c>
      <c r="F421" s="423">
        <f t="shared" si="49"/>
        <v>257</v>
      </c>
      <c r="G421" s="423">
        <f t="shared" si="49"/>
        <v>298</v>
      </c>
      <c r="H421" s="423">
        <f t="shared" si="49"/>
        <v>287</v>
      </c>
      <c r="I421" s="423">
        <f t="shared" si="49"/>
        <v>570</v>
      </c>
      <c r="J421" s="457">
        <f t="shared" si="48"/>
        <v>-2</v>
      </c>
      <c r="K421" s="457">
        <f t="shared" si="48"/>
        <v>-15</v>
      </c>
      <c r="L421" s="470">
        <f t="shared" si="47"/>
        <v>-0.6968641114982574</v>
      </c>
      <c r="M421" s="470">
        <f t="shared" si="47"/>
        <v>-2.631578947368425</v>
      </c>
      <c r="N421" s="421"/>
    </row>
    <row r="422" spans="1:14" s="421" customFormat="1" ht="13.5" customHeight="1">
      <c r="A422" s="407"/>
      <c r="B422" s="424" t="s">
        <v>377</v>
      </c>
      <c r="C422" s="425"/>
      <c r="D422" s="408">
        <v>285</v>
      </c>
      <c r="E422" s="408">
        <v>555</v>
      </c>
      <c r="F422" s="408">
        <v>257</v>
      </c>
      <c r="G422" s="408">
        <v>298</v>
      </c>
      <c r="H422" s="408">
        <v>287</v>
      </c>
      <c r="I422" s="427">
        <v>570</v>
      </c>
      <c r="J422" s="451">
        <f t="shared" si="48"/>
        <v>-2</v>
      </c>
      <c r="K422" s="451">
        <f t="shared" si="48"/>
        <v>-15</v>
      </c>
      <c r="L422" s="471">
        <f t="shared" si="47"/>
        <v>-0.6968641114982574</v>
      </c>
      <c r="M422" s="471">
        <f t="shared" si="47"/>
        <v>-2.631578947368425</v>
      </c>
      <c r="N422" s="407"/>
    </row>
    <row r="423" spans="1:13" s="407" customFormat="1" ht="13.5" customHeight="1">
      <c r="A423" s="421" t="s">
        <v>378</v>
      </c>
      <c r="B423" s="422"/>
      <c r="C423" s="423"/>
      <c r="D423" s="423">
        <f aca="true" t="shared" si="50" ref="D423:I423">SUM(D424)</f>
        <v>573</v>
      </c>
      <c r="E423" s="423">
        <f t="shared" si="50"/>
        <v>1349</v>
      </c>
      <c r="F423" s="423">
        <f t="shared" si="50"/>
        <v>605</v>
      </c>
      <c r="G423" s="423">
        <f t="shared" si="50"/>
        <v>744</v>
      </c>
      <c r="H423" s="423">
        <f t="shared" si="50"/>
        <v>570</v>
      </c>
      <c r="I423" s="423">
        <f t="shared" si="50"/>
        <v>1361</v>
      </c>
      <c r="J423" s="457">
        <f t="shared" si="48"/>
        <v>3</v>
      </c>
      <c r="K423" s="457">
        <f t="shared" si="48"/>
        <v>-12</v>
      </c>
      <c r="L423" s="470">
        <f t="shared" si="47"/>
        <v>0.526315789473685</v>
      </c>
      <c r="M423" s="470">
        <f t="shared" si="47"/>
        <v>-0.8817046289492936</v>
      </c>
    </row>
    <row r="424" spans="2:14" s="407" customFormat="1" ht="13.5" customHeight="1">
      <c r="B424" s="424" t="s">
        <v>379</v>
      </c>
      <c r="C424" s="425"/>
      <c r="D424" s="426">
        <v>573</v>
      </c>
      <c r="E424" s="426">
        <v>1349</v>
      </c>
      <c r="F424" s="426">
        <v>605</v>
      </c>
      <c r="G424" s="426">
        <v>744</v>
      </c>
      <c r="H424" s="408">
        <v>570</v>
      </c>
      <c r="I424" s="427">
        <v>1361</v>
      </c>
      <c r="J424" s="451">
        <f t="shared" si="48"/>
        <v>3</v>
      </c>
      <c r="K424" s="451">
        <f t="shared" si="48"/>
        <v>-12</v>
      </c>
      <c r="L424" s="471">
        <f t="shared" si="47"/>
        <v>0.526315789473685</v>
      </c>
      <c r="M424" s="471">
        <f t="shared" si="47"/>
        <v>-0.8817046289492936</v>
      </c>
      <c r="N424" s="421"/>
    </row>
    <row r="425" spans="1:14" s="421" customFormat="1" ht="13.5" customHeight="1">
      <c r="A425" s="421" t="s">
        <v>380</v>
      </c>
      <c r="B425" s="422"/>
      <c r="C425" s="423"/>
      <c r="D425" s="423">
        <f aca="true" t="shared" si="51" ref="D425:I425">SUM(D426:D427)</f>
        <v>4477</v>
      </c>
      <c r="E425" s="423">
        <f t="shared" si="51"/>
        <v>10914</v>
      </c>
      <c r="F425" s="423">
        <f t="shared" si="51"/>
        <v>5253</v>
      </c>
      <c r="G425" s="423">
        <f t="shared" si="51"/>
        <v>5661</v>
      </c>
      <c r="H425" s="423">
        <f t="shared" si="51"/>
        <v>4408</v>
      </c>
      <c r="I425" s="423">
        <f t="shared" si="51"/>
        <v>10915</v>
      </c>
      <c r="J425" s="457">
        <f t="shared" si="48"/>
        <v>69</v>
      </c>
      <c r="K425" s="457">
        <f t="shared" si="48"/>
        <v>-1</v>
      </c>
      <c r="L425" s="470">
        <f t="shared" si="47"/>
        <v>1.5653357531760292</v>
      </c>
      <c r="M425" s="470">
        <f t="shared" si="47"/>
        <v>-0.009161704076959154</v>
      </c>
      <c r="N425" s="407"/>
    </row>
    <row r="426" spans="2:13" s="407" customFormat="1" ht="13.5" customHeight="1">
      <c r="B426" s="424" t="s">
        <v>381</v>
      </c>
      <c r="C426" s="425"/>
      <c r="D426" s="408">
        <v>985</v>
      </c>
      <c r="E426" s="408">
        <v>2418</v>
      </c>
      <c r="F426" s="408">
        <v>1134</v>
      </c>
      <c r="G426" s="408">
        <v>1284</v>
      </c>
      <c r="H426" s="408">
        <v>948</v>
      </c>
      <c r="I426" s="427">
        <v>2395</v>
      </c>
      <c r="J426" s="451">
        <f t="shared" si="48"/>
        <v>37</v>
      </c>
      <c r="K426" s="451">
        <f t="shared" si="48"/>
        <v>23</v>
      </c>
      <c r="L426" s="471">
        <f t="shared" si="47"/>
        <v>3.902953586497887</v>
      </c>
      <c r="M426" s="471">
        <f t="shared" si="47"/>
        <v>0.9603340292275533</v>
      </c>
    </row>
    <row r="427" spans="2:14" s="407" customFormat="1" ht="13.5" customHeight="1">
      <c r="B427" s="424" t="s">
        <v>382</v>
      </c>
      <c r="C427" s="425"/>
      <c r="D427" s="408">
        <v>3492</v>
      </c>
      <c r="E427" s="408">
        <v>8496</v>
      </c>
      <c r="F427" s="408">
        <v>4119</v>
      </c>
      <c r="G427" s="408">
        <v>4377</v>
      </c>
      <c r="H427" s="408">
        <v>3460</v>
      </c>
      <c r="I427" s="427">
        <v>8520</v>
      </c>
      <c r="J427" s="451">
        <f t="shared" si="48"/>
        <v>32</v>
      </c>
      <c r="K427" s="451">
        <f t="shared" si="48"/>
        <v>-24</v>
      </c>
      <c r="L427" s="471">
        <f t="shared" si="47"/>
        <v>0.9248554913294811</v>
      </c>
      <c r="M427" s="471">
        <f t="shared" si="47"/>
        <v>-0.2816901408450718</v>
      </c>
      <c r="N427" s="421"/>
    </row>
    <row r="428" spans="1:13" s="407" customFormat="1" ht="13.5" customHeight="1">
      <c r="A428" s="421" t="s">
        <v>383</v>
      </c>
      <c r="B428" s="422"/>
      <c r="C428" s="423"/>
      <c r="D428" s="423">
        <f aca="true" t="shared" si="52" ref="D428:I428">SUM(D429:D435)</f>
        <v>5221</v>
      </c>
      <c r="E428" s="423">
        <f t="shared" si="52"/>
        <v>13946</v>
      </c>
      <c r="F428" s="423">
        <f t="shared" si="52"/>
        <v>6799</v>
      </c>
      <c r="G428" s="423">
        <f t="shared" si="52"/>
        <v>7147</v>
      </c>
      <c r="H428" s="423">
        <f t="shared" si="52"/>
        <v>5143</v>
      </c>
      <c r="I428" s="423">
        <f t="shared" si="52"/>
        <v>13809</v>
      </c>
      <c r="J428" s="457">
        <f t="shared" si="48"/>
        <v>78</v>
      </c>
      <c r="K428" s="457">
        <f t="shared" si="48"/>
        <v>137</v>
      </c>
      <c r="L428" s="470">
        <f t="shared" si="47"/>
        <v>1.5166245382072674</v>
      </c>
      <c r="M428" s="470">
        <f t="shared" si="47"/>
        <v>0.9921065971467868</v>
      </c>
    </row>
    <row r="429" spans="2:13" s="407" customFormat="1" ht="13.5" customHeight="1">
      <c r="B429" s="424" t="s">
        <v>384</v>
      </c>
      <c r="C429" s="425"/>
      <c r="D429" s="408">
        <v>185</v>
      </c>
      <c r="E429" s="408">
        <v>451</v>
      </c>
      <c r="F429" s="408">
        <v>217</v>
      </c>
      <c r="G429" s="408">
        <v>234</v>
      </c>
      <c r="H429" s="408">
        <v>179</v>
      </c>
      <c r="I429" s="427">
        <v>437</v>
      </c>
      <c r="J429" s="451">
        <f t="shared" si="48"/>
        <v>6</v>
      </c>
      <c r="K429" s="451">
        <f t="shared" si="48"/>
        <v>14</v>
      </c>
      <c r="L429" s="471">
        <f t="shared" si="47"/>
        <v>3.351955307262571</v>
      </c>
      <c r="M429" s="471">
        <f t="shared" si="47"/>
        <v>3.203661327231117</v>
      </c>
    </row>
    <row r="430" spans="2:14" s="407" customFormat="1" ht="13.5" customHeight="1">
      <c r="B430" s="424" t="s">
        <v>385</v>
      </c>
      <c r="C430" s="425"/>
      <c r="D430" s="408">
        <v>2743</v>
      </c>
      <c r="E430" s="408">
        <v>7029</v>
      </c>
      <c r="F430" s="408">
        <v>3429</v>
      </c>
      <c r="G430" s="408">
        <v>3600</v>
      </c>
      <c r="H430" s="408">
        <v>2668</v>
      </c>
      <c r="I430" s="427">
        <v>6850</v>
      </c>
      <c r="J430" s="451">
        <f t="shared" si="48"/>
        <v>75</v>
      </c>
      <c r="K430" s="451">
        <f t="shared" si="48"/>
        <v>179</v>
      </c>
      <c r="L430" s="471">
        <f t="shared" si="47"/>
        <v>2.8110944527736166</v>
      </c>
      <c r="M430" s="471">
        <f t="shared" si="47"/>
        <v>2.6131386861313786</v>
      </c>
      <c r="N430" s="421"/>
    </row>
    <row r="431" spans="2:13" s="407" customFormat="1" ht="13.5" customHeight="1">
      <c r="B431" s="424" t="s">
        <v>386</v>
      </c>
      <c r="C431" s="425"/>
      <c r="D431" s="408">
        <v>272</v>
      </c>
      <c r="E431" s="408">
        <v>605</v>
      </c>
      <c r="F431" s="408">
        <v>290</v>
      </c>
      <c r="G431" s="408">
        <v>315</v>
      </c>
      <c r="H431" s="408">
        <v>276</v>
      </c>
      <c r="I431" s="427">
        <v>611</v>
      </c>
      <c r="J431" s="451">
        <f t="shared" si="48"/>
        <v>-4</v>
      </c>
      <c r="K431" s="451">
        <f t="shared" si="48"/>
        <v>-6</v>
      </c>
      <c r="L431" s="471">
        <f t="shared" si="47"/>
        <v>-1.4492753623188293</v>
      </c>
      <c r="M431" s="471">
        <f t="shared" si="47"/>
        <v>-0.9819967266775791</v>
      </c>
    </row>
    <row r="432" spans="2:13" s="407" customFormat="1" ht="13.5" customHeight="1">
      <c r="B432" s="424" t="s">
        <v>387</v>
      </c>
      <c r="C432" s="425"/>
      <c r="D432" s="408">
        <v>765</v>
      </c>
      <c r="E432" s="408">
        <v>1822</v>
      </c>
      <c r="F432" s="408">
        <v>852</v>
      </c>
      <c r="G432" s="408">
        <v>970</v>
      </c>
      <c r="H432" s="408">
        <v>776</v>
      </c>
      <c r="I432" s="427">
        <v>1876</v>
      </c>
      <c r="J432" s="451">
        <f t="shared" si="48"/>
        <v>-11</v>
      </c>
      <c r="K432" s="451">
        <f t="shared" si="48"/>
        <v>-54</v>
      </c>
      <c r="L432" s="471">
        <f t="shared" si="47"/>
        <v>-1.4175257731958766</v>
      </c>
      <c r="M432" s="471">
        <f t="shared" si="47"/>
        <v>-2.8784648187633195</v>
      </c>
    </row>
    <row r="433" spans="2:14" s="407" customFormat="1" ht="13.5" customHeight="1">
      <c r="B433" s="424" t="s">
        <v>388</v>
      </c>
      <c r="C433" s="425"/>
      <c r="D433" s="408">
        <v>515</v>
      </c>
      <c r="E433" s="408">
        <v>1661</v>
      </c>
      <c r="F433" s="408">
        <v>834</v>
      </c>
      <c r="G433" s="408">
        <v>827</v>
      </c>
      <c r="H433" s="408">
        <v>511</v>
      </c>
      <c r="I433" s="427">
        <v>1671</v>
      </c>
      <c r="J433" s="451">
        <f t="shared" si="48"/>
        <v>4</v>
      </c>
      <c r="K433" s="451">
        <f t="shared" si="48"/>
        <v>-10</v>
      </c>
      <c r="L433" s="471">
        <f t="shared" si="47"/>
        <v>0.782778864970652</v>
      </c>
      <c r="M433" s="471">
        <f t="shared" si="47"/>
        <v>-0.5984440454817559</v>
      </c>
      <c r="N433" s="421"/>
    </row>
    <row r="434" spans="2:13" s="407" customFormat="1" ht="13.5" customHeight="1">
      <c r="B434" s="424" t="s">
        <v>389</v>
      </c>
      <c r="C434" s="425"/>
      <c r="D434" s="408">
        <v>449</v>
      </c>
      <c r="E434" s="408">
        <v>1496</v>
      </c>
      <c r="F434" s="408">
        <v>748</v>
      </c>
      <c r="G434" s="408">
        <v>748</v>
      </c>
      <c r="H434" s="408">
        <v>447</v>
      </c>
      <c r="I434" s="427">
        <v>1500</v>
      </c>
      <c r="J434" s="451">
        <f t="shared" si="48"/>
        <v>2</v>
      </c>
      <c r="K434" s="451">
        <f t="shared" si="48"/>
        <v>-4</v>
      </c>
      <c r="L434" s="471">
        <f t="shared" si="47"/>
        <v>0.4474272930648908</v>
      </c>
      <c r="M434" s="471">
        <f t="shared" si="47"/>
        <v>-0.2666666666666657</v>
      </c>
    </row>
    <row r="435" spans="2:13" s="407" customFormat="1" ht="13.5" customHeight="1">
      <c r="B435" s="424" t="s">
        <v>390</v>
      </c>
      <c r="C435" s="425"/>
      <c r="D435" s="408">
        <v>292</v>
      </c>
      <c r="E435" s="408">
        <v>882</v>
      </c>
      <c r="F435" s="408">
        <v>429</v>
      </c>
      <c r="G435" s="408">
        <v>453</v>
      </c>
      <c r="H435" s="408">
        <v>286</v>
      </c>
      <c r="I435" s="427">
        <v>864</v>
      </c>
      <c r="J435" s="451">
        <f t="shared" si="48"/>
        <v>6</v>
      </c>
      <c r="K435" s="451">
        <f t="shared" si="48"/>
        <v>18</v>
      </c>
      <c r="L435" s="471">
        <f t="shared" si="47"/>
        <v>2.0979020979021072</v>
      </c>
      <c r="M435" s="471">
        <f t="shared" si="47"/>
        <v>2.0833333333333286</v>
      </c>
    </row>
    <row r="436" spans="1:13" ht="3.75" customHeight="1">
      <c r="A436" s="430"/>
      <c r="B436" s="430"/>
      <c r="C436" s="430"/>
      <c r="D436" s="430"/>
      <c r="E436" s="430"/>
      <c r="F436" s="430"/>
      <c r="G436" s="430"/>
      <c r="H436" s="430"/>
      <c r="I436" s="430"/>
      <c r="J436" s="460"/>
      <c r="K436" s="460"/>
      <c r="L436" s="476"/>
      <c r="M436" s="476"/>
    </row>
  </sheetData>
  <mergeCells count="29">
    <mergeCell ref="D380:G380"/>
    <mergeCell ref="H380:I380"/>
    <mergeCell ref="J380:K380"/>
    <mergeCell ref="L380:M380"/>
    <mergeCell ref="D318:G318"/>
    <mergeCell ref="H318:I318"/>
    <mergeCell ref="J318:K318"/>
    <mergeCell ref="L318:M318"/>
    <mergeCell ref="D256:G256"/>
    <mergeCell ref="H256:I256"/>
    <mergeCell ref="J256:K256"/>
    <mergeCell ref="L256:M256"/>
    <mergeCell ref="D192:G192"/>
    <mergeCell ref="H192:I192"/>
    <mergeCell ref="J192:K192"/>
    <mergeCell ref="L192:M192"/>
    <mergeCell ref="D130:G130"/>
    <mergeCell ref="H130:I130"/>
    <mergeCell ref="J130:K130"/>
    <mergeCell ref="L130:M130"/>
    <mergeCell ref="D67:G67"/>
    <mergeCell ref="H67:I67"/>
    <mergeCell ref="J67:K67"/>
    <mergeCell ref="L67:M67"/>
    <mergeCell ref="A1:M1"/>
    <mergeCell ref="D5:G5"/>
    <mergeCell ref="H5:I5"/>
    <mergeCell ref="J5:K5"/>
    <mergeCell ref="L5:M5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rowBreaks count="1" manualBreakCount="1">
    <brk id="31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2"/>
  <sheetViews>
    <sheetView view="pageBreakPreview" zoomScale="75" zoomScaleNormal="70" zoomScaleSheetLayoutView="7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10" sqref="Q10"/>
    </sheetView>
  </sheetViews>
  <sheetFormatPr defaultColWidth="9.59765625" defaultRowHeight="13.5"/>
  <cols>
    <col min="1" max="1" width="7.796875" style="43" customWidth="1"/>
    <col min="2" max="2" width="0.796875" style="43" customWidth="1"/>
    <col min="3" max="3" width="10.3984375" style="43" customWidth="1"/>
    <col min="4" max="5" width="10" style="43" customWidth="1"/>
    <col min="6" max="6" width="8.3984375" style="43" customWidth="1"/>
    <col min="7" max="7" width="8.19921875" style="43" customWidth="1"/>
    <col min="8" max="8" width="8.3984375" style="43" customWidth="1"/>
    <col min="9" max="9" width="8.19921875" style="43" customWidth="1"/>
    <col min="10" max="15" width="8.796875" style="43" customWidth="1"/>
    <col min="16" max="16" width="10.19921875" style="43" customWidth="1"/>
    <col min="17" max="27" width="8.796875" style="43" customWidth="1"/>
    <col min="28" max="28" width="9.796875" style="43" customWidth="1"/>
    <col min="29" max="29" width="0.19921875" style="43" hidden="1" customWidth="1"/>
    <col min="30" max="30" width="9" style="43" customWidth="1"/>
    <col min="31" max="16384" width="11.3984375" style="43" customWidth="1"/>
  </cols>
  <sheetData>
    <row r="1" spans="13:20" s="44" customFormat="1" ht="18" customHeight="1">
      <c r="M1" s="45"/>
      <c r="N1" s="45"/>
      <c r="O1" s="46" t="s">
        <v>665</v>
      </c>
      <c r="P1" s="47" t="s">
        <v>401</v>
      </c>
      <c r="Q1" s="45"/>
      <c r="R1" s="45"/>
      <c r="S1" s="45"/>
      <c r="T1" s="45"/>
    </row>
    <row r="2" spans="13:20" s="44" customFormat="1" ht="12" customHeight="1">
      <c r="M2" s="45"/>
      <c r="N2" s="45"/>
      <c r="O2" s="46"/>
      <c r="P2" s="47"/>
      <c r="Q2" s="45"/>
      <c r="R2" s="45"/>
      <c r="S2" s="45"/>
      <c r="T2" s="45"/>
    </row>
    <row r="3" s="48" customFormat="1" ht="12" customHeight="1">
      <c r="AD3" s="49" t="s">
        <v>738</v>
      </c>
    </row>
    <row r="4" spans="1:30" ht="4.5" customHeight="1">
      <c r="A4" s="50"/>
      <c r="B4" s="50"/>
      <c r="C4" s="51"/>
      <c r="D4" s="51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0"/>
    </row>
    <row r="5" spans="1:30" s="48" customFormat="1" ht="15" customHeight="1">
      <c r="A5" s="502" t="s">
        <v>402</v>
      </c>
      <c r="B5" s="54"/>
      <c r="C5" s="504" t="s">
        <v>403</v>
      </c>
      <c r="D5" s="505"/>
      <c r="E5" s="506"/>
      <c r="F5" s="518" t="s">
        <v>666</v>
      </c>
      <c r="G5" s="518" t="s">
        <v>404</v>
      </c>
      <c r="H5" s="518" t="s">
        <v>405</v>
      </c>
      <c r="I5" s="518" t="s">
        <v>406</v>
      </c>
      <c r="J5" s="518" t="s">
        <v>407</v>
      </c>
      <c r="K5" s="518" t="s">
        <v>408</v>
      </c>
      <c r="L5" s="518" t="s">
        <v>409</v>
      </c>
      <c r="M5" s="518" t="s">
        <v>410</v>
      </c>
      <c r="N5" s="518" t="s">
        <v>411</v>
      </c>
      <c r="O5" s="520" t="s">
        <v>412</v>
      </c>
      <c r="P5" s="522" t="s">
        <v>393</v>
      </c>
      <c r="Q5" s="518" t="s">
        <v>394</v>
      </c>
      <c r="R5" s="518" t="s">
        <v>395</v>
      </c>
      <c r="S5" s="518" t="s">
        <v>396</v>
      </c>
      <c r="T5" s="518" t="s">
        <v>413</v>
      </c>
      <c r="U5" s="518" t="s">
        <v>414</v>
      </c>
      <c r="V5" s="518" t="s">
        <v>415</v>
      </c>
      <c r="W5" s="518" t="s">
        <v>416</v>
      </c>
      <c r="X5" s="518" t="s">
        <v>397</v>
      </c>
      <c r="Y5" s="518" t="s">
        <v>398</v>
      </c>
      <c r="Z5" s="518" t="s">
        <v>399</v>
      </c>
      <c r="AA5" s="518" t="s">
        <v>417</v>
      </c>
      <c r="AB5" s="520" t="s">
        <v>400</v>
      </c>
      <c r="AD5" s="524" t="s">
        <v>402</v>
      </c>
    </row>
    <row r="6" spans="1:30" s="48" customFormat="1" ht="13.5" customHeight="1">
      <c r="A6" s="503"/>
      <c r="B6" s="58"/>
      <c r="C6" s="59" t="s">
        <v>403</v>
      </c>
      <c r="D6" s="60" t="s">
        <v>42</v>
      </c>
      <c r="E6" s="60" t="s">
        <v>43</v>
      </c>
      <c r="F6" s="519"/>
      <c r="G6" s="519"/>
      <c r="H6" s="519"/>
      <c r="I6" s="519"/>
      <c r="J6" s="519"/>
      <c r="K6" s="519"/>
      <c r="L6" s="519"/>
      <c r="M6" s="519"/>
      <c r="N6" s="519"/>
      <c r="O6" s="521"/>
      <c r="P6" s="523"/>
      <c r="Q6" s="519"/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21"/>
      <c r="AC6" s="61"/>
      <c r="AD6" s="525"/>
    </row>
    <row r="7" spans="1:30" ht="4.5" customHeight="1">
      <c r="A7" s="63"/>
      <c r="B7" s="64"/>
      <c r="C7" s="8"/>
      <c r="D7" s="8"/>
      <c r="E7" s="8"/>
      <c r="F7" s="8"/>
      <c r="AD7" s="65"/>
    </row>
    <row r="8" spans="1:30" s="69" customFormat="1" ht="17.25" customHeight="1">
      <c r="A8" s="66" t="s">
        <v>403</v>
      </c>
      <c r="B8" s="67"/>
      <c r="C8" s="67">
        <v>327715</v>
      </c>
      <c r="D8" s="67">
        <v>153114</v>
      </c>
      <c r="E8" s="67">
        <v>174601</v>
      </c>
      <c r="F8" s="67">
        <v>3422</v>
      </c>
      <c r="G8" s="67">
        <v>4892</v>
      </c>
      <c r="H8" s="67">
        <v>3733</v>
      </c>
      <c r="I8" s="67">
        <v>3519</v>
      </c>
      <c r="J8" s="67">
        <v>12935</v>
      </c>
      <c r="K8" s="67">
        <v>19061</v>
      </c>
      <c r="L8" s="67">
        <v>10153</v>
      </c>
      <c r="M8" s="67">
        <v>36236</v>
      </c>
      <c r="N8" s="67">
        <v>31545</v>
      </c>
      <c r="O8" s="67">
        <v>13774</v>
      </c>
      <c r="P8" s="67">
        <v>3105</v>
      </c>
      <c r="Q8" s="67">
        <v>13275</v>
      </c>
      <c r="R8" s="67">
        <v>1698</v>
      </c>
      <c r="S8" s="67">
        <v>25853</v>
      </c>
      <c r="T8" s="67">
        <v>17301</v>
      </c>
      <c r="U8" s="67">
        <v>16159</v>
      </c>
      <c r="V8" s="67">
        <v>28351</v>
      </c>
      <c r="W8" s="67">
        <v>27857</v>
      </c>
      <c r="X8" s="67">
        <v>28082</v>
      </c>
      <c r="Y8" s="67">
        <v>555</v>
      </c>
      <c r="Z8" s="67">
        <v>1349</v>
      </c>
      <c r="AA8" s="67">
        <v>10914</v>
      </c>
      <c r="AB8" s="67">
        <v>13946</v>
      </c>
      <c r="AC8" s="67"/>
      <c r="AD8" s="68" t="s">
        <v>403</v>
      </c>
    </row>
    <row r="9" spans="1:30" ht="12">
      <c r="A9" s="70"/>
      <c r="B9" s="48"/>
      <c r="AC9" s="48"/>
      <c r="AD9" s="71"/>
    </row>
    <row r="10" spans="1:30" ht="12" customHeight="1">
      <c r="A10" s="72" t="s">
        <v>667</v>
      </c>
      <c r="B10" s="48"/>
      <c r="C10" s="48">
        <v>3026</v>
      </c>
      <c r="D10" s="48">
        <v>1577</v>
      </c>
      <c r="E10" s="48">
        <v>1449</v>
      </c>
      <c r="F10" s="48">
        <v>20</v>
      </c>
      <c r="G10" s="48">
        <v>23</v>
      </c>
      <c r="H10" s="48">
        <v>32</v>
      </c>
      <c r="I10" s="48">
        <v>23</v>
      </c>
      <c r="J10" s="48">
        <v>124</v>
      </c>
      <c r="K10" s="48">
        <v>132</v>
      </c>
      <c r="L10" s="48">
        <v>64</v>
      </c>
      <c r="M10" s="48">
        <v>249</v>
      </c>
      <c r="N10" s="48">
        <v>335</v>
      </c>
      <c r="O10" s="48">
        <v>114</v>
      </c>
      <c r="P10" s="48">
        <v>17</v>
      </c>
      <c r="Q10" s="48">
        <v>162</v>
      </c>
      <c r="R10" s="48">
        <v>9</v>
      </c>
      <c r="S10" s="48">
        <v>283</v>
      </c>
      <c r="T10" s="48">
        <v>167</v>
      </c>
      <c r="U10" s="48">
        <v>160</v>
      </c>
      <c r="V10" s="48">
        <v>293</v>
      </c>
      <c r="W10" s="48">
        <v>317</v>
      </c>
      <c r="X10" s="48">
        <v>226</v>
      </c>
      <c r="Y10" s="48">
        <v>2</v>
      </c>
      <c r="Z10" s="48">
        <v>4</v>
      </c>
      <c r="AA10" s="48">
        <v>126</v>
      </c>
      <c r="AB10" s="48">
        <v>144</v>
      </c>
      <c r="AC10" s="48"/>
      <c r="AD10" s="73" t="s">
        <v>667</v>
      </c>
    </row>
    <row r="11" spans="1:30" ht="12" customHeight="1">
      <c r="A11" s="74">
        <v>1</v>
      </c>
      <c r="B11" s="48"/>
      <c r="C11" s="48">
        <v>3155</v>
      </c>
      <c r="D11" s="48">
        <v>1594</v>
      </c>
      <c r="E11" s="48">
        <v>1561</v>
      </c>
      <c r="F11" s="48">
        <v>16</v>
      </c>
      <c r="G11" s="48">
        <v>30</v>
      </c>
      <c r="H11" s="48">
        <v>19</v>
      </c>
      <c r="I11" s="48">
        <v>18</v>
      </c>
      <c r="J11" s="48">
        <v>138</v>
      </c>
      <c r="K11" s="48">
        <v>155</v>
      </c>
      <c r="L11" s="48">
        <v>74</v>
      </c>
      <c r="M11" s="48">
        <v>292</v>
      </c>
      <c r="N11" s="48">
        <v>352</v>
      </c>
      <c r="O11" s="48">
        <v>116</v>
      </c>
      <c r="P11" s="48">
        <v>14</v>
      </c>
      <c r="Q11" s="48">
        <v>172</v>
      </c>
      <c r="R11" s="48">
        <v>21</v>
      </c>
      <c r="S11" s="48">
        <v>299</v>
      </c>
      <c r="T11" s="48">
        <v>192</v>
      </c>
      <c r="U11" s="48">
        <v>168</v>
      </c>
      <c r="V11" s="48">
        <v>281</v>
      </c>
      <c r="W11" s="48">
        <v>302</v>
      </c>
      <c r="X11" s="48">
        <v>235</v>
      </c>
      <c r="Y11" s="48">
        <v>1</v>
      </c>
      <c r="Z11" s="48">
        <v>4</v>
      </c>
      <c r="AA11" s="48">
        <v>124</v>
      </c>
      <c r="AB11" s="48">
        <v>132</v>
      </c>
      <c r="AC11" s="48"/>
      <c r="AD11" s="75">
        <v>1</v>
      </c>
    </row>
    <row r="12" spans="1:30" ht="12" customHeight="1">
      <c r="A12" s="74">
        <v>2</v>
      </c>
      <c r="B12" s="48"/>
      <c r="C12" s="48">
        <v>3175</v>
      </c>
      <c r="D12" s="48">
        <v>1653</v>
      </c>
      <c r="E12" s="48">
        <v>1522</v>
      </c>
      <c r="F12" s="48">
        <v>19</v>
      </c>
      <c r="G12" s="48">
        <v>25</v>
      </c>
      <c r="H12" s="48">
        <v>29</v>
      </c>
      <c r="I12" s="48">
        <v>17</v>
      </c>
      <c r="J12" s="48">
        <v>117</v>
      </c>
      <c r="K12" s="48">
        <v>148</v>
      </c>
      <c r="L12" s="48">
        <v>76</v>
      </c>
      <c r="M12" s="48">
        <v>306</v>
      </c>
      <c r="N12" s="48">
        <v>349</v>
      </c>
      <c r="O12" s="48">
        <v>130</v>
      </c>
      <c r="P12" s="48">
        <v>26</v>
      </c>
      <c r="Q12" s="48">
        <v>168</v>
      </c>
      <c r="R12" s="48">
        <v>12</v>
      </c>
      <c r="S12" s="48">
        <v>300</v>
      </c>
      <c r="T12" s="48">
        <v>183</v>
      </c>
      <c r="U12" s="48">
        <v>170</v>
      </c>
      <c r="V12" s="48">
        <v>273</v>
      </c>
      <c r="W12" s="48">
        <v>298</v>
      </c>
      <c r="X12" s="48">
        <v>248</v>
      </c>
      <c r="Y12" s="48">
        <v>2</v>
      </c>
      <c r="Z12" s="48">
        <v>6</v>
      </c>
      <c r="AA12" s="48">
        <v>118</v>
      </c>
      <c r="AB12" s="48">
        <v>155</v>
      </c>
      <c r="AC12" s="48"/>
      <c r="AD12" s="75">
        <v>2</v>
      </c>
    </row>
    <row r="13" spans="1:30" ht="12" customHeight="1">
      <c r="A13" s="74">
        <v>3</v>
      </c>
      <c r="B13" s="48"/>
      <c r="C13" s="48">
        <v>3115</v>
      </c>
      <c r="D13" s="48">
        <v>1635</v>
      </c>
      <c r="E13" s="48">
        <v>1480</v>
      </c>
      <c r="F13" s="48">
        <v>20</v>
      </c>
      <c r="G13" s="48">
        <v>32</v>
      </c>
      <c r="H13" s="48">
        <v>19</v>
      </c>
      <c r="I13" s="48">
        <v>13</v>
      </c>
      <c r="J13" s="48">
        <v>116</v>
      </c>
      <c r="K13" s="48">
        <v>159</v>
      </c>
      <c r="L13" s="48">
        <v>50</v>
      </c>
      <c r="M13" s="48">
        <v>309</v>
      </c>
      <c r="N13" s="48">
        <v>321</v>
      </c>
      <c r="O13" s="48">
        <v>123</v>
      </c>
      <c r="P13" s="48">
        <v>22</v>
      </c>
      <c r="Q13" s="48">
        <v>157</v>
      </c>
      <c r="R13" s="48">
        <v>12</v>
      </c>
      <c r="S13" s="48">
        <v>315</v>
      </c>
      <c r="T13" s="48">
        <v>150</v>
      </c>
      <c r="U13" s="48">
        <v>177</v>
      </c>
      <c r="V13" s="48">
        <v>272</v>
      </c>
      <c r="W13" s="48">
        <v>281</v>
      </c>
      <c r="X13" s="48">
        <v>262</v>
      </c>
      <c r="Y13" s="48">
        <v>0</v>
      </c>
      <c r="Z13" s="48">
        <v>6</v>
      </c>
      <c r="AA13" s="48">
        <v>116</v>
      </c>
      <c r="AB13" s="48">
        <v>183</v>
      </c>
      <c r="AC13" s="48"/>
      <c r="AD13" s="75">
        <v>3</v>
      </c>
    </row>
    <row r="14" spans="1:30" ht="12" customHeight="1">
      <c r="A14" s="74">
        <v>4</v>
      </c>
      <c r="B14" s="48"/>
      <c r="C14" s="48">
        <v>3084</v>
      </c>
      <c r="D14" s="48">
        <v>1543</v>
      </c>
      <c r="E14" s="48">
        <v>1541</v>
      </c>
      <c r="F14" s="48">
        <v>27</v>
      </c>
      <c r="G14" s="48">
        <v>31</v>
      </c>
      <c r="H14" s="48">
        <v>30</v>
      </c>
      <c r="I14" s="48">
        <v>15</v>
      </c>
      <c r="J14" s="48">
        <v>107</v>
      </c>
      <c r="K14" s="48">
        <v>137</v>
      </c>
      <c r="L14" s="48">
        <v>79</v>
      </c>
      <c r="M14" s="48">
        <v>283</v>
      </c>
      <c r="N14" s="48">
        <v>316</v>
      </c>
      <c r="O14" s="48">
        <v>115</v>
      </c>
      <c r="P14" s="48">
        <v>15</v>
      </c>
      <c r="Q14" s="48">
        <v>170</v>
      </c>
      <c r="R14" s="48">
        <v>17</v>
      </c>
      <c r="S14" s="48">
        <v>274</v>
      </c>
      <c r="T14" s="48">
        <v>169</v>
      </c>
      <c r="U14" s="48">
        <v>170</v>
      </c>
      <c r="V14" s="48">
        <v>267</v>
      </c>
      <c r="W14" s="48">
        <v>288</v>
      </c>
      <c r="X14" s="48">
        <v>272</v>
      </c>
      <c r="Y14" s="48">
        <v>0</v>
      </c>
      <c r="Z14" s="48">
        <v>6</v>
      </c>
      <c r="AA14" s="48">
        <v>109</v>
      </c>
      <c r="AB14" s="48">
        <v>187</v>
      </c>
      <c r="AC14" s="48"/>
      <c r="AD14" s="75">
        <v>4</v>
      </c>
    </row>
    <row r="15" spans="1:30" ht="12" customHeight="1">
      <c r="A15" s="74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75"/>
    </row>
    <row r="16" spans="1:30" ht="12" customHeight="1">
      <c r="A16" s="74">
        <v>5</v>
      </c>
      <c r="B16" s="48"/>
      <c r="C16" s="48">
        <v>3066</v>
      </c>
      <c r="D16" s="48">
        <v>1526</v>
      </c>
      <c r="E16" s="48">
        <v>1540</v>
      </c>
      <c r="F16" s="48">
        <v>26</v>
      </c>
      <c r="G16" s="48">
        <v>20</v>
      </c>
      <c r="H16" s="48">
        <v>26</v>
      </c>
      <c r="I16" s="48">
        <v>14</v>
      </c>
      <c r="J16" s="48">
        <v>106</v>
      </c>
      <c r="K16" s="48">
        <v>143</v>
      </c>
      <c r="L16" s="48">
        <v>87</v>
      </c>
      <c r="M16" s="48">
        <v>297</v>
      </c>
      <c r="N16" s="48">
        <v>293</v>
      </c>
      <c r="O16" s="48">
        <v>134</v>
      </c>
      <c r="P16" s="48">
        <v>26</v>
      </c>
      <c r="Q16" s="48">
        <v>161</v>
      </c>
      <c r="R16" s="48">
        <v>15</v>
      </c>
      <c r="S16" s="48">
        <v>243</v>
      </c>
      <c r="T16" s="48">
        <v>149</v>
      </c>
      <c r="U16" s="48">
        <v>196</v>
      </c>
      <c r="V16" s="48">
        <v>275</v>
      </c>
      <c r="W16" s="48">
        <v>262</v>
      </c>
      <c r="X16" s="48">
        <v>266</v>
      </c>
      <c r="Y16" s="48">
        <v>2</v>
      </c>
      <c r="Z16" s="48">
        <v>9</v>
      </c>
      <c r="AA16" s="48">
        <v>114</v>
      </c>
      <c r="AB16" s="48">
        <v>202</v>
      </c>
      <c r="AC16" s="48"/>
      <c r="AD16" s="75">
        <v>5</v>
      </c>
    </row>
    <row r="17" spans="1:30" ht="12" customHeight="1">
      <c r="A17" s="74">
        <v>6</v>
      </c>
      <c r="B17" s="48"/>
      <c r="C17" s="48">
        <v>3106</v>
      </c>
      <c r="D17" s="48">
        <v>1547</v>
      </c>
      <c r="E17" s="48">
        <v>1559</v>
      </c>
      <c r="F17" s="48">
        <v>25</v>
      </c>
      <c r="G17" s="48">
        <v>26</v>
      </c>
      <c r="H17" s="48">
        <v>32</v>
      </c>
      <c r="I17" s="48">
        <v>22</v>
      </c>
      <c r="J17" s="48">
        <v>108</v>
      </c>
      <c r="K17" s="48">
        <v>156</v>
      </c>
      <c r="L17" s="48">
        <v>76</v>
      </c>
      <c r="M17" s="48">
        <v>337</v>
      </c>
      <c r="N17" s="48">
        <v>291</v>
      </c>
      <c r="O17" s="48">
        <v>114</v>
      </c>
      <c r="P17" s="48">
        <v>21</v>
      </c>
      <c r="Q17" s="48">
        <v>149</v>
      </c>
      <c r="R17" s="48">
        <v>15</v>
      </c>
      <c r="S17" s="48">
        <v>232</v>
      </c>
      <c r="T17" s="48">
        <v>131</v>
      </c>
      <c r="U17" s="48">
        <v>202</v>
      </c>
      <c r="V17" s="48">
        <v>227</v>
      </c>
      <c r="W17" s="48">
        <v>297</v>
      </c>
      <c r="X17" s="48">
        <v>307</v>
      </c>
      <c r="Y17" s="48">
        <v>2</v>
      </c>
      <c r="Z17" s="48">
        <v>9</v>
      </c>
      <c r="AA17" s="48">
        <v>125</v>
      </c>
      <c r="AB17" s="48">
        <v>202</v>
      </c>
      <c r="AC17" s="48"/>
      <c r="AD17" s="75">
        <v>6</v>
      </c>
    </row>
    <row r="18" spans="1:30" ht="12" customHeight="1">
      <c r="A18" s="74">
        <v>7</v>
      </c>
      <c r="B18" s="48"/>
      <c r="C18" s="48">
        <v>3154</v>
      </c>
      <c r="D18" s="48">
        <v>1642</v>
      </c>
      <c r="E18" s="48">
        <v>1512</v>
      </c>
      <c r="F18" s="48">
        <v>25</v>
      </c>
      <c r="G18" s="48">
        <v>28</v>
      </c>
      <c r="H18" s="48">
        <v>22</v>
      </c>
      <c r="I18" s="48">
        <v>20</v>
      </c>
      <c r="J18" s="48">
        <v>102</v>
      </c>
      <c r="K18" s="48">
        <v>158</v>
      </c>
      <c r="L18" s="48">
        <v>75</v>
      </c>
      <c r="M18" s="48">
        <v>323</v>
      </c>
      <c r="N18" s="48">
        <v>286</v>
      </c>
      <c r="O18" s="48">
        <v>125</v>
      </c>
      <c r="P18" s="48">
        <v>26</v>
      </c>
      <c r="Q18" s="48">
        <v>176</v>
      </c>
      <c r="R18" s="48">
        <v>13</v>
      </c>
      <c r="S18" s="48">
        <v>252</v>
      </c>
      <c r="T18" s="48">
        <v>165</v>
      </c>
      <c r="U18" s="48">
        <v>193</v>
      </c>
      <c r="V18" s="48">
        <v>275</v>
      </c>
      <c r="W18" s="48">
        <v>288</v>
      </c>
      <c r="X18" s="48">
        <v>298</v>
      </c>
      <c r="Y18" s="48">
        <v>1</v>
      </c>
      <c r="Z18" s="48">
        <v>10</v>
      </c>
      <c r="AA18" s="48">
        <v>111</v>
      </c>
      <c r="AB18" s="48">
        <v>182</v>
      </c>
      <c r="AC18" s="48"/>
      <c r="AD18" s="75">
        <v>7</v>
      </c>
    </row>
    <row r="19" spans="1:30" ht="12" customHeight="1">
      <c r="A19" s="74">
        <v>8</v>
      </c>
      <c r="B19" s="48"/>
      <c r="C19" s="48">
        <v>3087</v>
      </c>
      <c r="D19" s="48">
        <v>1630</v>
      </c>
      <c r="E19" s="48">
        <v>1457</v>
      </c>
      <c r="F19" s="48">
        <v>28</v>
      </c>
      <c r="G19" s="48">
        <v>22</v>
      </c>
      <c r="H19" s="48">
        <v>34</v>
      </c>
      <c r="I19" s="48">
        <v>18</v>
      </c>
      <c r="J19" s="48">
        <v>111</v>
      </c>
      <c r="K19" s="48">
        <v>151</v>
      </c>
      <c r="L19" s="48">
        <v>79</v>
      </c>
      <c r="M19" s="48">
        <v>303</v>
      </c>
      <c r="N19" s="48">
        <v>240</v>
      </c>
      <c r="O19" s="48">
        <v>120</v>
      </c>
      <c r="P19" s="48">
        <v>31</v>
      </c>
      <c r="Q19" s="48">
        <v>158</v>
      </c>
      <c r="R19" s="48">
        <v>22</v>
      </c>
      <c r="S19" s="48">
        <v>222</v>
      </c>
      <c r="T19" s="48">
        <v>156</v>
      </c>
      <c r="U19" s="48">
        <v>190</v>
      </c>
      <c r="V19" s="48">
        <v>282</v>
      </c>
      <c r="W19" s="48">
        <v>294</v>
      </c>
      <c r="X19" s="48">
        <v>298</v>
      </c>
      <c r="Y19" s="48">
        <v>2</v>
      </c>
      <c r="Z19" s="48">
        <v>10</v>
      </c>
      <c r="AA19" s="48">
        <v>112</v>
      </c>
      <c r="AB19" s="48">
        <v>204</v>
      </c>
      <c r="AC19" s="48"/>
      <c r="AD19" s="75">
        <v>8</v>
      </c>
    </row>
    <row r="20" spans="1:30" ht="12" customHeight="1">
      <c r="A20" s="74">
        <v>9</v>
      </c>
      <c r="B20" s="48"/>
      <c r="C20" s="48">
        <v>3136</v>
      </c>
      <c r="D20" s="48">
        <v>1599</v>
      </c>
      <c r="E20" s="48">
        <v>1537</v>
      </c>
      <c r="F20" s="48">
        <v>31</v>
      </c>
      <c r="G20" s="48">
        <v>42</v>
      </c>
      <c r="H20" s="48">
        <v>35</v>
      </c>
      <c r="I20" s="48">
        <v>23</v>
      </c>
      <c r="J20" s="48">
        <v>94</v>
      </c>
      <c r="K20" s="48">
        <v>150</v>
      </c>
      <c r="L20" s="48">
        <v>84</v>
      </c>
      <c r="M20" s="48">
        <v>342</v>
      </c>
      <c r="N20" s="48">
        <v>272</v>
      </c>
      <c r="O20" s="48">
        <v>125</v>
      </c>
      <c r="P20" s="48">
        <v>18</v>
      </c>
      <c r="Q20" s="48">
        <v>163</v>
      </c>
      <c r="R20" s="48">
        <v>10</v>
      </c>
      <c r="S20" s="48">
        <v>237</v>
      </c>
      <c r="T20" s="48">
        <v>144</v>
      </c>
      <c r="U20" s="48">
        <v>213</v>
      </c>
      <c r="V20" s="48">
        <v>242</v>
      </c>
      <c r="W20" s="48">
        <v>291</v>
      </c>
      <c r="X20" s="48">
        <v>296</v>
      </c>
      <c r="Y20" s="48">
        <v>2</v>
      </c>
      <c r="Z20" s="48">
        <v>8</v>
      </c>
      <c r="AA20" s="48">
        <v>117</v>
      </c>
      <c r="AB20" s="48">
        <v>197</v>
      </c>
      <c r="AC20" s="48"/>
      <c r="AD20" s="75">
        <v>9</v>
      </c>
    </row>
    <row r="21" spans="1:30" ht="12" customHeight="1">
      <c r="A21" s="74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75"/>
    </row>
    <row r="22" spans="1:30" ht="12" customHeight="1">
      <c r="A22" s="74">
        <v>10</v>
      </c>
      <c r="B22" s="48"/>
      <c r="C22" s="48">
        <v>3211</v>
      </c>
      <c r="D22" s="48">
        <v>1637</v>
      </c>
      <c r="E22" s="48">
        <v>1574</v>
      </c>
      <c r="F22" s="48">
        <v>29</v>
      </c>
      <c r="G22" s="48">
        <v>27</v>
      </c>
      <c r="H22" s="48">
        <v>27</v>
      </c>
      <c r="I22" s="48">
        <v>25</v>
      </c>
      <c r="J22" s="48">
        <v>113</v>
      </c>
      <c r="K22" s="48">
        <v>152</v>
      </c>
      <c r="L22" s="48">
        <v>74</v>
      </c>
      <c r="M22" s="48">
        <v>358</v>
      </c>
      <c r="N22" s="48">
        <v>289</v>
      </c>
      <c r="O22" s="48">
        <v>129</v>
      </c>
      <c r="P22" s="48">
        <v>26</v>
      </c>
      <c r="Q22" s="48">
        <v>170</v>
      </c>
      <c r="R22" s="48">
        <v>11</v>
      </c>
      <c r="S22" s="48">
        <v>262</v>
      </c>
      <c r="T22" s="48">
        <v>141</v>
      </c>
      <c r="U22" s="48">
        <v>194</v>
      </c>
      <c r="V22" s="48">
        <v>233</v>
      </c>
      <c r="W22" s="48">
        <v>296</v>
      </c>
      <c r="X22" s="48">
        <v>329</v>
      </c>
      <c r="Y22" s="48">
        <v>2</v>
      </c>
      <c r="Z22" s="48">
        <v>5</v>
      </c>
      <c r="AA22" s="48">
        <v>116</v>
      </c>
      <c r="AB22" s="48">
        <v>203</v>
      </c>
      <c r="AC22" s="48"/>
      <c r="AD22" s="75">
        <v>10</v>
      </c>
    </row>
    <row r="23" spans="1:30" ht="12" customHeight="1">
      <c r="A23" s="74">
        <v>11</v>
      </c>
      <c r="B23" s="48"/>
      <c r="C23" s="48">
        <v>3123</v>
      </c>
      <c r="D23" s="48">
        <v>1580</v>
      </c>
      <c r="E23" s="48">
        <v>1543</v>
      </c>
      <c r="F23" s="48">
        <v>27</v>
      </c>
      <c r="G23" s="48">
        <v>37</v>
      </c>
      <c r="H23" s="48">
        <v>30</v>
      </c>
      <c r="I23" s="48">
        <v>21</v>
      </c>
      <c r="J23" s="48">
        <v>116</v>
      </c>
      <c r="K23" s="48">
        <v>154</v>
      </c>
      <c r="L23" s="48">
        <v>93</v>
      </c>
      <c r="M23" s="48">
        <v>361</v>
      </c>
      <c r="N23" s="48">
        <v>244</v>
      </c>
      <c r="O23" s="48">
        <v>100</v>
      </c>
      <c r="P23" s="48">
        <v>27</v>
      </c>
      <c r="Q23" s="48">
        <v>159</v>
      </c>
      <c r="R23" s="48">
        <v>11</v>
      </c>
      <c r="S23" s="48">
        <v>231</v>
      </c>
      <c r="T23" s="48">
        <v>136</v>
      </c>
      <c r="U23" s="48">
        <v>216</v>
      </c>
      <c r="V23" s="48">
        <v>240</v>
      </c>
      <c r="W23" s="48">
        <v>304</v>
      </c>
      <c r="X23" s="48">
        <v>295</v>
      </c>
      <c r="Y23" s="48">
        <v>2</v>
      </c>
      <c r="Z23" s="48">
        <v>10</v>
      </c>
      <c r="AA23" s="48">
        <v>114</v>
      </c>
      <c r="AB23" s="48">
        <v>195</v>
      </c>
      <c r="AC23" s="48"/>
      <c r="AD23" s="75">
        <v>11</v>
      </c>
    </row>
    <row r="24" spans="1:30" ht="12" customHeight="1">
      <c r="A24" s="74">
        <v>12</v>
      </c>
      <c r="B24" s="48"/>
      <c r="C24" s="48">
        <v>2988</v>
      </c>
      <c r="D24" s="48">
        <v>1528</v>
      </c>
      <c r="E24" s="48">
        <v>1460</v>
      </c>
      <c r="F24" s="48">
        <v>29</v>
      </c>
      <c r="G24" s="48">
        <v>41</v>
      </c>
      <c r="H24" s="48">
        <v>25</v>
      </c>
      <c r="I24" s="48">
        <v>19</v>
      </c>
      <c r="J24" s="48">
        <v>107</v>
      </c>
      <c r="K24" s="48">
        <v>147</v>
      </c>
      <c r="L24" s="48">
        <v>75</v>
      </c>
      <c r="M24" s="48">
        <v>347</v>
      </c>
      <c r="N24" s="48">
        <v>248</v>
      </c>
      <c r="O24" s="48">
        <v>116</v>
      </c>
      <c r="P24" s="48">
        <v>35</v>
      </c>
      <c r="Q24" s="48">
        <v>121</v>
      </c>
      <c r="R24" s="48">
        <v>17</v>
      </c>
      <c r="S24" s="48">
        <v>203</v>
      </c>
      <c r="T24" s="48">
        <v>127</v>
      </c>
      <c r="U24" s="48">
        <v>183</v>
      </c>
      <c r="V24" s="48">
        <v>236</v>
      </c>
      <c r="W24" s="48">
        <v>274</v>
      </c>
      <c r="X24" s="48">
        <v>332</v>
      </c>
      <c r="Y24" s="48">
        <v>6</v>
      </c>
      <c r="Z24" s="48">
        <v>10</v>
      </c>
      <c r="AA24" s="48">
        <v>126</v>
      </c>
      <c r="AB24" s="48">
        <v>164</v>
      </c>
      <c r="AC24" s="48"/>
      <c r="AD24" s="75">
        <v>12</v>
      </c>
    </row>
    <row r="25" spans="1:30" ht="12" customHeight="1">
      <c r="A25" s="74">
        <v>13</v>
      </c>
      <c r="B25" s="48"/>
      <c r="C25" s="48">
        <v>3118</v>
      </c>
      <c r="D25" s="48">
        <v>1574</v>
      </c>
      <c r="E25" s="48">
        <v>1544</v>
      </c>
      <c r="F25" s="48">
        <v>17</v>
      </c>
      <c r="G25" s="48">
        <v>23</v>
      </c>
      <c r="H25" s="48">
        <v>22</v>
      </c>
      <c r="I25" s="48">
        <v>17</v>
      </c>
      <c r="J25" s="48">
        <v>104</v>
      </c>
      <c r="K25" s="48">
        <v>139</v>
      </c>
      <c r="L25" s="48">
        <v>89</v>
      </c>
      <c r="M25" s="48">
        <v>376</v>
      </c>
      <c r="N25" s="48">
        <v>248</v>
      </c>
      <c r="O25" s="48">
        <v>113</v>
      </c>
      <c r="P25" s="48">
        <v>27</v>
      </c>
      <c r="Q25" s="48">
        <v>159</v>
      </c>
      <c r="R25" s="48">
        <v>20</v>
      </c>
      <c r="S25" s="48">
        <v>252</v>
      </c>
      <c r="T25" s="48">
        <v>146</v>
      </c>
      <c r="U25" s="48">
        <v>208</v>
      </c>
      <c r="V25" s="48">
        <v>226</v>
      </c>
      <c r="W25" s="48">
        <v>312</v>
      </c>
      <c r="X25" s="48">
        <v>317</v>
      </c>
      <c r="Y25" s="48">
        <v>2</v>
      </c>
      <c r="Z25" s="48">
        <v>10</v>
      </c>
      <c r="AA25" s="48">
        <v>116</v>
      </c>
      <c r="AB25" s="48">
        <v>175</v>
      </c>
      <c r="AC25" s="48"/>
      <c r="AD25" s="75">
        <v>13</v>
      </c>
    </row>
    <row r="26" spans="1:30" ht="12" customHeight="1">
      <c r="A26" s="74">
        <v>14</v>
      </c>
      <c r="B26" s="48"/>
      <c r="C26" s="48">
        <v>3222</v>
      </c>
      <c r="D26" s="48">
        <v>1635</v>
      </c>
      <c r="E26" s="48">
        <v>1587</v>
      </c>
      <c r="F26" s="48">
        <v>25</v>
      </c>
      <c r="G26" s="48">
        <v>35</v>
      </c>
      <c r="H26" s="48">
        <v>28</v>
      </c>
      <c r="I26" s="48">
        <v>18</v>
      </c>
      <c r="J26" s="48">
        <v>104</v>
      </c>
      <c r="K26" s="48">
        <v>168</v>
      </c>
      <c r="L26" s="48">
        <v>102</v>
      </c>
      <c r="M26" s="48">
        <v>388</v>
      </c>
      <c r="N26" s="48">
        <v>249</v>
      </c>
      <c r="O26" s="48">
        <v>126</v>
      </c>
      <c r="P26" s="48">
        <v>24</v>
      </c>
      <c r="Q26" s="48">
        <v>149</v>
      </c>
      <c r="R26" s="48">
        <v>8</v>
      </c>
      <c r="S26" s="48">
        <v>262</v>
      </c>
      <c r="T26" s="48">
        <v>161</v>
      </c>
      <c r="U26" s="48">
        <v>211</v>
      </c>
      <c r="V26" s="48">
        <v>266</v>
      </c>
      <c r="W26" s="48">
        <v>288</v>
      </c>
      <c r="X26" s="48">
        <v>300</v>
      </c>
      <c r="Y26" s="48">
        <v>4</v>
      </c>
      <c r="Z26" s="48">
        <v>8</v>
      </c>
      <c r="AA26" s="48">
        <v>136</v>
      </c>
      <c r="AB26" s="48">
        <v>162</v>
      </c>
      <c r="AC26" s="48"/>
      <c r="AD26" s="75">
        <v>14</v>
      </c>
    </row>
    <row r="27" spans="1:30" ht="12" customHeight="1">
      <c r="A27" s="74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75"/>
    </row>
    <row r="28" spans="1:30" ht="12" customHeight="1">
      <c r="A28" s="74">
        <v>15</v>
      </c>
      <c r="B28" s="48"/>
      <c r="C28" s="48">
        <v>3353</v>
      </c>
      <c r="D28" s="48">
        <v>1689</v>
      </c>
      <c r="E28" s="48">
        <v>1664</v>
      </c>
      <c r="F28" s="48">
        <v>31</v>
      </c>
      <c r="G28" s="48">
        <v>48</v>
      </c>
      <c r="H28" s="48">
        <v>31</v>
      </c>
      <c r="I28" s="48">
        <v>21</v>
      </c>
      <c r="J28" s="48">
        <v>114</v>
      </c>
      <c r="K28" s="48">
        <v>170</v>
      </c>
      <c r="L28" s="48">
        <v>97</v>
      </c>
      <c r="M28" s="48">
        <v>397</v>
      </c>
      <c r="N28" s="48">
        <v>269</v>
      </c>
      <c r="O28" s="48">
        <v>141</v>
      </c>
      <c r="P28" s="48">
        <v>28</v>
      </c>
      <c r="Q28" s="48">
        <v>123</v>
      </c>
      <c r="R28" s="48">
        <v>14</v>
      </c>
      <c r="S28" s="48">
        <v>259</v>
      </c>
      <c r="T28" s="48">
        <v>181</v>
      </c>
      <c r="U28" s="48">
        <v>202</v>
      </c>
      <c r="V28" s="48">
        <v>246</v>
      </c>
      <c r="W28" s="48">
        <v>314</v>
      </c>
      <c r="X28" s="48">
        <v>342</v>
      </c>
      <c r="Y28" s="48">
        <v>1</v>
      </c>
      <c r="Z28" s="48">
        <v>15</v>
      </c>
      <c r="AA28" s="48">
        <v>138</v>
      </c>
      <c r="AB28" s="48">
        <v>171</v>
      </c>
      <c r="AC28" s="48"/>
      <c r="AD28" s="75">
        <v>15</v>
      </c>
    </row>
    <row r="29" spans="1:30" ht="12" customHeight="1">
      <c r="A29" s="74">
        <v>16</v>
      </c>
      <c r="B29" s="48"/>
      <c r="C29" s="48">
        <v>3418</v>
      </c>
      <c r="D29" s="48">
        <v>1676</v>
      </c>
      <c r="E29" s="48">
        <v>1742</v>
      </c>
      <c r="F29" s="48">
        <v>26</v>
      </c>
      <c r="G29" s="48">
        <v>38</v>
      </c>
      <c r="H29" s="48">
        <v>23</v>
      </c>
      <c r="I29" s="48">
        <v>23</v>
      </c>
      <c r="J29" s="48">
        <v>118</v>
      </c>
      <c r="K29" s="48">
        <v>190</v>
      </c>
      <c r="L29" s="48">
        <v>106</v>
      </c>
      <c r="M29" s="48">
        <v>368</v>
      </c>
      <c r="N29" s="48">
        <v>266</v>
      </c>
      <c r="O29" s="48">
        <v>161</v>
      </c>
      <c r="P29" s="48">
        <v>25</v>
      </c>
      <c r="Q29" s="48">
        <v>156</v>
      </c>
      <c r="R29" s="48">
        <v>30</v>
      </c>
      <c r="S29" s="48">
        <v>269</v>
      </c>
      <c r="T29" s="48">
        <v>186</v>
      </c>
      <c r="U29" s="48">
        <v>219</v>
      </c>
      <c r="V29" s="48">
        <v>272</v>
      </c>
      <c r="W29" s="48">
        <v>287</v>
      </c>
      <c r="X29" s="48">
        <v>338</v>
      </c>
      <c r="Y29" s="48">
        <v>3</v>
      </c>
      <c r="Z29" s="48">
        <v>12</v>
      </c>
      <c r="AA29" s="48">
        <v>128</v>
      </c>
      <c r="AB29" s="48">
        <v>174</v>
      </c>
      <c r="AC29" s="48"/>
      <c r="AD29" s="75">
        <v>16</v>
      </c>
    </row>
    <row r="30" spans="1:30" ht="12" customHeight="1">
      <c r="A30" s="74">
        <v>17</v>
      </c>
      <c r="B30" s="48"/>
      <c r="C30" s="48">
        <v>3609</v>
      </c>
      <c r="D30" s="48">
        <v>1802</v>
      </c>
      <c r="E30" s="48">
        <v>1807</v>
      </c>
      <c r="F30" s="48">
        <v>34</v>
      </c>
      <c r="G30" s="48">
        <v>56</v>
      </c>
      <c r="H30" s="48">
        <v>39</v>
      </c>
      <c r="I30" s="48">
        <v>23</v>
      </c>
      <c r="J30" s="48">
        <v>105</v>
      </c>
      <c r="K30" s="48">
        <v>213</v>
      </c>
      <c r="L30" s="48">
        <v>111</v>
      </c>
      <c r="M30" s="48">
        <v>451</v>
      </c>
      <c r="N30" s="48">
        <v>282</v>
      </c>
      <c r="O30" s="48">
        <v>162</v>
      </c>
      <c r="P30" s="48">
        <v>41</v>
      </c>
      <c r="Q30" s="48">
        <v>120</v>
      </c>
      <c r="R30" s="48">
        <v>17</v>
      </c>
      <c r="S30" s="48">
        <v>283</v>
      </c>
      <c r="T30" s="48">
        <v>166</v>
      </c>
      <c r="U30" s="48">
        <v>212</v>
      </c>
      <c r="V30" s="48">
        <v>295</v>
      </c>
      <c r="W30" s="48">
        <v>345</v>
      </c>
      <c r="X30" s="48">
        <v>347</v>
      </c>
      <c r="Y30" s="48">
        <v>3</v>
      </c>
      <c r="Z30" s="48">
        <v>9</v>
      </c>
      <c r="AA30" s="48">
        <v>121</v>
      </c>
      <c r="AB30" s="48">
        <v>174</v>
      </c>
      <c r="AC30" s="48"/>
      <c r="AD30" s="75">
        <v>17</v>
      </c>
    </row>
    <row r="31" spans="1:30" ht="12" customHeight="1">
      <c r="A31" s="74">
        <v>18</v>
      </c>
      <c r="B31" s="48"/>
      <c r="C31" s="48">
        <v>3870</v>
      </c>
      <c r="D31" s="48">
        <v>1899</v>
      </c>
      <c r="E31" s="48">
        <v>1971</v>
      </c>
      <c r="F31" s="48">
        <v>41</v>
      </c>
      <c r="G31" s="48">
        <v>37</v>
      </c>
      <c r="H31" s="48">
        <v>32</v>
      </c>
      <c r="I31" s="48">
        <v>20</v>
      </c>
      <c r="J31" s="48">
        <v>137</v>
      </c>
      <c r="K31" s="48">
        <v>213</v>
      </c>
      <c r="L31" s="48">
        <v>125</v>
      </c>
      <c r="M31" s="48">
        <v>462</v>
      </c>
      <c r="N31" s="48">
        <v>331</v>
      </c>
      <c r="O31" s="48">
        <v>175</v>
      </c>
      <c r="P31" s="48">
        <v>35</v>
      </c>
      <c r="Q31" s="48">
        <v>164</v>
      </c>
      <c r="R31" s="48">
        <v>20</v>
      </c>
      <c r="S31" s="48">
        <v>301</v>
      </c>
      <c r="T31" s="48">
        <v>219</v>
      </c>
      <c r="U31" s="48">
        <v>199</v>
      </c>
      <c r="V31" s="48">
        <v>385</v>
      </c>
      <c r="W31" s="48">
        <v>330</v>
      </c>
      <c r="X31" s="48">
        <v>319</v>
      </c>
      <c r="Y31" s="48">
        <v>1</v>
      </c>
      <c r="Z31" s="48">
        <v>13</v>
      </c>
      <c r="AA31" s="48">
        <v>127</v>
      </c>
      <c r="AB31" s="48">
        <v>184</v>
      </c>
      <c r="AC31" s="48"/>
      <c r="AD31" s="75">
        <v>18</v>
      </c>
    </row>
    <row r="32" spans="1:30" ht="12" customHeight="1">
      <c r="A32" s="74">
        <v>19</v>
      </c>
      <c r="B32" s="48"/>
      <c r="C32" s="48">
        <v>3776</v>
      </c>
      <c r="D32" s="48">
        <v>1813</v>
      </c>
      <c r="E32" s="48">
        <v>1963</v>
      </c>
      <c r="F32" s="48">
        <v>39</v>
      </c>
      <c r="G32" s="48">
        <v>52</v>
      </c>
      <c r="H32" s="48">
        <v>33</v>
      </c>
      <c r="I32" s="48">
        <v>37</v>
      </c>
      <c r="J32" s="48">
        <v>132</v>
      </c>
      <c r="K32" s="48">
        <v>171</v>
      </c>
      <c r="L32" s="48">
        <v>111</v>
      </c>
      <c r="M32" s="48">
        <v>444</v>
      </c>
      <c r="N32" s="48">
        <v>288</v>
      </c>
      <c r="O32" s="48">
        <v>144</v>
      </c>
      <c r="P32" s="48">
        <v>30</v>
      </c>
      <c r="Q32" s="48">
        <v>138</v>
      </c>
      <c r="R32" s="48">
        <v>21</v>
      </c>
      <c r="S32" s="48">
        <v>293</v>
      </c>
      <c r="T32" s="48">
        <v>176</v>
      </c>
      <c r="U32" s="48">
        <v>171</v>
      </c>
      <c r="V32" s="48">
        <v>509</v>
      </c>
      <c r="W32" s="48">
        <v>346</v>
      </c>
      <c r="X32" s="48">
        <v>328</v>
      </c>
      <c r="Y32" s="48">
        <v>5</v>
      </c>
      <c r="Z32" s="48">
        <v>16</v>
      </c>
      <c r="AA32" s="48">
        <v>135</v>
      </c>
      <c r="AB32" s="48">
        <v>157</v>
      </c>
      <c r="AC32" s="48"/>
      <c r="AD32" s="75">
        <v>19</v>
      </c>
    </row>
    <row r="33" spans="1:30" ht="12" customHeight="1">
      <c r="A33" s="74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75"/>
    </row>
    <row r="34" spans="1:30" ht="12" customHeight="1">
      <c r="A34" s="74">
        <v>20</v>
      </c>
      <c r="B34" s="48"/>
      <c r="C34" s="48">
        <v>3856</v>
      </c>
      <c r="D34" s="48">
        <v>1850</v>
      </c>
      <c r="E34" s="48">
        <v>2006</v>
      </c>
      <c r="F34" s="48">
        <v>28</v>
      </c>
      <c r="G34" s="48">
        <v>56</v>
      </c>
      <c r="H34" s="48">
        <v>40</v>
      </c>
      <c r="I34" s="48">
        <v>38</v>
      </c>
      <c r="J34" s="48">
        <v>137</v>
      </c>
      <c r="K34" s="48">
        <v>215</v>
      </c>
      <c r="L34" s="48">
        <v>109</v>
      </c>
      <c r="M34" s="48">
        <v>425</v>
      </c>
      <c r="N34" s="48">
        <v>292</v>
      </c>
      <c r="O34" s="48">
        <v>172</v>
      </c>
      <c r="P34" s="48">
        <v>31</v>
      </c>
      <c r="Q34" s="48">
        <v>156</v>
      </c>
      <c r="R34" s="48">
        <v>16</v>
      </c>
      <c r="S34" s="48">
        <v>258</v>
      </c>
      <c r="T34" s="48">
        <v>203</v>
      </c>
      <c r="U34" s="48">
        <v>189</v>
      </c>
      <c r="V34" s="48">
        <v>558</v>
      </c>
      <c r="W34" s="48">
        <v>321</v>
      </c>
      <c r="X34" s="48">
        <v>315</v>
      </c>
      <c r="Y34" s="48">
        <v>3</v>
      </c>
      <c r="Z34" s="48">
        <v>16</v>
      </c>
      <c r="AA34" s="48">
        <v>141</v>
      </c>
      <c r="AB34" s="48">
        <v>137</v>
      </c>
      <c r="AC34" s="48"/>
      <c r="AD34" s="75">
        <v>20</v>
      </c>
    </row>
    <row r="35" spans="1:30" ht="12" customHeight="1">
      <c r="A35" s="74">
        <v>21</v>
      </c>
      <c r="B35" s="48"/>
      <c r="C35" s="48">
        <v>3856</v>
      </c>
      <c r="D35" s="48">
        <v>1787</v>
      </c>
      <c r="E35" s="48">
        <v>2069</v>
      </c>
      <c r="F35" s="48">
        <v>29</v>
      </c>
      <c r="G35" s="48">
        <v>42</v>
      </c>
      <c r="H35" s="48">
        <v>34</v>
      </c>
      <c r="I35" s="48">
        <v>47</v>
      </c>
      <c r="J35" s="48">
        <v>148</v>
      </c>
      <c r="K35" s="48">
        <v>223</v>
      </c>
      <c r="L35" s="48">
        <v>114</v>
      </c>
      <c r="M35" s="48">
        <v>408</v>
      </c>
      <c r="N35" s="48">
        <v>307</v>
      </c>
      <c r="O35" s="48">
        <v>141</v>
      </c>
      <c r="P35" s="48">
        <v>23</v>
      </c>
      <c r="Q35" s="48">
        <v>150</v>
      </c>
      <c r="R35" s="48">
        <v>24</v>
      </c>
      <c r="S35" s="48">
        <v>308</v>
      </c>
      <c r="T35" s="48">
        <v>211</v>
      </c>
      <c r="U35" s="48">
        <v>156</v>
      </c>
      <c r="V35" s="48">
        <v>543</v>
      </c>
      <c r="W35" s="48">
        <v>353</v>
      </c>
      <c r="X35" s="48">
        <v>289</v>
      </c>
      <c r="Y35" s="48">
        <v>4</v>
      </c>
      <c r="Z35" s="48">
        <v>14</v>
      </c>
      <c r="AA35" s="48">
        <v>138</v>
      </c>
      <c r="AB35" s="48">
        <v>150</v>
      </c>
      <c r="AC35" s="48"/>
      <c r="AD35" s="75">
        <v>21</v>
      </c>
    </row>
    <row r="36" spans="1:30" ht="12" customHeight="1">
      <c r="A36" s="74">
        <v>22</v>
      </c>
      <c r="B36" s="48"/>
      <c r="C36" s="48">
        <v>3939</v>
      </c>
      <c r="D36" s="48">
        <v>1848</v>
      </c>
      <c r="E36" s="48">
        <v>2091</v>
      </c>
      <c r="F36" s="48">
        <v>42</v>
      </c>
      <c r="G36" s="48">
        <v>48</v>
      </c>
      <c r="H36" s="48">
        <v>46</v>
      </c>
      <c r="I36" s="48">
        <v>45</v>
      </c>
      <c r="J36" s="48">
        <v>167</v>
      </c>
      <c r="K36" s="48">
        <v>214</v>
      </c>
      <c r="L36" s="48">
        <v>105</v>
      </c>
      <c r="M36" s="48">
        <v>415</v>
      </c>
      <c r="N36" s="48">
        <v>346</v>
      </c>
      <c r="O36" s="48">
        <v>158</v>
      </c>
      <c r="P36" s="48">
        <v>34</v>
      </c>
      <c r="Q36" s="48">
        <v>166</v>
      </c>
      <c r="R36" s="48">
        <v>23</v>
      </c>
      <c r="S36" s="48">
        <v>319</v>
      </c>
      <c r="T36" s="48">
        <v>213</v>
      </c>
      <c r="U36" s="48">
        <v>152</v>
      </c>
      <c r="V36" s="48">
        <v>564</v>
      </c>
      <c r="W36" s="48">
        <v>340</v>
      </c>
      <c r="X36" s="48">
        <v>285</v>
      </c>
      <c r="Y36" s="48">
        <v>3</v>
      </c>
      <c r="Z36" s="48">
        <v>16</v>
      </c>
      <c r="AA36" s="48">
        <v>127</v>
      </c>
      <c r="AB36" s="48">
        <v>111</v>
      </c>
      <c r="AC36" s="48"/>
      <c r="AD36" s="75">
        <v>22</v>
      </c>
    </row>
    <row r="37" spans="1:30" ht="12" customHeight="1">
      <c r="A37" s="74">
        <v>23</v>
      </c>
      <c r="B37" s="48"/>
      <c r="C37" s="48">
        <v>3845</v>
      </c>
      <c r="D37" s="48">
        <v>1855</v>
      </c>
      <c r="E37" s="48">
        <v>1990</v>
      </c>
      <c r="F37" s="48">
        <v>47</v>
      </c>
      <c r="G37" s="48">
        <v>65</v>
      </c>
      <c r="H37" s="48">
        <v>44</v>
      </c>
      <c r="I37" s="48">
        <v>52</v>
      </c>
      <c r="J37" s="48">
        <v>159</v>
      </c>
      <c r="K37" s="48">
        <v>194</v>
      </c>
      <c r="L37" s="48">
        <v>109</v>
      </c>
      <c r="M37" s="48">
        <v>374</v>
      </c>
      <c r="N37" s="48">
        <v>380</v>
      </c>
      <c r="O37" s="48">
        <v>156</v>
      </c>
      <c r="P37" s="48">
        <v>31</v>
      </c>
      <c r="Q37" s="48">
        <v>166</v>
      </c>
      <c r="R37" s="48">
        <v>20</v>
      </c>
      <c r="S37" s="48">
        <v>336</v>
      </c>
      <c r="T37" s="48">
        <v>189</v>
      </c>
      <c r="U37" s="48">
        <v>171</v>
      </c>
      <c r="V37" s="48">
        <v>451</v>
      </c>
      <c r="W37" s="48">
        <v>352</v>
      </c>
      <c r="X37" s="48">
        <v>260</v>
      </c>
      <c r="Y37" s="48">
        <v>3</v>
      </c>
      <c r="Z37" s="48">
        <v>15</v>
      </c>
      <c r="AA37" s="48">
        <v>137</v>
      </c>
      <c r="AB37" s="48">
        <v>134</v>
      </c>
      <c r="AC37" s="48"/>
      <c r="AD37" s="75">
        <v>23</v>
      </c>
    </row>
    <row r="38" spans="1:30" ht="12" customHeight="1">
      <c r="A38" s="74">
        <v>24</v>
      </c>
      <c r="B38" s="48"/>
      <c r="C38" s="48">
        <v>4118</v>
      </c>
      <c r="D38" s="48">
        <v>2033</v>
      </c>
      <c r="E38" s="48">
        <v>2085</v>
      </c>
      <c r="F38" s="48">
        <v>41</v>
      </c>
      <c r="G38" s="48">
        <v>70</v>
      </c>
      <c r="H38" s="48">
        <v>40</v>
      </c>
      <c r="I38" s="48">
        <v>48</v>
      </c>
      <c r="J38" s="48">
        <v>209</v>
      </c>
      <c r="K38" s="48">
        <v>219</v>
      </c>
      <c r="L38" s="48">
        <v>117</v>
      </c>
      <c r="M38" s="48">
        <v>426</v>
      </c>
      <c r="N38" s="48">
        <v>425</v>
      </c>
      <c r="O38" s="48">
        <v>152</v>
      </c>
      <c r="P38" s="48">
        <v>33</v>
      </c>
      <c r="Q38" s="48">
        <v>187</v>
      </c>
      <c r="R38" s="48">
        <v>28</v>
      </c>
      <c r="S38" s="48">
        <v>383</v>
      </c>
      <c r="T38" s="48">
        <v>211</v>
      </c>
      <c r="U38" s="48">
        <v>157</v>
      </c>
      <c r="V38" s="48">
        <v>429</v>
      </c>
      <c r="W38" s="48">
        <v>380</v>
      </c>
      <c r="X38" s="48">
        <v>272</v>
      </c>
      <c r="Y38" s="48">
        <v>3</v>
      </c>
      <c r="Z38" s="48">
        <v>17</v>
      </c>
      <c r="AA38" s="48">
        <v>144</v>
      </c>
      <c r="AB38" s="48">
        <v>127</v>
      </c>
      <c r="AC38" s="48"/>
      <c r="AD38" s="75">
        <v>24</v>
      </c>
    </row>
    <row r="39" spans="1:30" ht="12" customHeight="1">
      <c r="A39" s="74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75"/>
    </row>
    <row r="40" spans="1:30" ht="12" customHeight="1">
      <c r="A40" s="74">
        <v>25</v>
      </c>
      <c r="B40" s="48"/>
      <c r="C40" s="48">
        <v>4356</v>
      </c>
      <c r="D40" s="48">
        <v>2145</v>
      </c>
      <c r="E40" s="48">
        <v>2211</v>
      </c>
      <c r="F40" s="48">
        <v>58</v>
      </c>
      <c r="G40" s="48">
        <v>70</v>
      </c>
      <c r="H40" s="48">
        <v>35</v>
      </c>
      <c r="I40" s="48">
        <v>39</v>
      </c>
      <c r="J40" s="48">
        <v>202</v>
      </c>
      <c r="K40" s="48">
        <v>226</v>
      </c>
      <c r="L40" s="48">
        <v>110</v>
      </c>
      <c r="M40" s="48">
        <v>417</v>
      </c>
      <c r="N40" s="48">
        <v>445</v>
      </c>
      <c r="O40" s="48">
        <v>170</v>
      </c>
      <c r="P40" s="48">
        <v>41</v>
      </c>
      <c r="Q40" s="48">
        <v>184</v>
      </c>
      <c r="R40" s="48">
        <v>25</v>
      </c>
      <c r="S40" s="48">
        <v>445</v>
      </c>
      <c r="T40" s="48">
        <v>236</v>
      </c>
      <c r="U40" s="48">
        <v>180</v>
      </c>
      <c r="V40" s="48">
        <v>431</v>
      </c>
      <c r="W40" s="48">
        <v>382</v>
      </c>
      <c r="X40" s="48">
        <v>331</v>
      </c>
      <c r="Y40" s="48">
        <v>5</v>
      </c>
      <c r="Z40" s="48">
        <v>19</v>
      </c>
      <c r="AA40" s="48">
        <v>156</v>
      </c>
      <c r="AB40" s="48">
        <v>149</v>
      </c>
      <c r="AC40" s="48"/>
      <c r="AD40" s="75">
        <v>25</v>
      </c>
    </row>
    <row r="41" spans="1:30" ht="12" customHeight="1">
      <c r="A41" s="74">
        <v>26</v>
      </c>
      <c r="B41" s="48"/>
      <c r="C41" s="48">
        <v>4556</v>
      </c>
      <c r="D41" s="48">
        <v>2157</v>
      </c>
      <c r="E41" s="48">
        <v>2399</v>
      </c>
      <c r="F41" s="48">
        <v>42</v>
      </c>
      <c r="G41" s="48">
        <v>49</v>
      </c>
      <c r="H41" s="48">
        <v>45</v>
      </c>
      <c r="I41" s="48">
        <v>61</v>
      </c>
      <c r="J41" s="48">
        <v>221</v>
      </c>
      <c r="K41" s="48">
        <v>266</v>
      </c>
      <c r="L41" s="48">
        <v>110</v>
      </c>
      <c r="M41" s="48">
        <v>477</v>
      </c>
      <c r="N41" s="48">
        <v>456</v>
      </c>
      <c r="O41" s="48">
        <v>157</v>
      </c>
      <c r="P41" s="48">
        <v>27</v>
      </c>
      <c r="Q41" s="48">
        <v>210</v>
      </c>
      <c r="R41" s="48">
        <v>27</v>
      </c>
      <c r="S41" s="48">
        <v>431</v>
      </c>
      <c r="T41" s="48">
        <v>241</v>
      </c>
      <c r="U41" s="48">
        <v>198</v>
      </c>
      <c r="V41" s="48">
        <v>416</v>
      </c>
      <c r="W41" s="48">
        <v>436</v>
      </c>
      <c r="X41" s="48">
        <v>321</v>
      </c>
      <c r="Y41" s="48">
        <v>5</v>
      </c>
      <c r="Z41" s="48">
        <v>14</v>
      </c>
      <c r="AA41" s="48">
        <v>183</v>
      </c>
      <c r="AB41" s="48">
        <v>163</v>
      </c>
      <c r="AC41" s="48"/>
      <c r="AD41" s="75">
        <v>26</v>
      </c>
    </row>
    <row r="42" spans="1:30" ht="12" customHeight="1">
      <c r="A42" s="74">
        <v>27</v>
      </c>
      <c r="B42" s="48"/>
      <c r="C42" s="48">
        <v>4814</v>
      </c>
      <c r="D42" s="48">
        <v>2342</v>
      </c>
      <c r="E42" s="48">
        <v>2472</v>
      </c>
      <c r="F42" s="48">
        <v>46</v>
      </c>
      <c r="G42" s="48">
        <v>69</v>
      </c>
      <c r="H42" s="48">
        <v>51</v>
      </c>
      <c r="I42" s="48">
        <v>59</v>
      </c>
      <c r="J42" s="48">
        <v>247</v>
      </c>
      <c r="K42" s="48">
        <v>256</v>
      </c>
      <c r="L42" s="48">
        <v>145</v>
      </c>
      <c r="M42" s="48">
        <v>481</v>
      </c>
      <c r="N42" s="48">
        <v>514</v>
      </c>
      <c r="O42" s="48">
        <v>173</v>
      </c>
      <c r="P42" s="48">
        <v>44</v>
      </c>
      <c r="Q42" s="48">
        <v>248</v>
      </c>
      <c r="R42" s="48">
        <v>32</v>
      </c>
      <c r="S42" s="48">
        <v>453</v>
      </c>
      <c r="T42" s="48">
        <v>251</v>
      </c>
      <c r="U42" s="48">
        <v>195</v>
      </c>
      <c r="V42" s="48">
        <v>406</v>
      </c>
      <c r="W42" s="48">
        <v>455</v>
      </c>
      <c r="X42" s="48">
        <v>330</v>
      </c>
      <c r="Y42" s="48">
        <v>1</v>
      </c>
      <c r="Z42" s="48">
        <v>12</v>
      </c>
      <c r="AA42" s="48">
        <v>174</v>
      </c>
      <c r="AB42" s="48">
        <v>172</v>
      </c>
      <c r="AC42" s="48"/>
      <c r="AD42" s="75">
        <v>27</v>
      </c>
    </row>
    <row r="43" spans="1:30" ht="12" customHeight="1">
      <c r="A43" s="74">
        <v>28</v>
      </c>
      <c r="B43" s="48"/>
      <c r="C43" s="48">
        <v>5010</v>
      </c>
      <c r="D43" s="48">
        <v>2459</v>
      </c>
      <c r="E43" s="48">
        <v>2551</v>
      </c>
      <c r="F43" s="48">
        <v>40</v>
      </c>
      <c r="G43" s="48">
        <v>58</v>
      </c>
      <c r="H43" s="48">
        <v>40</v>
      </c>
      <c r="I43" s="48">
        <v>65</v>
      </c>
      <c r="J43" s="48">
        <v>229</v>
      </c>
      <c r="K43" s="48">
        <v>288</v>
      </c>
      <c r="L43" s="48">
        <v>131</v>
      </c>
      <c r="M43" s="48">
        <v>498</v>
      </c>
      <c r="N43" s="48">
        <v>525</v>
      </c>
      <c r="O43" s="48">
        <v>196</v>
      </c>
      <c r="P43" s="48">
        <v>34</v>
      </c>
      <c r="Q43" s="48">
        <v>215</v>
      </c>
      <c r="R43" s="48">
        <v>22</v>
      </c>
      <c r="S43" s="48">
        <v>479</v>
      </c>
      <c r="T43" s="48">
        <v>281</v>
      </c>
      <c r="U43" s="48">
        <v>207</v>
      </c>
      <c r="V43" s="48">
        <v>455</v>
      </c>
      <c r="W43" s="48">
        <v>489</v>
      </c>
      <c r="X43" s="48">
        <v>356</v>
      </c>
      <c r="Y43" s="48">
        <v>6</v>
      </c>
      <c r="Z43" s="48">
        <v>15</v>
      </c>
      <c r="AA43" s="48">
        <v>201</v>
      </c>
      <c r="AB43" s="48">
        <v>180</v>
      </c>
      <c r="AC43" s="48"/>
      <c r="AD43" s="75">
        <v>28</v>
      </c>
    </row>
    <row r="44" spans="1:30" ht="12" customHeight="1">
      <c r="A44" s="74">
        <v>29</v>
      </c>
      <c r="B44" s="48"/>
      <c r="C44" s="48">
        <v>5216</v>
      </c>
      <c r="D44" s="48">
        <v>2529</v>
      </c>
      <c r="E44" s="48">
        <v>2687</v>
      </c>
      <c r="F44" s="48">
        <v>28</v>
      </c>
      <c r="G44" s="48">
        <v>69</v>
      </c>
      <c r="H44" s="48">
        <v>51</v>
      </c>
      <c r="I44" s="48">
        <v>62</v>
      </c>
      <c r="J44" s="48">
        <v>260</v>
      </c>
      <c r="K44" s="48">
        <v>247</v>
      </c>
      <c r="L44" s="48">
        <v>141</v>
      </c>
      <c r="M44" s="48">
        <v>494</v>
      </c>
      <c r="N44" s="48">
        <v>559</v>
      </c>
      <c r="O44" s="48">
        <v>222</v>
      </c>
      <c r="P44" s="48">
        <v>49</v>
      </c>
      <c r="Q44" s="48">
        <v>234</v>
      </c>
      <c r="R44" s="48">
        <v>25</v>
      </c>
      <c r="S44" s="48">
        <v>498</v>
      </c>
      <c r="T44" s="48">
        <v>281</v>
      </c>
      <c r="U44" s="48">
        <v>209</v>
      </c>
      <c r="V44" s="48">
        <v>507</v>
      </c>
      <c r="W44" s="48">
        <v>457</v>
      </c>
      <c r="X44" s="48">
        <v>389</v>
      </c>
      <c r="Y44" s="48">
        <v>3</v>
      </c>
      <c r="Z44" s="48">
        <v>13</v>
      </c>
      <c r="AA44" s="48">
        <v>208</v>
      </c>
      <c r="AB44" s="48">
        <v>210</v>
      </c>
      <c r="AC44" s="48"/>
      <c r="AD44" s="75">
        <v>29</v>
      </c>
    </row>
    <row r="45" spans="1:30" ht="12" customHeight="1">
      <c r="A45" s="74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75"/>
    </row>
    <row r="46" spans="1:30" ht="12" customHeight="1">
      <c r="A46" s="74">
        <v>30</v>
      </c>
      <c r="B46" s="48"/>
      <c r="C46" s="48">
        <v>5352</v>
      </c>
      <c r="D46" s="48">
        <v>2615</v>
      </c>
      <c r="E46" s="48">
        <v>2737</v>
      </c>
      <c r="F46" s="48">
        <v>45</v>
      </c>
      <c r="G46" s="48">
        <v>68</v>
      </c>
      <c r="H46" s="48">
        <v>38</v>
      </c>
      <c r="I46" s="48">
        <v>43</v>
      </c>
      <c r="J46" s="48">
        <v>258</v>
      </c>
      <c r="K46" s="48">
        <v>295</v>
      </c>
      <c r="L46" s="48">
        <v>145</v>
      </c>
      <c r="M46" s="48">
        <v>462</v>
      </c>
      <c r="N46" s="48">
        <v>548</v>
      </c>
      <c r="O46" s="48">
        <v>212</v>
      </c>
      <c r="P46" s="48">
        <v>31</v>
      </c>
      <c r="Q46" s="48">
        <v>288</v>
      </c>
      <c r="R46" s="48">
        <v>26</v>
      </c>
      <c r="S46" s="48">
        <v>518</v>
      </c>
      <c r="T46" s="48">
        <v>286</v>
      </c>
      <c r="U46" s="48">
        <v>245</v>
      </c>
      <c r="V46" s="48">
        <v>454</v>
      </c>
      <c r="W46" s="48">
        <v>507</v>
      </c>
      <c r="X46" s="48">
        <v>419</v>
      </c>
      <c r="Y46" s="48">
        <v>8</v>
      </c>
      <c r="Z46" s="48">
        <v>11</v>
      </c>
      <c r="AA46" s="48">
        <v>199</v>
      </c>
      <c r="AB46" s="48">
        <v>246</v>
      </c>
      <c r="AC46" s="48"/>
      <c r="AD46" s="75">
        <v>30</v>
      </c>
    </row>
    <row r="47" spans="1:30" ht="12" customHeight="1">
      <c r="A47" s="74">
        <v>31</v>
      </c>
      <c r="B47" s="48"/>
      <c r="C47" s="48">
        <v>5219</v>
      </c>
      <c r="D47" s="48">
        <v>2559</v>
      </c>
      <c r="E47" s="48">
        <v>2660</v>
      </c>
      <c r="F47" s="48">
        <v>49</v>
      </c>
      <c r="G47" s="48">
        <v>63</v>
      </c>
      <c r="H47" s="48">
        <v>39</v>
      </c>
      <c r="I47" s="48">
        <v>32</v>
      </c>
      <c r="J47" s="48">
        <v>254</v>
      </c>
      <c r="K47" s="48">
        <v>283</v>
      </c>
      <c r="L47" s="48">
        <v>146</v>
      </c>
      <c r="M47" s="48">
        <v>444</v>
      </c>
      <c r="N47" s="48">
        <v>575</v>
      </c>
      <c r="O47" s="48">
        <v>218</v>
      </c>
      <c r="P47" s="48">
        <v>45</v>
      </c>
      <c r="Q47" s="48">
        <v>235</v>
      </c>
      <c r="R47" s="48">
        <v>31</v>
      </c>
      <c r="S47" s="48">
        <v>477</v>
      </c>
      <c r="T47" s="48">
        <v>296</v>
      </c>
      <c r="U47" s="48">
        <v>250</v>
      </c>
      <c r="V47" s="48">
        <v>474</v>
      </c>
      <c r="W47" s="48">
        <v>465</v>
      </c>
      <c r="X47" s="48">
        <v>405</v>
      </c>
      <c r="Y47" s="48">
        <v>7</v>
      </c>
      <c r="Z47" s="48">
        <v>14</v>
      </c>
      <c r="AA47" s="48">
        <v>189</v>
      </c>
      <c r="AB47" s="48">
        <v>228</v>
      </c>
      <c r="AC47" s="48"/>
      <c r="AD47" s="75">
        <v>31</v>
      </c>
    </row>
    <row r="48" spans="1:30" ht="12" customHeight="1">
      <c r="A48" s="74">
        <v>32</v>
      </c>
      <c r="B48" s="48"/>
      <c r="C48" s="48">
        <v>4890</v>
      </c>
      <c r="D48" s="48">
        <v>2379</v>
      </c>
      <c r="E48" s="48">
        <v>2511</v>
      </c>
      <c r="F48" s="48">
        <v>57</v>
      </c>
      <c r="G48" s="48">
        <v>52</v>
      </c>
      <c r="H48" s="48">
        <v>48</v>
      </c>
      <c r="I48" s="48">
        <v>55</v>
      </c>
      <c r="J48" s="48">
        <v>232</v>
      </c>
      <c r="K48" s="48">
        <v>225</v>
      </c>
      <c r="L48" s="48">
        <v>118</v>
      </c>
      <c r="M48" s="48">
        <v>463</v>
      </c>
      <c r="N48" s="48">
        <v>550</v>
      </c>
      <c r="O48" s="48">
        <v>204</v>
      </c>
      <c r="P48" s="48">
        <v>37</v>
      </c>
      <c r="Q48" s="48">
        <v>253</v>
      </c>
      <c r="R48" s="48">
        <v>15</v>
      </c>
      <c r="S48" s="48">
        <v>429</v>
      </c>
      <c r="T48" s="48">
        <v>264</v>
      </c>
      <c r="U48" s="48">
        <v>224</v>
      </c>
      <c r="V48" s="48">
        <v>436</v>
      </c>
      <c r="W48" s="48">
        <v>440</v>
      </c>
      <c r="X48" s="48">
        <v>388</v>
      </c>
      <c r="Y48" s="48">
        <v>4</v>
      </c>
      <c r="Z48" s="48">
        <v>8</v>
      </c>
      <c r="AA48" s="48">
        <v>152</v>
      </c>
      <c r="AB48" s="48">
        <v>236</v>
      </c>
      <c r="AC48" s="48"/>
      <c r="AD48" s="75">
        <v>32</v>
      </c>
    </row>
    <row r="49" spans="1:30" ht="12" customHeight="1">
      <c r="A49" s="74">
        <v>33</v>
      </c>
      <c r="B49" s="48"/>
      <c r="C49" s="48">
        <v>4800</v>
      </c>
      <c r="D49" s="48">
        <v>2364</v>
      </c>
      <c r="E49" s="48">
        <v>2436</v>
      </c>
      <c r="F49" s="48">
        <v>42</v>
      </c>
      <c r="G49" s="48">
        <v>73</v>
      </c>
      <c r="H49" s="48">
        <v>34</v>
      </c>
      <c r="I49" s="48">
        <v>39</v>
      </c>
      <c r="J49" s="48">
        <v>207</v>
      </c>
      <c r="K49" s="48">
        <v>230</v>
      </c>
      <c r="L49" s="48">
        <v>106</v>
      </c>
      <c r="M49" s="48">
        <v>460</v>
      </c>
      <c r="N49" s="48">
        <v>531</v>
      </c>
      <c r="O49" s="48">
        <v>195</v>
      </c>
      <c r="P49" s="48">
        <v>42</v>
      </c>
      <c r="Q49" s="48">
        <v>290</v>
      </c>
      <c r="R49" s="48">
        <v>16</v>
      </c>
      <c r="S49" s="48">
        <v>419</v>
      </c>
      <c r="T49" s="48">
        <v>251</v>
      </c>
      <c r="U49" s="48">
        <v>235</v>
      </c>
      <c r="V49" s="48">
        <v>360</v>
      </c>
      <c r="W49" s="48">
        <v>411</v>
      </c>
      <c r="X49" s="48">
        <v>404</v>
      </c>
      <c r="Y49" s="48">
        <v>3</v>
      </c>
      <c r="Z49" s="48">
        <v>15</v>
      </c>
      <c r="AA49" s="48">
        <v>195</v>
      </c>
      <c r="AB49" s="48">
        <v>242</v>
      </c>
      <c r="AC49" s="48"/>
      <c r="AD49" s="75">
        <v>33</v>
      </c>
    </row>
    <row r="50" spans="1:30" ht="12" customHeight="1">
      <c r="A50" s="74">
        <v>34</v>
      </c>
      <c r="B50" s="48"/>
      <c r="C50" s="48">
        <v>4557</v>
      </c>
      <c r="D50" s="48">
        <v>2214</v>
      </c>
      <c r="E50" s="48">
        <v>2343</v>
      </c>
      <c r="F50" s="48">
        <v>41</v>
      </c>
      <c r="G50" s="48">
        <v>69</v>
      </c>
      <c r="H50" s="48">
        <v>51</v>
      </c>
      <c r="I50" s="48">
        <v>53</v>
      </c>
      <c r="J50" s="48">
        <v>207</v>
      </c>
      <c r="K50" s="48">
        <v>247</v>
      </c>
      <c r="L50" s="48">
        <v>105</v>
      </c>
      <c r="M50" s="48">
        <v>455</v>
      </c>
      <c r="N50" s="48">
        <v>517</v>
      </c>
      <c r="O50" s="48">
        <v>192</v>
      </c>
      <c r="P50" s="48">
        <v>23</v>
      </c>
      <c r="Q50" s="48">
        <v>249</v>
      </c>
      <c r="R50" s="48">
        <v>24</v>
      </c>
      <c r="S50" s="48">
        <v>364</v>
      </c>
      <c r="T50" s="48">
        <v>233</v>
      </c>
      <c r="U50" s="48">
        <v>221</v>
      </c>
      <c r="V50" s="48">
        <v>370</v>
      </c>
      <c r="W50" s="48">
        <v>374</v>
      </c>
      <c r="X50" s="48">
        <v>356</v>
      </c>
      <c r="Y50" s="48">
        <v>1</v>
      </c>
      <c r="Z50" s="48">
        <v>14</v>
      </c>
      <c r="AA50" s="48">
        <v>175</v>
      </c>
      <c r="AB50" s="48">
        <v>216</v>
      </c>
      <c r="AC50" s="48"/>
      <c r="AD50" s="75">
        <v>34</v>
      </c>
    </row>
    <row r="51" spans="1:30" ht="12" customHeight="1">
      <c r="A51" s="74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75"/>
    </row>
    <row r="52" spans="1:30" ht="12" customHeight="1">
      <c r="A52" s="74">
        <v>35</v>
      </c>
      <c r="B52" s="48"/>
      <c r="C52" s="48">
        <v>4259</v>
      </c>
      <c r="D52" s="48">
        <v>1942</v>
      </c>
      <c r="E52" s="48">
        <v>2317</v>
      </c>
      <c r="F52" s="48">
        <v>37</v>
      </c>
      <c r="G52" s="48">
        <v>63</v>
      </c>
      <c r="H52" s="48">
        <v>49</v>
      </c>
      <c r="I52" s="48">
        <v>32</v>
      </c>
      <c r="J52" s="48">
        <v>195</v>
      </c>
      <c r="K52" s="48">
        <v>221</v>
      </c>
      <c r="L52" s="48">
        <v>119</v>
      </c>
      <c r="M52" s="48">
        <v>397</v>
      </c>
      <c r="N52" s="48">
        <v>422</v>
      </c>
      <c r="O52" s="48">
        <v>166</v>
      </c>
      <c r="P52" s="48">
        <v>41</v>
      </c>
      <c r="Q52" s="48">
        <v>228</v>
      </c>
      <c r="R52" s="48">
        <v>18</v>
      </c>
      <c r="S52" s="48">
        <v>346</v>
      </c>
      <c r="T52" s="48">
        <v>226</v>
      </c>
      <c r="U52" s="48">
        <v>221</v>
      </c>
      <c r="V52" s="48">
        <v>320</v>
      </c>
      <c r="W52" s="48">
        <v>378</v>
      </c>
      <c r="X52" s="48">
        <v>359</v>
      </c>
      <c r="Y52" s="48">
        <v>3</v>
      </c>
      <c r="Z52" s="48">
        <v>11</v>
      </c>
      <c r="AA52" s="48">
        <v>155</v>
      </c>
      <c r="AB52" s="48">
        <v>252</v>
      </c>
      <c r="AC52" s="48"/>
      <c r="AD52" s="75">
        <v>35</v>
      </c>
    </row>
    <row r="53" spans="1:30" ht="12" customHeight="1">
      <c r="A53" s="74">
        <v>36</v>
      </c>
      <c r="B53" s="48"/>
      <c r="C53" s="48">
        <v>4218</v>
      </c>
      <c r="D53" s="48">
        <v>2001</v>
      </c>
      <c r="E53" s="48">
        <v>2217</v>
      </c>
      <c r="F53" s="48">
        <v>38</v>
      </c>
      <c r="G53" s="48">
        <v>47</v>
      </c>
      <c r="H53" s="48">
        <v>44</v>
      </c>
      <c r="I53" s="48">
        <v>33</v>
      </c>
      <c r="J53" s="48">
        <v>190</v>
      </c>
      <c r="K53" s="48">
        <v>257</v>
      </c>
      <c r="L53" s="48">
        <v>118</v>
      </c>
      <c r="M53" s="48">
        <v>456</v>
      </c>
      <c r="N53" s="48">
        <v>438</v>
      </c>
      <c r="O53" s="48">
        <v>152</v>
      </c>
      <c r="P53" s="48">
        <v>32</v>
      </c>
      <c r="Q53" s="48">
        <v>242</v>
      </c>
      <c r="R53" s="48">
        <v>10</v>
      </c>
      <c r="S53" s="48">
        <v>322</v>
      </c>
      <c r="T53" s="48">
        <v>215</v>
      </c>
      <c r="U53" s="48">
        <v>246</v>
      </c>
      <c r="V53" s="48">
        <v>347</v>
      </c>
      <c r="W53" s="48">
        <v>345</v>
      </c>
      <c r="X53" s="48">
        <v>328</v>
      </c>
      <c r="Y53" s="48">
        <v>4</v>
      </c>
      <c r="Z53" s="48">
        <v>12</v>
      </c>
      <c r="AA53" s="48">
        <v>149</v>
      </c>
      <c r="AB53" s="48">
        <v>193</v>
      </c>
      <c r="AC53" s="48"/>
      <c r="AD53" s="75">
        <v>36</v>
      </c>
    </row>
    <row r="54" spans="1:30" ht="12" customHeight="1">
      <c r="A54" s="74">
        <v>37</v>
      </c>
      <c r="B54" s="48"/>
      <c r="C54" s="48">
        <v>3240</v>
      </c>
      <c r="D54" s="48">
        <v>1539</v>
      </c>
      <c r="E54" s="48">
        <v>1701</v>
      </c>
      <c r="F54" s="48">
        <v>36</v>
      </c>
      <c r="G54" s="48">
        <v>29</v>
      </c>
      <c r="H54" s="48">
        <v>44</v>
      </c>
      <c r="I54" s="48">
        <v>31</v>
      </c>
      <c r="J54" s="48">
        <v>140</v>
      </c>
      <c r="K54" s="48">
        <v>176</v>
      </c>
      <c r="L54" s="48">
        <v>65</v>
      </c>
      <c r="M54" s="48">
        <v>317</v>
      </c>
      <c r="N54" s="48">
        <v>359</v>
      </c>
      <c r="O54" s="48">
        <v>107</v>
      </c>
      <c r="P54" s="48">
        <v>13</v>
      </c>
      <c r="Q54" s="48">
        <v>163</v>
      </c>
      <c r="R54" s="48">
        <v>13</v>
      </c>
      <c r="S54" s="48">
        <v>263</v>
      </c>
      <c r="T54" s="48">
        <v>178</v>
      </c>
      <c r="U54" s="48">
        <v>196</v>
      </c>
      <c r="V54" s="48">
        <v>210</v>
      </c>
      <c r="W54" s="48">
        <v>280</v>
      </c>
      <c r="X54" s="48">
        <v>296</v>
      </c>
      <c r="Y54" s="48">
        <v>2</v>
      </c>
      <c r="Z54" s="48">
        <v>11</v>
      </c>
      <c r="AA54" s="48">
        <v>120</v>
      </c>
      <c r="AB54" s="48">
        <v>191</v>
      </c>
      <c r="AC54" s="48"/>
      <c r="AD54" s="75">
        <v>37</v>
      </c>
    </row>
    <row r="55" spans="1:30" ht="12" customHeight="1">
      <c r="A55" s="74">
        <v>38</v>
      </c>
      <c r="B55" s="48"/>
      <c r="C55" s="48">
        <v>4260</v>
      </c>
      <c r="D55" s="48">
        <v>2063</v>
      </c>
      <c r="E55" s="48">
        <v>2197</v>
      </c>
      <c r="F55" s="48">
        <v>41</v>
      </c>
      <c r="G55" s="48">
        <v>55</v>
      </c>
      <c r="H55" s="48">
        <v>46</v>
      </c>
      <c r="I55" s="48">
        <v>33</v>
      </c>
      <c r="J55" s="48">
        <v>168</v>
      </c>
      <c r="K55" s="48">
        <v>270</v>
      </c>
      <c r="L55" s="48">
        <v>124</v>
      </c>
      <c r="M55" s="48">
        <v>459</v>
      </c>
      <c r="N55" s="48">
        <v>431</v>
      </c>
      <c r="O55" s="48">
        <v>147</v>
      </c>
      <c r="P55" s="48">
        <v>17</v>
      </c>
      <c r="Q55" s="48">
        <v>240</v>
      </c>
      <c r="R55" s="48">
        <v>23</v>
      </c>
      <c r="S55" s="48">
        <v>340</v>
      </c>
      <c r="T55" s="48">
        <v>195</v>
      </c>
      <c r="U55" s="48">
        <v>223</v>
      </c>
      <c r="V55" s="48">
        <v>302</v>
      </c>
      <c r="W55" s="48">
        <v>402</v>
      </c>
      <c r="X55" s="48">
        <v>361</v>
      </c>
      <c r="Y55" s="48">
        <v>5</v>
      </c>
      <c r="Z55" s="48">
        <v>11</v>
      </c>
      <c r="AA55" s="48">
        <v>151</v>
      </c>
      <c r="AB55" s="48">
        <v>216</v>
      </c>
      <c r="AC55" s="48"/>
      <c r="AD55" s="75">
        <v>38</v>
      </c>
    </row>
    <row r="56" spans="1:30" ht="12" customHeight="1">
      <c r="A56" s="74">
        <v>39</v>
      </c>
      <c r="B56" s="48"/>
      <c r="C56" s="48">
        <v>4219</v>
      </c>
      <c r="D56" s="48">
        <v>2002</v>
      </c>
      <c r="E56" s="48">
        <v>2217</v>
      </c>
      <c r="F56" s="48">
        <v>46</v>
      </c>
      <c r="G56" s="48">
        <v>59</v>
      </c>
      <c r="H56" s="48">
        <v>47</v>
      </c>
      <c r="I56" s="48">
        <v>46</v>
      </c>
      <c r="J56" s="48">
        <v>186</v>
      </c>
      <c r="K56" s="48">
        <v>216</v>
      </c>
      <c r="L56" s="48">
        <v>113</v>
      </c>
      <c r="M56" s="48">
        <v>430</v>
      </c>
      <c r="N56" s="48">
        <v>423</v>
      </c>
      <c r="O56" s="48">
        <v>154</v>
      </c>
      <c r="P56" s="48">
        <v>24</v>
      </c>
      <c r="Q56" s="48">
        <v>222</v>
      </c>
      <c r="R56" s="48">
        <v>15</v>
      </c>
      <c r="S56" s="48">
        <v>347</v>
      </c>
      <c r="T56" s="48">
        <v>217</v>
      </c>
      <c r="U56" s="48">
        <v>241</v>
      </c>
      <c r="V56" s="48">
        <v>345</v>
      </c>
      <c r="W56" s="48">
        <v>363</v>
      </c>
      <c r="X56" s="48">
        <v>338</v>
      </c>
      <c r="Y56" s="48">
        <v>8</v>
      </c>
      <c r="Z56" s="48">
        <v>13</v>
      </c>
      <c r="AA56" s="48">
        <v>140</v>
      </c>
      <c r="AB56" s="48">
        <v>226</v>
      </c>
      <c r="AC56" s="48"/>
      <c r="AD56" s="75">
        <v>39</v>
      </c>
    </row>
    <row r="57" spans="1:30" ht="12" customHeight="1">
      <c r="A57" s="74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75"/>
    </row>
    <row r="58" spans="1:30" ht="12" customHeight="1">
      <c r="A58" s="74">
        <v>40</v>
      </c>
      <c r="B58" s="48"/>
      <c r="C58" s="48">
        <v>4184</v>
      </c>
      <c r="D58" s="48">
        <v>1990</v>
      </c>
      <c r="E58" s="48">
        <v>2194</v>
      </c>
      <c r="F58" s="48">
        <v>41</v>
      </c>
      <c r="G58" s="48">
        <v>61</v>
      </c>
      <c r="H58" s="48">
        <v>54</v>
      </c>
      <c r="I58" s="48">
        <v>39</v>
      </c>
      <c r="J58" s="48">
        <v>168</v>
      </c>
      <c r="K58" s="48">
        <v>250</v>
      </c>
      <c r="L58" s="48">
        <v>139</v>
      </c>
      <c r="M58" s="48">
        <v>419</v>
      </c>
      <c r="N58" s="48">
        <v>410</v>
      </c>
      <c r="O58" s="48">
        <v>142</v>
      </c>
      <c r="P58" s="48">
        <v>24</v>
      </c>
      <c r="Q58" s="48">
        <v>202</v>
      </c>
      <c r="R58" s="48">
        <v>8</v>
      </c>
      <c r="S58" s="48">
        <v>322</v>
      </c>
      <c r="T58" s="48">
        <v>211</v>
      </c>
      <c r="U58" s="48">
        <v>253</v>
      </c>
      <c r="V58" s="48">
        <v>304</v>
      </c>
      <c r="W58" s="48">
        <v>350</v>
      </c>
      <c r="X58" s="48">
        <v>381</v>
      </c>
      <c r="Y58" s="48">
        <v>2</v>
      </c>
      <c r="Z58" s="48">
        <v>14</v>
      </c>
      <c r="AA58" s="48">
        <v>149</v>
      </c>
      <c r="AB58" s="48">
        <v>241</v>
      </c>
      <c r="AC58" s="48"/>
      <c r="AD58" s="75">
        <v>40</v>
      </c>
    </row>
    <row r="59" spans="1:30" ht="12" customHeight="1">
      <c r="A59" s="74">
        <v>41</v>
      </c>
      <c r="B59" s="48"/>
      <c r="C59" s="48">
        <v>4079</v>
      </c>
      <c r="D59" s="48">
        <v>1998</v>
      </c>
      <c r="E59" s="48">
        <v>2081</v>
      </c>
      <c r="F59" s="48">
        <v>45</v>
      </c>
      <c r="G59" s="48">
        <v>51</v>
      </c>
      <c r="H59" s="48">
        <v>60</v>
      </c>
      <c r="I59" s="48">
        <v>48</v>
      </c>
      <c r="J59" s="48">
        <v>165</v>
      </c>
      <c r="K59" s="48">
        <v>259</v>
      </c>
      <c r="L59" s="48">
        <v>124</v>
      </c>
      <c r="M59" s="48">
        <v>415</v>
      </c>
      <c r="N59" s="48">
        <v>404</v>
      </c>
      <c r="O59" s="48">
        <v>146</v>
      </c>
      <c r="P59" s="48">
        <v>33</v>
      </c>
      <c r="Q59" s="48">
        <v>184</v>
      </c>
      <c r="R59" s="48">
        <v>12</v>
      </c>
      <c r="S59" s="48">
        <v>311</v>
      </c>
      <c r="T59" s="48">
        <v>195</v>
      </c>
      <c r="U59" s="48">
        <v>248</v>
      </c>
      <c r="V59" s="48">
        <v>328</v>
      </c>
      <c r="W59" s="48">
        <v>318</v>
      </c>
      <c r="X59" s="48">
        <v>339</v>
      </c>
      <c r="Y59" s="48">
        <v>3</v>
      </c>
      <c r="Z59" s="48">
        <v>21</v>
      </c>
      <c r="AA59" s="48">
        <v>143</v>
      </c>
      <c r="AB59" s="48">
        <v>227</v>
      </c>
      <c r="AC59" s="48"/>
      <c r="AD59" s="75">
        <v>41</v>
      </c>
    </row>
    <row r="60" spans="1:30" ht="12" customHeight="1">
      <c r="A60" s="74">
        <v>42</v>
      </c>
      <c r="B60" s="48"/>
      <c r="C60" s="48">
        <v>3976</v>
      </c>
      <c r="D60" s="48">
        <v>1970</v>
      </c>
      <c r="E60" s="48">
        <v>2006</v>
      </c>
      <c r="F60" s="48">
        <v>50</v>
      </c>
      <c r="G60" s="48">
        <v>43</v>
      </c>
      <c r="H60" s="48">
        <v>46</v>
      </c>
      <c r="I60" s="48">
        <v>34</v>
      </c>
      <c r="J60" s="48">
        <v>152</v>
      </c>
      <c r="K60" s="48">
        <v>239</v>
      </c>
      <c r="L60" s="48">
        <v>122</v>
      </c>
      <c r="M60" s="48">
        <v>468</v>
      </c>
      <c r="N60" s="48">
        <v>408</v>
      </c>
      <c r="O60" s="48">
        <v>157</v>
      </c>
      <c r="P60" s="48">
        <v>36</v>
      </c>
      <c r="Q60" s="48">
        <v>199</v>
      </c>
      <c r="R60" s="48">
        <v>14</v>
      </c>
      <c r="S60" s="48">
        <v>309</v>
      </c>
      <c r="T60" s="48">
        <v>179</v>
      </c>
      <c r="U60" s="48">
        <v>224</v>
      </c>
      <c r="V60" s="48">
        <v>296</v>
      </c>
      <c r="W60" s="48">
        <v>331</v>
      </c>
      <c r="X60" s="48">
        <v>321</v>
      </c>
      <c r="Y60" s="48">
        <v>3</v>
      </c>
      <c r="Z60" s="48">
        <v>15</v>
      </c>
      <c r="AA60" s="48">
        <v>133</v>
      </c>
      <c r="AB60" s="48">
        <v>197</v>
      </c>
      <c r="AC60" s="48"/>
      <c r="AD60" s="75">
        <v>42</v>
      </c>
    </row>
    <row r="61" spans="1:30" ht="12" customHeight="1">
      <c r="A61" s="74">
        <v>43</v>
      </c>
      <c r="B61" s="48"/>
      <c r="C61" s="48">
        <v>4062</v>
      </c>
      <c r="D61" s="48">
        <v>1958</v>
      </c>
      <c r="E61" s="48">
        <v>2104</v>
      </c>
      <c r="F61" s="48">
        <v>26</v>
      </c>
      <c r="G61" s="48">
        <v>57</v>
      </c>
      <c r="H61" s="48">
        <v>49</v>
      </c>
      <c r="I61" s="48">
        <v>35</v>
      </c>
      <c r="J61" s="48">
        <v>172</v>
      </c>
      <c r="K61" s="48">
        <v>253</v>
      </c>
      <c r="L61" s="48">
        <v>122</v>
      </c>
      <c r="M61" s="48">
        <v>436</v>
      </c>
      <c r="N61" s="48">
        <v>373</v>
      </c>
      <c r="O61" s="48">
        <v>152</v>
      </c>
      <c r="P61" s="48">
        <v>32</v>
      </c>
      <c r="Q61" s="48">
        <v>198</v>
      </c>
      <c r="R61" s="48">
        <v>15</v>
      </c>
      <c r="S61" s="48">
        <v>300</v>
      </c>
      <c r="T61" s="48">
        <v>189</v>
      </c>
      <c r="U61" s="48">
        <v>256</v>
      </c>
      <c r="V61" s="48">
        <v>318</v>
      </c>
      <c r="W61" s="48">
        <v>336</v>
      </c>
      <c r="X61" s="48">
        <v>348</v>
      </c>
      <c r="Y61" s="48">
        <v>4</v>
      </c>
      <c r="Z61" s="48">
        <v>20</v>
      </c>
      <c r="AA61" s="48">
        <v>163</v>
      </c>
      <c r="AB61" s="48">
        <v>208</v>
      </c>
      <c r="AC61" s="48"/>
      <c r="AD61" s="75">
        <v>43</v>
      </c>
    </row>
    <row r="62" spans="1:30" ht="12" customHeight="1">
      <c r="A62" s="74">
        <v>44</v>
      </c>
      <c r="B62" s="48"/>
      <c r="C62" s="48">
        <v>4235</v>
      </c>
      <c r="D62" s="48">
        <v>2061</v>
      </c>
      <c r="E62" s="48">
        <v>2174</v>
      </c>
      <c r="F62" s="48">
        <v>40</v>
      </c>
      <c r="G62" s="48">
        <v>67</v>
      </c>
      <c r="H62" s="48">
        <v>54</v>
      </c>
      <c r="I62" s="48">
        <v>38</v>
      </c>
      <c r="J62" s="48">
        <v>189</v>
      </c>
      <c r="K62" s="48">
        <v>239</v>
      </c>
      <c r="L62" s="48">
        <v>122</v>
      </c>
      <c r="M62" s="48">
        <v>455</v>
      </c>
      <c r="N62" s="48">
        <v>353</v>
      </c>
      <c r="O62" s="48">
        <v>151</v>
      </c>
      <c r="P62" s="48">
        <v>30</v>
      </c>
      <c r="Q62" s="48">
        <v>185</v>
      </c>
      <c r="R62" s="48">
        <v>15</v>
      </c>
      <c r="S62" s="48">
        <v>315</v>
      </c>
      <c r="T62" s="48">
        <v>216</v>
      </c>
      <c r="U62" s="48">
        <v>240</v>
      </c>
      <c r="V62" s="48">
        <v>355</v>
      </c>
      <c r="W62" s="48">
        <v>398</v>
      </c>
      <c r="X62" s="48">
        <v>379</v>
      </c>
      <c r="Y62" s="48">
        <v>8</v>
      </c>
      <c r="Z62" s="48">
        <v>17</v>
      </c>
      <c r="AA62" s="48">
        <v>159</v>
      </c>
      <c r="AB62" s="48">
        <v>210</v>
      </c>
      <c r="AC62" s="48"/>
      <c r="AD62" s="75">
        <v>44</v>
      </c>
    </row>
    <row r="63" spans="1:30" ht="12" customHeight="1">
      <c r="A63" s="74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75"/>
    </row>
    <row r="64" spans="1:30" ht="12" customHeight="1">
      <c r="A64" s="74">
        <v>45</v>
      </c>
      <c r="B64" s="48"/>
      <c r="C64" s="48">
        <v>4017</v>
      </c>
      <c r="D64" s="48">
        <v>1843</v>
      </c>
      <c r="E64" s="48">
        <v>2174</v>
      </c>
      <c r="F64" s="48">
        <v>44</v>
      </c>
      <c r="G64" s="48">
        <v>76</v>
      </c>
      <c r="H64" s="48">
        <v>35</v>
      </c>
      <c r="I64" s="48">
        <v>37</v>
      </c>
      <c r="J64" s="48">
        <v>143</v>
      </c>
      <c r="K64" s="48">
        <v>251</v>
      </c>
      <c r="L64" s="48">
        <v>112</v>
      </c>
      <c r="M64" s="48">
        <v>463</v>
      </c>
      <c r="N64" s="48">
        <v>369</v>
      </c>
      <c r="O64" s="48">
        <v>161</v>
      </c>
      <c r="P64" s="48">
        <v>30</v>
      </c>
      <c r="Q64" s="48">
        <v>184</v>
      </c>
      <c r="R64" s="48">
        <v>22</v>
      </c>
      <c r="S64" s="48">
        <v>306</v>
      </c>
      <c r="T64" s="48">
        <v>206</v>
      </c>
      <c r="U64" s="48">
        <v>257</v>
      </c>
      <c r="V64" s="48">
        <v>282</v>
      </c>
      <c r="W64" s="48">
        <v>376</v>
      </c>
      <c r="X64" s="48">
        <v>334</v>
      </c>
      <c r="Y64" s="48">
        <v>6</v>
      </c>
      <c r="Z64" s="48">
        <v>15</v>
      </c>
      <c r="AA64" s="48">
        <v>135</v>
      </c>
      <c r="AB64" s="48">
        <v>173</v>
      </c>
      <c r="AC64" s="48"/>
      <c r="AD64" s="75">
        <v>45</v>
      </c>
    </row>
    <row r="65" spans="1:30" ht="12" customHeight="1">
      <c r="A65" s="74">
        <v>46</v>
      </c>
      <c r="B65" s="48"/>
      <c r="C65" s="48">
        <v>3947</v>
      </c>
      <c r="D65" s="48">
        <v>1940</v>
      </c>
      <c r="E65" s="48">
        <v>2007</v>
      </c>
      <c r="F65" s="48">
        <v>42</v>
      </c>
      <c r="G65" s="48">
        <v>63</v>
      </c>
      <c r="H65" s="48">
        <v>51</v>
      </c>
      <c r="I65" s="48">
        <v>41</v>
      </c>
      <c r="J65" s="48">
        <v>164</v>
      </c>
      <c r="K65" s="48">
        <v>215</v>
      </c>
      <c r="L65" s="48">
        <v>118</v>
      </c>
      <c r="M65" s="48">
        <v>468</v>
      </c>
      <c r="N65" s="48">
        <v>348</v>
      </c>
      <c r="O65" s="48">
        <v>152</v>
      </c>
      <c r="P65" s="48">
        <v>39</v>
      </c>
      <c r="Q65" s="48">
        <v>173</v>
      </c>
      <c r="R65" s="48">
        <v>17</v>
      </c>
      <c r="S65" s="48">
        <v>309</v>
      </c>
      <c r="T65" s="48">
        <v>213</v>
      </c>
      <c r="U65" s="48">
        <v>212</v>
      </c>
      <c r="V65" s="48">
        <v>294</v>
      </c>
      <c r="W65" s="48">
        <v>358</v>
      </c>
      <c r="X65" s="48">
        <v>322</v>
      </c>
      <c r="Y65" s="48">
        <v>4</v>
      </c>
      <c r="Z65" s="48">
        <v>12</v>
      </c>
      <c r="AA65" s="48">
        <v>138</v>
      </c>
      <c r="AB65" s="48">
        <v>194</v>
      </c>
      <c r="AC65" s="48"/>
      <c r="AD65" s="75">
        <v>46</v>
      </c>
    </row>
    <row r="66" spans="1:30" ht="12" customHeight="1">
      <c r="A66" s="74">
        <v>47</v>
      </c>
      <c r="B66" s="48"/>
      <c r="C66" s="48">
        <v>4039</v>
      </c>
      <c r="D66" s="48">
        <v>1997</v>
      </c>
      <c r="E66" s="48">
        <v>2042</v>
      </c>
      <c r="F66" s="48">
        <v>26</v>
      </c>
      <c r="G66" s="48">
        <v>55</v>
      </c>
      <c r="H66" s="48">
        <v>39</v>
      </c>
      <c r="I66" s="48">
        <v>47</v>
      </c>
      <c r="J66" s="48">
        <v>158</v>
      </c>
      <c r="K66" s="48">
        <v>217</v>
      </c>
      <c r="L66" s="48">
        <v>127</v>
      </c>
      <c r="M66" s="48">
        <v>426</v>
      </c>
      <c r="N66" s="48">
        <v>368</v>
      </c>
      <c r="O66" s="48">
        <v>175</v>
      </c>
      <c r="P66" s="48">
        <v>34</v>
      </c>
      <c r="Q66" s="48">
        <v>159</v>
      </c>
      <c r="R66" s="48">
        <v>24</v>
      </c>
      <c r="S66" s="48">
        <v>327</v>
      </c>
      <c r="T66" s="48">
        <v>200</v>
      </c>
      <c r="U66" s="48">
        <v>244</v>
      </c>
      <c r="V66" s="48">
        <v>332</v>
      </c>
      <c r="W66" s="48">
        <v>357</v>
      </c>
      <c r="X66" s="48">
        <v>344</v>
      </c>
      <c r="Y66" s="48">
        <v>4</v>
      </c>
      <c r="Z66" s="48">
        <v>19</v>
      </c>
      <c r="AA66" s="48">
        <v>155</v>
      </c>
      <c r="AB66" s="48">
        <v>202</v>
      </c>
      <c r="AC66" s="48"/>
      <c r="AD66" s="75">
        <v>47</v>
      </c>
    </row>
    <row r="67" spans="1:30" ht="12" customHeight="1">
      <c r="A67" s="74">
        <v>48</v>
      </c>
      <c r="B67" s="48"/>
      <c r="C67" s="48">
        <v>4175</v>
      </c>
      <c r="D67" s="48">
        <v>1995</v>
      </c>
      <c r="E67" s="48">
        <v>2180</v>
      </c>
      <c r="F67" s="48">
        <v>41</v>
      </c>
      <c r="G67" s="48">
        <v>56</v>
      </c>
      <c r="H67" s="48">
        <v>45</v>
      </c>
      <c r="I67" s="48">
        <v>56</v>
      </c>
      <c r="J67" s="48">
        <v>142</v>
      </c>
      <c r="K67" s="48">
        <v>239</v>
      </c>
      <c r="L67" s="48">
        <v>128</v>
      </c>
      <c r="M67" s="48">
        <v>476</v>
      </c>
      <c r="N67" s="48">
        <v>358</v>
      </c>
      <c r="O67" s="48">
        <v>167</v>
      </c>
      <c r="P67" s="48">
        <v>28</v>
      </c>
      <c r="Q67" s="48">
        <v>181</v>
      </c>
      <c r="R67" s="48">
        <v>19</v>
      </c>
      <c r="S67" s="48">
        <v>339</v>
      </c>
      <c r="T67" s="48">
        <v>276</v>
      </c>
      <c r="U67" s="48">
        <v>221</v>
      </c>
      <c r="V67" s="48">
        <v>341</v>
      </c>
      <c r="W67" s="48">
        <v>320</v>
      </c>
      <c r="X67" s="48">
        <v>376</v>
      </c>
      <c r="Y67" s="48">
        <v>8</v>
      </c>
      <c r="Z67" s="48">
        <v>15</v>
      </c>
      <c r="AA67" s="48">
        <v>159</v>
      </c>
      <c r="AB67" s="48">
        <v>184</v>
      </c>
      <c r="AC67" s="48"/>
      <c r="AD67" s="75">
        <v>48</v>
      </c>
    </row>
    <row r="68" spans="1:30" ht="12" customHeight="1">
      <c r="A68" s="76">
        <v>49</v>
      </c>
      <c r="B68" s="77"/>
      <c r="C68" s="48">
        <v>4303</v>
      </c>
      <c r="D68" s="48">
        <v>2043</v>
      </c>
      <c r="E68" s="48">
        <v>2260</v>
      </c>
      <c r="F68" s="48">
        <v>42</v>
      </c>
      <c r="G68" s="48">
        <v>58</v>
      </c>
      <c r="H68" s="48">
        <v>64</v>
      </c>
      <c r="I68" s="48">
        <v>41</v>
      </c>
      <c r="J68" s="48">
        <v>186</v>
      </c>
      <c r="K68" s="48">
        <v>228</v>
      </c>
      <c r="L68" s="48">
        <v>142</v>
      </c>
      <c r="M68" s="48">
        <v>509</v>
      </c>
      <c r="N68" s="48">
        <v>414</v>
      </c>
      <c r="O68" s="48">
        <v>176</v>
      </c>
      <c r="P68" s="48">
        <v>32</v>
      </c>
      <c r="Q68" s="48">
        <v>154</v>
      </c>
      <c r="R68" s="48">
        <v>19</v>
      </c>
      <c r="S68" s="48">
        <v>350</v>
      </c>
      <c r="T68" s="48">
        <v>226</v>
      </c>
      <c r="U68" s="48">
        <v>233</v>
      </c>
      <c r="V68" s="48">
        <v>356</v>
      </c>
      <c r="W68" s="48">
        <v>355</v>
      </c>
      <c r="X68" s="48">
        <v>363</v>
      </c>
      <c r="Y68" s="48">
        <v>8</v>
      </c>
      <c r="Z68" s="48">
        <v>18</v>
      </c>
      <c r="AA68" s="48">
        <v>143</v>
      </c>
      <c r="AB68" s="48">
        <v>186</v>
      </c>
      <c r="AC68" s="77"/>
      <c r="AD68" s="78">
        <v>49</v>
      </c>
    </row>
    <row r="69" spans="1:30" ht="3.75" customHeight="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</row>
    <row r="70" spans="1:4" ht="11.25">
      <c r="A70" s="42" t="s">
        <v>668</v>
      </c>
      <c r="B70" s="42"/>
      <c r="C70" s="42"/>
      <c r="D70" s="42"/>
    </row>
    <row r="71" spans="13:20" s="44" customFormat="1" ht="17.25">
      <c r="M71" s="45"/>
      <c r="N71" s="45"/>
      <c r="O71" s="46" t="s">
        <v>669</v>
      </c>
      <c r="P71" s="47" t="s">
        <v>670</v>
      </c>
      <c r="Q71" s="45"/>
      <c r="R71" s="45"/>
      <c r="S71" s="45"/>
      <c r="T71" s="45"/>
    </row>
    <row r="72" spans="13:20" s="44" customFormat="1" ht="17.25">
      <c r="M72" s="45"/>
      <c r="N72" s="45"/>
      <c r="O72" s="46"/>
      <c r="P72" s="47"/>
      <c r="Q72" s="45"/>
      <c r="R72" s="45"/>
      <c r="S72" s="45"/>
      <c r="T72" s="45"/>
    </row>
    <row r="73" s="48" customFormat="1" ht="12">
      <c r="AD73" s="49" t="s">
        <v>738</v>
      </c>
    </row>
    <row r="74" spans="1:30" s="48" customFormat="1" ht="4.5" customHeight="1">
      <c r="A74" s="80"/>
      <c r="B74" s="80"/>
      <c r="C74" s="81"/>
      <c r="D74" s="81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80"/>
    </row>
    <row r="75" spans="1:30" s="48" customFormat="1" ht="15" customHeight="1">
      <c r="A75" s="507" t="s">
        <v>402</v>
      </c>
      <c r="B75" s="54"/>
      <c r="C75" s="508" t="s">
        <v>403</v>
      </c>
      <c r="D75" s="505"/>
      <c r="E75" s="506"/>
      <c r="F75" s="518" t="s">
        <v>666</v>
      </c>
      <c r="G75" s="518" t="s">
        <v>404</v>
      </c>
      <c r="H75" s="518" t="s">
        <v>405</v>
      </c>
      <c r="I75" s="518" t="s">
        <v>406</v>
      </c>
      <c r="J75" s="518" t="s">
        <v>407</v>
      </c>
      <c r="K75" s="518" t="s">
        <v>408</v>
      </c>
      <c r="L75" s="518" t="s">
        <v>409</v>
      </c>
      <c r="M75" s="518" t="s">
        <v>410</v>
      </c>
      <c r="N75" s="518" t="s">
        <v>411</v>
      </c>
      <c r="O75" s="520" t="s">
        <v>412</v>
      </c>
      <c r="P75" s="522" t="s">
        <v>393</v>
      </c>
      <c r="Q75" s="518" t="s">
        <v>394</v>
      </c>
      <c r="R75" s="518" t="s">
        <v>395</v>
      </c>
      <c r="S75" s="518" t="s">
        <v>396</v>
      </c>
      <c r="T75" s="518" t="s">
        <v>413</v>
      </c>
      <c r="U75" s="518" t="s">
        <v>414</v>
      </c>
      <c r="V75" s="518" t="s">
        <v>415</v>
      </c>
      <c r="W75" s="518" t="s">
        <v>416</v>
      </c>
      <c r="X75" s="518" t="s">
        <v>397</v>
      </c>
      <c r="Y75" s="518" t="s">
        <v>398</v>
      </c>
      <c r="Z75" s="518" t="s">
        <v>399</v>
      </c>
      <c r="AA75" s="518" t="s">
        <v>417</v>
      </c>
      <c r="AB75" s="520" t="s">
        <v>400</v>
      </c>
      <c r="AD75" s="524" t="s">
        <v>402</v>
      </c>
    </row>
    <row r="76" spans="1:30" s="48" customFormat="1" ht="13.5" customHeight="1">
      <c r="A76" s="503"/>
      <c r="B76" s="58"/>
      <c r="C76" s="59" t="s">
        <v>403</v>
      </c>
      <c r="D76" s="60" t="s">
        <v>42</v>
      </c>
      <c r="E76" s="60" t="s">
        <v>43</v>
      </c>
      <c r="F76" s="519"/>
      <c r="G76" s="519"/>
      <c r="H76" s="519"/>
      <c r="I76" s="519"/>
      <c r="J76" s="519"/>
      <c r="K76" s="519"/>
      <c r="L76" s="519"/>
      <c r="M76" s="519"/>
      <c r="N76" s="519"/>
      <c r="O76" s="521"/>
      <c r="P76" s="523"/>
      <c r="Q76" s="519"/>
      <c r="R76" s="519"/>
      <c r="S76" s="519"/>
      <c r="T76" s="519"/>
      <c r="U76" s="519"/>
      <c r="V76" s="519"/>
      <c r="W76" s="519"/>
      <c r="X76" s="519"/>
      <c r="Y76" s="519"/>
      <c r="Z76" s="519"/>
      <c r="AA76" s="519"/>
      <c r="AB76" s="521"/>
      <c r="AC76" s="61"/>
      <c r="AD76" s="525"/>
    </row>
    <row r="77" spans="1:30" s="48" customFormat="1" ht="4.5" customHeight="1">
      <c r="A77" s="82"/>
      <c r="B77" s="54"/>
      <c r="C77" s="83"/>
      <c r="D77" s="83"/>
      <c r="E77" s="83"/>
      <c r="F77" s="83"/>
      <c r="AD77" s="84"/>
    </row>
    <row r="78" spans="1:30" s="48" customFormat="1" ht="12" customHeight="1">
      <c r="A78" s="74" t="s">
        <v>671</v>
      </c>
      <c r="C78" s="48">
        <v>4419</v>
      </c>
      <c r="D78" s="48">
        <v>2134</v>
      </c>
      <c r="E78" s="48">
        <v>2285</v>
      </c>
      <c r="F78" s="48">
        <v>51</v>
      </c>
      <c r="G78" s="48">
        <v>77</v>
      </c>
      <c r="H78" s="48">
        <v>46</v>
      </c>
      <c r="I78" s="48">
        <v>51</v>
      </c>
      <c r="J78" s="48">
        <v>187</v>
      </c>
      <c r="K78" s="48">
        <v>274</v>
      </c>
      <c r="L78" s="48">
        <v>139</v>
      </c>
      <c r="M78" s="48">
        <v>542</v>
      </c>
      <c r="N78" s="48">
        <v>370</v>
      </c>
      <c r="O78" s="48">
        <v>191</v>
      </c>
      <c r="P78" s="48">
        <v>34</v>
      </c>
      <c r="Q78" s="48">
        <v>165</v>
      </c>
      <c r="R78" s="48">
        <v>18</v>
      </c>
      <c r="S78" s="48">
        <v>351</v>
      </c>
      <c r="T78" s="48">
        <v>226</v>
      </c>
      <c r="U78" s="48">
        <v>224</v>
      </c>
      <c r="V78" s="48">
        <v>358</v>
      </c>
      <c r="W78" s="48">
        <v>380</v>
      </c>
      <c r="X78" s="48">
        <v>387</v>
      </c>
      <c r="Y78" s="48">
        <v>3</v>
      </c>
      <c r="Z78" s="48">
        <v>17</v>
      </c>
      <c r="AA78" s="48">
        <v>142</v>
      </c>
      <c r="AB78" s="48">
        <v>186</v>
      </c>
      <c r="AC78" s="70"/>
      <c r="AD78" s="75" t="s">
        <v>671</v>
      </c>
    </row>
    <row r="79" spans="1:30" s="48" customFormat="1" ht="12" customHeight="1">
      <c r="A79" s="74">
        <v>51</v>
      </c>
      <c r="C79" s="48">
        <v>4791</v>
      </c>
      <c r="D79" s="48">
        <v>2277</v>
      </c>
      <c r="E79" s="48">
        <v>2514</v>
      </c>
      <c r="F79" s="48">
        <v>51</v>
      </c>
      <c r="G79" s="48">
        <v>75</v>
      </c>
      <c r="H79" s="48">
        <v>51</v>
      </c>
      <c r="I79" s="48">
        <v>61</v>
      </c>
      <c r="J79" s="48">
        <v>198</v>
      </c>
      <c r="K79" s="48">
        <v>271</v>
      </c>
      <c r="L79" s="48">
        <v>156</v>
      </c>
      <c r="M79" s="48">
        <v>557</v>
      </c>
      <c r="N79" s="48">
        <v>463</v>
      </c>
      <c r="O79" s="48">
        <v>220</v>
      </c>
      <c r="P79" s="48">
        <v>48</v>
      </c>
      <c r="Q79" s="48">
        <v>193</v>
      </c>
      <c r="R79" s="48">
        <v>24</v>
      </c>
      <c r="S79" s="48">
        <v>354</v>
      </c>
      <c r="T79" s="48">
        <v>252</v>
      </c>
      <c r="U79" s="48">
        <v>216</v>
      </c>
      <c r="V79" s="48">
        <v>396</v>
      </c>
      <c r="W79" s="48">
        <v>397</v>
      </c>
      <c r="X79" s="48">
        <v>441</v>
      </c>
      <c r="Y79" s="48">
        <v>7</v>
      </c>
      <c r="Z79" s="48">
        <v>15</v>
      </c>
      <c r="AA79" s="48">
        <v>161</v>
      </c>
      <c r="AB79" s="48">
        <v>184</v>
      </c>
      <c r="AD79" s="75">
        <v>51</v>
      </c>
    </row>
    <row r="80" spans="1:30" s="48" customFormat="1" ht="12" customHeight="1">
      <c r="A80" s="74">
        <v>52</v>
      </c>
      <c r="C80" s="48">
        <v>5070</v>
      </c>
      <c r="D80" s="48">
        <v>2480</v>
      </c>
      <c r="E80" s="48">
        <v>2590</v>
      </c>
      <c r="F80" s="48">
        <v>49</v>
      </c>
      <c r="G80" s="48">
        <v>82</v>
      </c>
      <c r="H80" s="48">
        <v>55</v>
      </c>
      <c r="I80" s="48">
        <v>61</v>
      </c>
      <c r="J80" s="48">
        <v>190</v>
      </c>
      <c r="K80" s="48">
        <v>280</v>
      </c>
      <c r="L80" s="48">
        <v>133</v>
      </c>
      <c r="M80" s="48">
        <v>567</v>
      </c>
      <c r="N80" s="48">
        <v>468</v>
      </c>
      <c r="O80" s="48">
        <v>239</v>
      </c>
      <c r="P80" s="48">
        <v>48</v>
      </c>
      <c r="Q80" s="48">
        <v>203</v>
      </c>
      <c r="R80" s="48">
        <v>28</v>
      </c>
      <c r="S80" s="48">
        <v>447</v>
      </c>
      <c r="T80" s="48">
        <v>265</v>
      </c>
      <c r="U80" s="48">
        <v>235</v>
      </c>
      <c r="V80" s="48">
        <v>459</v>
      </c>
      <c r="W80" s="48">
        <v>430</v>
      </c>
      <c r="X80" s="48">
        <v>450</v>
      </c>
      <c r="Y80" s="48">
        <v>3</v>
      </c>
      <c r="Z80" s="48">
        <v>17</v>
      </c>
      <c r="AA80" s="48">
        <v>152</v>
      </c>
      <c r="AB80" s="48">
        <v>209</v>
      </c>
      <c r="AD80" s="75">
        <v>52</v>
      </c>
    </row>
    <row r="81" spans="1:30" s="48" customFormat="1" ht="12" customHeight="1">
      <c r="A81" s="74">
        <v>53</v>
      </c>
      <c r="C81" s="48">
        <v>5494</v>
      </c>
      <c r="D81" s="48">
        <v>2670</v>
      </c>
      <c r="E81" s="48">
        <v>2824</v>
      </c>
      <c r="F81" s="48">
        <v>43</v>
      </c>
      <c r="G81" s="48">
        <v>87</v>
      </c>
      <c r="H81" s="48">
        <v>57</v>
      </c>
      <c r="I81" s="48">
        <v>65</v>
      </c>
      <c r="J81" s="48">
        <v>209</v>
      </c>
      <c r="K81" s="48">
        <v>306</v>
      </c>
      <c r="L81" s="48">
        <v>156</v>
      </c>
      <c r="M81" s="48">
        <v>662</v>
      </c>
      <c r="N81" s="48">
        <v>482</v>
      </c>
      <c r="O81" s="48">
        <v>287</v>
      </c>
      <c r="P81" s="48">
        <v>60</v>
      </c>
      <c r="Q81" s="48">
        <v>214</v>
      </c>
      <c r="R81" s="48">
        <v>33</v>
      </c>
      <c r="S81" s="48">
        <v>466</v>
      </c>
      <c r="T81" s="48">
        <v>283</v>
      </c>
      <c r="U81" s="48">
        <v>236</v>
      </c>
      <c r="V81" s="48">
        <v>464</v>
      </c>
      <c r="W81" s="48">
        <v>498</v>
      </c>
      <c r="X81" s="48">
        <v>460</v>
      </c>
      <c r="Y81" s="48">
        <v>12</v>
      </c>
      <c r="Z81" s="48">
        <v>30</v>
      </c>
      <c r="AA81" s="48">
        <v>187</v>
      </c>
      <c r="AB81" s="48">
        <v>197</v>
      </c>
      <c r="AD81" s="75">
        <v>53</v>
      </c>
    </row>
    <row r="82" spans="1:30" s="48" customFormat="1" ht="12" customHeight="1">
      <c r="A82" s="74">
        <v>54</v>
      </c>
      <c r="C82" s="48">
        <v>6264</v>
      </c>
      <c r="D82" s="48">
        <v>3087</v>
      </c>
      <c r="E82" s="48">
        <v>3177</v>
      </c>
      <c r="F82" s="48">
        <v>72</v>
      </c>
      <c r="G82" s="48">
        <v>111</v>
      </c>
      <c r="H82" s="48">
        <v>82</v>
      </c>
      <c r="I82" s="48">
        <v>71</v>
      </c>
      <c r="J82" s="48">
        <v>237</v>
      </c>
      <c r="K82" s="48">
        <v>377</v>
      </c>
      <c r="L82" s="48">
        <v>197</v>
      </c>
      <c r="M82" s="48">
        <v>729</v>
      </c>
      <c r="N82" s="48">
        <v>568</v>
      </c>
      <c r="O82" s="48">
        <v>302</v>
      </c>
      <c r="P82" s="48">
        <v>66</v>
      </c>
      <c r="Q82" s="48">
        <v>257</v>
      </c>
      <c r="R82" s="48">
        <v>27</v>
      </c>
      <c r="S82" s="48">
        <v>500</v>
      </c>
      <c r="T82" s="48">
        <v>285</v>
      </c>
      <c r="U82" s="48">
        <v>265</v>
      </c>
      <c r="V82" s="48">
        <v>535</v>
      </c>
      <c r="W82" s="48">
        <v>546</v>
      </c>
      <c r="X82" s="48">
        <v>547</v>
      </c>
      <c r="Y82" s="48">
        <v>11</v>
      </c>
      <c r="Z82" s="48">
        <v>23</v>
      </c>
      <c r="AA82" s="48">
        <v>215</v>
      </c>
      <c r="AB82" s="48">
        <v>241</v>
      </c>
      <c r="AD82" s="75">
        <v>54</v>
      </c>
    </row>
    <row r="83" spans="1:30" s="48" customFormat="1" ht="9.75" customHeight="1">
      <c r="A83" s="74"/>
      <c r="AD83" s="75"/>
    </row>
    <row r="84" spans="1:30" s="48" customFormat="1" ht="12" customHeight="1">
      <c r="A84" s="74">
        <v>55</v>
      </c>
      <c r="C84" s="48">
        <v>6271</v>
      </c>
      <c r="D84" s="48">
        <v>3036</v>
      </c>
      <c r="E84" s="48">
        <v>3235</v>
      </c>
      <c r="F84" s="48">
        <v>68</v>
      </c>
      <c r="G84" s="48">
        <v>104</v>
      </c>
      <c r="H84" s="48">
        <v>84</v>
      </c>
      <c r="I84" s="48">
        <v>88</v>
      </c>
      <c r="J84" s="48">
        <v>239</v>
      </c>
      <c r="K84" s="48">
        <v>364</v>
      </c>
      <c r="L84" s="48">
        <v>188</v>
      </c>
      <c r="M84" s="48">
        <v>730</v>
      </c>
      <c r="N84" s="48">
        <v>584</v>
      </c>
      <c r="O84" s="48">
        <v>294</v>
      </c>
      <c r="P84" s="48">
        <v>68</v>
      </c>
      <c r="Q84" s="48">
        <v>219</v>
      </c>
      <c r="R84" s="48">
        <v>47</v>
      </c>
      <c r="S84" s="48">
        <v>526</v>
      </c>
      <c r="T84" s="48">
        <v>345</v>
      </c>
      <c r="U84" s="48">
        <v>258</v>
      </c>
      <c r="V84" s="48">
        <v>529</v>
      </c>
      <c r="W84" s="48">
        <v>545</v>
      </c>
      <c r="X84" s="48">
        <v>523</v>
      </c>
      <c r="Y84" s="48">
        <v>15</v>
      </c>
      <c r="Z84" s="48">
        <v>31</v>
      </c>
      <c r="AA84" s="48">
        <v>202</v>
      </c>
      <c r="AB84" s="48">
        <v>220</v>
      </c>
      <c r="AD84" s="75">
        <v>55</v>
      </c>
    </row>
    <row r="85" spans="1:30" s="48" customFormat="1" ht="12" customHeight="1">
      <c r="A85" s="74">
        <v>56</v>
      </c>
      <c r="C85" s="48">
        <v>6167</v>
      </c>
      <c r="D85" s="48">
        <v>2990</v>
      </c>
      <c r="E85" s="48">
        <v>3177</v>
      </c>
      <c r="F85" s="48">
        <v>74</v>
      </c>
      <c r="G85" s="48">
        <v>114</v>
      </c>
      <c r="H85" s="48">
        <v>76</v>
      </c>
      <c r="I85" s="48">
        <v>74</v>
      </c>
      <c r="J85" s="48">
        <v>232</v>
      </c>
      <c r="K85" s="48">
        <v>356</v>
      </c>
      <c r="L85" s="48">
        <v>199</v>
      </c>
      <c r="M85" s="48">
        <v>692</v>
      </c>
      <c r="N85" s="48">
        <v>562</v>
      </c>
      <c r="O85" s="48">
        <v>299</v>
      </c>
      <c r="P85" s="48">
        <v>74</v>
      </c>
      <c r="Q85" s="48">
        <v>211</v>
      </c>
      <c r="R85" s="48">
        <v>39</v>
      </c>
      <c r="S85" s="48">
        <v>514</v>
      </c>
      <c r="T85" s="48">
        <v>323</v>
      </c>
      <c r="U85" s="48">
        <v>279</v>
      </c>
      <c r="V85" s="48">
        <v>490</v>
      </c>
      <c r="W85" s="48">
        <v>521</v>
      </c>
      <c r="X85" s="48">
        <v>516</v>
      </c>
      <c r="Y85" s="48">
        <v>15</v>
      </c>
      <c r="Z85" s="48">
        <v>32</v>
      </c>
      <c r="AA85" s="48">
        <v>233</v>
      </c>
      <c r="AB85" s="48">
        <v>242</v>
      </c>
      <c r="AD85" s="75">
        <v>56</v>
      </c>
    </row>
    <row r="86" spans="1:30" s="48" customFormat="1" ht="12" customHeight="1">
      <c r="A86" s="74">
        <v>57</v>
      </c>
      <c r="C86" s="48">
        <v>3712</v>
      </c>
      <c r="D86" s="48">
        <v>1798</v>
      </c>
      <c r="E86" s="48">
        <v>1914</v>
      </c>
      <c r="F86" s="48">
        <v>43</v>
      </c>
      <c r="G86" s="48">
        <v>67</v>
      </c>
      <c r="H86" s="48">
        <v>43</v>
      </c>
      <c r="I86" s="48">
        <v>44</v>
      </c>
      <c r="J86" s="48">
        <v>117</v>
      </c>
      <c r="K86" s="48">
        <v>220</v>
      </c>
      <c r="L86" s="48">
        <v>129</v>
      </c>
      <c r="M86" s="48">
        <v>417</v>
      </c>
      <c r="N86" s="48">
        <v>398</v>
      </c>
      <c r="O86" s="48">
        <v>181</v>
      </c>
      <c r="P86" s="48">
        <v>43</v>
      </c>
      <c r="Q86" s="48">
        <v>119</v>
      </c>
      <c r="R86" s="48">
        <v>23</v>
      </c>
      <c r="S86" s="48">
        <v>306</v>
      </c>
      <c r="T86" s="48">
        <v>206</v>
      </c>
      <c r="U86" s="48">
        <v>136</v>
      </c>
      <c r="V86" s="48">
        <v>320</v>
      </c>
      <c r="W86" s="48">
        <v>294</v>
      </c>
      <c r="X86" s="48">
        <v>338</v>
      </c>
      <c r="Y86" s="48">
        <v>7</v>
      </c>
      <c r="Z86" s="48">
        <v>19</v>
      </c>
      <c r="AA86" s="48">
        <v>116</v>
      </c>
      <c r="AB86" s="48">
        <v>126</v>
      </c>
      <c r="AD86" s="75">
        <v>57</v>
      </c>
    </row>
    <row r="87" spans="1:30" s="48" customFormat="1" ht="12" customHeight="1">
      <c r="A87" s="74">
        <v>58</v>
      </c>
      <c r="C87" s="48">
        <v>3867</v>
      </c>
      <c r="D87" s="48">
        <v>1799</v>
      </c>
      <c r="E87" s="48">
        <v>2068</v>
      </c>
      <c r="F87" s="48">
        <v>40</v>
      </c>
      <c r="G87" s="48">
        <v>63</v>
      </c>
      <c r="H87" s="48">
        <v>50</v>
      </c>
      <c r="I87" s="48">
        <v>53</v>
      </c>
      <c r="J87" s="48">
        <v>161</v>
      </c>
      <c r="K87" s="48">
        <v>241</v>
      </c>
      <c r="L87" s="48">
        <v>145</v>
      </c>
      <c r="M87" s="48">
        <v>454</v>
      </c>
      <c r="N87" s="48">
        <v>352</v>
      </c>
      <c r="O87" s="48">
        <v>189</v>
      </c>
      <c r="P87" s="48">
        <v>40</v>
      </c>
      <c r="Q87" s="48">
        <v>120</v>
      </c>
      <c r="R87" s="48">
        <v>13</v>
      </c>
      <c r="S87" s="48">
        <v>293</v>
      </c>
      <c r="T87" s="48">
        <v>206</v>
      </c>
      <c r="U87" s="48">
        <v>195</v>
      </c>
      <c r="V87" s="48">
        <v>291</v>
      </c>
      <c r="W87" s="48">
        <v>335</v>
      </c>
      <c r="X87" s="48">
        <v>350</v>
      </c>
      <c r="Y87" s="48">
        <v>12</v>
      </c>
      <c r="Z87" s="48">
        <v>12</v>
      </c>
      <c r="AA87" s="48">
        <v>119</v>
      </c>
      <c r="AB87" s="48">
        <v>133</v>
      </c>
      <c r="AD87" s="75">
        <v>58</v>
      </c>
    </row>
    <row r="88" spans="1:30" s="48" customFormat="1" ht="12" customHeight="1">
      <c r="A88" s="74">
        <v>59</v>
      </c>
      <c r="C88" s="48">
        <v>4677</v>
      </c>
      <c r="D88" s="48">
        <v>2221</v>
      </c>
      <c r="E88" s="48">
        <v>2456</v>
      </c>
      <c r="F88" s="48">
        <v>45</v>
      </c>
      <c r="G88" s="48">
        <v>79</v>
      </c>
      <c r="H88" s="48">
        <v>57</v>
      </c>
      <c r="I88" s="48">
        <v>59</v>
      </c>
      <c r="J88" s="48">
        <v>172</v>
      </c>
      <c r="K88" s="48">
        <v>277</v>
      </c>
      <c r="L88" s="48">
        <v>151</v>
      </c>
      <c r="M88" s="48">
        <v>524</v>
      </c>
      <c r="N88" s="48">
        <v>446</v>
      </c>
      <c r="O88" s="48">
        <v>214</v>
      </c>
      <c r="P88" s="48">
        <v>54</v>
      </c>
      <c r="Q88" s="48">
        <v>147</v>
      </c>
      <c r="R88" s="48">
        <v>31</v>
      </c>
      <c r="S88" s="48">
        <v>384</v>
      </c>
      <c r="T88" s="48">
        <v>260</v>
      </c>
      <c r="U88" s="48">
        <v>208</v>
      </c>
      <c r="V88" s="48">
        <v>397</v>
      </c>
      <c r="W88" s="48">
        <v>391</v>
      </c>
      <c r="X88" s="48">
        <v>431</v>
      </c>
      <c r="Y88" s="48">
        <v>9</v>
      </c>
      <c r="Z88" s="48">
        <v>27</v>
      </c>
      <c r="AA88" s="48">
        <v>126</v>
      </c>
      <c r="AB88" s="48">
        <v>188</v>
      </c>
      <c r="AD88" s="75">
        <v>59</v>
      </c>
    </row>
    <row r="89" spans="1:30" s="48" customFormat="1" ht="9.75" customHeight="1">
      <c r="A89" s="74"/>
      <c r="AD89" s="75"/>
    </row>
    <row r="90" spans="1:30" s="48" customFormat="1" ht="12" customHeight="1">
      <c r="A90" s="74">
        <v>60</v>
      </c>
      <c r="C90" s="48">
        <v>4226</v>
      </c>
      <c r="D90" s="48">
        <v>1967</v>
      </c>
      <c r="E90" s="48">
        <v>2259</v>
      </c>
      <c r="F90" s="48">
        <v>45</v>
      </c>
      <c r="G90" s="48">
        <v>67</v>
      </c>
      <c r="H90" s="48">
        <v>49</v>
      </c>
      <c r="I90" s="48">
        <v>45</v>
      </c>
      <c r="J90" s="48">
        <v>177</v>
      </c>
      <c r="K90" s="48">
        <v>253</v>
      </c>
      <c r="L90" s="48">
        <v>148</v>
      </c>
      <c r="M90" s="48">
        <v>468</v>
      </c>
      <c r="N90" s="48">
        <v>403</v>
      </c>
      <c r="O90" s="48">
        <v>201</v>
      </c>
      <c r="P90" s="48">
        <v>55</v>
      </c>
      <c r="Q90" s="48">
        <v>142</v>
      </c>
      <c r="R90" s="48">
        <v>30</v>
      </c>
      <c r="S90" s="48">
        <v>294</v>
      </c>
      <c r="T90" s="48">
        <v>239</v>
      </c>
      <c r="U90" s="48">
        <v>191</v>
      </c>
      <c r="V90" s="48">
        <v>363</v>
      </c>
      <c r="W90" s="48">
        <v>356</v>
      </c>
      <c r="X90" s="48">
        <v>381</v>
      </c>
      <c r="Y90" s="48">
        <v>10</v>
      </c>
      <c r="Z90" s="48">
        <v>17</v>
      </c>
      <c r="AA90" s="48">
        <v>131</v>
      </c>
      <c r="AB90" s="48">
        <v>161</v>
      </c>
      <c r="AD90" s="75">
        <v>60</v>
      </c>
    </row>
    <row r="91" spans="1:30" s="48" customFormat="1" ht="12" customHeight="1">
      <c r="A91" s="74">
        <v>61</v>
      </c>
      <c r="C91" s="48">
        <v>4462</v>
      </c>
      <c r="D91" s="48">
        <v>2109</v>
      </c>
      <c r="E91" s="48">
        <v>2353</v>
      </c>
      <c r="F91" s="48">
        <v>54</v>
      </c>
      <c r="G91" s="48">
        <v>84</v>
      </c>
      <c r="H91" s="48">
        <v>52</v>
      </c>
      <c r="I91" s="48">
        <v>46</v>
      </c>
      <c r="J91" s="48">
        <v>164</v>
      </c>
      <c r="K91" s="48">
        <v>274</v>
      </c>
      <c r="L91" s="48">
        <v>135</v>
      </c>
      <c r="M91" s="48">
        <v>487</v>
      </c>
      <c r="N91" s="48">
        <v>454</v>
      </c>
      <c r="O91" s="48">
        <v>189</v>
      </c>
      <c r="P91" s="48">
        <v>45</v>
      </c>
      <c r="Q91" s="48">
        <v>136</v>
      </c>
      <c r="R91" s="48">
        <v>25</v>
      </c>
      <c r="S91" s="48">
        <v>312</v>
      </c>
      <c r="T91" s="48">
        <v>253</v>
      </c>
      <c r="U91" s="48">
        <v>197</v>
      </c>
      <c r="V91" s="48">
        <v>396</v>
      </c>
      <c r="W91" s="48">
        <v>403</v>
      </c>
      <c r="X91" s="48">
        <v>413</v>
      </c>
      <c r="Y91" s="48">
        <v>10</v>
      </c>
      <c r="Z91" s="48">
        <v>16</v>
      </c>
      <c r="AA91" s="48">
        <v>150</v>
      </c>
      <c r="AB91" s="48">
        <v>167</v>
      </c>
      <c r="AD91" s="75">
        <v>61</v>
      </c>
    </row>
    <row r="92" spans="1:30" s="48" customFormat="1" ht="12" customHeight="1">
      <c r="A92" s="74">
        <v>62</v>
      </c>
      <c r="C92" s="48">
        <v>4324</v>
      </c>
      <c r="D92" s="48">
        <v>2032</v>
      </c>
      <c r="E92" s="48">
        <v>2292</v>
      </c>
      <c r="F92" s="48">
        <v>53</v>
      </c>
      <c r="G92" s="48">
        <v>64</v>
      </c>
      <c r="H92" s="48">
        <v>66</v>
      </c>
      <c r="I92" s="48">
        <v>51</v>
      </c>
      <c r="J92" s="48">
        <v>161</v>
      </c>
      <c r="K92" s="48">
        <v>262</v>
      </c>
      <c r="L92" s="48">
        <v>150</v>
      </c>
      <c r="M92" s="48">
        <v>531</v>
      </c>
      <c r="N92" s="48">
        <v>445</v>
      </c>
      <c r="O92" s="48">
        <v>187</v>
      </c>
      <c r="P92" s="48">
        <v>37</v>
      </c>
      <c r="Q92" s="48">
        <v>146</v>
      </c>
      <c r="R92" s="48">
        <v>19</v>
      </c>
      <c r="S92" s="48">
        <v>293</v>
      </c>
      <c r="T92" s="48">
        <v>262</v>
      </c>
      <c r="U92" s="48">
        <v>186</v>
      </c>
      <c r="V92" s="48">
        <v>339</v>
      </c>
      <c r="W92" s="48">
        <v>351</v>
      </c>
      <c r="X92" s="48">
        <v>378</v>
      </c>
      <c r="Y92" s="48">
        <v>16</v>
      </c>
      <c r="Z92" s="48">
        <v>27</v>
      </c>
      <c r="AA92" s="48">
        <v>120</v>
      </c>
      <c r="AB92" s="48">
        <v>180</v>
      </c>
      <c r="AD92" s="75">
        <v>62</v>
      </c>
    </row>
    <row r="93" spans="1:30" s="48" customFormat="1" ht="12" customHeight="1">
      <c r="A93" s="74">
        <v>63</v>
      </c>
      <c r="C93" s="48">
        <v>3710</v>
      </c>
      <c r="D93" s="48">
        <v>1723</v>
      </c>
      <c r="E93" s="48">
        <v>1987</v>
      </c>
      <c r="F93" s="48">
        <v>40</v>
      </c>
      <c r="G93" s="48">
        <v>52</v>
      </c>
      <c r="H93" s="48">
        <v>50</v>
      </c>
      <c r="I93" s="48">
        <v>48</v>
      </c>
      <c r="J93" s="48">
        <v>132</v>
      </c>
      <c r="K93" s="48">
        <v>192</v>
      </c>
      <c r="L93" s="48">
        <v>128</v>
      </c>
      <c r="M93" s="48">
        <v>428</v>
      </c>
      <c r="N93" s="48">
        <v>389</v>
      </c>
      <c r="O93" s="48">
        <v>174</v>
      </c>
      <c r="P93" s="48">
        <v>33</v>
      </c>
      <c r="Q93" s="48">
        <v>101</v>
      </c>
      <c r="R93" s="48">
        <v>21</v>
      </c>
      <c r="S93" s="48">
        <v>275</v>
      </c>
      <c r="T93" s="48">
        <v>209</v>
      </c>
      <c r="U93" s="48">
        <v>180</v>
      </c>
      <c r="V93" s="48">
        <v>294</v>
      </c>
      <c r="W93" s="48">
        <v>318</v>
      </c>
      <c r="X93" s="48">
        <v>356</v>
      </c>
      <c r="Y93" s="48">
        <v>7</v>
      </c>
      <c r="Z93" s="48">
        <v>22</v>
      </c>
      <c r="AA93" s="48">
        <v>105</v>
      </c>
      <c r="AB93" s="48">
        <v>156</v>
      </c>
      <c r="AD93" s="75">
        <v>63</v>
      </c>
    </row>
    <row r="94" spans="1:30" s="48" customFormat="1" ht="12" customHeight="1">
      <c r="A94" s="74">
        <v>64</v>
      </c>
      <c r="C94" s="48">
        <v>3262</v>
      </c>
      <c r="D94" s="48">
        <v>1524</v>
      </c>
      <c r="E94" s="48">
        <v>1738</v>
      </c>
      <c r="F94" s="48">
        <v>42</v>
      </c>
      <c r="G94" s="48">
        <v>51</v>
      </c>
      <c r="H94" s="48">
        <v>25</v>
      </c>
      <c r="I94" s="48">
        <v>45</v>
      </c>
      <c r="J94" s="48">
        <v>122</v>
      </c>
      <c r="K94" s="48">
        <v>195</v>
      </c>
      <c r="L94" s="48">
        <v>110</v>
      </c>
      <c r="M94" s="48">
        <v>375</v>
      </c>
      <c r="N94" s="48">
        <v>345</v>
      </c>
      <c r="O94" s="48">
        <v>150</v>
      </c>
      <c r="P94" s="48">
        <v>43</v>
      </c>
      <c r="Q94" s="48">
        <v>92</v>
      </c>
      <c r="R94" s="48">
        <v>18</v>
      </c>
      <c r="S94" s="48">
        <v>224</v>
      </c>
      <c r="T94" s="48">
        <v>183</v>
      </c>
      <c r="U94" s="48">
        <v>148</v>
      </c>
      <c r="V94" s="48">
        <v>258</v>
      </c>
      <c r="W94" s="48">
        <v>246</v>
      </c>
      <c r="X94" s="48">
        <v>335</v>
      </c>
      <c r="Y94" s="48">
        <v>12</v>
      </c>
      <c r="Z94" s="48">
        <v>16</v>
      </c>
      <c r="AA94" s="48">
        <v>101</v>
      </c>
      <c r="AB94" s="48">
        <v>126</v>
      </c>
      <c r="AD94" s="75">
        <v>64</v>
      </c>
    </row>
    <row r="95" spans="1:30" s="48" customFormat="1" ht="9.75" customHeight="1">
      <c r="A95" s="74"/>
      <c r="AD95" s="75"/>
    </row>
    <row r="96" spans="1:30" s="48" customFormat="1" ht="12" customHeight="1">
      <c r="A96" s="74">
        <v>65</v>
      </c>
      <c r="C96" s="48">
        <v>3335</v>
      </c>
      <c r="D96" s="48">
        <v>1478</v>
      </c>
      <c r="E96" s="48">
        <v>1857</v>
      </c>
      <c r="F96" s="48">
        <v>46</v>
      </c>
      <c r="G96" s="48">
        <v>54</v>
      </c>
      <c r="H96" s="48">
        <v>50</v>
      </c>
      <c r="I96" s="48">
        <v>32</v>
      </c>
      <c r="J96" s="48">
        <v>120</v>
      </c>
      <c r="K96" s="48">
        <v>214</v>
      </c>
      <c r="L96" s="48">
        <v>113</v>
      </c>
      <c r="M96" s="48">
        <v>415</v>
      </c>
      <c r="N96" s="48">
        <v>358</v>
      </c>
      <c r="O96" s="48">
        <v>179</v>
      </c>
      <c r="P96" s="48">
        <v>34</v>
      </c>
      <c r="Q96" s="48">
        <v>90</v>
      </c>
      <c r="R96" s="48">
        <v>14</v>
      </c>
      <c r="S96" s="48">
        <v>207</v>
      </c>
      <c r="T96" s="48">
        <v>189</v>
      </c>
      <c r="U96" s="48">
        <v>145</v>
      </c>
      <c r="V96" s="48">
        <v>304</v>
      </c>
      <c r="W96" s="48">
        <v>252</v>
      </c>
      <c r="X96" s="48">
        <v>308</v>
      </c>
      <c r="Y96" s="48">
        <v>8</v>
      </c>
      <c r="Z96" s="48">
        <v>14</v>
      </c>
      <c r="AA96" s="48">
        <v>86</v>
      </c>
      <c r="AB96" s="48">
        <v>103</v>
      </c>
      <c r="AD96" s="75">
        <v>65</v>
      </c>
    </row>
    <row r="97" spans="1:30" s="48" customFormat="1" ht="12" customHeight="1">
      <c r="A97" s="74">
        <v>66</v>
      </c>
      <c r="C97" s="48">
        <v>3549</v>
      </c>
      <c r="D97" s="48">
        <v>1560</v>
      </c>
      <c r="E97" s="48">
        <v>1989</v>
      </c>
      <c r="F97" s="48">
        <v>34</v>
      </c>
      <c r="G97" s="48">
        <v>46</v>
      </c>
      <c r="H97" s="48">
        <v>48</v>
      </c>
      <c r="I97" s="48">
        <v>37</v>
      </c>
      <c r="J97" s="48">
        <v>121</v>
      </c>
      <c r="K97" s="48">
        <v>250</v>
      </c>
      <c r="L97" s="48">
        <v>130</v>
      </c>
      <c r="M97" s="48">
        <v>420</v>
      </c>
      <c r="N97" s="48">
        <v>363</v>
      </c>
      <c r="O97" s="48">
        <v>156</v>
      </c>
      <c r="P97" s="48">
        <v>52</v>
      </c>
      <c r="Q97" s="48">
        <v>103</v>
      </c>
      <c r="R97" s="48">
        <v>23</v>
      </c>
      <c r="S97" s="48">
        <v>269</v>
      </c>
      <c r="T97" s="48">
        <v>197</v>
      </c>
      <c r="U97" s="48">
        <v>142</v>
      </c>
      <c r="V97" s="48">
        <v>302</v>
      </c>
      <c r="W97" s="48">
        <v>283</v>
      </c>
      <c r="X97" s="48">
        <v>320</v>
      </c>
      <c r="Y97" s="48">
        <v>3</v>
      </c>
      <c r="Z97" s="48">
        <v>19</v>
      </c>
      <c r="AA97" s="48">
        <v>94</v>
      </c>
      <c r="AB97" s="48">
        <v>137</v>
      </c>
      <c r="AD97" s="75">
        <v>66</v>
      </c>
    </row>
    <row r="98" spans="1:30" s="48" customFormat="1" ht="12" customHeight="1">
      <c r="A98" s="74">
        <v>67</v>
      </c>
      <c r="C98" s="48">
        <v>3622</v>
      </c>
      <c r="D98" s="48">
        <v>1573</v>
      </c>
      <c r="E98" s="48">
        <v>2049</v>
      </c>
      <c r="F98" s="48">
        <v>37</v>
      </c>
      <c r="G98" s="48">
        <v>59</v>
      </c>
      <c r="H98" s="48">
        <v>49</v>
      </c>
      <c r="I98" s="48">
        <v>45</v>
      </c>
      <c r="J98" s="48">
        <v>137</v>
      </c>
      <c r="K98" s="48">
        <v>260</v>
      </c>
      <c r="L98" s="48">
        <v>111</v>
      </c>
      <c r="M98" s="48">
        <v>444</v>
      </c>
      <c r="N98" s="48">
        <v>360</v>
      </c>
      <c r="O98" s="48">
        <v>160</v>
      </c>
      <c r="P98" s="48">
        <v>38</v>
      </c>
      <c r="Q98" s="48">
        <v>107</v>
      </c>
      <c r="R98" s="48">
        <v>18</v>
      </c>
      <c r="S98" s="48">
        <v>204</v>
      </c>
      <c r="T98" s="48">
        <v>184</v>
      </c>
      <c r="U98" s="48">
        <v>157</v>
      </c>
      <c r="V98" s="48">
        <v>301</v>
      </c>
      <c r="W98" s="48">
        <v>299</v>
      </c>
      <c r="X98" s="48">
        <v>380</v>
      </c>
      <c r="Y98" s="48">
        <v>10</v>
      </c>
      <c r="Z98" s="48">
        <v>20</v>
      </c>
      <c r="AA98" s="48">
        <v>100</v>
      </c>
      <c r="AB98" s="48">
        <v>142</v>
      </c>
      <c r="AD98" s="75">
        <v>67</v>
      </c>
    </row>
    <row r="99" spans="1:30" s="48" customFormat="1" ht="12" customHeight="1">
      <c r="A99" s="74">
        <v>68</v>
      </c>
      <c r="C99" s="48">
        <v>3602</v>
      </c>
      <c r="D99" s="48">
        <v>1570</v>
      </c>
      <c r="E99" s="48">
        <v>2032</v>
      </c>
      <c r="F99" s="48">
        <v>48</v>
      </c>
      <c r="G99" s="48">
        <v>55</v>
      </c>
      <c r="H99" s="48">
        <v>50</v>
      </c>
      <c r="I99" s="48">
        <v>47</v>
      </c>
      <c r="J99" s="48">
        <v>120</v>
      </c>
      <c r="K99" s="48">
        <v>235</v>
      </c>
      <c r="L99" s="48">
        <v>121</v>
      </c>
      <c r="M99" s="48">
        <v>404</v>
      </c>
      <c r="N99" s="48">
        <v>386</v>
      </c>
      <c r="O99" s="48">
        <v>148</v>
      </c>
      <c r="P99" s="48">
        <v>41</v>
      </c>
      <c r="Q99" s="48">
        <v>101</v>
      </c>
      <c r="R99" s="48">
        <v>27</v>
      </c>
      <c r="S99" s="48">
        <v>266</v>
      </c>
      <c r="T99" s="48">
        <v>241</v>
      </c>
      <c r="U99" s="48">
        <v>148</v>
      </c>
      <c r="V99" s="48">
        <v>296</v>
      </c>
      <c r="W99" s="48">
        <v>309</v>
      </c>
      <c r="X99" s="48">
        <v>332</v>
      </c>
      <c r="Y99" s="48">
        <v>10</v>
      </c>
      <c r="Z99" s="48">
        <v>25</v>
      </c>
      <c r="AA99" s="48">
        <v>80</v>
      </c>
      <c r="AB99" s="48">
        <v>112</v>
      </c>
      <c r="AD99" s="75">
        <v>68</v>
      </c>
    </row>
    <row r="100" spans="1:30" s="48" customFormat="1" ht="12" customHeight="1">
      <c r="A100" s="74">
        <v>69</v>
      </c>
      <c r="C100" s="48">
        <v>3424</v>
      </c>
      <c r="D100" s="48">
        <v>1448</v>
      </c>
      <c r="E100" s="48">
        <v>1976</v>
      </c>
      <c r="F100" s="48">
        <v>37</v>
      </c>
      <c r="G100" s="48">
        <v>60</v>
      </c>
      <c r="H100" s="48">
        <v>52</v>
      </c>
      <c r="I100" s="48">
        <v>35</v>
      </c>
      <c r="J100" s="48">
        <v>119</v>
      </c>
      <c r="K100" s="48">
        <v>260</v>
      </c>
      <c r="L100" s="48">
        <v>119</v>
      </c>
      <c r="M100" s="48">
        <v>398</v>
      </c>
      <c r="N100" s="48">
        <v>337</v>
      </c>
      <c r="O100" s="48">
        <v>179</v>
      </c>
      <c r="P100" s="48">
        <v>51</v>
      </c>
      <c r="Q100" s="48">
        <v>98</v>
      </c>
      <c r="R100" s="48">
        <v>15</v>
      </c>
      <c r="S100" s="48">
        <v>236</v>
      </c>
      <c r="T100" s="48">
        <v>238</v>
      </c>
      <c r="U100" s="48">
        <v>141</v>
      </c>
      <c r="V100" s="48">
        <v>289</v>
      </c>
      <c r="W100" s="48">
        <v>258</v>
      </c>
      <c r="X100" s="48">
        <v>294</v>
      </c>
      <c r="Y100" s="48">
        <v>14</v>
      </c>
      <c r="Z100" s="48">
        <v>22</v>
      </c>
      <c r="AA100" s="48">
        <v>80</v>
      </c>
      <c r="AB100" s="48">
        <v>92</v>
      </c>
      <c r="AD100" s="75">
        <v>69</v>
      </c>
    </row>
    <row r="101" spans="1:30" s="48" customFormat="1" ht="9.75" customHeight="1">
      <c r="A101" s="74"/>
      <c r="AD101" s="75"/>
    </row>
    <row r="102" spans="1:30" s="48" customFormat="1" ht="12" customHeight="1">
      <c r="A102" s="74">
        <v>70</v>
      </c>
      <c r="C102" s="48">
        <v>3612</v>
      </c>
      <c r="D102" s="48">
        <v>1532</v>
      </c>
      <c r="E102" s="48">
        <v>2080</v>
      </c>
      <c r="F102" s="48">
        <v>50</v>
      </c>
      <c r="G102" s="48">
        <v>67</v>
      </c>
      <c r="H102" s="48">
        <v>61</v>
      </c>
      <c r="I102" s="48">
        <v>41</v>
      </c>
      <c r="J102" s="48">
        <v>131</v>
      </c>
      <c r="K102" s="48">
        <v>281</v>
      </c>
      <c r="L102" s="48">
        <v>129</v>
      </c>
      <c r="M102" s="48">
        <v>478</v>
      </c>
      <c r="N102" s="48">
        <v>344</v>
      </c>
      <c r="O102" s="48">
        <v>166</v>
      </c>
      <c r="P102" s="48">
        <v>49</v>
      </c>
      <c r="Q102" s="48">
        <v>78</v>
      </c>
      <c r="R102" s="48">
        <v>20</v>
      </c>
      <c r="S102" s="48">
        <v>243</v>
      </c>
      <c r="T102" s="48">
        <v>192</v>
      </c>
      <c r="U102" s="48">
        <v>157</v>
      </c>
      <c r="V102" s="48">
        <v>291</v>
      </c>
      <c r="W102" s="48">
        <v>296</v>
      </c>
      <c r="X102" s="48">
        <v>299</v>
      </c>
      <c r="Y102" s="48">
        <v>11</v>
      </c>
      <c r="Z102" s="48">
        <v>27</v>
      </c>
      <c r="AA102" s="48">
        <v>87</v>
      </c>
      <c r="AB102" s="48">
        <v>114</v>
      </c>
      <c r="AD102" s="75">
        <v>70</v>
      </c>
    </row>
    <row r="103" spans="1:30" s="48" customFormat="1" ht="12" customHeight="1">
      <c r="A103" s="74">
        <v>71</v>
      </c>
      <c r="C103" s="48">
        <v>3399</v>
      </c>
      <c r="D103" s="48">
        <v>1381</v>
      </c>
      <c r="E103" s="48">
        <v>2018</v>
      </c>
      <c r="F103" s="48">
        <v>38</v>
      </c>
      <c r="G103" s="48">
        <v>50</v>
      </c>
      <c r="H103" s="48">
        <v>47</v>
      </c>
      <c r="I103" s="48">
        <v>40</v>
      </c>
      <c r="J103" s="48">
        <v>126</v>
      </c>
      <c r="K103" s="48">
        <v>242</v>
      </c>
      <c r="L103" s="48">
        <v>138</v>
      </c>
      <c r="M103" s="48">
        <v>416</v>
      </c>
      <c r="N103" s="48">
        <v>340</v>
      </c>
      <c r="O103" s="48">
        <v>141</v>
      </c>
      <c r="P103" s="48">
        <v>53</v>
      </c>
      <c r="Q103" s="48">
        <v>87</v>
      </c>
      <c r="R103" s="48">
        <v>12</v>
      </c>
      <c r="S103" s="48">
        <v>210</v>
      </c>
      <c r="T103" s="48">
        <v>189</v>
      </c>
      <c r="U103" s="48">
        <v>148</v>
      </c>
      <c r="V103" s="48">
        <v>310</v>
      </c>
      <c r="W103" s="48">
        <v>279</v>
      </c>
      <c r="X103" s="48">
        <v>325</v>
      </c>
      <c r="Y103" s="48">
        <v>14</v>
      </c>
      <c r="Z103" s="48">
        <v>24</v>
      </c>
      <c r="AA103" s="48">
        <v>70</v>
      </c>
      <c r="AB103" s="48">
        <v>100</v>
      </c>
      <c r="AD103" s="75">
        <v>71</v>
      </c>
    </row>
    <row r="104" spans="1:30" s="48" customFormat="1" ht="12" customHeight="1">
      <c r="A104" s="74">
        <v>72</v>
      </c>
      <c r="C104" s="48">
        <v>3328</v>
      </c>
      <c r="D104" s="48">
        <v>1385</v>
      </c>
      <c r="E104" s="48">
        <v>1943</v>
      </c>
      <c r="F104" s="48">
        <v>40</v>
      </c>
      <c r="G104" s="48">
        <v>62</v>
      </c>
      <c r="H104" s="48">
        <v>48</v>
      </c>
      <c r="I104" s="48">
        <v>46</v>
      </c>
      <c r="J104" s="48">
        <v>105</v>
      </c>
      <c r="K104" s="48">
        <v>215</v>
      </c>
      <c r="L104" s="48">
        <v>139</v>
      </c>
      <c r="M104" s="48">
        <v>430</v>
      </c>
      <c r="N104" s="48">
        <v>321</v>
      </c>
      <c r="O104" s="48">
        <v>150</v>
      </c>
      <c r="P104" s="48">
        <v>45</v>
      </c>
      <c r="Q104" s="48">
        <v>85</v>
      </c>
      <c r="R104" s="48">
        <v>20</v>
      </c>
      <c r="S104" s="48">
        <v>208</v>
      </c>
      <c r="T104" s="48">
        <v>212</v>
      </c>
      <c r="U104" s="48">
        <v>166</v>
      </c>
      <c r="V104" s="48">
        <v>307</v>
      </c>
      <c r="W104" s="48">
        <v>219</v>
      </c>
      <c r="X104" s="48">
        <v>296</v>
      </c>
      <c r="Y104" s="48">
        <v>7</v>
      </c>
      <c r="Z104" s="48">
        <v>25</v>
      </c>
      <c r="AA104" s="48">
        <v>81</v>
      </c>
      <c r="AB104" s="48">
        <v>101</v>
      </c>
      <c r="AD104" s="75">
        <v>72</v>
      </c>
    </row>
    <row r="105" spans="1:30" s="48" customFormat="1" ht="12" customHeight="1">
      <c r="A105" s="74">
        <v>73</v>
      </c>
      <c r="C105" s="48">
        <v>3208</v>
      </c>
      <c r="D105" s="48">
        <v>1326</v>
      </c>
      <c r="E105" s="48">
        <v>1882</v>
      </c>
      <c r="F105" s="48">
        <v>28</v>
      </c>
      <c r="G105" s="48">
        <v>55</v>
      </c>
      <c r="H105" s="48">
        <v>59</v>
      </c>
      <c r="I105" s="48">
        <v>51</v>
      </c>
      <c r="J105" s="48">
        <v>120</v>
      </c>
      <c r="K105" s="48">
        <v>253</v>
      </c>
      <c r="L105" s="48">
        <v>131</v>
      </c>
      <c r="M105" s="48">
        <v>415</v>
      </c>
      <c r="N105" s="48">
        <v>295</v>
      </c>
      <c r="O105" s="48">
        <v>138</v>
      </c>
      <c r="P105" s="48">
        <v>44</v>
      </c>
      <c r="Q105" s="48">
        <v>83</v>
      </c>
      <c r="R105" s="48">
        <v>17</v>
      </c>
      <c r="S105" s="48">
        <v>216</v>
      </c>
      <c r="T105" s="48">
        <v>188</v>
      </c>
      <c r="U105" s="48">
        <v>148</v>
      </c>
      <c r="V105" s="48">
        <v>254</v>
      </c>
      <c r="W105" s="48">
        <v>254</v>
      </c>
      <c r="X105" s="48">
        <v>262</v>
      </c>
      <c r="Y105" s="48">
        <v>8</v>
      </c>
      <c r="Z105" s="48">
        <v>22</v>
      </c>
      <c r="AA105" s="48">
        <v>80</v>
      </c>
      <c r="AB105" s="48">
        <v>87</v>
      </c>
      <c r="AD105" s="75">
        <v>73</v>
      </c>
    </row>
    <row r="106" spans="1:30" s="48" customFormat="1" ht="12" customHeight="1">
      <c r="A106" s="74">
        <v>74</v>
      </c>
      <c r="C106" s="48">
        <v>3190</v>
      </c>
      <c r="D106" s="48">
        <v>1302</v>
      </c>
      <c r="E106" s="48">
        <v>1888</v>
      </c>
      <c r="F106" s="48">
        <v>42</v>
      </c>
      <c r="G106" s="48">
        <v>48</v>
      </c>
      <c r="H106" s="48">
        <v>45</v>
      </c>
      <c r="I106" s="48">
        <v>49</v>
      </c>
      <c r="J106" s="48">
        <v>109</v>
      </c>
      <c r="K106" s="48">
        <v>228</v>
      </c>
      <c r="L106" s="48">
        <v>145</v>
      </c>
      <c r="M106" s="48">
        <v>408</v>
      </c>
      <c r="N106" s="48">
        <v>298</v>
      </c>
      <c r="O106" s="48">
        <v>142</v>
      </c>
      <c r="P106" s="48">
        <v>45</v>
      </c>
      <c r="Q106" s="48">
        <v>80</v>
      </c>
      <c r="R106" s="48">
        <v>15</v>
      </c>
      <c r="S106" s="48">
        <v>210</v>
      </c>
      <c r="T106" s="48">
        <v>199</v>
      </c>
      <c r="U106" s="48">
        <v>142</v>
      </c>
      <c r="V106" s="48">
        <v>279</v>
      </c>
      <c r="W106" s="48">
        <v>211</v>
      </c>
      <c r="X106" s="48">
        <v>302</v>
      </c>
      <c r="Y106" s="48">
        <v>12</v>
      </c>
      <c r="Z106" s="48">
        <v>23</v>
      </c>
      <c r="AA106" s="48">
        <v>64</v>
      </c>
      <c r="AB106" s="48">
        <v>94</v>
      </c>
      <c r="AD106" s="75">
        <v>74</v>
      </c>
    </row>
    <row r="107" spans="1:30" s="48" customFormat="1" ht="9.75" customHeight="1">
      <c r="A107" s="74"/>
      <c r="AD107" s="75"/>
    </row>
    <row r="108" spans="1:30" s="48" customFormat="1" ht="12" customHeight="1">
      <c r="A108" s="74">
        <v>75</v>
      </c>
      <c r="C108" s="48">
        <v>2940</v>
      </c>
      <c r="D108" s="48">
        <v>1229</v>
      </c>
      <c r="E108" s="48">
        <v>1711</v>
      </c>
      <c r="F108" s="48">
        <v>39</v>
      </c>
      <c r="G108" s="48">
        <v>57</v>
      </c>
      <c r="H108" s="48">
        <v>44</v>
      </c>
      <c r="I108" s="48">
        <v>41</v>
      </c>
      <c r="J108" s="48">
        <v>109</v>
      </c>
      <c r="K108" s="48">
        <v>217</v>
      </c>
      <c r="L108" s="48">
        <v>125</v>
      </c>
      <c r="M108" s="48">
        <v>353</v>
      </c>
      <c r="N108" s="48">
        <v>290</v>
      </c>
      <c r="O108" s="48">
        <v>139</v>
      </c>
      <c r="P108" s="48">
        <v>37</v>
      </c>
      <c r="Q108" s="48">
        <v>67</v>
      </c>
      <c r="R108" s="48">
        <v>15</v>
      </c>
      <c r="S108" s="48">
        <v>198</v>
      </c>
      <c r="T108" s="48">
        <v>167</v>
      </c>
      <c r="U108" s="48">
        <v>138</v>
      </c>
      <c r="V108" s="48">
        <v>264</v>
      </c>
      <c r="W108" s="48">
        <v>209</v>
      </c>
      <c r="X108" s="48">
        <v>261</v>
      </c>
      <c r="Y108" s="48">
        <v>13</v>
      </c>
      <c r="Z108" s="48">
        <v>17</v>
      </c>
      <c r="AA108" s="48">
        <v>66</v>
      </c>
      <c r="AB108" s="48">
        <v>74</v>
      </c>
      <c r="AD108" s="75">
        <v>75</v>
      </c>
    </row>
    <row r="109" spans="1:30" s="48" customFormat="1" ht="12" customHeight="1">
      <c r="A109" s="74">
        <v>76</v>
      </c>
      <c r="C109" s="48">
        <v>2739</v>
      </c>
      <c r="D109" s="48">
        <v>1054</v>
      </c>
      <c r="E109" s="48">
        <v>1685</v>
      </c>
      <c r="F109" s="48">
        <v>44</v>
      </c>
      <c r="G109" s="48">
        <v>67</v>
      </c>
      <c r="H109" s="48">
        <v>34</v>
      </c>
      <c r="I109" s="48">
        <v>46</v>
      </c>
      <c r="J109" s="48">
        <v>99</v>
      </c>
      <c r="K109" s="48">
        <v>211</v>
      </c>
      <c r="L109" s="48">
        <v>107</v>
      </c>
      <c r="M109" s="48">
        <v>362</v>
      </c>
      <c r="N109" s="48">
        <v>283</v>
      </c>
      <c r="O109" s="48">
        <v>122</v>
      </c>
      <c r="P109" s="48">
        <v>38</v>
      </c>
      <c r="Q109" s="48">
        <v>66</v>
      </c>
      <c r="R109" s="48">
        <v>16</v>
      </c>
      <c r="S109" s="48">
        <v>187</v>
      </c>
      <c r="T109" s="48">
        <v>146</v>
      </c>
      <c r="U109" s="48">
        <v>94</v>
      </c>
      <c r="V109" s="48">
        <v>233</v>
      </c>
      <c r="W109" s="48">
        <v>185</v>
      </c>
      <c r="X109" s="48">
        <v>240</v>
      </c>
      <c r="Y109" s="48">
        <v>8</v>
      </c>
      <c r="Z109" s="48">
        <v>17</v>
      </c>
      <c r="AA109" s="48">
        <v>64</v>
      </c>
      <c r="AB109" s="48">
        <v>70</v>
      </c>
      <c r="AD109" s="75">
        <v>76</v>
      </c>
    </row>
    <row r="110" spans="1:30" s="48" customFormat="1" ht="12" customHeight="1">
      <c r="A110" s="74">
        <v>77</v>
      </c>
      <c r="C110" s="48">
        <v>2647</v>
      </c>
      <c r="D110" s="48">
        <v>1050</v>
      </c>
      <c r="E110" s="48">
        <v>1597</v>
      </c>
      <c r="F110" s="48">
        <v>44</v>
      </c>
      <c r="G110" s="48">
        <v>69</v>
      </c>
      <c r="H110" s="48">
        <v>47</v>
      </c>
      <c r="I110" s="48">
        <v>43</v>
      </c>
      <c r="J110" s="48">
        <v>99</v>
      </c>
      <c r="K110" s="48">
        <v>198</v>
      </c>
      <c r="L110" s="48">
        <v>127</v>
      </c>
      <c r="M110" s="48">
        <v>324</v>
      </c>
      <c r="N110" s="48">
        <v>238</v>
      </c>
      <c r="O110" s="48">
        <v>104</v>
      </c>
      <c r="P110" s="48">
        <v>30</v>
      </c>
      <c r="Q110" s="48">
        <v>71</v>
      </c>
      <c r="R110" s="48">
        <v>22</v>
      </c>
      <c r="S110" s="48">
        <v>167</v>
      </c>
      <c r="T110" s="48">
        <v>135</v>
      </c>
      <c r="U110" s="48">
        <v>125</v>
      </c>
      <c r="V110" s="48">
        <v>201</v>
      </c>
      <c r="W110" s="48">
        <v>197</v>
      </c>
      <c r="X110" s="48">
        <v>219</v>
      </c>
      <c r="Y110" s="48">
        <v>12</v>
      </c>
      <c r="Z110" s="48">
        <v>21</v>
      </c>
      <c r="AA110" s="48">
        <v>66</v>
      </c>
      <c r="AB110" s="48">
        <v>88</v>
      </c>
      <c r="AD110" s="75">
        <v>77</v>
      </c>
    </row>
    <row r="111" spans="1:30" s="48" customFormat="1" ht="12" customHeight="1">
      <c r="A111" s="74">
        <v>78</v>
      </c>
      <c r="C111" s="48">
        <v>2545</v>
      </c>
      <c r="D111" s="48">
        <v>946</v>
      </c>
      <c r="E111" s="48">
        <v>1599</v>
      </c>
      <c r="F111" s="48">
        <v>45</v>
      </c>
      <c r="G111" s="48">
        <v>46</v>
      </c>
      <c r="H111" s="48">
        <v>34</v>
      </c>
      <c r="I111" s="48">
        <v>42</v>
      </c>
      <c r="J111" s="48">
        <v>104</v>
      </c>
      <c r="K111" s="48">
        <v>193</v>
      </c>
      <c r="L111" s="48">
        <v>133</v>
      </c>
      <c r="M111" s="48">
        <v>348</v>
      </c>
      <c r="N111" s="48">
        <v>251</v>
      </c>
      <c r="O111" s="48">
        <v>114</v>
      </c>
      <c r="P111" s="48">
        <v>30</v>
      </c>
      <c r="Q111" s="48">
        <v>73</v>
      </c>
      <c r="R111" s="48">
        <v>13</v>
      </c>
      <c r="S111" s="48">
        <v>184</v>
      </c>
      <c r="T111" s="48">
        <v>136</v>
      </c>
      <c r="U111" s="48">
        <v>95</v>
      </c>
      <c r="V111" s="48">
        <v>206</v>
      </c>
      <c r="W111" s="48">
        <v>132</v>
      </c>
      <c r="X111" s="48">
        <v>203</v>
      </c>
      <c r="Y111" s="48">
        <v>9</v>
      </c>
      <c r="Z111" s="48">
        <v>10</v>
      </c>
      <c r="AA111" s="48">
        <v>74</v>
      </c>
      <c r="AB111" s="48">
        <v>70</v>
      </c>
      <c r="AD111" s="75">
        <v>78</v>
      </c>
    </row>
    <row r="112" spans="1:30" s="48" customFormat="1" ht="12" customHeight="1">
      <c r="A112" s="74">
        <v>79</v>
      </c>
      <c r="C112" s="48">
        <v>2261</v>
      </c>
      <c r="D112" s="48">
        <v>839</v>
      </c>
      <c r="E112" s="48">
        <v>1422</v>
      </c>
      <c r="F112" s="48">
        <v>32</v>
      </c>
      <c r="G112" s="48">
        <v>50</v>
      </c>
      <c r="H112" s="48">
        <v>46</v>
      </c>
      <c r="I112" s="48">
        <v>56</v>
      </c>
      <c r="J112" s="48">
        <v>79</v>
      </c>
      <c r="K112" s="48">
        <v>164</v>
      </c>
      <c r="L112" s="48">
        <v>112</v>
      </c>
      <c r="M112" s="48">
        <v>278</v>
      </c>
      <c r="N112" s="48">
        <v>229</v>
      </c>
      <c r="O112" s="48">
        <v>97</v>
      </c>
      <c r="P112" s="48">
        <v>38</v>
      </c>
      <c r="Q112" s="48">
        <v>51</v>
      </c>
      <c r="R112" s="48">
        <v>17</v>
      </c>
      <c r="S112" s="48">
        <v>122</v>
      </c>
      <c r="T112" s="48">
        <v>118</v>
      </c>
      <c r="U112" s="48">
        <v>102</v>
      </c>
      <c r="V112" s="48">
        <v>184</v>
      </c>
      <c r="W112" s="48">
        <v>133</v>
      </c>
      <c r="X112" s="48">
        <v>199</v>
      </c>
      <c r="Y112" s="48">
        <v>15</v>
      </c>
      <c r="Z112" s="48">
        <v>19</v>
      </c>
      <c r="AA112" s="48">
        <v>49</v>
      </c>
      <c r="AB112" s="48">
        <v>71</v>
      </c>
      <c r="AD112" s="75">
        <v>79</v>
      </c>
    </row>
    <row r="113" spans="1:30" s="48" customFormat="1" ht="9.75" customHeight="1">
      <c r="A113" s="74"/>
      <c r="AD113" s="75"/>
    </row>
    <row r="114" spans="1:30" s="48" customFormat="1" ht="12" customHeight="1">
      <c r="A114" s="74">
        <v>80</v>
      </c>
      <c r="C114" s="48">
        <v>1937</v>
      </c>
      <c r="D114" s="48">
        <v>651</v>
      </c>
      <c r="E114" s="48">
        <v>1286</v>
      </c>
      <c r="F114" s="48">
        <v>36</v>
      </c>
      <c r="G114" s="48">
        <v>49</v>
      </c>
      <c r="H114" s="48">
        <v>29</v>
      </c>
      <c r="I114" s="48">
        <v>27</v>
      </c>
      <c r="J114" s="48">
        <v>82</v>
      </c>
      <c r="K114" s="48">
        <v>149</v>
      </c>
      <c r="L114" s="48">
        <v>81</v>
      </c>
      <c r="M114" s="48">
        <v>253</v>
      </c>
      <c r="N114" s="48">
        <v>193</v>
      </c>
      <c r="O114" s="48">
        <v>93</v>
      </c>
      <c r="P114" s="48">
        <v>31</v>
      </c>
      <c r="Q114" s="48">
        <v>38</v>
      </c>
      <c r="R114" s="48">
        <v>12</v>
      </c>
      <c r="S114" s="48">
        <v>121</v>
      </c>
      <c r="T114" s="48">
        <v>93</v>
      </c>
      <c r="U114" s="48">
        <v>62</v>
      </c>
      <c r="V114" s="48">
        <v>173</v>
      </c>
      <c r="W114" s="48">
        <v>126</v>
      </c>
      <c r="X114" s="48">
        <v>166</v>
      </c>
      <c r="Y114" s="48">
        <v>5</v>
      </c>
      <c r="Z114" s="48">
        <v>18</v>
      </c>
      <c r="AA114" s="48">
        <v>44</v>
      </c>
      <c r="AB114" s="48">
        <v>56</v>
      </c>
      <c r="AD114" s="75">
        <v>80</v>
      </c>
    </row>
    <row r="115" spans="1:30" s="48" customFormat="1" ht="12" customHeight="1">
      <c r="A115" s="74">
        <v>81</v>
      </c>
      <c r="C115" s="48">
        <v>1884</v>
      </c>
      <c r="D115" s="48">
        <v>605</v>
      </c>
      <c r="E115" s="48">
        <v>1279</v>
      </c>
      <c r="F115" s="48">
        <v>35</v>
      </c>
      <c r="G115" s="48">
        <v>55</v>
      </c>
      <c r="H115" s="48">
        <v>27</v>
      </c>
      <c r="I115" s="48">
        <v>33</v>
      </c>
      <c r="J115" s="48">
        <v>78</v>
      </c>
      <c r="K115" s="48">
        <v>149</v>
      </c>
      <c r="L115" s="48">
        <v>76</v>
      </c>
      <c r="M115" s="48">
        <v>233</v>
      </c>
      <c r="N115" s="48">
        <v>188</v>
      </c>
      <c r="O115" s="48">
        <v>93</v>
      </c>
      <c r="P115" s="48">
        <v>24</v>
      </c>
      <c r="Q115" s="48">
        <v>31</v>
      </c>
      <c r="R115" s="48">
        <v>16</v>
      </c>
      <c r="S115" s="48">
        <v>132</v>
      </c>
      <c r="T115" s="48">
        <v>104</v>
      </c>
      <c r="U115" s="48">
        <v>81</v>
      </c>
      <c r="V115" s="48">
        <v>154</v>
      </c>
      <c r="W115" s="48">
        <v>119</v>
      </c>
      <c r="X115" s="48">
        <v>144</v>
      </c>
      <c r="Y115" s="48">
        <v>7</v>
      </c>
      <c r="Z115" s="48">
        <v>10</v>
      </c>
      <c r="AA115" s="48">
        <v>47</v>
      </c>
      <c r="AB115" s="48">
        <v>48</v>
      </c>
      <c r="AD115" s="75">
        <v>81</v>
      </c>
    </row>
    <row r="116" spans="1:30" s="48" customFormat="1" ht="12" customHeight="1">
      <c r="A116" s="74">
        <v>82</v>
      </c>
      <c r="C116" s="48">
        <v>1621</v>
      </c>
      <c r="D116" s="48">
        <v>511</v>
      </c>
      <c r="E116" s="48">
        <v>1110</v>
      </c>
      <c r="F116" s="48">
        <v>40</v>
      </c>
      <c r="G116" s="48">
        <v>49</v>
      </c>
      <c r="H116" s="48">
        <v>26</v>
      </c>
      <c r="I116" s="48">
        <v>26</v>
      </c>
      <c r="J116" s="48">
        <v>68</v>
      </c>
      <c r="K116" s="48">
        <v>118</v>
      </c>
      <c r="L116" s="48">
        <v>73</v>
      </c>
      <c r="M116" s="48">
        <v>194</v>
      </c>
      <c r="N116" s="48">
        <v>162</v>
      </c>
      <c r="O116" s="48">
        <v>76</v>
      </c>
      <c r="P116" s="48">
        <v>29</v>
      </c>
      <c r="Q116" s="48">
        <v>37</v>
      </c>
      <c r="R116" s="48">
        <v>11</v>
      </c>
      <c r="S116" s="48">
        <v>108</v>
      </c>
      <c r="T116" s="48">
        <v>68</v>
      </c>
      <c r="U116" s="48">
        <v>53</v>
      </c>
      <c r="V116" s="48">
        <v>140</v>
      </c>
      <c r="W116" s="48">
        <v>101</v>
      </c>
      <c r="X116" s="48">
        <v>137</v>
      </c>
      <c r="Y116" s="48">
        <v>4</v>
      </c>
      <c r="Z116" s="48">
        <v>13</v>
      </c>
      <c r="AA116" s="48">
        <v>38</v>
      </c>
      <c r="AB116" s="48">
        <v>50</v>
      </c>
      <c r="AD116" s="75">
        <v>82</v>
      </c>
    </row>
    <row r="117" spans="1:30" s="48" customFormat="1" ht="12" customHeight="1">
      <c r="A117" s="74">
        <v>83</v>
      </c>
      <c r="C117" s="48">
        <v>1616</v>
      </c>
      <c r="D117" s="48">
        <v>532</v>
      </c>
      <c r="E117" s="48">
        <v>1084</v>
      </c>
      <c r="F117" s="48">
        <v>22</v>
      </c>
      <c r="G117" s="48">
        <v>44</v>
      </c>
      <c r="H117" s="48">
        <v>26</v>
      </c>
      <c r="I117" s="48">
        <v>20</v>
      </c>
      <c r="J117" s="48">
        <v>61</v>
      </c>
      <c r="K117" s="48">
        <v>120</v>
      </c>
      <c r="L117" s="48">
        <v>67</v>
      </c>
      <c r="M117" s="48">
        <v>208</v>
      </c>
      <c r="N117" s="48">
        <v>168</v>
      </c>
      <c r="O117" s="48">
        <v>67</v>
      </c>
      <c r="P117" s="48">
        <v>31</v>
      </c>
      <c r="Q117" s="48">
        <v>45</v>
      </c>
      <c r="R117" s="48">
        <v>9</v>
      </c>
      <c r="S117" s="48">
        <v>131</v>
      </c>
      <c r="T117" s="48">
        <v>82</v>
      </c>
      <c r="U117" s="48">
        <v>55</v>
      </c>
      <c r="V117" s="48">
        <v>133</v>
      </c>
      <c r="W117" s="48">
        <v>95</v>
      </c>
      <c r="X117" s="48">
        <v>118</v>
      </c>
      <c r="Y117" s="48">
        <v>10</v>
      </c>
      <c r="Z117" s="48">
        <v>11</v>
      </c>
      <c r="AA117" s="48">
        <v>44</v>
      </c>
      <c r="AB117" s="48">
        <v>49</v>
      </c>
      <c r="AD117" s="75">
        <v>83</v>
      </c>
    </row>
    <row r="118" spans="1:30" s="48" customFormat="1" ht="12" customHeight="1">
      <c r="A118" s="74">
        <v>84</v>
      </c>
      <c r="C118" s="48">
        <v>1081</v>
      </c>
      <c r="D118" s="48">
        <v>309</v>
      </c>
      <c r="E118" s="48">
        <v>772</v>
      </c>
      <c r="F118" s="48">
        <v>14</v>
      </c>
      <c r="G118" s="48">
        <v>31</v>
      </c>
      <c r="H118" s="48">
        <v>15</v>
      </c>
      <c r="I118" s="48">
        <v>17</v>
      </c>
      <c r="J118" s="48">
        <v>55</v>
      </c>
      <c r="K118" s="48">
        <v>95</v>
      </c>
      <c r="L118" s="48">
        <v>46</v>
      </c>
      <c r="M118" s="48">
        <v>131</v>
      </c>
      <c r="N118" s="48">
        <v>106</v>
      </c>
      <c r="O118" s="48">
        <v>51</v>
      </c>
      <c r="P118" s="48">
        <v>15</v>
      </c>
      <c r="Q118" s="48">
        <v>29</v>
      </c>
      <c r="R118" s="48">
        <v>8</v>
      </c>
      <c r="S118" s="48">
        <v>60</v>
      </c>
      <c r="T118" s="48">
        <v>51</v>
      </c>
      <c r="U118" s="48">
        <v>53</v>
      </c>
      <c r="V118" s="48">
        <v>77</v>
      </c>
      <c r="W118" s="48">
        <v>56</v>
      </c>
      <c r="X118" s="48">
        <v>92</v>
      </c>
      <c r="Y118" s="48">
        <v>10</v>
      </c>
      <c r="Z118" s="48">
        <v>7</v>
      </c>
      <c r="AA118" s="48">
        <v>29</v>
      </c>
      <c r="AB118" s="48">
        <v>33</v>
      </c>
      <c r="AD118" s="75">
        <v>84</v>
      </c>
    </row>
    <row r="119" spans="1:30" s="48" customFormat="1" ht="9.75" customHeight="1">
      <c r="A119" s="74"/>
      <c r="AD119" s="75"/>
    </row>
    <row r="120" spans="1:30" s="48" customFormat="1" ht="12" customHeight="1">
      <c r="A120" s="74">
        <v>85</v>
      </c>
      <c r="C120" s="48">
        <v>1114</v>
      </c>
      <c r="D120" s="48">
        <v>341</v>
      </c>
      <c r="E120" s="48">
        <v>773</v>
      </c>
      <c r="F120" s="48">
        <v>24</v>
      </c>
      <c r="G120" s="48">
        <v>30</v>
      </c>
      <c r="H120" s="48">
        <v>22</v>
      </c>
      <c r="I120" s="48">
        <v>12</v>
      </c>
      <c r="J120" s="48">
        <v>31</v>
      </c>
      <c r="K120" s="48">
        <v>89</v>
      </c>
      <c r="L120" s="48">
        <v>42</v>
      </c>
      <c r="M120" s="48">
        <v>146</v>
      </c>
      <c r="N120" s="48">
        <v>96</v>
      </c>
      <c r="O120" s="48">
        <v>60</v>
      </c>
      <c r="P120" s="48">
        <v>18</v>
      </c>
      <c r="Q120" s="48">
        <v>27</v>
      </c>
      <c r="R120" s="48">
        <v>8</v>
      </c>
      <c r="S120" s="48">
        <v>65</v>
      </c>
      <c r="T120" s="48">
        <v>65</v>
      </c>
      <c r="U120" s="48">
        <v>48</v>
      </c>
      <c r="V120" s="48">
        <v>94</v>
      </c>
      <c r="W120" s="48">
        <v>61</v>
      </c>
      <c r="X120" s="48">
        <v>101</v>
      </c>
      <c r="Y120" s="48">
        <v>2</v>
      </c>
      <c r="Z120" s="48">
        <v>7</v>
      </c>
      <c r="AA120" s="48">
        <v>30</v>
      </c>
      <c r="AB120" s="48">
        <v>36</v>
      </c>
      <c r="AD120" s="75">
        <v>85</v>
      </c>
    </row>
    <row r="121" spans="1:30" s="48" customFormat="1" ht="12" customHeight="1">
      <c r="A121" s="74">
        <v>86</v>
      </c>
      <c r="C121" s="48">
        <v>981</v>
      </c>
      <c r="D121" s="48">
        <v>275</v>
      </c>
      <c r="E121" s="48">
        <v>706</v>
      </c>
      <c r="F121" s="48">
        <v>14</v>
      </c>
      <c r="G121" s="48">
        <v>26</v>
      </c>
      <c r="H121" s="48">
        <v>19</v>
      </c>
      <c r="I121" s="48">
        <v>27</v>
      </c>
      <c r="J121" s="48">
        <v>43</v>
      </c>
      <c r="K121" s="48">
        <v>74</v>
      </c>
      <c r="L121" s="48">
        <v>44</v>
      </c>
      <c r="M121" s="48">
        <v>116</v>
      </c>
      <c r="N121" s="48">
        <v>101</v>
      </c>
      <c r="O121" s="48">
        <v>47</v>
      </c>
      <c r="P121" s="48">
        <v>15</v>
      </c>
      <c r="Q121" s="48">
        <v>22</v>
      </c>
      <c r="R121" s="48">
        <v>13</v>
      </c>
      <c r="S121" s="48">
        <v>74</v>
      </c>
      <c r="T121" s="48">
        <v>39</v>
      </c>
      <c r="U121" s="48">
        <v>43</v>
      </c>
      <c r="V121" s="48">
        <v>75</v>
      </c>
      <c r="W121" s="48">
        <v>53</v>
      </c>
      <c r="X121" s="48">
        <v>79</v>
      </c>
      <c r="Y121" s="48">
        <v>5</v>
      </c>
      <c r="Z121" s="48">
        <v>5</v>
      </c>
      <c r="AA121" s="48">
        <v>21</v>
      </c>
      <c r="AB121" s="48">
        <v>26</v>
      </c>
      <c r="AD121" s="75">
        <v>86</v>
      </c>
    </row>
    <row r="122" spans="1:30" s="48" customFormat="1" ht="12" customHeight="1">
      <c r="A122" s="74">
        <v>87</v>
      </c>
      <c r="C122" s="48">
        <v>892</v>
      </c>
      <c r="D122" s="48">
        <v>223</v>
      </c>
      <c r="E122" s="48">
        <v>669</v>
      </c>
      <c r="F122" s="48">
        <v>15</v>
      </c>
      <c r="G122" s="48">
        <v>27</v>
      </c>
      <c r="H122" s="48">
        <v>14</v>
      </c>
      <c r="I122" s="48">
        <v>13</v>
      </c>
      <c r="J122" s="48">
        <v>42</v>
      </c>
      <c r="K122" s="48">
        <v>60</v>
      </c>
      <c r="L122" s="48">
        <v>45</v>
      </c>
      <c r="M122" s="48">
        <v>96</v>
      </c>
      <c r="N122" s="48">
        <v>109</v>
      </c>
      <c r="O122" s="48">
        <v>41</v>
      </c>
      <c r="P122" s="48">
        <v>14</v>
      </c>
      <c r="Q122" s="48">
        <v>21</v>
      </c>
      <c r="R122" s="48">
        <v>7</v>
      </c>
      <c r="S122" s="48">
        <v>47</v>
      </c>
      <c r="T122" s="48">
        <v>36</v>
      </c>
      <c r="U122" s="48">
        <v>35</v>
      </c>
      <c r="V122" s="48">
        <v>66</v>
      </c>
      <c r="W122" s="48">
        <v>59</v>
      </c>
      <c r="X122" s="48">
        <v>82</v>
      </c>
      <c r="Y122" s="48">
        <v>7</v>
      </c>
      <c r="Z122" s="48">
        <v>8</v>
      </c>
      <c r="AA122" s="48">
        <v>23</v>
      </c>
      <c r="AB122" s="48">
        <v>25</v>
      </c>
      <c r="AD122" s="75">
        <v>87</v>
      </c>
    </row>
    <row r="123" spans="1:30" s="48" customFormat="1" ht="12" customHeight="1">
      <c r="A123" s="74">
        <v>88</v>
      </c>
      <c r="C123" s="48">
        <v>753</v>
      </c>
      <c r="D123" s="48">
        <v>184</v>
      </c>
      <c r="E123" s="48">
        <v>569</v>
      </c>
      <c r="F123" s="48">
        <v>20</v>
      </c>
      <c r="G123" s="48">
        <v>27</v>
      </c>
      <c r="H123" s="48">
        <v>14</v>
      </c>
      <c r="I123" s="48">
        <v>17</v>
      </c>
      <c r="J123" s="48">
        <v>37</v>
      </c>
      <c r="K123" s="48">
        <v>48</v>
      </c>
      <c r="L123" s="48">
        <v>37</v>
      </c>
      <c r="M123" s="48">
        <v>90</v>
      </c>
      <c r="N123" s="48">
        <v>79</v>
      </c>
      <c r="O123" s="48">
        <v>33</v>
      </c>
      <c r="P123" s="48">
        <v>14</v>
      </c>
      <c r="Q123" s="48">
        <v>9</v>
      </c>
      <c r="R123" s="48">
        <v>5</v>
      </c>
      <c r="S123" s="48">
        <v>46</v>
      </c>
      <c r="T123" s="48">
        <v>39</v>
      </c>
      <c r="U123" s="48">
        <v>27</v>
      </c>
      <c r="V123" s="48">
        <v>61</v>
      </c>
      <c r="W123" s="48">
        <v>38</v>
      </c>
      <c r="X123" s="48">
        <v>77</v>
      </c>
      <c r="Y123" s="48">
        <v>2</v>
      </c>
      <c r="Z123" s="48">
        <v>7</v>
      </c>
      <c r="AA123" s="48">
        <v>14</v>
      </c>
      <c r="AB123" s="48">
        <v>12</v>
      </c>
      <c r="AD123" s="75">
        <v>88</v>
      </c>
    </row>
    <row r="124" spans="1:30" s="48" customFormat="1" ht="12" customHeight="1">
      <c r="A124" s="74">
        <v>89</v>
      </c>
      <c r="C124" s="48">
        <v>713</v>
      </c>
      <c r="D124" s="48">
        <v>178</v>
      </c>
      <c r="E124" s="48">
        <v>535</v>
      </c>
      <c r="F124" s="48">
        <v>16</v>
      </c>
      <c r="G124" s="48">
        <v>22</v>
      </c>
      <c r="H124" s="48">
        <v>14</v>
      </c>
      <c r="I124" s="48">
        <v>16</v>
      </c>
      <c r="J124" s="48">
        <v>28</v>
      </c>
      <c r="K124" s="48">
        <v>46</v>
      </c>
      <c r="L124" s="48">
        <v>29</v>
      </c>
      <c r="M124" s="48">
        <v>85</v>
      </c>
      <c r="N124" s="48">
        <v>68</v>
      </c>
      <c r="O124" s="48">
        <v>34</v>
      </c>
      <c r="P124" s="48">
        <v>15</v>
      </c>
      <c r="Q124" s="48">
        <v>18</v>
      </c>
      <c r="R124" s="48">
        <v>5</v>
      </c>
      <c r="S124" s="48">
        <v>47</v>
      </c>
      <c r="T124" s="48">
        <v>36</v>
      </c>
      <c r="U124" s="48">
        <v>27</v>
      </c>
      <c r="V124" s="48">
        <v>69</v>
      </c>
      <c r="W124" s="48">
        <v>35</v>
      </c>
      <c r="X124" s="48">
        <v>57</v>
      </c>
      <c r="Y124" s="48">
        <v>8</v>
      </c>
      <c r="Z124" s="48">
        <v>1</v>
      </c>
      <c r="AA124" s="48">
        <v>22</v>
      </c>
      <c r="AB124" s="48">
        <v>15</v>
      </c>
      <c r="AD124" s="75">
        <v>89</v>
      </c>
    </row>
    <row r="125" spans="1:30" s="48" customFormat="1" ht="9.75" customHeight="1">
      <c r="A125" s="74"/>
      <c r="AD125" s="75"/>
    </row>
    <row r="126" spans="1:30" s="48" customFormat="1" ht="12" customHeight="1">
      <c r="A126" s="74">
        <v>90</v>
      </c>
      <c r="C126" s="48">
        <v>581</v>
      </c>
      <c r="D126" s="48">
        <v>134</v>
      </c>
      <c r="E126" s="48">
        <v>447</v>
      </c>
      <c r="F126" s="48">
        <v>14</v>
      </c>
      <c r="G126" s="48">
        <v>10</v>
      </c>
      <c r="H126" s="48">
        <v>8</v>
      </c>
      <c r="I126" s="48">
        <v>16</v>
      </c>
      <c r="J126" s="48">
        <v>19</v>
      </c>
      <c r="K126" s="48">
        <v>46</v>
      </c>
      <c r="L126" s="48">
        <v>29</v>
      </c>
      <c r="M126" s="48">
        <v>74</v>
      </c>
      <c r="N126" s="48">
        <v>49</v>
      </c>
      <c r="O126" s="48">
        <v>32</v>
      </c>
      <c r="P126" s="48">
        <v>8</v>
      </c>
      <c r="Q126" s="48">
        <v>12</v>
      </c>
      <c r="R126" s="48">
        <v>8</v>
      </c>
      <c r="S126" s="48">
        <v>22</v>
      </c>
      <c r="T126" s="48">
        <v>23</v>
      </c>
      <c r="U126" s="48">
        <v>31</v>
      </c>
      <c r="V126" s="48">
        <v>47</v>
      </c>
      <c r="W126" s="48">
        <v>32</v>
      </c>
      <c r="X126" s="48">
        <v>54</v>
      </c>
      <c r="Y126" s="48">
        <v>6</v>
      </c>
      <c r="Z126" s="48">
        <v>7</v>
      </c>
      <c r="AA126" s="48">
        <v>16</v>
      </c>
      <c r="AB126" s="48">
        <v>18</v>
      </c>
      <c r="AD126" s="75">
        <v>90</v>
      </c>
    </row>
    <row r="127" spans="1:30" s="48" customFormat="1" ht="12" customHeight="1">
      <c r="A127" s="74">
        <v>91</v>
      </c>
      <c r="C127" s="48">
        <v>462</v>
      </c>
      <c r="D127" s="48">
        <v>101</v>
      </c>
      <c r="E127" s="48">
        <v>361</v>
      </c>
      <c r="F127" s="48">
        <v>6</v>
      </c>
      <c r="G127" s="48">
        <v>20</v>
      </c>
      <c r="H127" s="48">
        <v>7</v>
      </c>
      <c r="I127" s="48">
        <v>8</v>
      </c>
      <c r="J127" s="48">
        <v>19</v>
      </c>
      <c r="K127" s="48">
        <v>35</v>
      </c>
      <c r="L127" s="48">
        <v>23</v>
      </c>
      <c r="M127" s="48">
        <v>60</v>
      </c>
      <c r="N127" s="48">
        <v>45</v>
      </c>
      <c r="O127" s="48">
        <v>24</v>
      </c>
      <c r="P127" s="48">
        <v>5</v>
      </c>
      <c r="Q127" s="48">
        <v>7</v>
      </c>
      <c r="R127" s="48">
        <v>10</v>
      </c>
      <c r="S127" s="48">
        <v>22</v>
      </c>
      <c r="T127" s="48">
        <v>28</v>
      </c>
      <c r="U127" s="48">
        <v>17</v>
      </c>
      <c r="V127" s="48">
        <v>42</v>
      </c>
      <c r="W127" s="48">
        <v>25</v>
      </c>
      <c r="X127" s="48">
        <v>38</v>
      </c>
      <c r="Y127" s="48">
        <v>4</v>
      </c>
      <c r="Z127" s="48">
        <v>1</v>
      </c>
      <c r="AA127" s="48">
        <v>8</v>
      </c>
      <c r="AB127" s="48">
        <v>8</v>
      </c>
      <c r="AD127" s="75">
        <v>91</v>
      </c>
    </row>
    <row r="128" spans="1:30" s="48" customFormat="1" ht="12" customHeight="1">
      <c r="A128" s="74">
        <v>92</v>
      </c>
      <c r="C128" s="48">
        <v>448</v>
      </c>
      <c r="D128" s="48">
        <v>98</v>
      </c>
      <c r="E128" s="48">
        <v>350</v>
      </c>
      <c r="F128" s="48">
        <v>5</v>
      </c>
      <c r="G128" s="48">
        <v>14</v>
      </c>
      <c r="H128" s="48">
        <v>7</v>
      </c>
      <c r="I128" s="48">
        <v>8</v>
      </c>
      <c r="J128" s="48">
        <v>11</v>
      </c>
      <c r="K128" s="48">
        <v>25</v>
      </c>
      <c r="L128" s="48">
        <v>22</v>
      </c>
      <c r="M128" s="48">
        <v>54</v>
      </c>
      <c r="N128" s="48">
        <v>53</v>
      </c>
      <c r="O128" s="48">
        <v>20</v>
      </c>
      <c r="P128" s="48">
        <v>5</v>
      </c>
      <c r="Q128" s="48">
        <v>9</v>
      </c>
      <c r="R128" s="48">
        <v>9</v>
      </c>
      <c r="S128" s="48">
        <v>35</v>
      </c>
      <c r="T128" s="48">
        <v>23</v>
      </c>
      <c r="U128" s="48">
        <v>18</v>
      </c>
      <c r="V128" s="48">
        <v>36</v>
      </c>
      <c r="W128" s="48">
        <v>22</v>
      </c>
      <c r="X128" s="48">
        <v>42</v>
      </c>
      <c r="Y128" s="48">
        <v>4</v>
      </c>
      <c r="Z128" s="48">
        <v>4</v>
      </c>
      <c r="AA128" s="48">
        <v>8</v>
      </c>
      <c r="AB128" s="48">
        <v>14</v>
      </c>
      <c r="AD128" s="75">
        <v>92</v>
      </c>
    </row>
    <row r="129" spans="1:30" s="48" customFormat="1" ht="12" customHeight="1">
      <c r="A129" s="74">
        <v>93</v>
      </c>
      <c r="C129" s="48">
        <v>273</v>
      </c>
      <c r="D129" s="48">
        <v>58</v>
      </c>
      <c r="E129" s="48">
        <v>215</v>
      </c>
      <c r="F129" s="48">
        <v>11</v>
      </c>
      <c r="G129" s="48">
        <v>7</v>
      </c>
      <c r="H129" s="48">
        <v>2</v>
      </c>
      <c r="I129" s="48">
        <v>4</v>
      </c>
      <c r="J129" s="48">
        <v>7</v>
      </c>
      <c r="K129" s="48">
        <v>18</v>
      </c>
      <c r="L129" s="48">
        <v>11</v>
      </c>
      <c r="M129" s="48">
        <v>40</v>
      </c>
      <c r="N129" s="48">
        <v>22</v>
      </c>
      <c r="O129" s="48">
        <v>11</v>
      </c>
      <c r="P129" s="48">
        <v>4</v>
      </c>
      <c r="Q129" s="48">
        <v>5</v>
      </c>
      <c r="R129" s="48">
        <v>0</v>
      </c>
      <c r="S129" s="48">
        <v>26</v>
      </c>
      <c r="T129" s="48">
        <v>16</v>
      </c>
      <c r="U129" s="48">
        <v>17</v>
      </c>
      <c r="V129" s="48">
        <v>24</v>
      </c>
      <c r="W129" s="48">
        <v>10</v>
      </c>
      <c r="X129" s="48">
        <v>23</v>
      </c>
      <c r="Y129" s="48">
        <v>1</v>
      </c>
      <c r="Z129" s="48">
        <v>1</v>
      </c>
      <c r="AA129" s="48">
        <v>5</v>
      </c>
      <c r="AB129" s="48">
        <v>8</v>
      </c>
      <c r="AD129" s="75">
        <v>93</v>
      </c>
    </row>
    <row r="130" spans="1:30" s="48" customFormat="1" ht="12" customHeight="1">
      <c r="A130" s="74">
        <v>94</v>
      </c>
      <c r="C130" s="48">
        <v>248</v>
      </c>
      <c r="D130" s="48">
        <v>44</v>
      </c>
      <c r="E130" s="48">
        <v>204</v>
      </c>
      <c r="F130" s="48">
        <v>3</v>
      </c>
      <c r="G130" s="48">
        <v>5</v>
      </c>
      <c r="H130" s="48">
        <v>5</v>
      </c>
      <c r="I130" s="48">
        <v>6</v>
      </c>
      <c r="J130" s="48">
        <v>6</v>
      </c>
      <c r="K130" s="48">
        <v>19</v>
      </c>
      <c r="L130" s="48">
        <v>18</v>
      </c>
      <c r="M130" s="48">
        <v>35</v>
      </c>
      <c r="N130" s="48">
        <v>19</v>
      </c>
      <c r="O130" s="48">
        <v>10</v>
      </c>
      <c r="P130" s="48">
        <v>4</v>
      </c>
      <c r="Q130" s="48">
        <v>5</v>
      </c>
      <c r="R130" s="48">
        <v>1</v>
      </c>
      <c r="S130" s="48">
        <v>17</v>
      </c>
      <c r="T130" s="48">
        <v>12</v>
      </c>
      <c r="U130" s="48">
        <v>7</v>
      </c>
      <c r="V130" s="48">
        <v>24</v>
      </c>
      <c r="W130" s="48">
        <v>17</v>
      </c>
      <c r="X130" s="48">
        <v>21</v>
      </c>
      <c r="Y130" s="48">
        <v>0</v>
      </c>
      <c r="Z130" s="48">
        <v>1</v>
      </c>
      <c r="AA130" s="48">
        <v>6</v>
      </c>
      <c r="AB130" s="48">
        <v>7</v>
      </c>
      <c r="AD130" s="75">
        <v>94</v>
      </c>
    </row>
    <row r="131" spans="1:30" s="48" customFormat="1" ht="9.75" customHeight="1">
      <c r="A131" s="74"/>
      <c r="AD131" s="75"/>
    </row>
    <row r="132" spans="1:30" s="48" customFormat="1" ht="12" customHeight="1">
      <c r="A132" s="74">
        <v>95</v>
      </c>
      <c r="C132" s="48">
        <v>187</v>
      </c>
      <c r="D132" s="48">
        <v>30</v>
      </c>
      <c r="E132" s="48">
        <v>157</v>
      </c>
      <c r="F132" s="48">
        <v>1</v>
      </c>
      <c r="G132" s="48">
        <v>7</v>
      </c>
      <c r="H132" s="48">
        <v>3</v>
      </c>
      <c r="I132" s="48">
        <v>6</v>
      </c>
      <c r="J132" s="48">
        <v>10</v>
      </c>
      <c r="K132" s="48">
        <v>14</v>
      </c>
      <c r="L132" s="48">
        <v>12</v>
      </c>
      <c r="M132" s="48">
        <v>19</v>
      </c>
      <c r="N132" s="48">
        <v>16</v>
      </c>
      <c r="O132" s="48">
        <v>8</v>
      </c>
      <c r="P132" s="48">
        <v>6</v>
      </c>
      <c r="Q132" s="48">
        <v>4</v>
      </c>
      <c r="R132" s="48">
        <v>0</v>
      </c>
      <c r="S132" s="48">
        <v>15</v>
      </c>
      <c r="T132" s="48">
        <v>9</v>
      </c>
      <c r="U132" s="48">
        <v>8</v>
      </c>
      <c r="V132" s="48">
        <v>14</v>
      </c>
      <c r="W132" s="48">
        <v>10</v>
      </c>
      <c r="X132" s="48">
        <v>10</v>
      </c>
      <c r="Y132" s="48">
        <v>1</v>
      </c>
      <c r="Z132" s="48">
        <v>1</v>
      </c>
      <c r="AA132" s="48">
        <v>6</v>
      </c>
      <c r="AB132" s="48">
        <v>7</v>
      </c>
      <c r="AD132" s="75">
        <v>95</v>
      </c>
    </row>
    <row r="133" spans="1:30" s="48" customFormat="1" ht="12" customHeight="1">
      <c r="A133" s="74">
        <v>96</v>
      </c>
      <c r="C133" s="48">
        <v>126</v>
      </c>
      <c r="D133" s="48">
        <v>15</v>
      </c>
      <c r="E133" s="48">
        <v>111</v>
      </c>
      <c r="F133" s="48">
        <v>2</v>
      </c>
      <c r="G133" s="48">
        <v>5</v>
      </c>
      <c r="H133" s="48">
        <v>4</v>
      </c>
      <c r="I133" s="48">
        <v>4</v>
      </c>
      <c r="J133" s="48">
        <v>9</v>
      </c>
      <c r="K133" s="48">
        <v>11</v>
      </c>
      <c r="L133" s="48">
        <v>4</v>
      </c>
      <c r="M133" s="48">
        <v>14</v>
      </c>
      <c r="N133" s="48">
        <v>12</v>
      </c>
      <c r="O133" s="48">
        <v>3</v>
      </c>
      <c r="P133" s="48">
        <v>2</v>
      </c>
      <c r="Q133" s="48">
        <v>2</v>
      </c>
      <c r="R133" s="48">
        <v>0</v>
      </c>
      <c r="S133" s="48">
        <v>7</v>
      </c>
      <c r="T133" s="48">
        <v>5</v>
      </c>
      <c r="U133" s="48">
        <v>6</v>
      </c>
      <c r="V133" s="48">
        <v>8</v>
      </c>
      <c r="W133" s="48">
        <v>10</v>
      </c>
      <c r="X133" s="48">
        <v>7</v>
      </c>
      <c r="Y133" s="48">
        <v>0</v>
      </c>
      <c r="Z133" s="48">
        <v>1</v>
      </c>
      <c r="AA133" s="48">
        <v>8</v>
      </c>
      <c r="AB133" s="48">
        <v>2</v>
      </c>
      <c r="AD133" s="75">
        <v>96</v>
      </c>
    </row>
    <row r="134" spans="1:30" s="48" customFormat="1" ht="12" customHeight="1">
      <c r="A134" s="74">
        <v>97</v>
      </c>
      <c r="C134" s="48">
        <v>80</v>
      </c>
      <c r="D134" s="48">
        <v>15</v>
      </c>
      <c r="E134" s="48">
        <v>65</v>
      </c>
      <c r="F134" s="48">
        <v>2</v>
      </c>
      <c r="G134" s="48">
        <v>2</v>
      </c>
      <c r="H134" s="48">
        <v>1</v>
      </c>
      <c r="I134" s="48">
        <v>5</v>
      </c>
      <c r="J134" s="48">
        <v>1</v>
      </c>
      <c r="K134" s="48">
        <v>6</v>
      </c>
      <c r="L134" s="48">
        <v>1</v>
      </c>
      <c r="M134" s="48">
        <v>15</v>
      </c>
      <c r="N134" s="48">
        <v>10</v>
      </c>
      <c r="O134" s="48">
        <v>3</v>
      </c>
      <c r="P134" s="48">
        <v>1</v>
      </c>
      <c r="Q134" s="48">
        <v>2</v>
      </c>
      <c r="R134" s="48">
        <v>0</v>
      </c>
      <c r="S134" s="48">
        <v>5</v>
      </c>
      <c r="T134" s="48">
        <v>1</v>
      </c>
      <c r="U134" s="48">
        <v>3</v>
      </c>
      <c r="V134" s="48">
        <v>7</v>
      </c>
      <c r="W134" s="48">
        <v>5</v>
      </c>
      <c r="X134" s="48">
        <v>8</v>
      </c>
      <c r="Y134" s="48">
        <v>0</v>
      </c>
      <c r="Z134" s="48">
        <v>0</v>
      </c>
      <c r="AA134" s="48">
        <v>0</v>
      </c>
      <c r="AB134" s="48">
        <v>2</v>
      </c>
      <c r="AD134" s="75">
        <v>97</v>
      </c>
    </row>
    <row r="135" spans="1:30" s="48" customFormat="1" ht="12" customHeight="1">
      <c r="A135" s="74">
        <v>98</v>
      </c>
      <c r="C135" s="48">
        <v>78</v>
      </c>
      <c r="D135" s="48">
        <v>18</v>
      </c>
      <c r="E135" s="48">
        <v>60</v>
      </c>
      <c r="F135" s="48">
        <v>1</v>
      </c>
      <c r="G135" s="48">
        <v>3</v>
      </c>
      <c r="H135" s="48">
        <v>2</v>
      </c>
      <c r="I135" s="48">
        <v>1</v>
      </c>
      <c r="J135" s="48">
        <v>1</v>
      </c>
      <c r="K135" s="48">
        <v>9</v>
      </c>
      <c r="L135" s="48">
        <v>6</v>
      </c>
      <c r="M135" s="48">
        <v>13</v>
      </c>
      <c r="N135" s="48">
        <v>3</v>
      </c>
      <c r="O135" s="48">
        <v>3</v>
      </c>
      <c r="P135" s="48">
        <v>2</v>
      </c>
      <c r="Q135" s="48">
        <v>3</v>
      </c>
      <c r="R135" s="48">
        <v>0</v>
      </c>
      <c r="S135" s="48">
        <v>4</v>
      </c>
      <c r="T135" s="48">
        <v>3</v>
      </c>
      <c r="U135" s="48">
        <v>3</v>
      </c>
      <c r="V135" s="48">
        <v>4</v>
      </c>
      <c r="W135" s="48">
        <v>3</v>
      </c>
      <c r="X135" s="48">
        <v>4</v>
      </c>
      <c r="Y135" s="48">
        <v>0</v>
      </c>
      <c r="Z135" s="48">
        <v>2</v>
      </c>
      <c r="AA135" s="48">
        <v>1</v>
      </c>
      <c r="AB135" s="48">
        <v>7</v>
      </c>
      <c r="AD135" s="75">
        <v>98</v>
      </c>
    </row>
    <row r="136" spans="1:30" s="48" customFormat="1" ht="12" customHeight="1">
      <c r="A136" s="74">
        <v>99</v>
      </c>
      <c r="C136" s="48">
        <v>43</v>
      </c>
      <c r="D136" s="48">
        <v>4</v>
      </c>
      <c r="E136" s="48">
        <v>39</v>
      </c>
      <c r="F136" s="48">
        <v>0</v>
      </c>
      <c r="G136" s="48">
        <v>0</v>
      </c>
      <c r="H136" s="48">
        <v>0</v>
      </c>
      <c r="I136" s="48">
        <v>0</v>
      </c>
      <c r="J136" s="48">
        <v>3</v>
      </c>
      <c r="K136" s="48">
        <v>2</v>
      </c>
      <c r="L136" s="48">
        <v>7</v>
      </c>
      <c r="M136" s="48">
        <v>7</v>
      </c>
      <c r="N136" s="48">
        <v>2</v>
      </c>
      <c r="O136" s="48">
        <v>0</v>
      </c>
      <c r="P136" s="48">
        <v>3</v>
      </c>
      <c r="Q136" s="48">
        <v>2</v>
      </c>
      <c r="R136" s="48">
        <v>2</v>
      </c>
      <c r="S136" s="48">
        <v>2</v>
      </c>
      <c r="T136" s="48">
        <v>2</v>
      </c>
      <c r="U136" s="48">
        <v>1</v>
      </c>
      <c r="V136" s="48">
        <v>3</v>
      </c>
      <c r="W136" s="48">
        <v>2</v>
      </c>
      <c r="X136" s="48">
        <v>1</v>
      </c>
      <c r="Y136" s="48">
        <v>1</v>
      </c>
      <c r="Z136" s="48">
        <v>1</v>
      </c>
      <c r="AA136" s="48">
        <v>2</v>
      </c>
      <c r="AB136" s="48">
        <v>0</v>
      </c>
      <c r="AD136" s="75">
        <v>99</v>
      </c>
    </row>
    <row r="137" spans="1:30" s="48" customFormat="1" ht="9.75" customHeight="1">
      <c r="A137" s="70"/>
      <c r="AD137" s="71"/>
    </row>
    <row r="138" spans="1:30" s="48" customFormat="1" ht="12" customHeight="1">
      <c r="A138" s="85" t="s">
        <v>672</v>
      </c>
      <c r="C138" s="48">
        <v>91</v>
      </c>
      <c r="D138" s="48">
        <v>11</v>
      </c>
      <c r="E138" s="48">
        <v>80</v>
      </c>
      <c r="F138" s="48">
        <v>2</v>
      </c>
      <c r="G138" s="48">
        <v>3</v>
      </c>
      <c r="H138" s="48">
        <v>0</v>
      </c>
      <c r="I138" s="48">
        <v>4</v>
      </c>
      <c r="J138" s="48">
        <v>0</v>
      </c>
      <c r="K138" s="48">
        <v>1</v>
      </c>
      <c r="L138" s="48">
        <v>3</v>
      </c>
      <c r="M138" s="48">
        <v>11</v>
      </c>
      <c r="N138" s="48">
        <v>5</v>
      </c>
      <c r="O138" s="48">
        <v>7</v>
      </c>
      <c r="P138" s="48">
        <v>2</v>
      </c>
      <c r="Q138" s="48">
        <v>2</v>
      </c>
      <c r="R138" s="48">
        <v>1</v>
      </c>
      <c r="S138" s="48">
        <v>6</v>
      </c>
      <c r="T138" s="48">
        <v>4</v>
      </c>
      <c r="U138" s="48">
        <v>4</v>
      </c>
      <c r="V138" s="48">
        <v>11</v>
      </c>
      <c r="W138" s="48">
        <v>8</v>
      </c>
      <c r="X138" s="48">
        <v>11</v>
      </c>
      <c r="Y138" s="48">
        <v>1</v>
      </c>
      <c r="Z138" s="48">
        <v>0</v>
      </c>
      <c r="AA138" s="48">
        <v>1</v>
      </c>
      <c r="AB138" s="48">
        <v>4</v>
      </c>
      <c r="AD138" s="86" t="s">
        <v>672</v>
      </c>
    </row>
    <row r="139" spans="1:30" s="48" customFormat="1" ht="12" customHeight="1">
      <c r="A139" s="74" t="s">
        <v>673</v>
      </c>
      <c r="AD139" s="75" t="s">
        <v>673</v>
      </c>
    </row>
    <row r="140" spans="1:30" ht="4.5" customHeight="1">
      <c r="A140" s="87"/>
      <c r="AD140" s="88"/>
    </row>
    <row r="141" spans="1:30" ht="3.75" customHeight="1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</row>
    <row r="142" ht="11.25">
      <c r="A142" s="43" t="s">
        <v>668</v>
      </c>
    </row>
  </sheetData>
  <mergeCells count="52">
    <mergeCell ref="AB75:AB76"/>
    <mergeCell ref="AD75:AD76"/>
    <mergeCell ref="X75:X76"/>
    <mergeCell ref="Y75:Y76"/>
    <mergeCell ref="Z75:Z76"/>
    <mergeCell ref="AA75:AA76"/>
    <mergeCell ref="W75:W76"/>
    <mergeCell ref="P75:P76"/>
    <mergeCell ref="Q75:Q76"/>
    <mergeCell ref="R75:R76"/>
    <mergeCell ref="S75:S76"/>
    <mergeCell ref="T75:T76"/>
    <mergeCell ref="U75:U76"/>
    <mergeCell ref="V75:V76"/>
    <mergeCell ref="L75:L76"/>
    <mergeCell ref="M75:M76"/>
    <mergeCell ref="N75:N76"/>
    <mergeCell ref="O75:O76"/>
    <mergeCell ref="H75:H76"/>
    <mergeCell ref="I75:I76"/>
    <mergeCell ref="J75:J76"/>
    <mergeCell ref="K75:K76"/>
    <mergeCell ref="A75:A76"/>
    <mergeCell ref="C75:E75"/>
    <mergeCell ref="F75:F76"/>
    <mergeCell ref="G75:G76"/>
    <mergeCell ref="AD5:AD6"/>
    <mergeCell ref="A5:A6"/>
    <mergeCell ref="G5:G6"/>
    <mergeCell ref="H5:H6"/>
    <mergeCell ref="F5:F6"/>
    <mergeCell ref="C5:E5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AB5:AB6"/>
    <mergeCell ref="X5:X6"/>
    <mergeCell ref="Y5:Y6"/>
    <mergeCell ref="Z5:Z6"/>
    <mergeCell ref="AA5:AA6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geOrder="overThenDown" paperSize="9" r:id="rId1"/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A1:AA30"/>
  <sheetViews>
    <sheetView workbookViewId="0" topLeftCell="A1">
      <selection activeCell="N3" sqref="N3"/>
    </sheetView>
  </sheetViews>
  <sheetFormatPr defaultColWidth="9.59765625" defaultRowHeight="13.5"/>
  <cols>
    <col min="1" max="1" width="6.19921875" style="83" customWidth="1"/>
    <col min="2" max="2" width="4.19921875" style="83" customWidth="1"/>
    <col min="3" max="3" width="5.3984375" style="83" customWidth="1"/>
    <col min="4" max="4" width="0.796875" style="83" customWidth="1"/>
    <col min="5" max="13" width="12.19921875" style="83" customWidth="1"/>
    <col min="14" max="16" width="11.19921875" style="83" customWidth="1"/>
    <col min="17" max="20" width="10.796875" style="83" customWidth="1"/>
    <col min="21" max="21" width="11" style="83" customWidth="1"/>
    <col min="22" max="23" width="10.796875" style="83" customWidth="1"/>
    <col min="24" max="24" width="1" style="83" customWidth="1"/>
    <col min="25" max="25" width="5.59765625" style="83" customWidth="1"/>
    <col min="26" max="26" width="5.796875" style="83" customWidth="1"/>
    <col min="27" max="27" width="5.3984375" style="83" customWidth="1"/>
    <col min="28" max="16384" width="9.19921875" style="83" customWidth="1"/>
  </cols>
  <sheetData>
    <row r="1" spans="12:18" s="89" customFormat="1" ht="18" customHeight="1">
      <c r="L1" s="90"/>
      <c r="M1" s="91" t="s">
        <v>692</v>
      </c>
      <c r="N1" s="92" t="s">
        <v>691</v>
      </c>
      <c r="O1" s="90"/>
      <c r="P1" s="90"/>
      <c r="Q1" s="90"/>
      <c r="R1" s="90"/>
    </row>
    <row r="2" spans="12:18" s="89" customFormat="1" ht="12" customHeight="1">
      <c r="L2" s="90"/>
      <c r="M2" s="91"/>
      <c r="N2" s="92"/>
      <c r="O2" s="90"/>
      <c r="P2" s="90"/>
      <c r="Q2" s="90"/>
      <c r="R2" s="90"/>
    </row>
    <row r="3" spans="11:27" ht="12" customHeight="1">
      <c r="K3" s="93"/>
      <c r="L3" s="93"/>
      <c r="M3" s="93"/>
      <c r="N3" s="93"/>
      <c r="O3" s="93"/>
      <c r="P3" s="93"/>
      <c r="Q3" s="93"/>
      <c r="R3" s="93"/>
      <c r="AA3" s="94" t="s">
        <v>418</v>
      </c>
    </row>
    <row r="4" spans="1:27" ht="3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</row>
    <row r="5" spans="3:27" ht="15" customHeight="1">
      <c r="C5" s="96" t="s">
        <v>419</v>
      </c>
      <c r="E5" s="492" t="s">
        <v>420</v>
      </c>
      <c r="F5" s="494" t="s">
        <v>702</v>
      </c>
      <c r="G5" s="488" t="s">
        <v>421</v>
      </c>
      <c r="H5" s="488"/>
      <c r="I5" s="488"/>
      <c r="J5" s="98"/>
      <c r="K5" s="55"/>
      <c r="L5" s="55"/>
      <c r="M5" s="372" t="s">
        <v>693</v>
      </c>
      <c r="N5" s="373" t="s">
        <v>694</v>
      </c>
      <c r="O5" s="55"/>
      <c r="P5" s="177"/>
      <c r="Q5" s="488" t="s">
        <v>423</v>
      </c>
      <c r="R5" s="488"/>
      <c r="S5" s="488"/>
      <c r="T5" s="488"/>
      <c r="U5" s="488"/>
      <c r="V5" s="488"/>
      <c r="W5" s="489"/>
      <c r="X5" s="99"/>
      <c r="Y5" s="100" t="s">
        <v>419</v>
      </c>
      <c r="Z5" s="101"/>
      <c r="AA5" s="101"/>
    </row>
    <row r="6" spans="3:27" ht="15" customHeight="1">
      <c r="C6" s="102"/>
      <c r="E6" s="493"/>
      <c r="F6" s="495"/>
      <c r="G6" s="490" t="s">
        <v>424</v>
      </c>
      <c r="H6" s="490" t="s">
        <v>425</v>
      </c>
      <c r="I6" s="490" t="s">
        <v>426</v>
      </c>
      <c r="J6" s="490" t="s">
        <v>424</v>
      </c>
      <c r="K6" s="486" t="s">
        <v>427</v>
      </c>
      <c r="L6" s="486"/>
      <c r="M6" s="487"/>
      <c r="N6" s="491" t="s">
        <v>428</v>
      </c>
      <c r="O6" s="486"/>
      <c r="P6" s="486"/>
      <c r="Q6" s="490" t="s">
        <v>429</v>
      </c>
      <c r="R6" s="486" t="s">
        <v>421</v>
      </c>
      <c r="S6" s="486"/>
      <c r="T6" s="486"/>
      <c r="U6" s="486" t="s">
        <v>422</v>
      </c>
      <c r="V6" s="486"/>
      <c r="W6" s="487"/>
      <c r="X6" s="106"/>
      <c r="Y6" s="107"/>
      <c r="AA6" s="108"/>
    </row>
    <row r="7" spans="1:27" ht="15" customHeight="1">
      <c r="A7" s="109" t="s">
        <v>430</v>
      </c>
      <c r="B7" s="110"/>
      <c r="C7" s="109"/>
      <c r="D7" s="111"/>
      <c r="E7" s="493"/>
      <c r="F7" s="495"/>
      <c r="G7" s="490"/>
      <c r="H7" s="490"/>
      <c r="I7" s="490"/>
      <c r="J7" s="490"/>
      <c r="K7" s="104" t="s">
        <v>403</v>
      </c>
      <c r="L7" s="104" t="s">
        <v>431</v>
      </c>
      <c r="M7" s="58" t="s">
        <v>432</v>
      </c>
      <c r="N7" s="112" t="s">
        <v>403</v>
      </c>
      <c r="O7" s="104" t="s">
        <v>703</v>
      </c>
      <c r="P7" s="104" t="s">
        <v>704</v>
      </c>
      <c r="Q7" s="490"/>
      <c r="R7" s="104" t="s">
        <v>429</v>
      </c>
      <c r="S7" s="104" t="s">
        <v>433</v>
      </c>
      <c r="T7" s="104" t="s">
        <v>434</v>
      </c>
      <c r="U7" s="104" t="s">
        <v>429</v>
      </c>
      <c r="V7" s="104" t="s">
        <v>435</v>
      </c>
      <c r="W7" s="58" t="s">
        <v>436</v>
      </c>
      <c r="X7" s="110"/>
      <c r="Y7" s="111"/>
      <c r="Z7" s="109" t="s">
        <v>430</v>
      </c>
      <c r="AA7" s="111"/>
    </row>
    <row r="8" spans="3:27" ht="3.75" customHeight="1">
      <c r="C8" s="102"/>
      <c r="M8" s="108"/>
      <c r="Y8" s="107"/>
      <c r="AA8" s="108"/>
    </row>
    <row r="9" spans="1:27" ht="12" customHeight="1">
      <c r="A9" s="83" t="s">
        <v>26</v>
      </c>
      <c r="B9" s="116">
        <v>10</v>
      </c>
      <c r="C9" s="82" t="s">
        <v>437</v>
      </c>
      <c r="E9" s="113">
        <v>323342</v>
      </c>
      <c r="F9" s="113">
        <f>G9+J9</f>
        <v>756</v>
      </c>
      <c r="G9" s="113">
        <f>H9-I9</f>
        <v>529</v>
      </c>
      <c r="H9" s="113">
        <v>3150</v>
      </c>
      <c r="I9" s="113">
        <v>2621</v>
      </c>
      <c r="J9" s="113">
        <f>K9-N9</f>
        <v>227</v>
      </c>
      <c r="K9" s="113">
        <f>L9+M9</f>
        <v>13779</v>
      </c>
      <c r="L9" s="113">
        <v>5694</v>
      </c>
      <c r="M9" s="114">
        <v>8085</v>
      </c>
      <c r="N9" s="113">
        <f>O9+P9</f>
        <v>13552</v>
      </c>
      <c r="O9" s="113">
        <v>5472</v>
      </c>
      <c r="P9" s="113">
        <v>8080</v>
      </c>
      <c r="Q9" s="115">
        <v>2.343561096885878</v>
      </c>
      <c r="R9" s="115">
        <v>1.6</v>
      </c>
      <c r="S9" s="115">
        <v>9.7</v>
      </c>
      <c r="T9" s="115">
        <v>8.1</v>
      </c>
      <c r="U9" s="115">
        <v>0.7</v>
      </c>
      <c r="V9" s="115">
        <v>42.6</v>
      </c>
      <c r="W9" s="115">
        <v>41.9</v>
      </c>
      <c r="Y9" s="107" t="s">
        <v>26</v>
      </c>
      <c r="Z9" s="116">
        <v>10</v>
      </c>
      <c r="AA9" s="116" t="s">
        <v>437</v>
      </c>
    </row>
    <row r="10" spans="2:27" ht="12" customHeight="1">
      <c r="B10" s="116">
        <v>11</v>
      </c>
      <c r="C10" s="82"/>
      <c r="E10" s="113">
        <v>323791</v>
      </c>
      <c r="F10" s="117">
        <f>G10+J10</f>
        <v>449</v>
      </c>
      <c r="G10" s="113">
        <f>H10-I10</f>
        <v>700</v>
      </c>
      <c r="H10" s="113">
        <v>3283</v>
      </c>
      <c r="I10" s="113">
        <v>2583</v>
      </c>
      <c r="J10" s="113">
        <f>K10-N10</f>
        <v>-251</v>
      </c>
      <c r="K10" s="113">
        <f>L10+M10</f>
        <v>12594</v>
      </c>
      <c r="L10" s="113">
        <v>5275</v>
      </c>
      <c r="M10" s="114">
        <v>7319</v>
      </c>
      <c r="N10" s="113">
        <f>O10+P10</f>
        <v>12845</v>
      </c>
      <c r="O10" s="113">
        <v>5227</v>
      </c>
      <c r="P10" s="113">
        <v>7618</v>
      </c>
      <c r="Q10" s="115">
        <f>ROUND(F10/E10*1000,1)</f>
        <v>1.4</v>
      </c>
      <c r="R10" s="115">
        <f>ROUND(G10/E10*1000,1)</f>
        <v>2.2</v>
      </c>
      <c r="S10" s="386">
        <f>ROUND(H10/E10*1000,1)</f>
        <v>10.1</v>
      </c>
      <c r="T10" s="115">
        <f>ROUND(I10/E10*1000,1)</f>
        <v>8</v>
      </c>
      <c r="U10" s="386">
        <f>ROUND(J10/E10*1000,1)</f>
        <v>-0.8</v>
      </c>
      <c r="V10" s="115">
        <f>ROUND(K10/E10*1000,1)</f>
        <v>38.9</v>
      </c>
      <c r="W10" s="115">
        <f>ROUND(N10/E10*1000,1)</f>
        <v>39.7</v>
      </c>
      <c r="Y10" s="107"/>
      <c r="Z10" s="116">
        <v>11</v>
      </c>
      <c r="AA10" s="116"/>
    </row>
    <row r="11" spans="2:27" ht="12" customHeight="1">
      <c r="B11" s="116">
        <v>12</v>
      </c>
      <c r="C11" s="82"/>
      <c r="E11" s="113">
        <v>325320</v>
      </c>
      <c r="F11" s="117">
        <f>G11+J11</f>
        <v>1529</v>
      </c>
      <c r="G11" s="113">
        <f>H11-I11</f>
        <v>692</v>
      </c>
      <c r="H11" s="113">
        <v>3279</v>
      </c>
      <c r="I11" s="113">
        <v>2587</v>
      </c>
      <c r="J11" s="113">
        <f>K11-N11</f>
        <v>837</v>
      </c>
      <c r="K11" s="113">
        <f>L11+M11</f>
        <v>13686</v>
      </c>
      <c r="L11" s="113">
        <v>5778</v>
      </c>
      <c r="M11" s="114">
        <v>7908</v>
      </c>
      <c r="N11" s="113">
        <f>O11+P11</f>
        <v>12849</v>
      </c>
      <c r="O11" s="113">
        <v>4887</v>
      </c>
      <c r="P11" s="113">
        <v>7962</v>
      </c>
      <c r="Q11" s="115">
        <f>ROUND(F11/E11*1000,1)</f>
        <v>4.7</v>
      </c>
      <c r="R11" s="115">
        <f>ROUND(G11/E11*1000,1)</f>
        <v>2.1</v>
      </c>
      <c r="S11" s="115">
        <f>ROUND(H11/E11*1000,1)</f>
        <v>10.1</v>
      </c>
      <c r="T11" s="115">
        <f>ROUND(I11/E11*1000,1)</f>
        <v>8</v>
      </c>
      <c r="U11" s="386">
        <f>ROUND(J11/E11*1000,1)</f>
        <v>2.6</v>
      </c>
      <c r="V11" s="386">
        <f>ROUND(K11/E11*1000,1)</f>
        <v>42.1</v>
      </c>
      <c r="W11" s="386">
        <f>ROUND(N11/E11*1000,1)</f>
        <v>39.5</v>
      </c>
      <c r="Y11" s="107"/>
      <c r="Z11" s="116">
        <v>12</v>
      </c>
      <c r="AA11" s="116"/>
    </row>
    <row r="12" spans="2:27" ht="12" customHeight="1">
      <c r="B12" s="116">
        <v>13</v>
      </c>
      <c r="C12" s="82"/>
      <c r="E12" s="113">
        <v>326490</v>
      </c>
      <c r="F12" s="117">
        <f>G12+J12</f>
        <v>1170</v>
      </c>
      <c r="G12" s="113">
        <f>H12-I12</f>
        <v>670</v>
      </c>
      <c r="H12" s="113">
        <v>3276</v>
      </c>
      <c r="I12" s="113">
        <v>2606</v>
      </c>
      <c r="J12" s="113">
        <f>K12-N12</f>
        <v>500</v>
      </c>
      <c r="K12" s="113">
        <f>L12+M12</f>
        <v>13431</v>
      </c>
      <c r="L12" s="113">
        <v>5682</v>
      </c>
      <c r="M12" s="114">
        <v>7749</v>
      </c>
      <c r="N12" s="113">
        <f>O12+P12</f>
        <v>12931</v>
      </c>
      <c r="O12" s="113">
        <v>5080</v>
      </c>
      <c r="P12" s="113">
        <v>7851</v>
      </c>
      <c r="Q12" s="115">
        <f>ROUND(F12/E12*1000,1)</f>
        <v>3.6</v>
      </c>
      <c r="R12" s="115">
        <f>ROUND(G12/E12*1000,1)</f>
        <v>2.1</v>
      </c>
      <c r="S12" s="115">
        <f>ROUND(H12/E12*1000,1)</f>
        <v>10</v>
      </c>
      <c r="T12" s="115">
        <f>ROUND(I12/E12*1000,1)</f>
        <v>8</v>
      </c>
      <c r="U12" s="115">
        <f>ROUND(J12/E12*1000,1)</f>
        <v>1.5</v>
      </c>
      <c r="V12" s="386">
        <f>ROUND(K12/E12*1000,1)</f>
        <v>41.1</v>
      </c>
      <c r="W12" s="386">
        <f>ROUND(N12/E12*1000,1)</f>
        <v>39.6</v>
      </c>
      <c r="Y12" s="107"/>
      <c r="Z12" s="116">
        <v>13</v>
      </c>
      <c r="AA12" s="116"/>
    </row>
    <row r="13" spans="2:27" s="118" customFormat="1" ht="12" customHeight="1">
      <c r="B13" s="385">
        <v>14</v>
      </c>
      <c r="C13" s="120"/>
      <c r="E13" s="184">
        <v>326677</v>
      </c>
      <c r="F13" s="388">
        <f>G13+J13</f>
        <v>187</v>
      </c>
      <c r="G13" s="121">
        <f>H13-I13</f>
        <v>553</v>
      </c>
      <c r="H13" s="121">
        <f>SUM(H15:H26)</f>
        <v>3154</v>
      </c>
      <c r="I13" s="121">
        <f>SUM(I15:I26)</f>
        <v>2601</v>
      </c>
      <c r="J13" s="121">
        <f>K13-N13</f>
        <v>-366</v>
      </c>
      <c r="K13" s="121">
        <f>L13+M13</f>
        <v>12356</v>
      </c>
      <c r="L13" s="121">
        <f>SUM(L15:L26)</f>
        <v>5558</v>
      </c>
      <c r="M13" s="122">
        <f>SUM(M15:M26)</f>
        <v>6798</v>
      </c>
      <c r="N13" s="121">
        <f>O13+P13</f>
        <v>12722</v>
      </c>
      <c r="O13" s="121">
        <f>SUM(O15:O26)</f>
        <v>5152</v>
      </c>
      <c r="P13" s="121">
        <f>SUM(P15:P26)</f>
        <v>7570</v>
      </c>
      <c r="Q13" s="123">
        <f>ROUND(F13/E13*1000,1)</f>
        <v>0.6</v>
      </c>
      <c r="R13" s="123">
        <f>ROUND(G13/E13*1000,1)</f>
        <v>1.7</v>
      </c>
      <c r="S13" s="123">
        <f>ROUND(H13/E13*1000,1)</f>
        <v>9.7</v>
      </c>
      <c r="T13" s="123">
        <f aca="true" t="shared" si="0" ref="T13:T25">ROUND(I13/E13*1000,1)</f>
        <v>8</v>
      </c>
      <c r="U13" s="123">
        <f>ROUND(J13/E13*1000,1)</f>
        <v>-1.1</v>
      </c>
      <c r="V13" s="389">
        <f>ROUND(K13/E13*1000,1)</f>
        <v>37.8</v>
      </c>
      <c r="W13" s="389">
        <f>ROUND(N13/E13*1000,1)</f>
        <v>38.9</v>
      </c>
      <c r="Y13" s="124"/>
      <c r="Z13" s="385">
        <v>14</v>
      </c>
      <c r="AA13" s="119"/>
    </row>
    <row r="14" spans="2:27" ht="12" customHeight="1">
      <c r="B14" s="116"/>
      <c r="C14" s="82"/>
      <c r="E14" s="113"/>
      <c r="F14" s="113"/>
      <c r="G14" s="113"/>
      <c r="H14" s="113"/>
      <c r="I14" s="113"/>
      <c r="J14" s="113"/>
      <c r="K14" s="113"/>
      <c r="L14" s="113"/>
      <c r="M14" s="114"/>
      <c r="N14" s="113"/>
      <c r="O14" s="113"/>
      <c r="P14" s="113"/>
      <c r="Q14" s="115"/>
      <c r="R14" s="115"/>
      <c r="S14" s="115"/>
      <c r="T14" s="115"/>
      <c r="U14" s="115"/>
      <c r="V14" s="115"/>
      <c r="W14" s="115"/>
      <c r="Y14" s="107"/>
      <c r="Z14" s="116"/>
      <c r="AA14" s="116"/>
    </row>
    <row r="15" spans="1:27" ht="12" customHeight="1">
      <c r="A15" s="83" t="s">
        <v>439</v>
      </c>
      <c r="B15" s="54">
        <v>4</v>
      </c>
      <c r="C15" s="125" t="s">
        <v>438</v>
      </c>
      <c r="E15" s="113">
        <v>327451</v>
      </c>
      <c r="F15" s="117">
        <f>G15+J15</f>
        <v>961</v>
      </c>
      <c r="G15" s="113">
        <f aca="true" t="shared" si="1" ref="G15:G26">H15-I15</f>
        <v>56</v>
      </c>
      <c r="H15" s="113">
        <v>264</v>
      </c>
      <c r="I15" s="113">
        <v>208</v>
      </c>
      <c r="J15" s="113">
        <f aca="true" t="shared" si="2" ref="J15:J26">K15-N15</f>
        <v>905</v>
      </c>
      <c r="K15" s="113">
        <f aca="true" t="shared" si="3" ref="K15:K26">SUM(L15:M15)</f>
        <v>2477</v>
      </c>
      <c r="L15" s="113">
        <v>1006</v>
      </c>
      <c r="M15" s="114">
        <v>1471</v>
      </c>
      <c r="N15" s="113">
        <f aca="true" t="shared" si="4" ref="N15:N26">SUM(O15:P15)</f>
        <v>1572</v>
      </c>
      <c r="O15" s="113">
        <v>660</v>
      </c>
      <c r="P15" s="113">
        <v>912</v>
      </c>
      <c r="Q15" s="386">
        <f>ROUND(F15/E15*1000,1)</f>
        <v>2.9</v>
      </c>
      <c r="R15" s="386">
        <f>ROUND(G15/E15*1000,1)</f>
        <v>0.2</v>
      </c>
      <c r="S15" s="115">
        <f>ROUND(H15/E15*1000,1)</f>
        <v>0.8</v>
      </c>
      <c r="T15" s="115">
        <f t="shared" si="0"/>
        <v>0.6</v>
      </c>
      <c r="U15" s="115">
        <f>ROUND(J15/E15*1000,1)</f>
        <v>2.8</v>
      </c>
      <c r="V15" s="115">
        <f>ROUND(K15/E15*1000,1)</f>
        <v>7.6</v>
      </c>
      <c r="W15" s="115">
        <f>ROUND(N15/E15*1000,1)</f>
        <v>4.8</v>
      </c>
      <c r="Y15" s="107" t="s">
        <v>439</v>
      </c>
      <c r="Z15" s="54">
        <v>4</v>
      </c>
      <c r="AA15" s="126" t="s">
        <v>438</v>
      </c>
    </row>
    <row r="16" spans="2:27" ht="12" customHeight="1">
      <c r="B16" s="54">
        <v>5</v>
      </c>
      <c r="C16" s="82"/>
      <c r="E16" s="113">
        <v>327571</v>
      </c>
      <c r="F16" s="117">
        <f aca="true" t="shared" si="5" ref="F16:F26">G16+J16</f>
        <v>120</v>
      </c>
      <c r="G16" s="113">
        <f t="shared" si="1"/>
        <v>55</v>
      </c>
      <c r="H16" s="113">
        <v>264</v>
      </c>
      <c r="I16" s="113">
        <v>209</v>
      </c>
      <c r="J16" s="113">
        <f t="shared" si="2"/>
        <v>65</v>
      </c>
      <c r="K16" s="113">
        <f t="shared" si="3"/>
        <v>813</v>
      </c>
      <c r="L16" s="113">
        <v>372</v>
      </c>
      <c r="M16" s="114">
        <v>441</v>
      </c>
      <c r="N16" s="113">
        <f t="shared" si="4"/>
        <v>748</v>
      </c>
      <c r="O16" s="113">
        <v>362</v>
      </c>
      <c r="P16" s="113">
        <v>386</v>
      </c>
      <c r="Q16" s="386">
        <f aca="true" t="shared" si="6" ref="Q16:Q26">ROUND(F16/E16*1000,1)</f>
        <v>0.4</v>
      </c>
      <c r="R16" s="386">
        <f aca="true" t="shared" si="7" ref="R16:R26">ROUND(G16/E16*1000,1)</f>
        <v>0.2</v>
      </c>
      <c r="S16" s="115">
        <f aca="true" t="shared" si="8" ref="S16:S26">ROUND(H16/E16*1000,1)</f>
        <v>0.8</v>
      </c>
      <c r="T16" s="115">
        <f t="shared" si="0"/>
        <v>0.6</v>
      </c>
      <c r="U16" s="115">
        <f aca="true" t="shared" si="9" ref="U16:U26">ROUND(J16/E16*1000,1)</f>
        <v>0.2</v>
      </c>
      <c r="V16" s="115">
        <f aca="true" t="shared" si="10" ref="V16:V26">ROUND(K16/E16*1000,1)</f>
        <v>2.5</v>
      </c>
      <c r="W16" s="115">
        <f aca="true" t="shared" si="11" ref="W16:W26">ROUND(N16/E16*1000,1)</f>
        <v>2.3</v>
      </c>
      <c r="Y16" s="107"/>
      <c r="Z16" s="54">
        <v>5</v>
      </c>
      <c r="AA16" s="116"/>
    </row>
    <row r="17" spans="2:27" ht="12" customHeight="1">
      <c r="B17" s="54">
        <v>6</v>
      </c>
      <c r="C17" s="82"/>
      <c r="E17" s="113">
        <v>327647</v>
      </c>
      <c r="F17" s="117">
        <f t="shared" si="5"/>
        <v>76</v>
      </c>
      <c r="G17" s="113">
        <f t="shared" si="1"/>
        <v>69</v>
      </c>
      <c r="H17" s="113">
        <v>261</v>
      </c>
      <c r="I17" s="113">
        <v>192</v>
      </c>
      <c r="J17" s="113">
        <f t="shared" si="2"/>
        <v>7</v>
      </c>
      <c r="K17" s="113">
        <f t="shared" si="3"/>
        <v>707</v>
      </c>
      <c r="L17" s="113">
        <v>344</v>
      </c>
      <c r="M17" s="114">
        <v>363</v>
      </c>
      <c r="N17" s="113">
        <f t="shared" si="4"/>
        <v>700</v>
      </c>
      <c r="O17" s="113">
        <v>330</v>
      </c>
      <c r="P17" s="113">
        <v>370</v>
      </c>
      <c r="Q17" s="386">
        <f t="shared" si="6"/>
        <v>0.2</v>
      </c>
      <c r="R17" s="386">
        <f t="shared" si="7"/>
        <v>0.2</v>
      </c>
      <c r="S17" s="115">
        <f t="shared" si="8"/>
        <v>0.8</v>
      </c>
      <c r="T17" s="115">
        <f t="shared" si="0"/>
        <v>0.6</v>
      </c>
      <c r="U17" s="115">
        <f t="shared" si="9"/>
        <v>0</v>
      </c>
      <c r="V17" s="115">
        <f t="shared" si="10"/>
        <v>2.2</v>
      </c>
      <c r="W17" s="115">
        <f t="shared" si="11"/>
        <v>2.1</v>
      </c>
      <c r="Y17" s="107"/>
      <c r="Z17" s="54">
        <v>6</v>
      </c>
      <c r="AA17" s="116"/>
    </row>
    <row r="18" spans="2:27" ht="12" customHeight="1">
      <c r="B18" s="54">
        <v>7</v>
      </c>
      <c r="C18" s="82"/>
      <c r="E18" s="113">
        <v>327719</v>
      </c>
      <c r="F18" s="117">
        <f t="shared" si="5"/>
        <v>72</v>
      </c>
      <c r="G18" s="113">
        <f t="shared" si="1"/>
        <v>113</v>
      </c>
      <c r="H18" s="113">
        <v>310</v>
      </c>
      <c r="I18" s="113">
        <v>197</v>
      </c>
      <c r="J18" s="113">
        <f t="shared" si="2"/>
        <v>-41</v>
      </c>
      <c r="K18" s="113">
        <f t="shared" si="3"/>
        <v>835</v>
      </c>
      <c r="L18" s="113">
        <v>371</v>
      </c>
      <c r="M18" s="114">
        <v>464</v>
      </c>
      <c r="N18" s="113">
        <f t="shared" si="4"/>
        <v>876</v>
      </c>
      <c r="O18" s="113">
        <v>352</v>
      </c>
      <c r="P18" s="113">
        <v>524</v>
      </c>
      <c r="Q18" s="386">
        <f t="shared" si="6"/>
        <v>0.2</v>
      </c>
      <c r="R18" s="386">
        <f t="shared" si="7"/>
        <v>0.3</v>
      </c>
      <c r="S18" s="115">
        <f t="shared" si="8"/>
        <v>0.9</v>
      </c>
      <c r="T18" s="115">
        <f t="shared" si="0"/>
        <v>0.6</v>
      </c>
      <c r="U18" s="115">
        <f t="shared" si="9"/>
        <v>-0.1</v>
      </c>
      <c r="V18" s="115">
        <f t="shared" si="10"/>
        <v>2.5</v>
      </c>
      <c r="W18" s="115">
        <f t="shared" si="11"/>
        <v>2.7</v>
      </c>
      <c r="Y18" s="107"/>
      <c r="Z18" s="54">
        <v>7</v>
      </c>
      <c r="AA18" s="116"/>
    </row>
    <row r="19" spans="2:27" ht="12" customHeight="1">
      <c r="B19" s="54">
        <v>8</v>
      </c>
      <c r="C19" s="82"/>
      <c r="E19" s="113">
        <v>327857</v>
      </c>
      <c r="F19" s="117">
        <f t="shared" si="5"/>
        <v>138</v>
      </c>
      <c r="G19" s="113">
        <f t="shared" si="1"/>
        <v>60</v>
      </c>
      <c r="H19" s="113">
        <v>269</v>
      </c>
      <c r="I19" s="113">
        <v>209</v>
      </c>
      <c r="J19" s="113">
        <f t="shared" si="2"/>
        <v>78</v>
      </c>
      <c r="K19" s="113">
        <f t="shared" si="3"/>
        <v>809</v>
      </c>
      <c r="L19" s="113">
        <v>326</v>
      </c>
      <c r="M19" s="114">
        <v>483</v>
      </c>
      <c r="N19" s="113">
        <f t="shared" si="4"/>
        <v>731</v>
      </c>
      <c r="O19" s="113">
        <v>315</v>
      </c>
      <c r="P19" s="113">
        <v>416</v>
      </c>
      <c r="Q19" s="386">
        <f t="shared" si="6"/>
        <v>0.4</v>
      </c>
      <c r="R19" s="386">
        <f t="shared" si="7"/>
        <v>0.2</v>
      </c>
      <c r="S19" s="115">
        <f t="shared" si="8"/>
        <v>0.8</v>
      </c>
      <c r="T19" s="115">
        <f t="shared" si="0"/>
        <v>0.6</v>
      </c>
      <c r="U19" s="115">
        <f t="shared" si="9"/>
        <v>0.2</v>
      </c>
      <c r="V19" s="115">
        <f t="shared" si="10"/>
        <v>2.5</v>
      </c>
      <c r="W19" s="115">
        <f t="shared" si="11"/>
        <v>2.2</v>
      </c>
      <c r="Y19" s="107"/>
      <c r="Z19" s="54">
        <v>8</v>
      </c>
      <c r="AA19" s="116"/>
    </row>
    <row r="20" spans="2:27" ht="12" customHeight="1">
      <c r="B20" s="54">
        <v>9</v>
      </c>
      <c r="C20" s="82"/>
      <c r="E20" s="113">
        <v>327846</v>
      </c>
      <c r="F20" s="117">
        <f t="shared" si="5"/>
        <v>-11</v>
      </c>
      <c r="G20" s="113">
        <f t="shared" si="1"/>
        <v>96</v>
      </c>
      <c r="H20" s="113">
        <v>283</v>
      </c>
      <c r="I20" s="113">
        <v>187</v>
      </c>
      <c r="J20" s="113">
        <f t="shared" si="2"/>
        <v>-107</v>
      </c>
      <c r="K20" s="113">
        <f t="shared" si="3"/>
        <v>770</v>
      </c>
      <c r="L20" s="113">
        <v>338</v>
      </c>
      <c r="M20" s="114">
        <v>432</v>
      </c>
      <c r="N20" s="113">
        <f t="shared" si="4"/>
        <v>877</v>
      </c>
      <c r="O20" s="113">
        <v>373</v>
      </c>
      <c r="P20" s="113">
        <v>504</v>
      </c>
      <c r="Q20" s="386">
        <f t="shared" si="6"/>
        <v>0</v>
      </c>
      <c r="R20" s="386">
        <f t="shared" si="7"/>
        <v>0.3</v>
      </c>
      <c r="S20" s="115">
        <f t="shared" si="8"/>
        <v>0.9</v>
      </c>
      <c r="T20" s="115">
        <f t="shared" si="0"/>
        <v>0.6</v>
      </c>
      <c r="U20" s="115">
        <f t="shared" si="9"/>
        <v>-0.3</v>
      </c>
      <c r="V20" s="115">
        <f t="shared" si="10"/>
        <v>2.3</v>
      </c>
      <c r="W20" s="115">
        <f t="shared" si="11"/>
        <v>2.7</v>
      </c>
      <c r="Y20" s="107"/>
      <c r="Z20" s="54">
        <v>9</v>
      </c>
      <c r="AA20" s="116"/>
    </row>
    <row r="21" spans="2:27" ht="12" customHeight="1">
      <c r="B21" s="54">
        <v>10</v>
      </c>
      <c r="C21" s="82"/>
      <c r="E21" s="113">
        <v>327867</v>
      </c>
      <c r="F21" s="117">
        <f t="shared" si="5"/>
        <v>21</v>
      </c>
      <c r="G21" s="113">
        <f t="shared" si="1"/>
        <v>81</v>
      </c>
      <c r="H21" s="113">
        <v>277</v>
      </c>
      <c r="I21" s="113">
        <v>196</v>
      </c>
      <c r="J21" s="113">
        <f t="shared" si="2"/>
        <v>-60</v>
      </c>
      <c r="K21" s="113">
        <f t="shared" si="3"/>
        <v>720</v>
      </c>
      <c r="L21" s="113">
        <v>342</v>
      </c>
      <c r="M21" s="114">
        <v>378</v>
      </c>
      <c r="N21" s="113">
        <f t="shared" si="4"/>
        <v>780</v>
      </c>
      <c r="O21" s="113">
        <v>347</v>
      </c>
      <c r="P21" s="113">
        <v>433</v>
      </c>
      <c r="Q21" s="386">
        <f t="shared" si="6"/>
        <v>0.1</v>
      </c>
      <c r="R21" s="386">
        <f t="shared" si="7"/>
        <v>0.2</v>
      </c>
      <c r="S21" s="115">
        <f t="shared" si="8"/>
        <v>0.8</v>
      </c>
      <c r="T21" s="115">
        <f t="shared" si="0"/>
        <v>0.6</v>
      </c>
      <c r="U21" s="115">
        <f t="shared" si="9"/>
        <v>-0.2</v>
      </c>
      <c r="V21" s="115">
        <f t="shared" si="10"/>
        <v>2.2</v>
      </c>
      <c r="W21" s="115">
        <f t="shared" si="11"/>
        <v>2.4</v>
      </c>
      <c r="Y21" s="107"/>
      <c r="Z21" s="54">
        <v>10</v>
      </c>
      <c r="AA21" s="116"/>
    </row>
    <row r="22" spans="2:27" ht="12" customHeight="1">
      <c r="B22" s="54">
        <v>11</v>
      </c>
      <c r="C22" s="82"/>
      <c r="E22" s="113">
        <v>327807</v>
      </c>
      <c r="F22" s="117">
        <f t="shared" si="5"/>
        <v>-60</v>
      </c>
      <c r="G22" s="113">
        <f t="shared" si="1"/>
        <v>-10</v>
      </c>
      <c r="H22" s="113">
        <v>221</v>
      </c>
      <c r="I22" s="113">
        <v>231</v>
      </c>
      <c r="J22" s="113">
        <f t="shared" si="2"/>
        <v>-50</v>
      </c>
      <c r="K22" s="113">
        <f t="shared" si="3"/>
        <v>561</v>
      </c>
      <c r="L22" s="113">
        <v>283</v>
      </c>
      <c r="M22" s="114">
        <v>278</v>
      </c>
      <c r="N22" s="113">
        <f t="shared" si="4"/>
        <v>611</v>
      </c>
      <c r="O22" s="113">
        <v>309</v>
      </c>
      <c r="P22" s="113">
        <v>302</v>
      </c>
      <c r="Q22" s="386">
        <f t="shared" si="6"/>
        <v>-0.2</v>
      </c>
      <c r="R22" s="386">
        <f t="shared" si="7"/>
        <v>0</v>
      </c>
      <c r="S22" s="115">
        <f t="shared" si="8"/>
        <v>0.7</v>
      </c>
      <c r="T22" s="115">
        <f t="shared" si="0"/>
        <v>0.7</v>
      </c>
      <c r="U22" s="115">
        <f t="shared" si="9"/>
        <v>-0.2</v>
      </c>
      <c r="V22" s="115">
        <f t="shared" si="10"/>
        <v>1.7</v>
      </c>
      <c r="W22" s="115">
        <f t="shared" si="11"/>
        <v>1.9</v>
      </c>
      <c r="Y22" s="107"/>
      <c r="Z22" s="54">
        <v>11</v>
      </c>
      <c r="AA22" s="116"/>
    </row>
    <row r="23" spans="2:27" ht="12" customHeight="1">
      <c r="B23" s="54">
        <v>12</v>
      </c>
      <c r="C23" s="82"/>
      <c r="E23" s="113">
        <v>327825</v>
      </c>
      <c r="F23" s="117">
        <f t="shared" si="5"/>
        <v>18</v>
      </c>
      <c r="G23" s="113">
        <f t="shared" si="1"/>
        <v>43</v>
      </c>
      <c r="H23" s="113">
        <v>267</v>
      </c>
      <c r="I23" s="113">
        <v>224</v>
      </c>
      <c r="J23" s="113">
        <f t="shared" si="2"/>
        <v>-25</v>
      </c>
      <c r="K23" s="113">
        <f t="shared" si="3"/>
        <v>615</v>
      </c>
      <c r="L23" s="113">
        <v>311</v>
      </c>
      <c r="M23" s="114">
        <v>304</v>
      </c>
      <c r="N23" s="113">
        <f t="shared" si="4"/>
        <v>640</v>
      </c>
      <c r="O23" s="113">
        <v>298</v>
      </c>
      <c r="P23" s="113">
        <v>342</v>
      </c>
      <c r="Q23" s="386">
        <f t="shared" si="6"/>
        <v>0.1</v>
      </c>
      <c r="R23" s="386">
        <f t="shared" si="7"/>
        <v>0.1</v>
      </c>
      <c r="S23" s="115">
        <f t="shared" si="8"/>
        <v>0.8</v>
      </c>
      <c r="T23" s="115">
        <f t="shared" si="0"/>
        <v>0.7</v>
      </c>
      <c r="U23" s="115">
        <f t="shared" si="9"/>
        <v>-0.1</v>
      </c>
      <c r="V23" s="115">
        <f t="shared" si="10"/>
        <v>1.9</v>
      </c>
      <c r="W23" s="115">
        <f t="shared" si="11"/>
        <v>2</v>
      </c>
      <c r="Y23" s="107"/>
      <c r="Z23" s="54">
        <v>12</v>
      </c>
      <c r="AA23" s="116"/>
    </row>
    <row r="24" spans="1:27" ht="12" customHeight="1">
      <c r="A24" s="127" t="s">
        <v>705</v>
      </c>
      <c r="B24" s="116">
        <v>1</v>
      </c>
      <c r="C24" s="82" t="s">
        <v>438</v>
      </c>
      <c r="E24" s="113">
        <v>327785</v>
      </c>
      <c r="F24" s="117">
        <f t="shared" si="5"/>
        <v>-40</v>
      </c>
      <c r="G24" s="113">
        <f t="shared" si="1"/>
        <v>-29</v>
      </c>
      <c r="H24" s="113">
        <v>254</v>
      </c>
      <c r="I24" s="113">
        <v>283</v>
      </c>
      <c r="J24" s="113">
        <f t="shared" si="2"/>
        <v>-11</v>
      </c>
      <c r="K24" s="113">
        <f t="shared" si="3"/>
        <v>751</v>
      </c>
      <c r="L24" s="113">
        <v>355</v>
      </c>
      <c r="M24" s="114">
        <v>396</v>
      </c>
      <c r="N24" s="113">
        <f t="shared" si="4"/>
        <v>762</v>
      </c>
      <c r="O24" s="113">
        <v>368</v>
      </c>
      <c r="P24" s="113">
        <v>394</v>
      </c>
      <c r="Q24" s="386">
        <f t="shared" si="6"/>
        <v>-0.1</v>
      </c>
      <c r="R24" s="386">
        <f t="shared" si="7"/>
        <v>-0.1</v>
      </c>
      <c r="S24" s="115">
        <f t="shared" si="8"/>
        <v>0.8</v>
      </c>
      <c r="T24" s="115">
        <f t="shared" si="0"/>
        <v>0.9</v>
      </c>
      <c r="U24" s="115">
        <f t="shared" si="9"/>
        <v>0</v>
      </c>
      <c r="V24" s="115">
        <f t="shared" si="10"/>
        <v>2.3</v>
      </c>
      <c r="W24" s="115">
        <f t="shared" si="11"/>
        <v>2.3</v>
      </c>
      <c r="Y24" s="128" t="s">
        <v>705</v>
      </c>
      <c r="Z24" s="116">
        <v>1</v>
      </c>
      <c r="AA24" s="116" t="s">
        <v>438</v>
      </c>
    </row>
    <row r="25" spans="2:27" ht="12" customHeight="1">
      <c r="B25" s="116">
        <v>2</v>
      </c>
      <c r="C25" s="82"/>
      <c r="E25" s="113">
        <v>327673</v>
      </c>
      <c r="F25" s="117">
        <f t="shared" si="5"/>
        <v>-112</v>
      </c>
      <c r="G25" s="113">
        <f t="shared" si="1"/>
        <v>-29</v>
      </c>
      <c r="H25" s="113">
        <v>215</v>
      </c>
      <c r="I25" s="113">
        <v>244</v>
      </c>
      <c r="J25" s="113">
        <f t="shared" si="2"/>
        <v>-83</v>
      </c>
      <c r="K25" s="113">
        <f t="shared" si="3"/>
        <v>771</v>
      </c>
      <c r="L25" s="113">
        <v>371</v>
      </c>
      <c r="M25" s="114">
        <v>400</v>
      </c>
      <c r="N25" s="113">
        <f t="shared" si="4"/>
        <v>854</v>
      </c>
      <c r="O25" s="113">
        <v>351</v>
      </c>
      <c r="P25" s="113">
        <v>503</v>
      </c>
      <c r="Q25" s="386">
        <f t="shared" si="6"/>
        <v>-0.3</v>
      </c>
      <c r="R25" s="386">
        <f t="shared" si="7"/>
        <v>-0.1</v>
      </c>
      <c r="S25" s="115">
        <f t="shared" si="8"/>
        <v>0.7</v>
      </c>
      <c r="T25" s="115">
        <f t="shared" si="0"/>
        <v>0.7</v>
      </c>
      <c r="U25" s="115">
        <f t="shared" si="9"/>
        <v>-0.3</v>
      </c>
      <c r="V25" s="115">
        <f t="shared" si="10"/>
        <v>2.4</v>
      </c>
      <c r="W25" s="115">
        <f t="shared" si="11"/>
        <v>2.6</v>
      </c>
      <c r="Y25" s="107"/>
      <c r="Z25" s="116">
        <v>2</v>
      </c>
      <c r="AA25" s="116"/>
    </row>
    <row r="26" spans="1:27" ht="12" customHeight="1">
      <c r="A26" s="108"/>
      <c r="B26" s="116">
        <v>3</v>
      </c>
      <c r="C26" s="82"/>
      <c r="E26" s="113">
        <v>326677</v>
      </c>
      <c r="F26" s="117">
        <f t="shared" si="5"/>
        <v>-996</v>
      </c>
      <c r="G26" s="113">
        <f t="shared" si="1"/>
        <v>48</v>
      </c>
      <c r="H26" s="113">
        <v>269</v>
      </c>
      <c r="I26" s="113">
        <v>221</v>
      </c>
      <c r="J26" s="113">
        <f t="shared" si="2"/>
        <v>-1044</v>
      </c>
      <c r="K26" s="113">
        <f t="shared" si="3"/>
        <v>2527</v>
      </c>
      <c r="L26" s="113">
        <v>1139</v>
      </c>
      <c r="M26" s="224">
        <v>1388</v>
      </c>
      <c r="N26" s="113">
        <f t="shared" si="4"/>
        <v>3571</v>
      </c>
      <c r="O26" s="113">
        <v>1087</v>
      </c>
      <c r="P26" s="113">
        <v>2484</v>
      </c>
      <c r="Q26" s="386">
        <f t="shared" si="6"/>
        <v>-3</v>
      </c>
      <c r="R26" s="386">
        <f t="shared" si="7"/>
        <v>0.1</v>
      </c>
      <c r="S26" s="115">
        <f t="shared" si="8"/>
        <v>0.8</v>
      </c>
      <c r="T26" s="115">
        <f>ROUND(I26/E26*1000,1)</f>
        <v>0.7</v>
      </c>
      <c r="U26" s="115">
        <f t="shared" si="9"/>
        <v>-3.2</v>
      </c>
      <c r="V26" s="115">
        <f t="shared" si="10"/>
        <v>7.7</v>
      </c>
      <c r="W26" s="115">
        <f t="shared" si="11"/>
        <v>10.9</v>
      </c>
      <c r="Y26" s="107"/>
      <c r="Z26" s="116">
        <v>3</v>
      </c>
      <c r="AA26" s="116"/>
    </row>
    <row r="27" spans="1:27" ht="3.75" customHeight="1">
      <c r="A27" s="95"/>
      <c r="B27" s="95"/>
      <c r="C27" s="129"/>
      <c r="M27" s="95"/>
      <c r="Y27" s="130"/>
      <c r="Z27" s="95"/>
      <c r="AA27" s="95"/>
    </row>
    <row r="28" spans="3:27" ht="3.75" customHeight="1"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AA28" s="101"/>
    </row>
    <row r="29" s="8" customFormat="1" ht="11.25" customHeight="1">
      <c r="A29" s="8" t="s">
        <v>92</v>
      </c>
    </row>
    <row r="30" s="8" customFormat="1" ht="12" customHeight="1">
      <c r="A30" s="131" t="s">
        <v>674</v>
      </c>
    </row>
  </sheetData>
  <mergeCells count="13">
    <mergeCell ref="E5:E7"/>
    <mergeCell ref="G5:I5"/>
    <mergeCell ref="G6:G7"/>
    <mergeCell ref="H6:H7"/>
    <mergeCell ref="I6:I7"/>
    <mergeCell ref="F5:F7"/>
    <mergeCell ref="R6:T6"/>
    <mergeCell ref="U6:W6"/>
    <mergeCell ref="Q5:W5"/>
    <mergeCell ref="J6:J7"/>
    <mergeCell ref="K6:M6"/>
    <mergeCell ref="N6:P6"/>
    <mergeCell ref="Q6:Q7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98" r:id="rId2"/>
  <colBreaks count="1" manualBreakCount="1">
    <brk id="13" max="2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6"/>
  <dimension ref="A1:P16"/>
  <sheetViews>
    <sheetView workbookViewId="0" topLeftCell="A1">
      <selection activeCell="C2" sqref="C2"/>
    </sheetView>
  </sheetViews>
  <sheetFormatPr defaultColWidth="9.59765625" defaultRowHeight="13.5"/>
  <cols>
    <col min="1" max="1" width="8.59765625" style="135" customWidth="1"/>
    <col min="2" max="2" width="4" style="83" customWidth="1"/>
    <col min="3" max="3" width="9.19921875" style="8" customWidth="1"/>
    <col min="4" max="4" width="1.19921875" style="8" customWidth="1"/>
    <col min="5" max="10" width="16.796875" style="8" customWidth="1"/>
    <col min="11" max="16384" width="15.796875" style="8" customWidth="1"/>
  </cols>
  <sheetData>
    <row r="1" spans="1:10" s="134" customFormat="1" ht="18" customHeight="1">
      <c r="A1" s="132"/>
      <c r="B1" s="133"/>
      <c r="C1" s="496" t="s">
        <v>744</v>
      </c>
      <c r="D1" s="496"/>
      <c r="E1" s="496"/>
      <c r="F1" s="496"/>
      <c r="G1" s="496"/>
      <c r="H1" s="496"/>
      <c r="I1" s="496"/>
      <c r="J1" s="496"/>
    </row>
    <row r="2" spans="1:4" s="64" customFormat="1" ht="12" customHeight="1">
      <c r="A2" s="135"/>
      <c r="B2" s="54"/>
      <c r="C2" s="136"/>
      <c r="D2" s="136"/>
    </row>
    <row r="3" spans="3:10" ht="12">
      <c r="C3" s="7"/>
      <c r="D3" s="7"/>
      <c r="E3" s="7"/>
      <c r="F3" s="7"/>
      <c r="G3" s="7"/>
      <c r="H3" s="7"/>
      <c r="I3" s="7"/>
      <c r="J3" s="138" t="s">
        <v>440</v>
      </c>
    </row>
    <row r="4" spans="3:10" ht="3.75" customHeight="1">
      <c r="C4" s="7"/>
      <c r="D4" s="38"/>
      <c r="E4" s="38"/>
      <c r="F4" s="38"/>
      <c r="G4" s="38"/>
      <c r="H4" s="38"/>
      <c r="I4" s="38"/>
      <c r="J4" s="38"/>
    </row>
    <row r="5" spans="1:16" ht="24" customHeight="1">
      <c r="A5" s="139"/>
      <c r="B5" s="101"/>
      <c r="C5" s="96" t="s">
        <v>441</v>
      </c>
      <c r="D5" s="140"/>
      <c r="E5" s="501" t="s">
        <v>442</v>
      </c>
      <c r="F5" s="498"/>
      <c r="G5" s="498" t="s">
        <v>443</v>
      </c>
      <c r="H5" s="498"/>
      <c r="I5" s="498"/>
      <c r="J5" s="499"/>
      <c r="K5" s="142"/>
      <c r="L5" s="64"/>
      <c r="M5" s="64"/>
      <c r="N5" s="64"/>
      <c r="O5" s="64"/>
      <c r="P5" s="64"/>
    </row>
    <row r="6" spans="3:16" ht="24" customHeight="1">
      <c r="C6" s="143"/>
      <c r="D6" s="144"/>
      <c r="E6" s="500" t="s">
        <v>444</v>
      </c>
      <c r="F6" s="490" t="s">
        <v>445</v>
      </c>
      <c r="G6" s="490" t="s">
        <v>41</v>
      </c>
      <c r="H6" s="490" t="s">
        <v>446</v>
      </c>
      <c r="I6" s="490"/>
      <c r="J6" s="497"/>
      <c r="K6" s="142"/>
      <c r="L6" s="64"/>
      <c r="M6" s="64"/>
      <c r="N6" s="64"/>
      <c r="O6" s="64"/>
      <c r="P6" s="64"/>
    </row>
    <row r="7" spans="1:16" ht="24" customHeight="1">
      <c r="A7" s="145" t="s">
        <v>447</v>
      </c>
      <c r="B7" s="110"/>
      <c r="C7" s="146"/>
      <c r="D7" s="147"/>
      <c r="E7" s="500"/>
      <c r="F7" s="490"/>
      <c r="G7" s="490"/>
      <c r="H7" s="104" t="s">
        <v>448</v>
      </c>
      <c r="I7" s="104" t="s">
        <v>42</v>
      </c>
      <c r="J7" s="58" t="s">
        <v>43</v>
      </c>
      <c r="K7" s="142"/>
      <c r="L7" s="64"/>
      <c r="M7" s="64"/>
      <c r="N7" s="64"/>
      <c r="O7" s="64"/>
      <c r="P7" s="64"/>
    </row>
    <row r="8" spans="3:16" ht="6" customHeight="1">
      <c r="C8" s="143"/>
      <c r="D8" s="140"/>
      <c r="E8" s="116"/>
      <c r="F8" s="116"/>
      <c r="G8" s="116"/>
      <c r="H8" s="116"/>
      <c r="I8" s="116"/>
      <c r="J8" s="116"/>
      <c r="K8" s="142"/>
      <c r="L8" s="64"/>
      <c r="M8" s="64"/>
      <c r="N8" s="64"/>
      <c r="O8" s="64"/>
      <c r="P8" s="64"/>
    </row>
    <row r="9" spans="1:11" ht="24" customHeight="1">
      <c r="A9" s="135" t="s">
        <v>449</v>
      </c>
      <c r="B9" s="116">
        <v>10</v>
      </c>
      <c r="C9" s="82" t="s">
        <v>447</v>
      </c>
      <c r="D9" s="116"/>
      <c r="E9" s="148">
        <v>101706</v>
      </c>
      <c r="F9" s="148">
        <v>258314</v>
      </c>
      <c r="G9" s="148">
        <v>138708</v>
      </c>
      <c r="H9" s="148">
        <f>SUM(I9:J9)</f>
        <v>323342</v>
      </c>
      <c r="I9" s="148">
        <v>151112</v>
      </c>
      <c r="J9" s="148">
        <v>172230</v>
      </c>
      <c r="K9" s="7"/>
    </row>
    <row r="10" spans="2:11" ht="24" customHeight="1">
      <c r="B10" s="116">
        <v>11</v>
      </c>
      <c r="C10" s="149"/>
      <c r="D10" s="116"/>
      <c r="E10" s="148">
        <v>102423</v>
      </c>
      <c r="F10" s="148">
        <v>259083</v>
      </c>
      <c r="G10" s="148">
        <v>139877</v>
      </c>
      <c r="H10" s="148">
        <f>SUM(I10:J10)</f>
        <v>323791</v>
      </c>
      <c r="I10" s="148">
        <v>151364</v>
      </c>
      <c r="J10" s="148">
        <v>172427</v>
      </c>
      <c r="K10" s="7"/>
    </row>
    <row r="11" spans="2:11" ht="24" customHeight="1">
      <c r="B11" s="116">
        <v>12</v>
      </c>
      <c r="C11" s="149"/>
      <c r="D11" s="116"/>
      <c r="E11" s="148">
        <v>103277</v>
      </c>
      <c r="F11" s="148">
        <v>260226</v>
      </c>
      <c r="G11" s="148">
        <v>141840</v>
      </c>
      <c r="H11" s="148">
        <f>SUM(I11:J11)</f>
        <v>325320</v>
      </c>
      <c r="I11" s="148">
        <v>152140</v>
      </c>
      <c r="J11" s="148">
        <v>173180</v>
      </c>
      <c r="K11" s="7"/>
    </row>
    <row r="12" spans="2:11" ht="24" customHeight="1">
      <c r="B12" s="116">
        <v>13</v>
      </c>
      <c r="C12" s="149"/>
      <c r="D12" s="116"/>
      <c r="E12" s="148">
        <v>104527</v>
      </c>
      <c r="F12" s="148">
        <v>256288</v>
      </c>
      <c r="G12" s="148">
        <v>143626</v>
      </c>
      <c r="H12" s="148">
        <f>SUM(I12:J12)</f>
        <v>326490</v>
      </c>
      <c r="I12" s="148">
        <v>152556</v>
      </c>
      <c r="J12" s="148">
        <v>173934</v>
      </c>
      <c r="K12" s="7"/>
    </row>
    <row r="13" spans="1:11" s="154" customFormat="1" ht="24" customHeight="1">
      <c r="A13" s="150"/>
      <c r="B13" s="387">
        <v>14</v>
      </c>
      <c r="C13" s="151"/>
      <c r="D13" s="119"/>
      <c r="E13" s="152">
        <v>105763</v>
      </c>
      <c r="F13" s="152">
        <v>257794</v>
      </c>
      <c r="G13" s="152">
        <v>144742</v>
      </c>
      <c r="H13" s="152">
        <f>SUM(I13:J13)</f>
        <v>326677</v>
      </c>
      <c r="I13" s="152">
        <v>152591</v>
      </c>
      <c r="J13" s="152">
        <v>174086</v>
      </c>
      <c r="K13" s="153"/>
    </row>
    <row r="14" spans="1:11" s="2" customFormat="1" ht="4.5" customHeight="1">
      <c r="A14" s="155"/>
      <c r="B14" s="156"/>
      <c r="C14" s="157"/>
      <c r="D14" s="158"/>
      <c r="E14" s="159"/>
      <c r="F14" s="159"/>
      <c r="G14" s="159"/>
      <c r="H14" s="159"/>
      <c r="I14" s="159"/>
      <c r="J14" s="159"/>
      <c r="K14" s="3"/>
    </row>
    <row r="15" spans="1:10" s="161" customFormat="1" ht="4.5" customHeight="1">
      <c r="A15" s="160"/>
      <c r="B15" s="160"/>
      <c r="D15" s="83"/>
      <c r="E15" s="83"/>
      <c r="F15" s="83"/>
      <c r="G15" s="83"/>
      <c r="H15" s="83"/>
      <c r="I15" s="83"/>
      <c r="J15" s="83"/>
    </row>
    <row r="16" spans="1:10" s="161" customFormat="1" ht="12" customHeight="1">
      <c r="A16" s="8" t="s">
        <v>92</v>
      </c>
      <c r="B16" s="160"/>
      <c r="D16" s="8"/>
      <c r="E16" s="8"/>
      <c r="F16" s="8"/>
      <c r="G16" s="8"/>
      <c r="H16" s="8"/>
      <c r="I16" s="8"/>
      <c r="J16" s="8"/>
    </row>
  </sheetData>
  <mergeCells count="7">
    <mergeCell ref="C1:J1"/>
    <mergeCell ref="H6:J6"/>
    <mergeCell ref="G5:J5"/>
    <mergeCell ref="E6:E7"/>
    <mergeCell ref="F6:F7"/>
    <mergeCell ref="E5:F5"/>
    <mergeCell ref="G6:G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7"/>
  <dimension ref="A1:K17"/>
  <sheetViews>
    <sheetView workbookViewId="0" topLeftCell="A1">
      <selection activeCell="G29" sqref="G29"/>
    </sheetView>
  </sheetViews>
  <sheetFormatPr defaultColWidth="9.59765625" defaultRowHeight="12" customHeight="1"/>
  <cols>
    <col min="1" max="1" width="12.796875" style="83" customWidth="1"/>
    <col min="2" max="2" width="1" style="83" customWidth="1"/>
    <col min="3" max="3" width="13.19921875" style="83" customWidth="1"/>
    <col min="4" max="5" width="14.19921875" style="83" customWidth="1"/>
    <col min="6" max="6" width="13.19921875" style="83" customWidth="1"/>
    <col min="7" max="10" width="14.19921875" style="83" customWidth="1"/>
    <col min="11" max="16384" width="12.796875" style="83" customWidth="1"/>
  </cols>
  <sheetData>
    <row r="1" spans="1:10" s="133" customFormat="1" ht="18" customHeight="1">
      <c r="A1" s="496" t="s">
        <v>450</v>
      </c>
      <c r="B1" s="496"/>
      <c r="C1" s="496"/>
      <c r="D1" s="496"/>
      <c r="E1" s="496"/>
      <c r="F1" s="496"/>
      <c r="G1" s="496"/>
      <c r="H1" s="496"/>
      <c r="I1" s="496"/>
      <c r="J1" s="496"/>
    </row>
    <row r="2" spans="1:10" s="133" customFormat="1" ht="12" customHeight="1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10" s="133" customFormat="1" ht="12" customHeight="1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 ht="3.75" customHeight="1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1" ht="18" customHeight="1">
      <c r="A5" s="162" t="s">
        <v>419</v>
      </c>
      <c r="B5" s="108"/>
      <c r="C5" s="483" t="s">
        <v>451</v>
      </c>
      <c r="D5" s="483"/>
      <c r="E5" s="483"/>
      <c r="F5" s="502"/>
      <c r="G5" s="484" t="s">
        <v>452</v>
      </c>
      <c r="H5" s="484"/>
      <c r="I5" s="484"/>
      <c r="J5" s="484"/>
      <c r="K5" s="108"/>
    </row>
    <row r="6" spans="1:11" ht="18" customHeight="1">
      <c r="A6" s="102"/>
      <c r="B6" s="164"/>
      <c r="C6" s="485" t="s">
        <v>448</v>
      </c>
      <c r="D6" s="490" t="s">
        <v>453</v>
      </c>
      <c r="E6" s="490"/>
      <c r="F6" s="526" t="s">
        <v>454</v>
      </c>
      <c r="G6" s="490" t="s">
        <v>448</v>
      </c>
      <c r="H6" s="490" t="s">
        <v>455</v>
      </c>
      <c r="I6" s="490"/>
      <c r="J6" s="528" t="s">
        <v>454</v>
      </c>
      <c r="K6" s="108"/>
    </row>
    <row r="7" spans="1:11" ht="26.25" customHeight="1">
      <c r="A7" s="109" t="s">
        <v>437</v>
      </c>
      <c r="B7" s="111"/>
      <c r="C7" s="503"/>
      <c r="D7" s="104" t="s">
        <v>456</v>
      </c>
      <c r="E7" s="103" t="s">
        <v>457</v>
      </c>
      <c r="F7" s="527"/>
      <c r="G7" s="490"/>
      <c r="H7" s="104" t="s">
        <v>456</v>
      </c>
      <c r="I7" s="103" t="s">
        <v>457</v>
      </c>
      <c r="J7" s="525"/>
      <c r="K7" s="108"/>
    </row>
    <row r="8" spans="1:11" ht="6" customHeight="1">
      <c r="A8" s="102"/>
      <c r="B8" s="108"/>
      <c r="C8" s="116"/>
      <c r="D8" s="116"/>
      <c r="E8" s="116"/>
      <c r="F8" s="116"/>
      <c r="G8" s="116"/>
      <c r="H8" s="116"/>
      <c r="I8" s="116"/>
      <c r="J8" s="116"/>
      <c r="K8" s="108"/>
    </row>
    <row r="9" spans="1:11" ht="18" customHeight="1">
      <c r="A9" s="82" t="s">
        <v>706</v>
      </c>
      <c r="B9" s="116"/>
      <c r="C9" s="166">
        <f>SUM(D9:F9)</f>
        <v>3456</v>
      </c>
      <c r="D9" s="166">
        <v>1613</v>
      </c>
      <c r="E9" s="166">
        <v>1342</v>
      </c>
      <c r="F9" s="138">
        <v>501</v>
      </c>
      <c r="G9" s="166">
        <f>SUM(H9:J9)</f>
        <v>1189</v>
      </c>
      <c r="H9" s="138">
        <v>762</v>
      </c>
      <c r="I9" s="138">
        <v>284</v>
      </c>
      <c r="J9" s="138">
        <v>143</v>
      </c>
      <c r="K9" s="108"/>
    </row>
    <row r="10" spans="1:11" ht="18" customHeight="1">
      <c r="A10" s="82">
        <v>11</v>
      </c>
      <c r="B10" s="116"/>
      <c r="C10" s="166">
        <f>SUM(D10:F10)</f>
        <v>3362</v>
      </c>
      <c r="D10" s="166">
        <v>1540</v>
      </c>
      <c r="E10" s="166">
        <v>1302</v>
      </c>
      <c r="F10" s="138">
        <v>520</v>
      </c>
      <c r="G10" s="166">
        <f>SUM(H10:J10)</f>
        <v>1185</v>
      </c>
      <c r="H10" s="138">
        <v>738</v>
      </c>
      <c r="I10" s="138">
        <v>316</v>
      </c>
      <c r="J10" s="138">
        <v>131</v>
      </c>
      <c r="K10" s="108"/>
    </row>
    <row r="11" spans="1:11" ht="18" customHeight="1">
      <c r="A11" s="82">
        <v>12</v>
      </c>
      <c r="B11" s="116"/>
      <c r="C11" s="166">
        <f>SUM(D11:F11)</f>
        <v>3566</v>
      </c>
      <c r="D11" s="166">
        <v>1694</v>
      </c>
      <c r="E11" s="166">
        <v>1311</v>
      </c>
      <c r="F11" s="138">
        <v>561</v>
      </c>
      <c r="G11" s="166">
        <f>SUM(H11:J11)</f>
        <v>1236</v>
      </c>
      <c r="H11" s="138">
        <v>787</v>
      </c>
      <c r="I11" s="138">
        <v>309</v>
      </c>
      <c r="J11" s="138">
        <v>140</v>
      </c>
      <c r="K11" s="108"/>
    </row>
    <row r="12" spans="1:11" ht="18" customHeight="1">
      <c r="A12" s="82">
        <v>13</v>
      </c>
      <c r="B12" s="116"/>
      <c r="C12" s="166">
        <f>SUM(D12:F12)</f>
        <v>3417</v>
      </c>
      <c r="D12" s="166">
        <v>1565</v>
      </c>
      <c r="E12" s="166">
        <v>1325</v>
      </c>
      <c r="F12" s="83">
        <v>527</v>
      </c>
      <c r="G12" s="166">
        <f>SUM(H12:J12)</f>
        <v>1305</v>
      </c>
      <c r="H12" s="83">
        <v>852</v>
      </c>
      <c r="I12" s="83">
        <v>324</v>
      </c>
      <c r="J12" s="83">
        <v>129</v>
      </c>
      <c r="K12" s="108"/>
    </row>
    <row r="13" spans="1:11" s="118" customFormat="1" ht="18" customHeight="1">
      <c r="A13" s="120">
        <v>14</v>
      </c>
      <c r="B13" s="167"/>
      <c r="C13" s="168">
        <f>SUM(D13:F13)</f>
        <v>3403</v>
      </c>
      <c r="D13" s="168">
        <v>1625</v>
      </c>
      <c r="E13" s="168">
        <v>1263</v>
      </c>
      <c r="F13" s="118">
        <v>515</v>
      </c>
      <c r="G13" s="168">
        <f>SUM(H13:J13)</f>
        <v>1342</v>
      </c>
      <c r="H13" s="118">
        <v>865</v>
      </c>
      <c r="I13" s="118">
        <v>336</v>
      </c>
      <c r="J13" s="118">
        <v>141</v>
      </c>
      <c r="K13" s="169"/>
    </row>
    <row r="14" spans="1:11" ht="4.5" customHeight="1">
      <c r="A14" s="102"/>
      <c r="B14" s="170"/>
      <c r="C14" s="166"/>
      <c r="D14" s="170"/>
      <c r="E14" s="170"/>
      <c r="F14" s="170"/>
      <c r="G14" s="170"/>
      <c r="H14" s="170"/>
      <c r="I14" s="170"/>
      <c r="J14" s="170"/>
      <c r="K14" s="108"/>
    </row>
    <row r="15" spans="1:10" s="89" customFormat="1" ht="3.75" customHeight="1">
      <c r="A15" s="171"/>
      <c r="B15" s="172"/>
      <c r="C15" s="172"/>
      <c r="D15" s="172"/>
      <c r="E15" s="172"/>
      <c r="F15" s="172"/>
      <c r="G15" s="172"/>
      <c r="H15" s="172"/>
      <c r="I15" s="172"/>
      <c r="J15" s="172"/>
    </row>
    <row r="16" spans="1:10" s="161" customFormat="1" ht="12" customHeight="1">
      <c r="A16" s="161" t="s">
        <v>92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s="160" customFormat="1" ht="12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</row>
  </sheetData>
  <mergeCells count="9">
    <mergeCell ref="A1:J1"/>
    <mergeCell ref="C5:F5"/>
    <mergeCell ref="G5:J5"/>
    <mergeCell ref="C6:C7"/>
    <mergeCell ref="D6:E6"/>
    <mergeCell ref="G6:G7"/>
    <mergeCell ref="H6:I6"/>
    <mergeCell ref="F6:F7"/>
    <mergeCell ref="J6:J7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8"/>
  <dimension ref="A1:J14"/>
  <sheetViews>
    <sheetView workbookViewId="0" topLeftCell="A1">
      <selection activeCell="G29" sqref="G29"/>
    </sheetView>
  </sheetViews>
  <sheetFormatPr defaultColWidth="9.19921875" defaultRowHeight="13.5"/>
  <cols>
    <col min="1" max="1" width="7.796875" style="8" customWidth="1"/>
    <col min="2" max="2" width="9.19921875" style="8" customWidth="1"/>
    <col min="3" max="3" width="0.796875" style="8" customWidth="1"/>
    <col min="4" max="9" width="17.796875" style="8" customWidth="1"/>
    <col min="10" max="16384" width="9.19921875" style="8" customWidth="1"/>
  </cols>
  <sheetData>
    <row r="1" spans="1:9" s="2" customFormat="1" ht="18" customHeight="1">
      <c r="A1" s="496" t="s">
        <v>458</v>
      </c>
      <c r="B1" s="496"/>
      <c r="C1" s="496"/>
      <c r="D1" s="496"/>
      <c r="E1" s="496"/>
      <c r="F1" s="496"/>
      <c r="G1" s="496"/>
      <c r="H1" s="496"/>
      <c r="I1" s="496"/>
    </row>
    <row r="2" spans="1:7" ht="12" customHeight="1">
      <c r="A2" s="136"/>
      <c r="B2" s="64"/>
      <c r="C2" s="64"/>
      <c r="D2" s="64"/>
      <c r="E2" s="64"/>
      <c r="F2" s="64"/>
      <c r="G2" s="64"/>
    </row>
    <row r="3" spans="9:10" ht="12">
      <c r="I3" s="138" t="s">
        <v>459</v>
      </c>
      <c r="J3" s="173"/>
    </row>
    <row r="4" spans="1:9" ht="3.75" customHeight="1">
      <c r="A4" s="38"/>
      <c r="B4" s="38"/>
      <c r="C4" s="38"/>
      <c r="D4" s="38"/>
      <c r="E4" s="38"/>
      <c r="F4" s="38"/>
      <c r="G4" s="38"/>
      <c r="H4" s="38"/>
      <c r="I4" s="174"/>
    </row>
    <row r="5" spans="1:10" s="64" customFormat="1" ht="24" customHeight="1">
      <c r="A5" s="175" t="s">
        <v>437</v>
      </c>
      <c r="B5" s="176" t="s">
        <v>419</v>
      </c>
      <c r="C5" s="141"/>
      <c r="D5" s="177" t="s">
        <v>460</v>
      </c>
      <c r="E5" s="178" t="s">
        <v>461</v>
      </c>
      <c r="F5" s="97" t="s">
        <v>462</v>
      </c>
      <c r="G5" s="97" t="s">
        <v>675</v>
      </c>
      <c r="H5" s="97" t="s">
        <v>676</v>
      </c>
      <c r="I5" s="98" t="s">
        <v>463</v>
      </c>
      <c r="J5" s="142"/>
    </row>
    <row r="6" spans="1:10" s="64" customFormat="1" ht="4.5" customHeight="1">
      <c r="A6" s="116"/>
      <c r="B6" s="165"/>
      <c r="C6" s="116"/>
      <c r="D6" s="179"/>
      <c r="E6" s="179"/>
      <c r="F6" s="179"/>
      <c r="G6" s="179"/>
      <c r="H6" s="179"/>
      <c r="I6" s="179"/>
      <c r="J6" s="142"/>
    </row>
    <row r="7" spans="1:10" ht="18" customHeight="1">
      <c r="A7" s="531" t="s">
        <v>706</v>
      </c>
      <c r="B7" s="532"/>
      <c r="C7" s="116"/>
      <c r="D7" s="148">
        <f>SUM(E7:I7)</f>
        <v>1275</v>
      </c>
      <c r="E7" s="116">
        <v>487</v>
      </c>
      <c r="F7" s="116">
        <v>516</v>
      </c>
      <c r="G7" s="116">
        <v>52</v>
      </c>
      <c r="H7" s="116">
        <v>135</v>
      </c>
      <c r="I7" s="116">
        <v>85</v>
      </c>
      <c r="J7" s="7"/>
    </row>
    <row r="8" spans="1:10" ht="18" customHeight="1">
      <c r="A8" s="531">
        <v>11</v>
      </c>
      <c r="B8" s="532"/>
      <c r="C8" s="116"/>
      <c r="D8" s="148">
        <f>SUM(E8:I8)</f>
        <v>1412</v>
      </c>
      <c r="E8" s="116">
        <v>486</v>
      </c>
      <c r="F8" s="116">
        <v>531</v>
      </c>
      <c r="G8" s="116">
        <v>48</v>
      </c>
      <c r="H8" s="116">
        <v>170</v>
      </c>
      <c r="I8" s="116">
        <v>177</v>
      </c>
      <c r="J8" s="7"/>
    </row>
    <row r="9" spans="1:10" ht="18" customHeight="1">
      <c r="A9" s="531">
        <v>12</v>
      </c>
      <c r="B9" s="532"/>
      <c r="C9" s="116"/>
      <c r="D9" s="148">
        <f>SUM(E9:I9)</f>
        <v>1508</v>
      </c>
      <c r="E9" s="116">
        <v>481</v>
      </c>
      <c r="F9" s="116">
        <v>579</v>
      </c>
      <c r="G9" s="116">
        <v>40</v>
      </c>
      <c r="H9" s="116">
        <v>189</v>
      </c>
      <c r="I9" s="116">
        <v>219</v>
      </c>
      <c r="J9" s="7"/>
    </row>
    <row r="10" spans="1:10" ht="18" customHeight="1">
      <c r="A10" s="531">
        <v>13</v>
      </c>
      <c r="B10" s="532"/>
      <c r="C10" s="116"/>
      <c r="D10" s="148">
        <f>SUM(E10:I10)</f>
        <v>1637</v>
      </c>
      <c r="E10" s="116">
        <v>482</v>
      </c>
      <c r="F10" s="116">
        <v>603</v>
      </c>
      <c r="G10" s="116">
        <v>40</v>
      </c>
      <c r="H10" s="116">
        <v>238</v>
      </c>
      <c r="I10" s="116">
        <v>274</v>
      </c>
      <c r="J10" s="7"/>
    </row>
    <row r="11" spans="1:10" s="118" customFormat="1" ht="18" customHeight="1">
      <c r="A11" s="533">
        <v>14</v>
      </c>
      <c r="B11" s="534"/>
      <c r="C11" s="119"/>
      <c r="D11" s="152">
        <f>SUM(E11:I11)</f>
        <v>1520</v>
      </c>
      <c r="E11" s="119">
        <v>472</v>
      </c>
      <c r="F11" s="119">
        <v>611</v>
      </c>
      <c r="G11" s="119">
        <v>44</v>
      </c>
      <c r="H11" s="119">
        <v>156</v>
      </c>
      <c r="I11" s="119">
        <v>237</v>
      </c>
      <c r="J11" s="169"/>
    </row>
    <row r="12" spans="1:9" s="3" customFormat="1" ht="3.75" customHeight="1">
      <c r="A12" s="529"/>
      <c r="B12" s="530"/>
      <c r="C12" s="158"/>
      <c r="D12" s="180"/>
      <c r="E12" s="155"/>
      <c r="F12" s="155"/>
      <c r="G12" s="155"/>
      <c r="H12" s="155"/>
      <c r="I12" s="181"/>
    </row>
    <row r="13" spans="1:9" ht="3.75" customHeight="1">
      <c r="A13" s="172"/>
      <c r="B13" s="101"/>
      <c r="C13" s="101"/>
      <c r="D13" s="101"/>
      <c r="E13" s="101"/>
      <c r="F13" s="101"/>
      <c r="G13" s="101"/>
      <c r="H13" s="101"/>
      <c r="I13" s="101"/>
    </row>
    <row r="14" ht="11.25">
      <c r="A14" s="161" t="s">
        <v>92</v>
      </c>
    </row>
  </sheetData>
  <mergeCells count="7">
    <mergeCell ref="A1:I1"/>
    <mergeCell ref="A12:B12"/>
    <mergeCell ref="A10:B10"/>
    <mergeCell ref="A8:B8"/>
    <mergeCell ref="A7:B7"/>
    <mergeCell ref="A11:B11"/>
    <mergeCell ref="A9:B9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42"/>
  <sheetViews>
    <sheetView workbookViewId="0" topLeftCell="A126">
      <selection activeCell="G29" sqref="G29"/>
    </sheetView>
  </sheetViews>
  <sheetFormatPr defaultColWidth="9.59765625" defaultRowHeight="13.5"/>
  <cols>
    <col min="1" max="1" width="2.796875" style="83" customWidth="1"/>
    <col min="2" max="2" width="14.19921875" style="83" customWidth="1"/>
    <col min="3" max="3" width="0.796875" style="83" customWidth="1"/>
    <col min="4" max="13" width="10.59765625" style="83" customWidth="1"/>
    <col min="14" max="14" width="8.796875" style="83" customWidth="1"/>
    <col min="15" max="27" width="10.796875" style="83" customWidth="1"/>
    <col min="28" max="16384" width="9.19921875" style="83" customWidth="1"/>
  </cols>
  <sheetData>
    <row r="1" spans="5:13" s="89" customFormat="1" ht="18" customHeight="1">
      <c r="E1" s="182"/>
      <c r="F1" s="182"/>
      <c r="G1" s="182"/>
      <c r="H1" s="182"/>
      <c r="I1" s="182"/>
      <c r="J1" s="182"/>
      <c r="K1" s="182"/>
      <c r="M1" s="91" t="s">
        <v>464</v>
      </c>
    </row>
    <row r="2" spans="4:11" ht="12" customHeight="1">
      <c r="D2" s="93"/>
      <c r="E2" s="93"/>
      <c r="F2" s="93"/>
      <c r="G2" s="93"/>
      <c r="H2" s="93"/>
      <c r="I2" s="93"/>
      <c r="J2" s="93"/>
      <c r="K2" s="93"/>
    </row>
    <row r="3" spans="1:13" ht="12.75" customHeight="1">
      <c r="A3" s="544" t="s">
        <v>700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</row>
    <row r="4" spans="1:27" ht="3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</row>
    <row r="5" spans="2:28" ht="13.5" customHeight="1">
      <c r="B5" s="162" t="s">
        <v>38</v>
      </c>
      <c r="D5" s="503" t="s">
        <v>711</v>
      </c>
      <c r="E5" s="498"/>
      <c r="F5" s="498">
        <v>12</v>
      </c>
      <c r="G5" s="498"/>
      <c r="H5" s="498">
        <v>13</v>
      </c>
      <c r="I5" s="498"/>
      <c r="J5" s="498">
        <v>14</v>
      </c>
      <c r="K5" s="498"/>
      <c r="L5" s="498">
        <v>15</v>
      </c>
      <c r="M5" s="499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</row>
    <row r="6" spans="1:28" ht="13.5" customHeight="1">
      <c r="A6" s="183" t="s">
        <v>465</v>
      </c>
      <c r="B6" s="109"/>
      <c r="C6" s="106"/>
      <c r="D6" s="59" t="s">
        <v>427</v>
      </c>
      <c r="E6" s="60" t="s">
        <v>428</v>
      </c>
      <c r="F6" s="60" t="s">
        <v>427</v>
      </c>
      <c r="G6" s="60" t="s">
        <v>428</v>
      </c>
      <c r="H6" s="60" t="s">
        <v>427</v>
      </c>
      <c r="I6" s="60" t="s">
        <v>428</v>
      </c>
      <c r="J6" s="60" t="s">
        <v>427</v>
      </c>
      <c r="K6" s="60" t="s">
        <v>428</v>
      </c>
      <c r="L6" s="60" t="s">
        <v>427</v>
      </c>
      <c r="M6" s="105" t="s">
        <v>428</v>
      </c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</row>
    <row r="7" spans="2:28" ht="4.5" customHeight="1">
      <c r="B7" s="102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</row>
    <row r="8" spans="1:28" s="118" customFormat="1" ht="12" customHeight="1">
      <c r="A8" s="535" t="s">
        <v>403</v>
      </c>
      <c r="B8" s="537"/>
      <c r="D8" s="184">
        <f aca="true" t="shared" si="0" ref="D8:M8">SUM(D10:D17,D26,D35,D38,D44,D50,D61,D18)</f>
        <v>5353</v>
      </c>
      <c r="E8" s="184">
        <f t="shared" si="0"/>
        <v>5262</v>
      </c>
      <c r="F8" s="184">
        <f t="shared" si="0"/>
        <v>5583</v>
      </c>
      <c r="G8" s="184">
        <f t="shared" si="0"/>
        <v>5193</v>
      </c>
      <c r="H8" s="184">
        <f t="shared" si="0"/>
        <v>5697</v>
      </c>
      <c r="I8" s="184">
        <f t="shared" si="0"/>
        <v>4925</v>
      </c>
      <c r="J8" s="184">
        <f t="shared" si="0"/>
        <v>5113</v>
      </c>
      <c r="K8" s="184">
        <f t="shared" si="0"/>
        <v>4938</v>
      </c>
      <c r="L8" s="184">
        <f t="shared" si="0"/>
        <v>5214</v>
      </c>
      <c r="M8" s="184">
        <f t="shared" si="0"/>
        <v>4920</v>
      </c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</row>
    <row r="9" spans="1:11" ht="6" customHeight="1">
      <c r="A9" s="185"/>
      <c r="B9" s="186"/>
      <c r="D9" s="187"/>
      <c r="E9" s="187"/>
      <c r="F9" s="187"/>
      <c r="G9" s="187"/>
      <c r="H9" s="187"/>
      <c r="I9" s="187"/>
      <c r="J9" s="187"/>
      <c r="K9" s="187"/>
    </row>
    <row r="10" spans="1:13" ht="12" customHeight="1">
      <c r="A10" s="542" t="s">
        <v>466</v>
      </c>
      <c r="B10" s="543"/>
      <c r="D10" s="189">
        <v>294</v>
      </c>
      <c r="E10" s="189">
        <v>188</v>
      </c>
      <c r="F10" s="189">
        <v>277</v>
      </c>
      <c r="G10" s="189">
        <v>191</v>
      </c>
      <c r="H10" s="189">
        <v>295</v>
      </c>
      <c r="I10" s="189">
        <v>164</v>
      </c>
      <c r="J10" s="189">
        <v>266</v>
      </c>
      <c r="K10" s="189">
        <v>182</v>
      </c>
      <c r="L10" s="83">
        <v>273</v>
      </c>
      <c r="M10" s="83">
        <v>171</v>
      </c>
    </row>
    <row r="11" spans="1:13" ht="12" customHeight="1">
      <c r="A11" s="540" t="s">
        <v>467</v>
      </c>
      <c r="B11" s="541"/>
      <c r="D11" s="189">
        <v>223</v>
      </c>
      <c r="E11" s="189">
        <v>170</v>
      </c>
      <c r="F11" s="189">
        <v>246</v>
      </c>
      <c r="G11" s="189">
        <v>200</v>
      </c>
      <c r="H11" s="189">
        <v>266</v>
      </c>
      <c r="I11" s="189">
        <v>205</v>
      </c>
      <c r="J11" s="189">
        <v>192</v>
      </c>
      <c r="K11" s="189">
        <v>207</v>
      </c>
      <c r="L11" s="83">
        <v>206</v>
      </c>
      <c r="M11" s="83">
        <v>152</v>
      </c>
    </row>
    <row r="12" spans="1:13" ht="12" customHeight="1">
      <c r="A12" s="540" t="s">
        <v>468</v>
      </c>
      <c r="B12" s="541"/>
      <c r="D12" s="189">
        <v>766</v>
      </c>
      <c r="E12" s="189">
        <v>1116</v>
      </c>
      <c r="F12" s="189">
        <v>821</v>
      </c>
      <c r="G12" s="189">
        <v>1048</v>
      </c>
      <c r="H12" s="189">
        <v>801</v>
      </c>
      <c r="I12" s="189">
        <v>923</v>
      </c>
      <c r="J12" s="189">
        <v>758</v>
      </c>
      <c r="K12" s="189">
        <v>955</v>
      </c>
      <c r="L12" s="83">
        <v>852</v>
      </c>
      <c r="M12" s="83">
        <v>888</v>
      </c>
    </row>
    <row r="13" spans="1:13" ht="12" customHeight="1">
      <c r="A13" s="540" t="s">
        <v>469</v>
      </c>
      <c r="B13" s="541"/>
      <c r="D13" s="189">
        <v>365</v>
      </c>
      <c r="E13" s="189">
        <v>356</v>
      </c>
      <c r="F13" s="189">
        <v>382</v>
      </c>
      <c r="G13" s="189">
        <v>351</v>
      </c>
      <c r="H13" s="189">
        <v>358</v>
      </c>
      <c r="I13" s="189">
        <v>330</v>
      </c>
      <c r="J13" s="189">
        <v>332</v>
      </c>
      <c r="K13" s="189">
        <v>342</v>
      </c>
      <c r="L13" s="83">
        <v>339</v>
      </c>
      <c r="M13" s="83">
        <v>323</v>
      </c>
    </row>
    <row r="14" spans="1:13" ht="12" customHeight="1">
      <c r="A14" s="540" t="s">
        <v>470</v>
      </c>
      <c r="B14" s="541"/>
      <c r="D14" s="189">
        <v>298</v>
      </c>
      <c r="E14" s="189">
        <v>214</v>
      </c>
      <c r="F14" s="189">
        <v>315</v>
      </c>
      <c r="G14" s="189">
        <v>234</v>
      </c>
      <c r="H14" s="189">
        <v>317</v>
      </c>
      <c r="I14" s="189">
        <v>234</v>
      </c>
      <c r="J14" s="189">
        <v>323</v>
      </c>
      <c r="K14" s="189">
        <v>224</v>
      </c>
      <c r="L14" s="83">
        <v>315</v>
      </c>
      <c r="M14" s="83">
        <v>199</v>
      </c>
    </row>
    <row r="15" spans="1:13" ht="12" customHeight="1">
      <c r="A15" s="540" t="s">
        <v>471</v>
      </c>
      <c r="B15" s="541"/>
      <c r="D15" s="189">
        <v>427</v>
      </c>
      <c r="E15" s="189">
        <v>392</v>
      </c>
      <c r="F15" s="189">
        <v>441</v>
      </c>
      <c r="G15" s="189">
        <v>317</v>
      </c>
      <c r="H15" s="189">
        <v>472</v>
      </c>
      <c r="I15" s="189">
        <v>355</v>
      </c>
      <c r="J15" s="189">
        <v>375</v>
      </c>
      <c r="K15" s="189">
        <v>334</v>
      </c>
      <c r="L15" s="83">
        <v>424</v>
      </c>
      <c r="M15" s="83">
        <v>318</v>
      </c>
    </row>
    <row r="16" spans="1:13" ht="12" customHeight="1">
      <c r="A16" s="540" t="s">
        <v>472</v>
      </c>
      <c r="B16" s="541"/>
      <c r="D16" s="189">
        <v>158</v>
      </c>
      <c r="E16" s="189">
        <v>138</v>
      </c>
      <c r="F16" s="189">
        <v>211</v>
      </c>
      <c r="G16" s="189">
        <v>126</v>
      </c>
      <c r="H16" s="189">
        <v>177</v>
      </c>
      <c r="I16" s="189">
        <v>133</v>
      </c>
      <c r="J16" s="189">
        <v>145</v>
      </c>
      <c r="K16" s="189">
        <v>109</v>
      </c>
      <c r="L16" s="83">
        <v>165</v>
      </c>
      <c r="M16" s="83">
        <v>167</v>
      </c>
    </row>
    <row r="17" spans="1:13" ht="12" customHeight="1">
      <c r="A17" s="540" t="s">
        <v>473</v>
      </c>
      <c r="B17" s="541"/>
      <c r="D17" s="189">
        <v>174</v>
      </c>
      <c r="E17" s="189">
        <v>77</v>
      </c>
      <c r="F17" s="189">
        <v>178</v>
      </c>
      <c r="G17" s="189">
        <v>87</v>
      </c>
      <c r="H17" s="189">
        <v>152</v>
      </c>
      <c r="I17" s="189">
        <v>105</v>
      </c>
      <c r="J17" s="189">
        <v>153</v>
      </c>
      <c r="K17" s="189">
        <v>112</v>
      </c>
      <c r="L17" s="83">
        <v>136</v>
      </c>
      <c r="M17" s="83">
        <v>107</v>
      </c>
    </row>
    <row r="18" spans="1:13" s="118" customFormat="1" ht="12" customHeight="1">
      <c r="A18" s="535" t="s">
        <v>474</v>
      </c>
      <c r="B18" s="537"/>
      <c r="D18" s="184">
        <f aca="true" t="shared" si="1" ref="D18:M18">SUM(D19:D25)</f>
        <v>176</v>
      </c>
      <c r="E18" s="184">
        <f t="shared" si="1"/>
        <v>153</v>
      </c>
      <c r="F18" s="184">
        <f t="shared" si="1"/>
        <v>175</v>
      </c>
      <c r="G18" s="184">
        <f t="shared" si="1"/>
        <v>128</v>
      </c>
      <c r="H18" s="184">
        <f t="shared" si="1"/>
        <v>200</v>
      </c>
      <c r="I18" s="184">
        <f t="shared" si="1"/>
        <v>106</v>
      </c>
      <c r="J18" s="184">
        <f t="shared" si="1"/>
        <v>155</v>
      </c>
      <c r="K18" s="184">
        <f t="shared" si="1"/>
        <v>178</v>
      </c>
      <c r="L18" s="184">
        <f t="shared" si="1"/>
        <v>158</v>
      </c>
      <c r="M18" s="184">
        <f t="shared" si="1"/>
        <v>140</v>
      </c>
    </row>
    <row r="19" spans="1:13" ht="12" customHeight="1">
      <c r="A19" s="114"/>
      <c r="B19" s="190" t="s">
        <v>475</v>
      </c>
      <c r="D19" s="189">
        <v>13</v>
      </c>
      <c r="E19" s="189">
        <v>9</v>
      </c>
      <c r="F19" s="189">
        <v>16</v>
      </c>
      <c r="G19" s="189">
        <v>15</v>
      </c>
      <c r="H19" s="189">
        <v>15</v>
      </c>
      <c r="I19" s="189">
        <v>6</v>
      </c>
      <c r="J19" s="189">
        <v>18</v>
      </c>
      <c r="K19" s="189">
        <v>18</v>
      </c>
      <c r="L19" s="83">
        <v>12</v>
      </c>
      <c r="M19" s="83">
        <v>12</v>
      </c>
    </row>
    <row r="20" spans="1:13" ht="12" customHeight="1">
      <c r="A20" s="114"/>
      <c r="B20" s="190" t="s">
        <v>476</v>
      </c>
      <c r="D20" s="189">
        <v>44</v>
      </c>
      <c r="E20" s="189">
        <v>30</v>
      </c>
      <c r="F20" s="189">
        <v>38</v>
      </c>
      <c r="G20" s="189">
        <v>20</v>
      </c>
      <c r="H20" s="189">
        <v>37</v>
      </c>
      <c r="I20" s="189">
        <v>19</v>
      </c>
      <c r="J20" s="189">
        <v>25</v>
      </c>
      <c r="K20" s="189">
        <v>27</v>
      </c>
      <c r="L20" s="83">
        <v>44</v>
      </c>
      <c r="M20" s="83">
        <v>26</v>
      </c>
    </row>
    <row r="21" spans="1:13" ht="12" customHeight="1">
      <c r="A21" s="114"/>
      <c r="B21" s="190" t="s">
        <v>477</v>
      </c>
      <c r="D21" s="189">
        <v>41</v>
      </c>
      <c r="E21" s="189">
        <v>34</v>
      </c>
      <c r="F21" s="189">
        <v>34</v>
      </c>
      <c r="G21" s="189">
        <v>23</v>
      </c>
      <c r="H21" s="189">
        <v>52</v>
      </c>
      <c r="I21" s="189">
        <v>14</v>
      </c>
      <c r="J21" s="189">
        <v>25</v>
      </c>
      <c r="K21" s="189">
        <v>40</v>
      </c>
      <c r="L21" s="83">
        <v>41</v>
      </c>
      <c r="M21" s="83">
        <v>29</v>
      </c>
    </row>
    <row r="22" spans="1:13" ht="12" customHeight="1">
      <c r="A22" s="114"/>
      <c r="B22" s="190" t="s">
        <v>478</v>
      </c>
      <c r="D22" s="189">
        <v>22</v>
      </c>
      <c r="E22" s="189">
        <v>22</v>
      </c>
      <c r="F22" s="189">
        <v>42</v>
      </c>
      <c r="G22" s="189">
        <v>22</v>
      </c>
      <c r="H22" s="189">
        <v>40</v>
      </c>
      <c r="I22" s="189">
        <v>13</v>
      </c>
      <c r="J22" s="189">
        <v>20</v>
      </c>
      <c r="K22" s="189">
        <v>25</v>
      </c>
      <c r="L22" s="83">
        <v>29</v>
      </c>
      <c r="M22" s="83">
        <v>14</v>
      </c>
    </row>
    <row r="23" spans="1:13" ht="12" customHeight="1">
      <c r="A23" s="114"/>
      <c r="B23" s="190" t="s">
        <v>479</v>
      </c>
      <c r="D23" s="189">
        <v>10</v>
      </c>
      <c r="E23" s="189">
        <v>16</v>
      </c>
      <c r="F23" s="189">
        <v>5</v>
      </c>
      <c r="G23" s="189">
        <v>9</v>
      </c>
      <c r="H23" s="189">
        <v>18</v>
      </c>
      <c r="I23" s="189">
        <v>8</v>
      </c>
      <c r="J23" s="189">
        <v>11</v>
      </c>
      <c r="K23" s="189">
        <v>14</v>
      </c>
      <c r="L23" s="83">
        <v>4</v>
      </c>
      <c r="M23" s="83">
        <v>3</v>
      </c>
    </row>
    <row r="24" spans="1:13" ht="12" customHeight="1">
      <c r="A24" s="114"/>
      <c r="B24" s="190" t="s">
        <v>480</v>
      </c>
      <c r="D24" s="189">
        <v>14</v>
      </c>
      <c r="E24" s="189">
        <v>8</v>
      </c>
      <c r="F24" s="189">
        <v>17</v>
      </c>
      <c r="G24" s="189">
        <v>12</v>
      </c>
      <c r="H24" s="189">
        <v>8</v>
      </c>
      <c r="I24" s="189">
        <v>6</v>
      </c>
      <c r="J24" s="189">
        <v>13</v>
      </c>
      <c r="K24" s="189">
        <v>16</v>
      </c>
      <c r="L24" s="83">
        <v>7</v>
      </c>
      <c r="M24" s="83">
        <v>15</v>
      </c>
    </row>
    <row r="25" spans="1:13" ht="12" customHeight="1">
      <c r="A25" s="114"/>
      <c r="B25" s="190" t="s">
        <v>481</v>
      </c>
      <c r="D25" s="189">
        <v>32</v>
      </c>
      <c r="E25" s="189">
        <v>34</v>
      </c>
      <c r="F25" s="189">
        <v>23</v>
      </c>
      <c r="G25" s="189">
        <v>27</v>
      </c>
      <c r="H25" s="189">
        <v>30</v>
      </c>
      <c r="I25" s="189">
        <v>40</v>
      </c>
      <c r="J25" s="189">
        <v>43</v>
      </c>
      <c r="K25" s="189">
        <v>38</v>
      </c>
      <c r="L25" s="83">
        <v>21</v>
      </c>
      <c r="M25" s="83">
        <v>41</v>
      </c>
    </row>
    <row r="26" spans="1:13" s="118" customFormat="1" ht="12" customHeight="1">
      <c r="A26" s="535" t="s">
        <v>482</v>
      </c>
      <c r="B26" s="536"/>
      <c r="D26" s="184">
        <f aca="true" t="shared" si="2" ref="D26:M26">SUM(D27:D34)</f>
        <v>551</v>
      </c>
      <c r="E26" s="184">
        <f t="shared" si="2"/>
        <v>661</v>
      </c>
      <c r="F26" s="184">
        <f t="shared" si="2"/>
        <v>580</v>
      </c>
      <c r="G26" s="184">
        <f t="shared" si="2"/>
        <v>702</v>
      </c>
      <c r="H26" s="184">
        <f t="shared" si="2"/>
        <v>601</v>
      </c>
      <c r="I26" s="184">
        <f t="shared" si="2"/>
        <v>695</v>
      </c>
      <c r="J26" s="184">
        <f t="shared" si="2"/>
        <v>533</v>
      </c>
      <c r="K26" s="184">
        <f t="shared" si="2"/>
        <v>708</v>
      </c>
      <c r="L26" s="184">
        <f t="shared" si="2"/>
        <v>514</v>
      </c>
      <c r="M26" s="184">
        <f t="shared" si="2"/>
        <v>724</v>
      </c>
    </row>
    <row r="27" spans="1:13" ht="12" customHeight="1">
      <c r="A27" s="114"/>
      <c r="B27" s="190" t="s">
        <v>483</v>
      </c>
      <c r="D27" s="189">
        <v>50</v>
      </c>
      <c r="E27" s="189">
        <v>38</v>
      </c>
      <c r="F27" s="189">
        <v>37</v>
      </c>
      <c r="G27" s="189">
        <v>35</v>
      </c>
      <c r="H27" s="189">
        <v>50</v>
      </c>
      <c r="I27" s="189">
        <v>57</v>
      </c>
      <c r="J27" s="189">
        <v>34</v>
      </c>
      <c r="K27" s="189">
        <v>40</v>
      </c>
      <c r="L27" s="83">
        <v>19</v>
      </c>
      <c r="M27" s="83">
        <v>42</v>
      </c>
    </row>
    <row r="28" spans="1:13" ht="12" customHeight="1">
      <c r="A28" s="114"/>
      <c r="B28" s="190" t="s">
        <v>484</v>
      </c>
      <c r="D28" s="189">
        <v>48</v>
      </c>
      <c r="E28" s="189">
        <v>89</v>
      </c>
      <c r="F28" s="189">
        <v>64</v>
      </c>
      <c r="G28" s="189">
        <v>73</v>
      </c>
      <c r="H28" s="189">
        <v>54</v>
      </c>
      <c r="I28" s="189">
        <v>58</v>
      </c>
      <c r="J28" s="189">
        <v>44</v>
      </c>
      <c r="K28" s="189">
        <v>50</v>
      </c>
      <c r="L28" s="83">
        <v>49</v>
      </c>
      <c r="M28" s="83">
        <v>74</v>
      </c>
    </row>
    <row r="29" spans="1:13" ht="12" customHeight="1">
      <c r="A29" s="114"/>
      <c r="B29" s="190" t="s">
        <v>485</v>
      </c>
      <c r="D29" s="189">
        <v>199</v>
      </c>
      <c r="E29" s="189">
        <v>216</v>
      </c>
      <c r="F29" s="189">
        <v>203</v>
      </c>
      <c r="G29" s="189">
        <v>212</v>
      </c>
      <c r="H29" s="189">
        <v>235</v>
      </c>
      <c r="I29" s="189">
        <v>215</v>
      </c>
      <c r="J29" s="189">
        <v>205</v>
      </c>
      <c r="K29" s="189">
        <v>198</v>
      </c>
      <c r="L29" s="83">
        <v>193</v>
      </c>
      <c r="M29" s="83">
        <v>217</v>
      </c>
    </row>
    <row r="30" spans="1:13" ht="12" customHeight="1">
      <c r="A30" s="114"/>
      <c r="B30" s="190" t="s">
        <v>486</v>
      </c>
      <c r="D30" s="189">
        <v>143</v>
      </c>
      <c r="E30" s="189">
        <v>206</v>
      </c>
      <c r="F30" s="189">
        <v>164</v>
      </c>
      <c r="G30" s="189">
        <v>276</v>
      </c>
      <c r="H30" s="189">
        <v>156</v>
      </c>
      <c r="I30" s="189">
        <v>247</v>
      </c>
      <c r="J30" s="189">
        <v>152</v>
      </c>
      <c r="K30" s="189">
        <v>288</v>
      </c>
      <c r="L30" s="83">
        <v>149</v>
      </c>
      <c r="M30" s="83">
        <v>257</v>
      </c>
    </row>
    <row r="31" spans="1:13" ht="12" customHeight="1">
      <c r="A31" s="114"/>
      <c r="B31" s="190" t="s">
        <v>487</v>
      </c>
      <c r="D31" s="189">
        <v>40</v>
      </c>
      <c r="E31" s="189">
        <v>31</v>
      </c>
      <c r="F31" s="189">
        <v>39</v>
      </c>
      <c r="G31" s="189">
        <v>18</v>
      </c>
      <c r="H31" s="189">
        <v>35</v>
      </c>
      <c r="I31" s="189">
        <v>44</v>
      </c>
      <c r="J31" s="189">
        <v>33</v>
      </c>
      <c r="K31" s="189">
        <v>42</v>
      </c>
      <c r="L31" s="83">
        <v>36</v>
      </c>
      <c r="M31" s="83">
        <v>38</v>
      </c>
    </row>
    <row r="32" spans="1:13" ht="12" customHeight="1">
      <c r="A32" s="114"/>
      <c r="B32" s="190" t="s">
        <v>488</v>
      </c>
      <c r="D32" s="189">
        <v>38</v>
      </c>
      <c r="E32" s="189">
        <v>41</v>
      </c>
      <c r="F32" s="189">
        <v>32</v>
      </c>
      <c r="G32" s="189">
        <v>42</v>
      </c>
      <c r="H32" s="189">
        <v>39</v>
      </c>
      <c r="I32" s="189">
        <v>31</v>
      </c>
      <c r="J32" s="189">
        <v>27</v>
      </c>
      <c r="K32" s="189">
        <v>38</v>
      </c>
      <c r="L32" s="83">
        <v>31</v>
      </c>
      <c r="M32" s="83">
        <v>60</v>
      </c>
    </row>
    <row r="33" spans="1:13" ht="12" customHeight="1">
      <c r="A33" s="114"/>
      <c r="B33" s="190" t="s">
        <v>489</v>
      </c>
      <c r="D33" s="189">
        <v>13</v>
      </c>
      <c r="E33" s="189">
        <v>27</v>
      </c>
      <c r="F33" s="189">
        <v>21</v>
      </c>
      <c r="G33" s="189">
        <v>17</v>
      </c>
      <c r="H33" s="189">
        <v>15</v>
      </c>
      <c r="I33" s="189">
        <v>17</v>
      </c>
      <c r="J33" s="189">
        <v>12</v>
      </c>
      <c r="K33" s="189">
        <v>39</v>
      </c>
      <c r="L33" s="83">
        <v>18</v>
      </c>
      <c r="M33" s="83">
        <v>21</v>
      </c>
    </row>
    <row r="34" spans="1:13" ht="12" customHeight="1">
      <c r="A34" s="114"/>
      <c r="B34" s="190" t="s">
        <v>490</v>
      </c>
      <c r="D34" s="189">
        <v>20</v>
      </c>
      <c r="E34" s="189">
        <v>13</v>
      </c>
      <c r="F34" s="189">
        <v>20</v>
      </c>
      <c r="G34" s="189">
        <v>29</v>
      </c>
      <c r="H34" s="189">
        <v>17</v>
      </c>
      <c r="I34" s="189">
        <v>26</v>
      </c>
      <c r="J34" s="189">
        <v>26</v>
      </c>
      <c r="K34" s="189">
        <v>13</v>
      </c>
      <c r="L34" s="83">
        <v>19</v>
      </c>
      <c r="M34" s="83">
        <v>15</v>
      </c>
    </row>
    <row r="35" spans="1:13" s="118" customFormat="1" ht="12" customHeight="1">
      <c r="A35" s="535" t="s">
        <v>491</v>
      </c>
      <c r="B35" s="536"/>
      <c r="D35" s="184">
        <f aca="true" t="shared" si="3" ref="D35:M35">SUM(D36:D37)</f>
        <v>148</v>
      </c>
      <c r="E35" s="184">
        <f t="shared" si="3"/>
        <v>136</v>
      </c>
      <c r="F35" s="184">
        <f t="shared" si="3"/>
        <v>162</v>
      </c>
      <c r="G35" s="184">
        <f t="shared" si="3"/>
        <v>117</v>
      </c>
      <c r="H35" s="184">
        <f t="shared" si="3"/>
        <v>168</v>
      </c>
      <c r="I35" s="184">
        <f t="shared" si="3"/>
        <v>111</v>
      </c>
      <c r="J35" s="184">
        <f t="shared" si="3"/>
        <v>155</v>
      </c>
      <c r="K35" s="184">
        <f t="shared" si="3"/>
        <v>107</v>
      </c>
      <c r="L35" s="184">
        <f t="shared" si="3"/>
        <v>150</v>
      </c>
      <c r="M35" s="184">
        <f t="shared" si="3"/>
        <v>101</v>
      </c>
    </row>
    <row r="36" spans="1:13" ht="12" customHeight="1">
      <c r="A36" s="114"/>
      <c r="B36" s="190" t="s">
        <v>492</v>
      </c>
      <c r="D36" s="189">
        <v>72</v>
      </c>
      <c r="E36" s="189">
        <v>65</v>
      </c>
      <c r="F36" s="189">
        <v>63</v>
      </c>
      <c r="G36" s="189">
        <v>54</v>
      </c>
      <c r="H36" s="189">
        <v>76</v>
      </c>
      <c r="I36" s="189">
        <v>65</v>
      </c>
      <c r="J36" s="189">
        <v>72</v>
      </c>
      <c r="K36" s="189">
        <v>56</v>
      </c>
      <c r="L36" s="83">
        <v>74</v>
      </c>
      <c r="M36" s="83">
        <v>49</v>
      </c>
    </row>
    <row r="37" spans="1:13" ht="12" customHeight="1">
      <c r="A37" s="114"/>
      <c r="B37" s="190" t="s">
        <v>493</v>
      </c>
      <c r="D37" s="189">
        <v>76</v>
      </c>
      <c r="E37" s="189">
        <v>71</v>
      </c>
      <c r="F37" s="189">
        <v>99</v>
      </c>
      <c r="G37" s="189">
        <v>63</v>
      </c>
      <c r="H37" s="189">
        <v>92</v>
      </c>
      <c r="I37" s="189">
        <v>46</v>
      </c>
      <c r="J37" s="189">
        <v>83</v>
      </c>
      <c r="K37" s="189">
        <v>51</v>
      </c>
      <c r="L37" s="83">
        <v>76</v>
      </c>
      <c r="M37" s="83">
        <v>52</v>
      </c>
    </row>
    <row r="38" spans="1:13" s="118" customFormat="1" ht="12" customHeight="1">
      <c r="A38" s="535" t="s">
        <v>494</v>
      </c>
      <c r="B38" s="536"/>
      <c r="D38" s="184">
        <f aca="true" t="shared" si="4" ref="D38:M38">SUM(D39:D43)</f>
        <v>173</v>
      </c>
      <c r="E38" s="184">
        <f t="shared" si="4"/>
        <v>141</v>
      </c>
      <c r="F38" s="184">
        <f t="shared" si="4"/>
        <v>148</v>
      </c>
      <c r="G38" s="184">
        <f t="shared" si="4"/>
        <v>151</v>
      </c>
      <c r="H38" s="184">
        <f t="shared" si="4"/>
        <v>157</v>
      </c>
      <c r="I38" s="184">
        <f t="shared" si="4"/>
        <v>96</v>
      </c>
      <c r="J38" s="184">
        <f t="shared" si="4"/>
        <v>143</v>
      </c>
      <c r="K38" s="184">
        <f t="shared" si="4"/>
        <v>110</v>
      </c>
      <c r="L38" s="184">
        <f t="shared" si="4"/>
        <v>140</v>
      </c>
      <c r="M38" s="184">
        <f t="shared" si="4"/>
        <v>99</v>
      </c>
    </row>
    <row r="39" spans="1:13" ht="12" customHeight="1">
      <c r="A39" s="114"/>
      <c r="B39" s="190" t="s">
        <v>495</v>
      </c>
      <c r="D39" s="189">
        <v>28</v>
      </c>
      <c r="E39" s="189">
        <v>40</v>
      </c>
      <c r="F39" s="189">
        <v>26</v>
      </c>
      <c r="G39" s="189">
        <v>55</v>
      </c>
      <c r="H39" s="189">
        <v>33</v>
      </c>
      <c r="I39" s="189">
        <v>30</v>
      </c>
      <c r="J39" s="189">
        <v>23</v>
      </c>
      <c r="K39" s="189">
        <v>21</v>
      </c>
      <c r="L39" s="83">
        <v>19</v>
      </c>
      <c r="M39" s="83">
        <v>30</v>
      </c>
    </row>
    <row r="40" spans="1:13" ht="12" customHeight="1">
      <c r="A40" s="114"/>
      <c r="B40" s="190" t="s">
        <v>496</v>
      </c>
      <c r="D40" s="189">
        <v>19</v>
      </c>
      <c r="E40" s="189">
        <v>21</v>
      </c>
      <c r="F40" s="189">
        <v>19</v>
      </c>
      <c r="G40" s="189">
        <v>21</v>
      </c>
      <c r="H40" s="189">
        <v>29</v>
      </c>
      <c r="I40" s="189">
        <v>11</v>
      </c>
      <c r="J40" s="189">
        <v>35</v>
      </c>
      <c r="K40" s="189">
        <v>19</v>
      </c>
      <c r="L40" s="83">
        <v>23</v>
      </c>
      <c r="M40" s="83">
        <v>21</v>
      </c>
    </row>
    <row r="41" spans="1:13" ht="12" customHeight="1">
      <c r="A41" s="114"/>
      <c r="B41" s="190" t="s">
        <v>497</v>
      </c>
      <c r="D41" s="189">
        <v>98</v>
      </c>
      <c r="E41" s="189">
        <v>50</v>
      </c>
      <c r="F41" s="189">
        <v>57</v>
      </c>
      <c r="G41" s="189">
        <v>54</v>
      </c>
      <c r="H41" s="189">
        <v>66</v>
      </c>
      <c r="I41" s="189">
        <v>40</v>
      </c>
      <c r="J41" s="189">
        <v>59</v>
      </c>
      <c r="K41" s="189">
        <v>40</v>
      </c>
      <c r="L41" s="83">
        <v>69</v>
      </c>
      <c r="M41" s="83">
        <v>30</v>
      </c>
    </row>
    <row r="42" spans="1:13" ht="12" customHeight="1">
      <c r="A42" s="114"/>
      <c r="B42" s="190" t="s">
        <v>498</v>
      </c>
      <c r="D42" s="189">
        <v>14</v>
      </c>
      <c r="E42" s="189">
        <v>12</v>
      </c>
      <c r="F42" s="189">
        <v>11</v>
      </c>
      <c r="G42" s="189">
        <v>7</v>
      </c>
      <c r="H42" s="189">
        <v>9</v>
      </c>
      <c r="I42" s="189">
        <v>8</v>
      </c>
      <c r="J42" s="189">
        <v>10</v>
      </c>
      <c r="K42" s="189">
        <v>11</v>
      </c>
      <c r="L42" s="83">
        <v>13</v>
      </c>
      <c r="M42" s="83">
        <v>3</v>
      </c>
    </row>
    <row r="43" spans="1:13" ht="12" customHeight="1">
      <c r="A43" s="114"/>
      <c r="B43" s="190" t="s">
        <v>499</v>
      </c>
      <c r="D43" s="189">
        <v>14</v>
      </c>
      <c r="E43" s="189">
        <v>18</v>
      </c>
      <c r="F43" s="189">
        <v>35</v>
      </c>
      <c r="G43" s="189">
        <v>14</v>
      </c>
      <c r="H43" s="189">
        <v>20</v>
      </c>
      <c r="I43" s="189">
        <v>7</v>
      </c>
      <c r="J43" s="189">
        <v>16</v>
      </c>
      <c r="K43" s="189">
        <v>19</v>
      </c>
      <c r="L43" s="83">
        <v>16</v>
      </c>
      <c r="M43" s="83">
        <v>15</v>
      </c>
    </row>
    <row r="44" spans="1:13" s="118" customFormat="1" ht="12" customHeight="1">
      <c r="A44" s="535" t="s">
        <v>500</v>
      </c>
      <c r="B44" s="536"/>
      <c r="D44" s="184">
        <f aca="true" t="shared" si="5" ref="D44:M44">SUM(D45:D49)</f>
        <v>743</v>
      </c>
      <c r="E44" s="184">
        <f t="shared" si="5"/>
        <v>849</v>
      </c>
      <c r="F44" s="184">
        <f t="shared" si="5"/>
        <v>776</v>
      </c>
      <c r="G44" s="184">
        <f t="shared" si="5"/>
        <v>817</v>
      </c>
      <c r="H44" s="184">
        <f t="shared" si="5"/>
        <v>746</v>
      </c>
      <c r="I44" s="184">
        <f t="shared" si="5"/>
        <v>793</v>
      </c>
      <c r="J44" s="184">
        <f t="shared" si="5"/>
        <v>714</v>
      </c>
      <c r="K44" s="184">
        <f t="shared" si="5"/>
        <v>710</v>
      </c>
      <c r="L44" s="184">
        <f t="shared" si="5"/>
        <v>713</v>
      </c>
      <c r="M44" s="184">
        <f t="shared" si="5"/>
        <v>818</v>
      </c>
    </row>
    <row r="45" spans="1:13" ht="12" customHeight="1">
      <c r="A45" s="114"/>
      <c r="B45" s="190" t="s">
        <v>501</v>
      </c>
      <c r="D45" s="189">
        <v>385</v>
      </c>
      <c r="E45" s="189">
        <v>335</v>
      </c>
      <c r="F45" s="189">
        <v>422</v>
      </c>
      <c r="G45" s="189">
        <v>320</v>
      </c>
      <c r="H45" s="189">
        <v>400</v>
      </c>
      <c r="I45" s="189">
        <v>300</v>
      </c>
      <c r="J45" s="189">
        <v>368</v>
      </c>
      <c r="K45" s="189">
        <v>264</v>
      </c>
      <c r="L45" s="83">
        <v>378</v>
      </c>
      <c r="M45" s="83">
        <v>384</v>
      </c>
    </row>
    <row r="46" spans="1:13" ht="12" customHeight="1">
      <c r="A46" s="114"/>
      <c r="B46" s="190" t="s">
        <v>502</v>
      </c>
      <c r="D46" s="189">
        <v>16</v>
      </c>
      <c r="E46" s="189">
        <v>34</v>
      </c>
      <c r="F46" s="189">
        <v>36</v>
      </c>
      <c r="G46" s="189">
        <v>17</v>
      </c>
      <c r="H46" s="189">
        <v>19</v>
      </c>
      <c r="I46" s="189">
        <v>15</v>
      </c>
      <c r="J46" s="189">
        <v>14</v>
      </c>
      <c r="K46" s="189">
        <v>16</v>
      </c>
      <c r="L46" s="83">
        <v>12</v>
      </c>
      <c r="M46" s="83">
        <v>21</v>
      </c>
    </row>
    <row r="47" spans="1:13" ht="12" customHeight="1">
      <c r="A47" s="114"/>
      <c r="B47" s="190" t="s">
        <v>503</v>
      </c>
      <c r="D47" s="189">
        <v>248</v>
      </c>
      <c r="E47" s="189">
        <v>410</v>
      </c>
      <c r="F47" s="189">
        <v>255</v>
      </c>
      <c r="G47" s="189">
        <v>424</v>
      </c>
      <c r="H47" s="189">
        <v>234</v>
      </c>
      <c r="I47" s="189">
        <v>411</v>
      </c>
      <c r="J47" s="189">
        <v>235</v>
      </c>
      <c r="K47" s="189">
        <v>388</v>
      </c>
      <c r="L47" s="83">
        <v>244</v>
      </c>
      <c r="M47" s="83">
        <v>352</v>
      </c>
    </row>
    <row r="48" spans="1:13" ht="12" customHeight="1">
      <c r="A48" s="114"/>
      <c r="B48" s="190" t="s">
        <v>504</v>
      </c>
      <c r="D48" s="189">
        <v>41</v>
      </c>
      <c r="E48" s="189">
        <v>29</v>
      </c>
      <c r="F48" s="189">
        <v>27</v>
      </c>
      <c r="G48" s="189">
        <v>18</v>
      </c>
      <c r="H48" s="189">
        <v>35</v>
      </c>
      <c r="I48" s="189">
        <v>26</v>
      </c>
      <c r="J48" s="189">
        <v>34</v>
      </c>
      <c r="K48" s="189">
        <v>21</v>
      </c>
      <c r="L48" s="83">
        <v>37</v>
      </c>
      <c r="M48" s="83">
        <v>28</v>
      </c>
    </row>
    <row r="49" spans="1:13" ht="12" customHeight="1">
      <c r="A49" s="114"/>
      <c r="B49" s="190" t="s">
        <v>505</v>
      </c>
      <c r="D49" s="189">
        <v>53</v>
      </c>
      <c r="E49" s="189">
        <v>41</v>
      </c>
      <c r="F49" s="189">
        <v>36</v>
      </c>
      <c r="G49" s="189">
        <v>38</v>
      </c>
      <c r="H49" s="189">
        <v>58</v>
      </c>
      <c r="I49" s="189">
        <v>41</v>
      </c>
      <c r="J49" s="189">
        <v>63</v>
      </c>
      <c r="K49" s="189">
        <v>21</v>
      </c>
      <c r="L49" s="83">
        <v>42</v>
      </c>
      <c r="M49" s="83">
        <v>33</v>
      </c>
    </row>
    <row r="50" spans="1:13" s="118" customFormat="1" ht="12" customHeight="1">
      <c r="A50" s="535" t="s">
        <v>506</v>
      </c>
      <c r="B50" s="536"/>
      <c r="D50" s="184">
        <f aca="true" t="shared" si="6" ref="D50:M50">SUM(D51:D60)</f>
        <v>632</v>
      </c>
      <c r="E50" s="184">
        <f t="shared" si="6"/>
        <v>536</v>
      </c>
      <c r="F50" s="184">
        <f t="shared" si="6"/>
        <v>692</v>
      </c>
      <c r="G50" s="184">
        <f t="shared" si="6"/>
        <v>576</v>
      </c>
      <c r="H50" s="184">
        <f t="shared" si="6"/>
        <v>755</v>
      </c>
      <c r="I50" s="184">
        <f t="shared" si="6"/>
        <v>522</v>
      </c>
      <c r="J50" s="184">
        <f t="shared" si="6"/>
        <v>677</v>
      </c>
      <c r="K50" s="184">
        <f t="shared" si="6"/>
        <v>543</v>
      </c>
      <c r="L50" s="184">
        <f t="shared" si="6"/>
        <v>624</v>
      </c>
      <c r="M50" s="184">
        <f t="shared" si="6"/>
        <v>543</v>
      </c>
    </row>
    <row r="51" spans="1:13" ht="12" customHeight="1">
      <c r="A51" s="114"/>
      <c r="B51" s="190" t="s">
        <v>507</v>
      </c>
      <c r="D51" s="189">
        <v>77</v>
      </c>
      <c r="E51" s="189">
        <v>45</v>
      </c>
      <c r="F51" s="189">
        <v>81</v>
      </c>
      <c r="G51" s="189">
        <v>42</v>
      </c>
      <c r="H51" s="189">
        <v>58</v>
      </c>
      <c r="I51" s="189">
        <v>37</v>
      </c>
      <c r="J51" s="189">
        <v>58</v>
      </c>
      <c r="K51" s="189">
        <v>57</v>
      </c>
      <c r="L51" s="83">
        <v>71</v>
      </c>
      <c r="M51" s="83">
        <v>62</v>
      </c>
    </row>
    <row r="52" spans="1:13" ht="12" customHeight="1">
      <c r="A52" s="114"/>
      <c r="B52" s="190" t="s">
        <v>508</v>
      </c>
      <c r="D52" s="189">
        <v>157</v>
      </c>
      <c r="E52" s="189">
        <v>124</v>
      </c>
      <c r="F52" s="189">
        <v>172</v>
      </c>
      <c r="G52" s="189">
        <v>176</v>
      </c>
      <c r="H52" s="189">
        <v>194</v>
      </c>
      <c r="I52" s="189">
        <v>130</v>
      </c>
      <c r="J52" s="189">
        <v>188</v>
      </c>
      <c r="K52" s="189">
        <v>128</v>
      </c>
      <c r="L52" s="83">
        <v>143</v>
      </c>
      <c r="M52" s="83">
        <v>147</v>
      </c>
    </row>
    <row r="53" spans="1:13" ht="12" customHeight="1">
      <c r="A53" s="114"/>
      <c r="B53" s="190" t="s">
        <v>509</v>
      </c>
      <c r="D53" s="189">
        <v>34</v>
      </c>
      <c r="E53" s="189">
        <v>38</v>
      </c>
      <c r="F53" s="189">
        <v>65</v>
      </c>
      <c r="G53" s="189">
        <v>49</v>
      </c>
      <c r="H53" s="189">
        <v>64</v>
      </c>
      <c r="I53" s="189">
        <v>49</v>
      </c>
      <c r="J53" s="189">
        <v>37</v>
      </c>
      <c r="K53" s="189">
        <v>46</v>
      </c>
      <c r="L53" s="83">
        <v>59</v>
      </c>
      <c r="M53" s="83">
        <v>40</v>
      </c>
    </row>
    <row r="54" spans="1:13" ht="12" customHeight="1">
      <c r="A54" s="114"/>
      <c r="B54" s="190" t="s">
        <v>510</v>
      </c>
      <c r="D54" s="189">
        <v>177</v>
      </c>
      <c r="E54" s="189">
        <v>140</v>
      </c>
      <c r="F54" s="189">
        <v>174</v>
      </c>
      <c r="G54" s="189">
        <v>120</v>
      </c>
      <c r="H54" s="189">
        <v>205</v>
      </c>
      <c r="I54" s="189">
        <v>115</v>
      </c>
      <c r="J54" s="189">
        <v>159</v>
      </c>
      <c r="K54" s="189">
        <v>133</v>
      </c>
      <c r="L54" s="83">
        <v>137</v>
      </c>
      <c r="M54" s="83">
        <v>138</v>
      </c>
    </row>
    <row r="55" spans="1:13" ht="12" customHeight="1">
      <c r="A55" s="114"/>
      <c r="B55" s="190" t="s">
        <v>511</v>
      </c>
      <c r="D55" s="189">
        <v>35</v>
      </c>
      <c r="E55" s="189">
        <v>32</v>
      </c>
      <c r="F55" s="189">
        <v>36</v>
      </c>
      <c r="G55" s="189">
        <v>23</v>
      </c>
      <c r="H55" s="189">
        <v>43</v>
      </c>
      <c r="I55" s="189">
        <v>22</v>
      </c>
      <c r="J55" s="189">
        <v>48</v>
      </c>
      <c r="K55" s="189">
        <v>28</v>
      </c>
      <c r="L55" s="83">
        <v>48</v>
      </c>
      <c r="M55" s="83">
        <v>31</v>
      </c>
    </row>
    <row r="56" spans="1:13" ht="12" customHeight="1">
      <c r="A56" s="114"/>
      <c r="B56" s="190" t="s">
        <v>512</v>
      </c>
      <c r="D56" s="189">
        <v>18</v>
      </c>
      <c r="E56" s="189">
        <v>10</v>
      </c>
      <c r="F56" s="189">
        <v>18</v>
      </c>
      <c r="G56" s="189">
        <v>16</v>
      </c>
      <c r="H56" s="189">
        <v>17</v>
      </c>
      <c r="I56" s="189">
        <v>9</v>
      </c>
      <c r="J56" s="189">
        <v>15</v>
      </c>
      <c r="K56" s="189">
        <v>8</v>
      </c>
      <c r="L56" s="83">
        <v>15</v>
      </c>
      <c r="M56" s="83">
        <v>7</v>
      </c>
    </row>
    <row r="57" spans="1:13" ht="12" customHeight="1">
      <c r="A57" s="114"/>
      <c r="B57" s="190" t="s">
        <v>513</v>
      </c>
      <c r="D57" s="189">
        <v>21</v>
      </c>
      <c r="E57" s="189">
        <v>15</v>
      </c>
      <c r="F57" s="189">
        <v>26</v>
      </c>
      <c r="G57" s="189">
        <v>27</v>
      </c>
      <c r="H57" s="189">
        <v>30</v>
      </c>
      <c r="I57" s="189">
        <v>29</v>
      </c>
      <c r="J57" s="189">
        <v>27</v>
      </c>
      <c r="K57" s="189">
        <v>25</v>
      </c>
      <c r="L57" s="83">
        <v>46</v>
      </c>
      <c r="M57" s="83">
        <v>15</v>
      </c>
    </row>
    <row r="58" spans="1:13" ht="12" customHeight="1">
      <c r="A58" s="114"/>
      <c r="B58" s="190" t="s">
        <v>514</v>
      </c>
      <c r="D58" s="189">
        <v>28</v>
      </c>
      <c r="E58" s="189">
        <v>34</v>
      </c>
      <c r="F58" s="189">
        <v>28</v>
      </c>
      <c r="G58" s="189">
        <v>30</v>
      </c>
      <c r="H58" s="189">
        <v>43</v>
      </c>
      <c r="I58" s="189">
        <v>27</v>
      </c>
      <c r="J58" s="189">
        <v>51</v>
      </c>
      <c r="K58" s="189">
        <v>18</v>
      </c>
      <c r="L58" s="83">
        <v>23</v>
      </c>
      <c r="M58" s="83">
        <v>29</v>
      </c>
    </row>
    <row r="59" spans="1:13" ht="12" customHeight="1">
      <c r="A59" s="114"/>
      <c r="B59" s="190" t="s">
        <v>515</v>
      </c>
      <c r="D59" s="189">
        <v>15</v>
      </c>
      <c r="E59" s="189">
        <v>20</v>
      </c>
      <c r="F59" s="189">
        <v>27</v>
      </c>
      <c r="G59" s="189">
        <v>14</v>
      </c>
      <c r="H59" s="189">
        <v>32</v>
      </c>
      <c r="I59" s="189">
        <v>18</v>
      </c>
      <c r="J59" s="189">
        <v>23</v>
      </c>
      <c r="K59" s="189">
        <v>23</v>
      </c>
      <c r="L59" s="83">
        <v>21</v>
      </c>
      <c r="M59" s="83">
        <v>8</v>
      </c>
    </row>
    <row r="60" spans="1:13" ht="12" customHeight="1">
      <c r="A60" s="114"/>
      <c r="B60" s="190" t="s">
        <v>516</v>
      </c>
      <c r="D60" s="189">
        <v>70</v>
      </c>
      <c r="E60" s="189">
        <v>78</v>
      </c>
      <c r="F60" s="189">
        <v>65</v>
      </c>
      <c r="G60" s="189">
        <v>79</v>
      </c>
      <c r="H60" s="189">
        <v>69</v>
      </c>
      <c r="I60" s="189">
        <v>86</v>
      </c>
      <c r="J60" s="189">
        <v>71</v>
      </c>
      <c r="K60" s="189">
        <v>77</v>
      </c>
      <c r="L60" s="83">
        <v>61</v>
      </c>
      <c r="M60" s="83">
        <v>66</v>
      </c>
    </row>
    <row r="61" spans="1:13" s="118" customFormat="1" ht="12" customHeight="1">
      <c r="A61" s="535" t="s">
        <v>517</v>
      </c>
      <c r="B61" s="536"/>
      <c r="D61" s="184">
        <f aca="true" t="shared" si="7" ref="D61:M61">SUM(D62:D68)</f>
        <v>225</v>
      </c>
      <c r="E61" s="184">
        <f t="shared" si="7"/>
        <v>135</v>
      </c>
      <c r="F61" s="184">
        <f t="shared" si="7"/>
        <v>179</v>
      </c>
      <c r="G61" s="184">
        <f t="shared" si="7"/>
        <v>148</v>
      </c>
      <c r="H61" s="184">
        <f t="shared" si="7"/>
        <v>232</v>
      </c>
      <c r="I61" s="184">
        <f t="shared" si="7"/>
        <v>153</v>
      </c>
      <c r="J61" s="184">
        <f t="shared" si="7"/>
        <v>192</v>
      </c>
      <c r="K61" s="184">
        <f t="shared" si="7"/>
        <v>117</v>
      </c>
      <c r="L61" s="184">
        <f t="shared" si="7"/>
        <v>205</v>
      </c>
      <c r="M61" s="184">
        <f t="shared" si="7"/>
        <v>170</v>
      </c>
    </row>
    <row r="62" spans="1:13" ht="12" customHeight="1">
      <c r="A62" s="114"/>
      <c r="B62" s="190" t="s">
        <v>518</v>
      </c>
      <c r="D62" s="189">
        <v>36</v>
      </c>
      <c r="E62" s="189">
        <v>17</v>
      </c>
      <c r="F62" s="189">
        <v>24</v>
      </c>
      <c r="G62" s="189">
        <v>22</v>
      </c>
      <c r="H62" s="189">
        <v>38</v>
      </c>
      <c r="I62" s="189">
        <v>21</v>
      </c>
      <c r="J62" s="189">
        <v>29</v>
      </c>
      <c r="K62" s="189">
        <v>15</v>
      </c>
      <c r="L62" s="83">
        <v>29</v>
      </c>
      <c r="M62" s="83">
        <v>27</v>
      </c>
    </row>
    <row r="63" spans="1:13" ht="12" customHeight="1">
      <c r="A63" s="114"/>
      <c r="B63" s="190" t="s">
        <v>519</v>
      </c>
      <c r="D63" s="189">
        <v>47</v>
      </c>
      <c r="E63" s="189">
        <v>19</v>
      </c>
      <c r="F63" s="189">
        <v>29</v>
      </c>
      <c r="G63" s="189">
        <v>21</v>
      </c>
      <c r="H63" s="189">
        <v>40</v>
      </c>
      <c r="I63" s="189">
        <v>23</v>
      </c>
      <c r="J63" s="189">
        <v>30</v>
      </c>
      <c r="K63" s="189">
        <v>12</v>
      </c>
      <c r="L63" s="83">
        <v>42</v>
      </c>
      <c r="M63" s="83">
        <v>28</v>
      </c>
    </row>
    <row r="64" spans="1:13" ht="12" customHeight="1">
      <c r="A64" s="114"/>
      <c r="B64" s="190" t="s">
        <v>520</v>
      </c>
      <c r="D64" s="189">
        <v>48</v>
      </c>
      <c r="E64" s="189">
        <v>37</v>
      </c>
      <c r="F64" s="189">
        <v>59</v>
      </c>
      <c r="G64" s="189">
        <v>38</v>
      </c>
      <c r="H64" s="189">
        <v>45</v>
      </c>
      <c r="I64" s="189">
        <v>34</v>
      </c>
      <c r="J64" s="189">
        <v>55</v>
      </c>
      <c r="K64" s="189">
        <v>40</v>
      </c>
      <c r="L64" s="83">
        <v>54</v>
      </c>
      <c r="M64" s="83">
        <v>40</v>
      </c>
    </row>
    <row r="65" spans="1:13" ht="12" customHeight="1">
      <c r="A65" s="114"/>
      <c r="B65" s="190" t="s">
        <v>521</v>
      </c>
      <c r="D65" s="189">
        <v>39</v>
      </c>
      <c r="E65" s="189">
        <v>19</v>
      </c>
      <c r="F65" s="189">
        <v>11</v>
      </c>
      <c r="G65" s="189">
        <v>29</v>
      </c>
      <c r="H65" s="189">
        <v>41</v>
      </c>
      <c r="I65" s="189">
        <v>25</v>
      </c>
      <c r="J65" s="189">
        <v>21</v>
      </c>
      <c r="K65" s="189">
        <v>16</v>
      </c>
      <c r="L65" s="83">
        <v>33</v>
      </c>
      <c r="M65" s="83">
        <v>31</v>
      </c>
    </row>
    <row r="66" spans="1:13" ht="12" customHeight="1">
      <c r="A66" s="114"/>
      <c r="B66" s="190" t="s">
        <v>522</v>
      </c>
      <c r="D66" s="189">
        <v>37</v>
      </c>
      <c r="E66" s="189">
        <v>19</v>
      </c>
      <c r="F66" s="189">
        <v>30</v>
      </c>
      <c r="G66" s="189">
        <v>18</v>
      </c>
      <c r="H66" s="189">
        <v>36</v>
      </c>
      <c r="I66" s="189">
        <v>26</v>
      </c>
      <c r="J66" s="189">
        <v>32</v>
      </c>
      <c r="K66" s="189">
        <v>23</v>
      </c>
      <c r="L66" s="83">
        <v>26</v>
      </c>
      <c r="M66" s="83">
        <v>25</v>
      </c>
    </row>
    <row r="67" spans="1:13" ht="12" customHeight="1">
      <c r="A67" s="114"/>
      <c r="B67" s="190" t="s">
        <v>523</v>
      </c>
      <c r="D67" s="189">
        <v>13</v>
      </c>
      <c r="E67" s="189">
        <v>21</v>
      </c>
      <c r="F67" s="189">
        <v>19</v>
      </c>
      <c r="G67" s="189">
        <v>16</v>
      </c>
      <c r="H67" s="189">
        <v>24</v>
      </c>
      <c r="I67" s="189">
        <v>13</v>
      </c>
      <c r="J67" s="189">
        <v>12</v>
      </c>
      <c r="K67" s="189">
        <v>8</v>
      </c>
      <c r="L67" s="83">
        <v>17</v>
      </c>
      <c r="M67" s="83">
        <v>10</v>
      </c>
    </row>
    <row r="68" spans="1:13" ht="12" customHeight="1">
      <c r="A68" s="114"/>
      <c r="B68" s="190" t="s">
        <v>524</v>
      </c>
      <c r="D68" s="189">
        <v>5</v>
      </c>
      <c r="E68" s="189">
        <v>3</v>
      </c>
      <c r="F68" s="189">
        <v>7</v>
      </c>
      <c r="G68" s="189">
        <v>4</v>
      </c>
      <c r="H68" s="189">
        <v>8</v>
      </c>
      <c r="I68" s="189">
        <v>11</v>
      </c>
      <c r="J68" s="189">
        <v>13</v>
      </c>
      <c r="K68" s="189">
        <v>3</v>
      </c>
      <c r="L68" s="83">
        <v>4</v>
      </c>
      <c r="M68" s="83">
        <v>9</v>
      </c>
    </row>
    <row r="69" spans="2:12" ht="3.75" customHeight="1">
      <c r="B69" s="102"/>
      <c r="L69" s="83" t="s">
        <v>712</v>
      </c>
    </row>
    <row r="70" spans="1:13" ht="3.75" customHeight="1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</row>
    <row r="71" s="8" customFormat="1" ht="11.25" customHeight="1">
      <c r="A71" s="8" t="s">
        <v>525</v>
      </c>
    </row>
    <row r="72" s="8" customFormat="1" ht="11.25" customHeight="1">
      <c r="A72" s="41" t="s">
        <v>677</v>
      </c>
    </row>
    <row r="73" spans="1:13" s="89" customFormat="1" ht="18" customHeight="1">
      <c r="A73" s="191" t="s">
        <v>526</v>
      </c>
      <c r="E73" s="182"/>
      <c r="F73" s="182"/>
      <c r="G73" s="182"/>
      <c r="H73" s="182"/>
      <c r="I73" s="182"/>
      <c r="J73" s="182"/>
      <c r="K73" s="182"/>
      <c r="M73" s="91"/>
    </row>
    <row r="74" spans="4:11" ht="12" customHeight="1">
      <c r="D74" s="93"/>
      <c r="E74" s="93"/>
      <c r="F74" s="93"/>
      <c r="G74" s="93"/>
      <c r="H74" s="93"/>
      <c r="I74" s="93"/>
      <c r="J74" s="93"/>
      <c r="K74" s="93"/>
    </row>
    <row r="75" spans="1:13" ht="12" customHeight="1">
      <c r="A75" s="544" t="s">
        <v>701</v>
      </c>
      <c r="B75" s="544"/>
      <c r="C75" s="544"/>
      <c r="D75" s="544"/>
      <c r="E75" s="544"/>
      <c r="F75" s="544"/>
      <c r="G75" s="544"/>
      <c r="H75" s="544"/>
      <c r="I75" s="544"/>
      <c r="J75" s="544"/>
      <c r="K75" s="544"/>
      <c r="L75" s="544"/>
      <c r="M75" s="544"/>
    </row>
    <row r="76" spans="1:4" ht="3.75" customHeight="1">
      <c r="A76" s="95"/>
      <c r="B76" s="95"/>
      <c r="C76" s="95"/>
      <c r="D76" s="95"/>
    </row>
    <row r="77" spans="2:28" ht="13.5" customHeight="1">
      <c r="B77" s="162" t="s">
        <v>38</v>
      </c>
      <c r="D77" s="503" t="s">
        <v>711</v>
      </c>
      <c r="E77" s="498"/>
      <c r="F77" s="498">
        <v>12</v>
      </c>
      <c r="G77" s="498"/>
      <c r="H77" s="498">
        <v>13</v>
      </c>
      <c r="I77" s="498"/>
      <c r="J77" s="498">
        <v>14</v>
      </c>
      <c r="K77" s="498"/>
      <c r="L77" s="498">
        <v>15</v>
      </c>
      <c r="M77" s="499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</row>
    <row r="78" spans="1:28" ht="13.5" customHeight="1">
      <c r="A78" s="538" t="s">
        <v>527</v>
      </c>
      <c r="B78" s="539"/>
      <c r="C78" s="106"/>
      <c r="D78" s="59" t="s">
        <v>427</v>
      </c>
      <c r="E78" s="60" t="s">
        <v>428</v>
      </c>
      <c r="F78" s="60" t="s">
        <v>427</v>
      </c>
      <c r="G78" s="60" t="s">
        <v>428</v>
      </c>
      <c r="H78" s="60" t="s">
        <v>427</v>
      </c>
      <c r="I78" s="60" t="s">
        <v>428</v>
      </c>
      <c r="J78" s="60" t="s">
        <v>427</v>
      </c>
      <c r="K78" s="60" t="s">
        <v>428</v>
      </c>
      <c r="L78" s="60" t="s">
        <v>427</v>
      </c>
      <c r="M78" s="105" t="s">
        <v>428</v>
      </c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</row>
    <row r="79" spans="2:28" ht="3.75" customHeight="1">
      <c r="B79" s="102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</row>
    <row r="80" spans="1:13" s="118" customFormat="1" ht="12" customHeight="1">
      <c r="A80" s="535" t="s">
        <v>403</v>
      </c>
      <c r="B80" s="537"/>
      <c r="D80" s="184">
        <f aca="true" t="shared" si="8" ref="D80:M80">SUM(D82,D83,D90,D98,D102,D105,D110,D118,D124,D128,D137:D138)</f>
        <v>8115</v>
      </c>
      <c r="E80" s="184">
        <f t="shared" si="8"/>
        <v>7977</v>
      </c>
      <c r="F80" s="184">
        <f t="shared" si="8"/>
        <v>7447</v>
      </c>
      <c r="G80" s="184">
        <f t="shared" si="8"/>
        <v>7787</v>
      </c>
      <c r="H80" s="184">
        <f t="shared" si="8"/>
        <v>8264</v>
      </c>
      <c r="I80" s="184">
        <f t="shared" si="8"/>
        <v>8020</v>
      </c>
      <c r="J80" s="184">
        <f t="shared" si="8"/>
        <v>7178</v>
      </c>
      <c r="K80" s="184">
        <f t="shared" si="8"/>
        <v>7596</v>
      </c>
      <c r="L80" s="184">
        <f t="shared" si="8"/>
        <v>6873</v>
      </c>
      <c r="M80" s="184">
        <f t="shared" si="8"/>
        <v>7755</v>
      </c>
    </row>
    <row r="81" spans="1:11" ht="6" customHeight="1">
      <c r="A81" s="192"/>
      <c r="B81" s="193"/>
      <c r="D81" s="189"/>
      <c r="E81" s="189"/>
      <c r="F81" s="189"/>
      <c r="G81" s="189"/>
      <c r="H81" s="189"/>
      <c r="I81" s="189"/>
      <c r="J81" s="189"/>
      <c r="K81" s="189"/>
    </row>
    <row r="82" spans="2:13" ht="12" customHeight="1">
      <c r="B82" s="190" t="s">
        <v>528</v>
      </c>
      <c r="D82" s="189">
        <v>75</v>
      </c>
      <c r="E82" s="189">
        <v>77</v>
      </c>
      <c r="F82" s="189">
        <v>57</v>
      </c>
      <c r="G82" s="189">
        <v>80</v>
      </c>
      <c r="H82" s="189">
        <v>80</v>
      </c>
      <c r="I82" s="189">
        <v>82</v>
      </c>
      <c r="J82" s="189">
        <v>76</v>
      </c>
      <c r="K82" s="189">
        <v>83</v>
      </c>
      <c r="L82" s="83">
        <v>64</v>
      </c>
      <c r="M82" s="83">
        <v>86</v>
      </c>
    </row>
    <row r="83" spans="1:13" s="118" customFormat="1" ht="12" customHeight="1">
      <c r="A83" s="535" t="s">
        <v>529</v>
      </c>
      <c r="B83" s="536"/>
      <c r="D83" s="184">
        <f aca="true" t="shared" si="9" ref="D83:M83">SUM(D84:D89)</f>
        <v>91</v>
      </c>
      <c r="E83" s="184">
        <f t="shared" si="9"/>
        <v>83</v>
      </c>
      <c r="F83" s="184">
        <f t="shared" si="9"/>
        <v>84</v>
      </c>
      <c r="G83" s="184">
        <f t="shared" si="9"/>
        <v>103</v>
      </c>
      <c r="H83" s="184">
        <f t="shared" si="9"/>
        <v>99</v>
      </c>
      <c r="I83" s="184">
        <f t="shared" si="9"/>
        <v>87</v>
      </c>
      <c r="J83" s="184">
        <f t="shared" si="9"/>
        <v>99</v>
      </c>
      <c r="K83" s="184">
        <f t="shared" si="9"/>
        <v>86</v>
      </c>
      <c r="L83" s="184">
        <f t="shared" si="9"/>
        <v>82</v>
      </c>
      <c r="M83" s="184">
        <f t="shared" si="9"/>
        <v>96</v>
      </c>
    </row>
    <row r="84" spans="1:13" ht="12" customHeight="1">
      <c r="A84" s="114"/>
      <c r="B84" s="190" t="s">
        <v>530</v>
      </c>
      <c r="D84" s="189">
        <v>6</v>
      </c>
      <c r="E84" s="189">
        <v>13</v>
      </c>
      <c r="F84" s="189">
        <v>8</v>
      </c>
      <c r="G84" s="189">
        <v>8</v>
      </c>
      <c r="H84" s="189">
        <v>12</v>
      </c>
      <c r="I84" s="189">
        <v>8</v>
      </c>
      <c r="J84" s="189">
        <v>14</v>
      </c>
      <c r="K84" s="189">
        <v>12</v>
      </c>
      <c r="L84" s="83">
        <v>14</v>
      </c>
      <c r="M84" s="83">
        <v>11</v>
      </c>
    </row>
    <row r="85" spans="1:13" ht="12" customHeight="1">
      <c r="A85" s="114"/>
      <c r="B85" s="190" t="s">
        <v>531</v>
      </c>
      <c r="D85" s="189">
        <v>11</v>
      </c>
      <c r="E85" s="189">
        <v>12</v>
      </c>
      <c r="F85" s="189">
        <v>12</v>
      </c>
      <c r="G85" s="189">
        <v>4</v>
      </c>
      <c r="H85" s="189">
        <v>17</v>
      </c>
      <c r="I85" s="189">
        <v>8</v>
      </c>
      <c r="J85" s="189">
        <v>7</v>
      </c>
      <c r="K85" s="189">
        <v>13</v>
      </c>
      <c r="L85" s="83">
        <v>12</v>
      </c>
      <c r="M85" s="83">
        <v>18</v>
      </c>
    </row>
    <row r="86" spans="1:13" ht="12" customHeight="1">
      <c r="A86" s="114"/>
      <c r="B86" s="190" t="s">
        <v>532</v>
      </c>
      <c r="D86" s="189">
        <v>26</v>
      </c>
      <c r="E86" s="189">
        <v>31</v>
      </c>
      <c r="F86" s="189">
        <v>30</v>
      </c>
      <c r="G86" s="189">
        <v>39</v>
      </c>
      <c r="H86" s="189">
        <v>37</v>
      </c>
      <c r="I86" s="189">
        <v>35</v>
      </c>
      <c r="J86" s="189">
        <v>27</v>
      </c>
      <c r="K86" s="189">
        <v>29</v>
      </c>
      <c r="L86" s="83">
        <v>29</v>
      </c>
      <c r="M86" s="83">
        <v>31</v>
      </c>
    </row>
    <row r="87" spans="1:13" ht="12" customHeight="1">
      <c r="A87" s="114"/>
      <c r="B87" s="190" t="s">
        <v>533</v>
      </c>
      <c r="D87" s="189">
        <v>7</v>
      </c>
      <c r="E87" s="189">
        <v>6</v>
      </c>
      <c r="F87" s="189">
        <v>2</v>
      </c>
      <c r="G87" s="189">
        <v>14</v>
      </c>
      <c r="H87" s="189">
        <v>10</v>
      </c>
      <c r="I87" s="189">
        <v>7</v>
      </c>
      <c r="J87" s="189">
        <v>15</v>
      </c>
      <c r="K87" s="189">
        <v>8</v>
      </c>
      <c r="L87" s="83">
        <v>4</v>
      </c>
      <c r="M87" s="83">
        <v>13</v>
      </c>
    </row>
    <row r="88" spans="1:13" ht="12" customHeight="1">
      <c r="A88" s="114"/>
      <c r="B88" s="190" t="s">
        <v>534</v>
      </c>
      <c r="D88" s="189">
        <v>8</v>
      </c>
      <c r="E88" s="189">
        <v>1</v>
      </c>
      <c r="F88" s="189">
        <v>16</v>
      </c>
      <c r="G88" s="189">
        <v>9</v>
      </c>
      <c r="H88" s="189">
        <v>6</v>
      </c>
      <c r="I88" s="189">
        <v>7</v>
      </c>
      <c r="J88" s="189">
        <v>4</v>
      </c>
      <c r="K88" s="189">
        <v>7</v>
      </c>
      <c r="L88" s="83">
        <v>6</v>
      </c>
      <c r="M88" s="83">
        <v>6</v>
      </c>
    </row>
    <row r="89" spans="1:13" ht="12" customHeight="1">
      <c r="A89" s="114"/>
      <c r="B89" s="190" t="s">
        <v>535</v>
      </c>
      <c r="D89" s="189">
        <v>33</v>
      </c>
      <c r="E89" s="189">
        <v>20</v>
      </c>
      <c r="F89" s="189">
        <v>16</v>
      </c>
      <c r="G89" s="189">
        <v>29</v>
      </c>
      <c r="H89" s="189">
        <v>17</v>
      </c>
      <c r="I89" s="189">
        <v>22</v>
      </c>
      <c r="J89" s="189">
        <v>32</v>
      </c>
      <c r="K89" s="189">
        <v>17</v>
      </c>
      <c r="L89" s="83">
        <v>17</v>
      </c>
      <c r="M89" s="83">
        <v>17</v>
      </c>
    </row>
    <row r="90" spans="1:13" s="118" customFormat="1" ht="12" customHeight="1">
      <c r="A90" s="535" t="s">
        <v>536</v>
      </c>
      <c r="B90" s="536"/>
      <c r="D90" s="184">
        <f aca="true" t="shared" si="10" ref="D90:M90">SUM(D91:D97)</f>
        <v>1472</v>
      </c>
      <c r="E90" s="184">
        <f t="shared" si="10"/>
        <v>1611</v>
      </c>
      <c r="F90" s="184">
        <f t="shared" si="10"/>
        <v>1248</v>
      </c>
      <c r="G90" s="184">
        <f t="shared" si="10"/>
        <v>1601</v>
      </c>
      <c r="H90" s="184">
        <f t="shared" si="10"/>
        <v>1362</v>
      </c>
      <c r="I90" s="184">
        <f t="shared" si="10"/>
        <v>1552</v>
      </c>
      <c r="J90" s="184">
        <f t="shared" si="10"/>
        <v>1141</v>
      </c>
      <c r="K90" s="184">
        <f t="shared" si="10"/>
        <v>1599</v>
      </c>
      <c r="L90" s="184">
        <f t="shared" si="10"/>
        <v>1223</v>
      </c>
      <c r="M90" s="184">
        <f t="shared" si="10"/>
        <v>1657</v>
      </c>
    </row>
    <row r="91" spans="1:13" ht="12" customHeight="1">
      <c r="A91" s="114"/>
      <c r="B91" s="190" t="s">
        <v>537</v>
      </c>
      <c r="D91" s="189">
        <v>45</v>
      </c>
      <c r="E91" s="189">
        <v>52</v>
      </c>
      <c r="F91" s="189">
        <v>39</v>
      </c>
      <c r="G91" s="189">
        <v>34</v>
      </c>
      <c r="H91" s="189">
        <v>49</v>
      </c>
      <c r="I91" s="189">
        <v>38</v>
      </c>
      <c r="J91" s="189">
        <v>56</v>
      </c>
      <c r="K91" s="189">
        <v>49</v>
      </c>
      <c r="L91" s="83">
        <v>58</v>
      </c>
      <c r="M91" s="83">
        <v>55</v>
      </c>
    </row>
    <row r="92" spans="1:13" ht="12" customHeight="1">
      <c r="A92" s="114"/>
      <c r="B92" s="190" t="s">
        <v>538</v>
      </c>
      <c r="D92" s="189">
        <v>29</v>
      </c>
      <c r="E92" s="189">
        <v>24</v>
      </c>
      <c r="F92" s="189">
        <v>36</v>
      </c>
      <c r="G92" s="189">
        <v>20</v>
      </c>
      <c r="H92" s="189">
        <v>25</v>
      </c>
      <c r="I92" s="189">
        <v>37</v>
      </c>
      <c r="J92" s="189">
        <v>27</v>
      </c>
      <c r="K92" s="189">
        <v>31</v>
      </c>
      <c r="L92" s="83">
        <v>26</v>
      </c>
      <c r="M92" s="83">
        <v>26</v>
      </c>
    </row>
    <row r="93" spans="1:13" ht="12" customHeight="1">
      <c r="A93" s="114"/>
      <c r="B93" s="190" t="s">
        <v>539</v>
      </c>
      <c r="D93" s="189">
        <v>17</v>
      </c>
      <c r="E93" s="189">
        <v>30</v>
      </c>
      <c r="F93" s="189">
        <v>23</v>
      </c>
      <c r="G93" s="189">
        <v>10</v>
      </c>
      <c r="H93" s="189">
        <v>25</v>
      </c>
      <c r="I93" s="189">
        <v>12</v>
      </c>
      <c r="J93" s="189">
        <v>17</v>
      </c>
      <c r="K93" s="189">
        <v>16</v>
      </c>
      <c r="L93" s="83">
        <v>29</v>
      </c>
      <c r="M93" s="83">
        <v>28</v>
      </c>
    </row>
    <row r="94" spans="1:13" ht="12" customHeight="1">
      <c r="A94" s="114"/>
      <c r="B94" s="190" t="s">
        <v>540</v>
      </c>
      <c r="D94" s="189">
        <v>196</v>
      </c>
      <c r="E94" s="189">
        <v>178</v>
      </c>
      <c r="F94" s="189">
        <v>137</v>
      </c>
      <c r="G94" s="189">
        <v>182</v>
      </c>
      <c r="H94" s="189">
        <v>170</v>
      </c>
      <c r="I94" s="189">
        <v>171</v>
      </c>
      <c r="J94" s="189">
        <v>139</v>
      </c>
      <c r="K94" s="189">
        <v>166</v>
      </c>
      <c r="L94" s="83">
        <v>142</v>
      </c>
      <c r="M94" s="83">
        <v>184</v>
      </c>
    </row>
    <row r="95" spans="1:13" ht="12" customHeight="1">
      <c r="A95" s="114"/>
      <c r="B95" s="190" t="s">
        <v>541</v>
      </c>
      <c r="D95" s="189">
        <v>191</v>
      </c>
      <c r="E95" s="189">
        <v>159</v>
      </c>
      <c r="F95" s="189">
        <v>150</v>
      </c>
      <c r="G95" s="189">
        <v>196</v>
      </c>
      <c r="H95" s="189">
        <v>147</v>
      </c>
      <c r="I95" s="189">
        <v>183</v>
      </c>
      <c r="J95" s="189">
        <v>155</v>
      </c>
      <c r="K95" s="189">
        <v>206</v>
      </c>
      <c r="L95" s="83">
        <v>153</v>
      </c>
      <c r="M95" s="83">
        <v>195</v>
      </c>
    </row>
    <row r="96" spans="1:13" ht="12" customHeight="1">
      <c r="A96" s="114"/>
      <c r="B96" s="190" t="s">
        <v>542</v>
      </c>
      <c r="D96" s="189">
        <v>719</v>
      </c>
      <c r="E96" s="189">
        <v>816</v>
      </c>
      <c r="F96" s="189">
        <v>611</v>
      </c>
      <c r="G96" s="189">
        <v>798</v>
      </c>
      <c r="H96" s="189">
        <v>678</v>
      </c>
      <c r="I96" s="189">
        <v>802</v>
      </c>
      <c r="J96" s="189">
        <v>531</v>
      </c>
      <c r="K96" s="189">
        <v>818</v>
      </c>
      <c r="L96" s="83">
        <v>597</v>
      </c>
      <c r="M96" s="83">
        <v>831</v>
      </c>
    </row>
    <row r="97" spans="1:13" ht="12" customHeight="1">
      <c r="A97" s="114"/>
      <c r="B97" s="190" t="s">
        <v>543</v>
      </c>
      <c r="D97" s="189">
        <v>275</v>
      </c>
      <c r="E97" s="189">
        <v>352</v>
      </c>
      <c r="F97" s="189">
        <v>252</v>
      </c>
      <c r="G97" s="189">
        <v>361</v>
      </c>
      <c r="H97" s="189">
        <v>268</v>
      </c>
      <c r="I97" s="189">
        <v>309</v>
      </c>
      <c r="J97" s="189">
        <v>216</v>
      </c>
      <c r="K97" s="189">
        <v>313</v>
      </c>
      <c r="L97" s="83">
        <v>218</v>
      </c>
      <c r="M97" s="83">
        <v>338</v>
      </c>
    </row>
    <row r="98" spans="1:13" s="118" customFormat="1" ht="12" customHeight="1">
      <c r="A98" s="535" t="s">
        <v>544</v>
      </c>
      <c r="B98" s="536"/>
      <c r="D98" s="184">
        <f aca="true" t="shared" si="11" ref="D98:M98">SUM(D99:D101)</f>
        <v>73</v>
      </c>
      <c r="E98" s="184">
        <f t="shared" si="11"/>
        <v>75</v>
      </c>
      <c r="F98" s="184">
        <f t="shared" si="11"/>
        <v>60</v>
      </c>
      <c r="G98" s="184">
        <f t="shared" si="11"/>
        <v>52</v>
      </c>
      <c r="H98" s="184">
        <f t="shared" si="11"/>
        <v>45</v>
      </c>
      <c r="I98" s="184">
        <f t="shared" si="11"/>
        <v>70</v>
      </c>
      <c r="J98" s="184">
        <f t="shared" si="11"/>
        <v>51</v>
      </c>
      <c r="K98" s="184">
        <f t="shared" si="11"/>
        <v>81</v>
      </c>
      <c r="L98" s="184">
        <f t="shared" si="11"/>
        <v>39</v>
      </c>
      <c r="M98" s="184">
        <f t="shared" si="11"/>
        <v>66</v>
      </c>
    </row>
    <row r="99" spans="1:13" ht="12" customHeight="1">
      <c r="A99" s="114"/>
      <c r="B99" s="190" t="s">
        <v>545</v>
      </c>
      <c r="D99" s="189">
        <v>15</v>
      </c>
      <c r="E99" s="189">
        <v>27</v>
      </c>
      <c r="F99" s="189">
        <v>13</v>
      </c>
      <c r="G99" s="189">
        <v>19</v>
      </c>
      <c r="H99" s="189">
        <v>19</v>
      </c>
      <c r="I99" s="189">
        <v>21</v>
      </c>
      <c r="J99" s="189">
        <v>8</v>
      </c>
      <c r="K99" s="189">
        <v>22</v>
      </c>
      <c r="L99" s="83">
        <v>12</v>
      </c>
      <c r="M99" s="83">
        <v>23</v>
      </c>
    </row>
    <row r="100" spans="1:13" ht="12" customHeight="1">
      <c r="A100" s="114"/>
      <c r="B100" s="190" t="s">
        <v>546</v>
      </c>
      <c r="D100" s="189">
        <v>38</v>
      </c>
      <c r="E100" s="189">
        <v>24</v>
      </c>
      <c r="F100" s="189">
        <v>27</v>
      </c>
      <c r="G100" s="189">
        <v>20</v>
      </c>
      <c r="H100" s="189">
        <v>18</v>
      </c>
      <c r="I100" s="189">
        <v>24</v>
      </c>
      <c r="J100" s="189">
        <v>29</v>
      </c>
      <c r="K100" s="189">
        <v>39</v>
      </c>
      <c r="L100" s="83">
        <v>21</v>
      </c>
      <c r="M100" s="83">
        <v>29</v>
      </c>
    </row>
    <row r="101" spans="1:13" ht="12" customHeight="1">
      <c r="A101" s="114"/>
      <c r="B101" s="190" t="s">
        <v>547</v>
      </c>
      <c r="D101" s="189">
        <v>20</v>
      </c>
      <c r="E101" s="189">
        <v>24</v>
      </c>
      <c r="F101" s="189">
        <v>20</v>
      </c>
      <c r="G101" s="189">
        <v>13</v>
      </c>
      <c r="H101" s="189">
        <v>8</v>
      </c>
      <c r="I101" s="189">
        <v>25</v>
      </c>
      <c r="J101" s="189">
        <v>14</v>
      </c>
      <c r="K101" s="189">
        <v>20</v>
      </c>
      <c r="L101" s="83">
        <v>6</v>
      </c>
      <c r="M101" s="83">
        <v>14</v>
      </c>
    </row>
    <row r="102" spans="1:13" s="118" customFormat="1" ht="12" customHeight="1">
      <c r="A102" s="535" t="s">
        <v>548</v>
      </c>
      <c r="B102" s="536"/>
      <c r="D102" s="184">
        <f aca="true" t="shared" si="12" ref="D102:M102">SUM(D103:D104)</f>
        <v>60</v>
      </c>
      <c r="E102" s="184">
        <f t="shared" si="12"/>
        <v>59</v>
      </c>
      <c r="F102" s="184">
        <f t="shared" si="12"/>
        <v>73</v>
      </c>
      <c r="G102" s="184">
        <f t="shared" si="12"/>
        <v>62</v>
      </c>
      <c r="H102" s="184">
        <f t="shared" si="12"/>
        <v>46</v>
      </c>
      <c r="I102" s="184">
        <f t="shared" si="12"/>
        <v>57</v>
      </c>
      <c r="J102" s="184">
        <f t="shared" si="12"/>
        <v>48</v>
      </c>
      <c r="K102" s="184">
        <f t="shared" si="12"/>
        <v>35</v>
      </c>
      <c r="L102" s="184">
        <f t="shared" si="12"/>
        <v>58</v>
      </c>
      <c r="M102" s="184">
        <f t="shared" si="12"/>
        <v>45</v>
      </c>
    </row>
    <row r="103" spans="1:13" ht="12" customHeight="1">
      <c r="A103" s="114"/>
      <c r="B103" s="190" t="s">
        <v>549</v>
      </c>
      <c r="D103" s="189">
        <v>23</v>
      </c>
      <c r="E103" s="189">
        <v>20</v>
      </c>
      <c r="F103" s="189">
        <v>29</v>
      </c>
      <c r="G103" s="189">
        <v>22</v>
      </c>
      <c r="H103" s="189">
        <v>22</v>
      </c>
      <c r="I103" s="189">
        <v>26</v>
      </c>
      <c r="J103" s="189">
        <v>18</v>
      </c>
      <c r="K103" s="189">
        <v>9</v>
      </c>
      <c r="L103" s="83">
        <v>18</v>
      </c>
      <c r="M103" s="83">
        <v>17</v>
      </c>
    </row>
    <row r="104" spans="1:13" ht="12" customHeight="1">
      <c r="A104" s="114"/>
      <c r="B104" s="190" t="s">
        <v>550</v>
      </c>
      <c r="D104" s="189">
        <v>37</v>
      </c>
      <c r="E104" s="189">
        <v>39</v>
      </c>
      <c r="F104" s="189">
        <v>44</v>
      </c>
      <c r="G104" s="189">
        <v>40</v>
      </c>
      <c r="H104" s="189">
        <v>24</v>
      </c>
      <c r="I104" s="189">
        <v>31</v>
      </c>
      <c r="J104" s="189">
        <v>30</v>
      </c>
      <c r="K104" s="189">
        <v>26</v>
      </c>
      <c r="L104" s="83">
        <v>40</v>
      </c>
      <c r="M104" s="83">
        <v>28</v>
      </c>
    </row>
    <row r="105" spans="1:13" s="118" customFormat="1" ht="12" customHeight="1">
      <c r="A105" s="535" t="s">
        <v>551</v>
      </c>
      <c r="B105" s="536"/>
      <c r="D105" s="184">
        <f aca="true" t="shared" si="13" ref="D105:M105">SUM(D106:D109)</f>
        <v>352</v>
      </c>
      <c r="E105" s="184">
        <f t="shared" si="13"/>
        <v>319</v>
      </c>
      <c r="F105" s="184">
        <f t="shared" si="13"/>
        <v>376</v>
      </c>
      <c r="G105" s="184">
        <f t="shared" si="13"/>
        <v>368</v>
      </c>
      <c r="H105" s="184">
        <f t="shared" si="13"/>
        <v>342</v>
      </c>
      <c r="I105" s="184">
        <f t="shared" si="13"/>
        <v>356</v>
      </c>
      <c r="J105" s="184">
        <f t="shared" si="13"/>
        <v>368</v>
      </c>
      <c r="K105" s="184">
        <f t="shared" si="13"/>
        <v>330</v>
      </c>
      <c r="L105" s="184">
        <f t="shared" si="13"/>
        <v>261</v>
      </c>
      <c r="M105" s="184">
        <f t="shared" si="13"/>
        <v>366</v>
      </c>
    </row>
    <row r="106" spans="1:13" ht="12" customHeight="1">
      <c r="A106" s="114"/>
      <c r="B106" s="190" t="s">
        <v>552</v>
      </c>
      <c r="D106" s="189">
        <v>10</v>
      </c>
      <c r="E106" s="189">
        <v>13</v>
      </c>
      <c r="F106" s="189">
        <v>9</v>
      </c>
      <c r="G106" s="189">
        <v>16</v>
      </c>
      <c r="H106" s="189">
        <v>12</v>
      </c>
      <c r="I106" s="189">
        <v>13</v>
      </c>
      <c r="J106" s="189">
        <v>16</v>
      </c>
      <c r="K106" s="189">
        <v>12</v>
      </c>
      <c r="L106" s="83">
        <v>8</v>
      </c>
      <c r="M106" s="83">
        <v>11</v>
      </c>
    </row>
    <row r="107" spans="1:13" ht="12" customHeight="1">
      <c r="A107" s="185"/>
      <c r="B107" s="190" t="s">
        <v>553</v>
      </c>
      <c r="D107" s="189">
        <v>47</v>
      </c>
      <c r="E107" s="189">
        <v>26</v>
      </c>
      <c r="F107" s="189">
        <v>49</v>
      </c>
      <c r="G107" s="189">
        <v>47</v>
      </c>
      <c r="H107" s="189">
        <v>54</v>
      </c>
      <c r="I107" s="189">
        <v>42</v>
      </c>
      <c r="J107" s="189">
        <v>47</v>
      </c>
      <c r="K107" s="189">
        <v>31</v>
      </c>
      <c r="L107" s="83">
        <v>31</v>
      </c>
      <c r="M107" s="83">
        <v>35</v>
      </c>
    </row>
    <row r="108" spans="1:13" ht="12" customHeight="1">
      <c r="A108" s="114"/>
      <c r="B108" s="190" t="s">
        <v>554</v>
      </c>
      <c r="D108" s="189">
        <v>99</v>
      </c>
      <c r="E108" s="189">
        <v>89</v>
      </c>
      <c r="F108" s="189">
        <v>97</v>
      </c>
      <c r="G108" s="189">
        <v>90</v>
      </c>
      <c r="H108" s="189">
        <v>81</v>
      </c>
      <c r="I108" s="189">
        <v>89</v>
      </c>
      <c r="J108" s="189">
        <v>89</v>
      </c>
      <c r="K108" s="189">
        <v>83</v>
      </c>
      <c r="L108" s="83">
        <v>59</v>
      </c>
      <c r="M108" s="83">
        <v>73</v>
      </c>
    </row>
    <row r="109" spans="1:13" ht="12" customHeight="1">
      <c r="A109" s="114"/>
      <c r="B109" s="190" t="s">
        <v>555</v>
      </c>
      <c r="D109" s="189">
        <v>196</v>
      </c>
      <c r="E109" s="189">
        <v>191</v>
      </c>
      <c r="F109" s="189">
        <v>221</v>
      </c>
      <c r="G109" s="189">
        <v>215</v>
      </c>
      <c r="H109" s="189">
        <v>195</v>
      </c>
      <c r="I109" s="189">
        <v>212</v>
      </c>
      <c r="J109" s="189">
        <v>216</v>
      </c>
      <c r="K109" s="189">
        <v>204</v>
      </c>
      <c r="L109" s="83">
        <v>163</v>
      </c>
      <c r="M109" s="83">
        <v>247</v>
      </c>
    </row>
    <row r="110" spans="1:13" s="118" customFormat="1" ht="12" customHeight="1">
      <c r="A110" s="535" t="s">
        <v>556</v>
      </c>
      <c r="B110" s="536"/>
      <c r="D110" s="184">
        <f aca="true" t="shared" si="14" ref="D110:M110">SUM(D111:D117)</f>
        <v>1790</v>
      </c>
      <c r="E110" s="184">
        <f t="shared" si="14"/>
        <v>1753</v>
      </c>
      <c r="F110" s="184">
        <f t="shared" si="14"/>
        <v>1618</v>
      </c>
      <c r="G110" s="184">
        <f t="shared" si="14"/>
        <v>1717</v>
      </c>
      <c r="H110" s="184">
        <f t="shared" si="14"/>
        <v>1834</v>
      </c>
      <c r="I110" s="184">
        <f t="shared" si="14"/>
        <v>1900</v>
      </c>
      <c r="J110" s="184">
        <f t="shared" si="14"/>
        <v>1673</v>
      </c>
      <c r="K110" s="184">
        <f t="shared" si="14"/>
        <v>1742</v>
      </c>
      <c r="L110" s="184">
        <f t="shared" si="14"/>
        <v>1661</v>
      </c>
      <c r="M110" s="184">
        <f t="shared" si="14"/>
        <v>1681</v>
      </c>
    </row>
    <row r="111" spans="1:13" ht="12" customHeight="1">
      <c r="A111" s="114"/>
      <c r="B111" s="190" t="s">
        <v>557</v>
      </c>
      <c r="D111" s="189">
        <v>79</v>
      </c>
      <c r="E111" s="189">
        <v>47</v>
      </c>
      <c r="F111" s="189">
        <v>53</v>
      </c>
      <c r="G111" s="189">
        <v>49</v>
      </c>
      <c r="H111" s="189">
        <v>53</v>
      </c>
      <c r="I111" s="189">
        <v>58</v>
      </c>
      <c r="J111" s="189">
        <v>54</v>
      </c>
      <c r="K111" s="189">
        <v>78</v>
      </c>
      <c r="L111" s="83">
        <v>43</v>
      </c>
      <c r="M111" s="83">
        <v>52</v>
      </c>
    </row>
    <row r="112" spans="1:13" ht="12" customHeight="1">
      <c r="A112" s="114"/>
      <c r="B112" s="190" t="s">
        <v>558</v>
      </c>
      <c r="D112" s="189">
        <v>61</v>
      </c>
      <c r="E112" s="189">
        <v>83</v>
      </c>
      <c r="F112" s="189">
        <v>37</v>
      </c>
      <c r="G112" s="189">
        <v>62</v>
      </c>
      <c r="H112" s="189">
        <v>100</v>
      </c>
      <c r="I112" s="189">
        <v>88</v>
      </c>
      <c r="J112" s="189">
        <v>47</v>
      </c>
      <c r="K112" s="189">
        <v>48</v>
      </c>
      <c r="L112" s="83">
        <v>66</v>
      </c>
      <c r="M112" s="83">
        <v>69</v>
      </c>
    </row>
    <row r="113" spans="1:13" ht="12" customHeight="1">
      <c r="A113" s="114"/>
      <c r="B113" s="190" t="s">
        <v>559</v>
      </c>
      <c r="D113" s="189">
        <v>193</v>
      </c>
      <c r="E113" s="189">
        <v>185</v>
      </c>
      <c r="F113" s="189">
        <v>158</v>
      </c>
      <c r="G113" s="189">
        <v>230</v>
      </c>
      <c r="H113" s="189">
        <v>207</v>
      </c>
      <c r="I113" s="189">
        <v>211</v>
      </c>
      <c r="J113" s="189">
        <v>172</v>
      </c>
      <c r="K113" s="189">
        <v>247</v>
      </c>
      <c r="L113" s="83">
        <v>195</v>
      </c>
      <c r="M113" s="83">
        <v>218</v>
      </c>
    </row>
    <row r="114" spans="1:13" ht="12" customHeight="1">
      <c r="A114" s="114"/>
      <c r="B114" s="190" t="s">
        <v>560</v>
      </c>
      <c r="D114" s="189">
        <v>843</v>
      </c>
      <c r="E114" s="189">
        <v>842</v>
      </c>
      <c r="F114" s="189">
        <v>780</v>
      </c>
      <c r="G114" s="189">
        <v>802</v>
      </c>
      <c r="H114" s="189">
        <v>847</v>
      </c>
      <c r="I114" s="189">
        <v>870</v>
      </c>
      <c r="J114" s="189">
        <v>756</v>
      </c>
      <c r="K114" s="189">
        <v>786</v>
      </c>
      <c r="L114" s="83">
        <v>787</v>
      </c>
      <c r="M114" s="83">
        <v>739</v>
      </c>
    </row>
    <row r="115" spans="1:13" ht="12" customHeight="1">
      <c r="A115" s="114"/>
      <c r="B115" s="190" t="s">
        <v>561</v>
      </c>
      <c r="D115" s="189">
        <v>450</v>
      </c>
      <c r="E115" s="189">
        <v>480</v>
      </c>
      <c r="F115" s="189">
        <v>455</v>
      </c>
      <c r="G115" s="189">
        <v>451</v>
      </c>
      <c r="H115" s="189">
        <v>505</v>
      </c>
      <c r="I115" s="189">
        <v>524</v>
      </c>
      <c r="J115" s="189">
        <v>455</v>
      </c>
      <c r="K115" s="189">
        <v>482</v>
      </c>
      <c r="L115" s="83">
        <v>436</v>
      </c>
      <c r="M115" s="83">
        <v>486</v>
      </c>
    </row>
    <row r="116" spans="1:13" ht="12" customHeight="1">
      <c r="A116" s="185"/>
      <c r="B116" s="194" t="s">
        <v>562</v>
      </c>
      <c r="D116" s="189">
        <v>105</v>
      </c>
      <c r="E116" s="189">
        <v>78</v>
      </c>
      <c r="F116" s="189">
        <v>88</v>
      </c>
      <c r="G116" s="189">
        <v>85</v>
      </c>
      <c r="H116" s="189">
        <v>83</v>
      </c>
      <c r="I116" s="189">
        <v>85</v>
      </c>
      <c r="J116" s="189">
        <v>116</v>
      </c>
      <c r="K116" s="189">
        <v>65</v>
      </c>
      <c r="L116" s="83">
        <v>90</v>
      </c>
      <c r="M116" s="83">
        <v>67</v>
      </c>
    </row>
    <row r="117" spans="1:13" ht="12" customHeight="1">
      <c r="A117" s="185"/>
      <c r="B117" s="190" t="s">
        <v>563</v>
      </c>
      <c r="D117" s="189">
        <v>59</v>
      </c>
      <c r="E117" s="189">
        <v>38</v>
      </c>
      <c r="F117" s="189">
        <v>47</v>
      </c>
      <c r="G117" s="189">
        <v>38</v>
      </c>
      <c r="H117" s="189">
        <v>39</v>
      </c>
      <c r="I117" s="189">
        <v>64</v>
      </c>
      <c r="J117" s="189">
        <v>73</v>
      </c>
      <c r="K117" s="189">
        <v>36</v>
      </c>
      <c r="L117" s="83">
        <v>44</v>
      </c>
      <c r="M117" s="83">
        <v>50</v>
      </c>
    </row>
    <row r="118" spans="1:13" s="118" customFormat="1" ht="12" customHeight="1">
      <c r="A118" s="535" t="s">
        <v>564</v>
      </c>
      <c r="B118" s="536"/>
      <c r="D118" s="184">
        <f aca="true" t="shared" si="15" ref="D118:M118">SUM(D119:D123)</f>
        <v>823</v>
      </c>
      <c r="E118" s="184">
        <f t="shared" si="15"/>
        <v>803</v>
      </c>
      <c r="F118" s="184">
        <f t="shared" si="15"/>
        <v>768</v>
      </c>
      <c r="G118" s="184">
        <f t="shared" si="15"/>
        <v>730</v>
      </c>
      <c r="H118" s="184">
        <f t="shared" si="15"/>
        <v>840</v>
      </c>
      <c r="I118" s="184">
        <f t="shared" si="15"/>
        <v>866</v>
      </c>
      <c r="J118" s="184">
        <f t="shared" si="15"/>
        <v>723</v>
      </c>
      <c r="K118" s="184">
        <f t="shared" si="15"/>
        <v>780</v>
      </c>
      <c r="L118" s="184">
        <f t="shared" si="15"/>
        <v>676</v>
      </c>
      <c r="M118" s="184">
        <f t="shared" si="15"/>
        <v>789</v>
      </c>
    </row>
    <row r="119" spans="1:13" ht="12" customHeight="1">
      <c r="A119" s="114"/>
      <c r="B119" s="190" t="s">
        <v>565</v>
      </c>
      <c r="D119" s="189">
        <v>43</v>
      </c>
      <c r="E119" s="189">
        <v>47</v>
      </c>
      <c r="F119" s="189">
        <v>51</v>
      </c>
      <c r="G119" s="189">
        <v>59</v>
      </c>
      <c r="H119" s="189">
        <v>69</v>
      </c>
      <c r="I119" s="189">
        <v>66</v>
      </c>
      <c r="J119" s="189">
        <v>47</v>
      </c>
      <c r="K119" s="189">
        <v>49</v>
      </c>
      <c r="L119" s="83">
        <v>48</v>
      </c>
      <c r="M119" s="83">
        <v>44</v>
      </c>
    </row>
    <row r="120" spans="1:13" ht="12" customHeight="1">
      <c r="A120" s="114"/>
      <c r="B120" s="190" t="s">
        <v>566</v>
      </c>
      <c r="D120" s="189">
        <v>57</v>
      </c>
      <c r="E120" s="189">
        <v>54</v>
      </c>
      <c r="F120" s="189">
        <v>45</v>
      </c>
      <c r="G120" s="189">
        <v>38</v>
      </c>
      <c r="H120" s="189">
        <v>48</v>
      </c>
      <c r="I120" s="189">
        <v>55</v>
      </c>
      <c r="J120" s="189">
        <v>42</v>
      </c>
      <c r="K120" s="189">
        <v>42</v>
      </c>
      <c r="L120" s="83">
        <v>43</v>
      </c>
      <c r="M120" s="83">
        <v>48</v>
      </c>
    </row>
    <row r="121" spans="1:13" ht="12" customHeight="1">
      <c r="A121" s="114"/>
      <c r="B121" s="190" t="s">
        <v>567</v>
      </c>
      <c r="D121" s="189">
        <v>353</v>
      </c>
      <c r="E121" s="189">
        <v>328</v>
      </c>
      <c r="F121" s="189">
        <v>333</v>
      </c>
      <c r="G121" s="189">
        <v>316</v>
      </c>
      <c r="H121" s="189">
        <v>337</v>
      </c>
      <c r="I121" s="189">
        <v>351</v>
      </c>
      <c r="J121" s="189">
        <v>281</v>
      </c>
      <c r="K121" s="189">
        <v>317</v>
      </c>
      <c r="L121" s="83">
        <v>256</v>
      </c>
      <c r="M121" s="83">
        <v>343</v>
      </c>
    </row>
    <row r="122" spans="1:13" ht="12" customHeight="1">
      <c r="A122" s="114"/>
      <c r="B122" s="190" t="s">
        <v>568</v>
      </c>
      <c r="D122" s="189">
        <v>279</v>
      </c>
      <c r="E122" s="189">
        <v>288</v>
      </c>
      <c r="F122" s="189">
        <v>270</v>
      </c>
      <c r="G122" s="189">
        <v>237</v>
      </c>
      <c r="H122" s="189">
        <v>305</v>
      </c>
      <c r="I122" s="189">
        <v>296</v>
      </c>
      <c r="J122" s="189">
        <v>264</v>
      </c>
      <c r="K122" s="189">
        <v>284</v>
      </c>
      <c r="L122" s="83">
        <v>248</v>
      </c>
      <c r="M122" s="83">
        <v>270</v>
      </c>
    </row>
    <row r="123" spans="1:13" ht="12" customHeight="1">
      <c r="A123" s="185"/>
      <c r="B123" s="190" t="s">
        <v>569</v>
      </c>
      <c r="D123" s="189">
        <v>91</v>
      </c>
      <c r="E123" s="189">
        <v>86</v>
      </c>
      <c r="F123" s="189">
        <v>69</v>
      </c>
      <c r="G123" s="189">
        <v>80</v>
      </c>
      <c r="H123" s="189">
        <v>81</v>
      </c>
      <c r="I123" s="189">
        <v>98</v>
      </c>
      <c r="J123" s="189">
        <v>89</v>
      </c>
      <c r="K123" s="189">
        <v>88</v>
      </c>
      <c r="L123" s="83">
        <v>81</v>
      </c>
      <c r="M123" s="83">
        <v>84</v>
      </c>
    </row>
    <row r="124" spans="1:13" s="118" customFormat="1" ht="12" customHeight="1">
      <c r="A124" s="535" t="s">
        <v>570</v>
      </c>
      <c r="B124" s="536"/>
      <c r="D124" s="184">
        <f aca="true" t="shared" si="16" ref="D124:M124">SUM(D125:D127)</f>
        <v>2368</v>
      </c>
      <c r="E124" s="184">
        <f t="shared" si="16"/>
        <v>2394</v>
      </c>
      <c r="F124" s="184">
        <f t="shared" si="16"/>
        <v>2333</v>
      </c>
      <c r="G124" s="184">
        <f t="shared" si="16"/>
        <v>2233</v>
      </c>
      <c r="H124" s="184">
        <f t="shared" si="16"/>
        <v>2535</v>
      </c>
      <c r="I124" s="184">
        <f t="shared" si="16"/>
        <v>2231</v>
      </c>
      <c r="J124" s="184">
        <f t="shared" si="16"/>
        <v>2097</v>
      </c>
      <c r="K124" s="184">
        <f t="shared" si="16"/>
        <v>2159</v>
      </c>
      <c r="L124" s="184">
        <f t="shared" si="16"/>
        <v>1985</v>
      </c>
      <c r="M124" s="184">
        <f t="shared" si="16"/>
        <v>2208</v>
      </c>
    </row>
    <row r="125" spans="1:13" ht="12" customHeight="1">
      <c r="A125" s="114"/>
      <c r="B125" s="190" t="s">
        <v>571</v>
      </c>
      <c r="D125" s="189">
        <v>489</v>
      </c>
      <c r="E125" s="189">
        <v>435</v>
      </c>
      <c r="F125" s="189">
        <v>459</v>
      </c>
      <c r="G125" s="189">
        <v>422</v>
      </c>
      <c r="H125" s="189">
        <v>529</v>
      </c>
      <c r="I125" s="189">
        <v>491</v>
      </c>
      <c r="J125" s="189">
        <v>391</v>
      </c>
      <c r="K125" s="189">
        <v>410</v>
      </c>
      <c r="L125" s="83">
        <v>449</v>
      </c>
      <c r="M125" s="83">
        <v>467</v>
      </c>
    </row>
    <row r="126" spans="1:13" ht="12" customHeight="1">
      <c r="A126" s="114"/>
      <c r="B126" s="190" t="s">
        <v>572</v>
      </c>
      <c r="D126" s="189">
        <v>932</v>
      </c>
      <c r="E126" s="189">
        <v>1022</v>
      </c>
      <c r="F126" s="189">
        <v>970</v>
      </c>
      <c r="G126" s="189">
        <v>945</v>
      </c>
      <c r="H126" s="189">
        <v>973</v>
      </c>
      <c r="I126" s="189">
        <v>973</v>
      </c>
      <c r="J126" s="189">
        <v>902</v>
      </c>
      <c r="K126" s="189">
        <v>900</v>
      </c>
      <c r="L126" s="83">
        <v>773</v>
      </c>
      <c r="M126" s="83">
        <v>886</v>
      </c>
    </row>
    <row r="127" spans="1:13" ht="12" customHeight="1">
      <c r="A127" s="114"/>
      <c r="B127" s="190" t="s">
        <v>573</v>
      </c>
      <c r="D127" s="189">
        <v>947</v>
      </c>
      <c r="E127" s="189">
        <v>937</v>
      </c>
      <c r="F127" s="189">
        <v>904</v>
      </c>
      <c r="G127" s="189">
        <v>866</v>
      </c>
      <c r="H127" s="189">
        <v>1033</v>
      </c>
      <c r="I127" s="189">
        <v>767</v>
      </c>
      <c r="J127" s="189">
        <v>804</v>
      </c>
      <c r="K127" s="189">
        <v>849</v>
      </c>
      <c r="L127" s="83">
        <v>763</v>
      </c>
      <c r="M127" s="83">
        <v>855</v>
      </c>
    </row>
    <row r="128" spans="1:13" s="118" customFormat="1" ht="12" customHeight="1">
      <c r="A128" s="535" t="s">
        <v>574</v>
      </c>
      <c r="B128" s="536"/>
      <c r="D128" s="184">
        <f aca="true" t="shared" si="17" ref="D128:M128">SUM(D129:D136)</f>
        <v>702</v>
      </c>
      <c r="E128" s="184">
        <f t="shared" si="17"/>
        <v>590</v>
      </c>
      <c r="F128" s="184">
        <f t="shared" si="17"/>
        <v>556</v>
      </c>
      <c r="G128" s="184">
        <f t="shared" si="17"/>
        <v>654</v>
      </c>
      <c r="H128" s="184">
        <f t="shared" si="17"/>
        <v>694</v>
      </c>
      <c r="I128" s="184">
        <f t="shared" si="17"/>
        <v>597</v>
      </c>
      <c r="J128" s="184">
        <f t="shared" si="17"/>
        <v>601</v>
      </c>
      <c r="K128" s="184">
        <f t="shared" si="17"/>
        <v>547</v>
      </c>
      <c r="L128" s="184">
        <f t="shared" si="17"/>
        <v>539</v>
      </c>
      <c r="M128" s="184">
        <f t="shared" si="17"/>
        <v>563</v>
      </c>
    </row>
    <row r="129" spans="1:13" ht="12" customHeight="1">
      <c r="A129" s="114"/>
      <c r="B129" s="190" t="s">
        <v>575</v>
      </c>
      <c r="D129" s="189">
        <v>259</v>
      </c>
      <c r="E129" s="189">
        <v>255</v>
      </c>
      <c r="F129" s="189">
        <v>217</v>
      </c>
      <c r="G129" s="189">
        <v>271</v>
      </c>
      <c r="H129" s="189">
        <v>228</v>
      </c>
      <c r="I129" s="189">
        <v>216</v>
      </c>
      <c r="J129" s="189">
        <v>219</v>
      </c>
      <c r="K129" s="189">
        <v>203</v>
      </c>
      <c r="L129" s="83">
        <v>233</v>
      </c>
      <c r="M129" s="83">
        <v>214</v>
      </c>
    </row>
    <row r="130" spans="1:13" ht="12" customHeight="1">
      <c r="A130" s="114"/>
      <c r="B130" s="190" t="s">
        <v>576</v>
      </c>
      <c r="D130" s="189">
        <v>22</v>
      </c>
      <c r="E130" s="189">
        <v>30</v>
      </c>
      <c r="F130" s="189">
        <v>24</v>
      </c>
      <c r="G130" s="189">
        <v>20</v>
      </c>
      <c r="H130" s="189">
        <v>35</v>
      </c>
      <c r="I130" s="189">
        <v>37</v>
      </c>
      <c r="J130" s="189">
        <v>22</v>
      </c>
      <c r="K130" s="189">
        <v>24</v>
      </c>
      <c r="L130" s="83">
        <v>21</v>
      </c>
      <c r="M130" s="83">
        <v>23</v>
      </c>
    </row>
    <row r="131" spans="1:13" ht="12" customHeight="1">
      <c r="A131" s="114"/>
      <c r="B131" s="190" t="s">
        <v>577</v>
      </c>
      <c r="D131" s="189">
        <v>69</v>
      </c>
      <c r="E131" s="189">
        <v>41</v>
      </c>
      <c r="F131" s="189">
        <v>65</v>
      </c>
      <c r="G131" s="189">
        <v>56</v>
      </c>
      <c r="H131" s="189">
        <v>66</v>
      </c>
      <c r="I131" s="189">
        <v>54</v>
      </c>
      <c r="J131" s="189">
        <v>53</v>
      </c>
      <c r="K131" s="189">
        <v>56</v>
      </c>
      <c r="L131" s="83">
        <v>57</v>
      </c>
      <c r="M131" s="83">
        <v>52</v>
      </c>
    </row>
    <row r="132" spans="1:13" ht="12" customHeight="1">
      <c r="A132" s="114"/>
      <c r="B132" s="190" t="s">
        <v>578</v>
      </c>
      <c r="C132" s="108"/>
      <c r="D132" s="195">
        <v>74</v>
      </c>
      <c r="E132" s="195">
        <v>40</v>
      </c>
      <c r="F132" s="195">
        <v>47</v>
      </c>
      <c r="G132" s="195">
        <v>67</v>
      </c>
      <c r="H132" s="195">
        <v>67</v>
      </c>
      <c r="I132" s="195">
        <v>58</v>
      </c>
      <c r="J132" s="195">
        <v>54</v>
      </c>
      <c r="K132" s="195">
        <v>66</v>
      </c>
      <c r="L132" s="83">
        <v>44</v>
      </c>
      <c r="M132" s="83">
        <v>44</v>
      </c>
    </row>
    <row r="133" spans="1:13" ht="12" customHeight="1">
      <c r="A133" s="114"/>
      <c r="B133" s="190" t="s">
        <v>579</v>
      </c>
      <c r="D133" s="189">
        <v>69</v>
      </c>
      <c r="E133" s="189">
        <v>55</v>
      </c>
      <c r="F133" s="189">
        <v>54</v>
      </c>
      <c r="G133" s="189">
        <v>74</v>
      </c>
      <c r="H133" s="189">
        <v>91</v>
      </c>
      <c r="I133" s="189">
        <v>56</v>
      </c>
      <c r="J133" s="189">
        <v>53</v>
      </c>
      <c r="K133" s="189">
        <v>62</v>
      </c>
      <c r="L133" s="83">
        <v>42</v>
      </c>
      <c r="M133" s="83">
        <v>65</v>
      </c>
    </row>
    <row r="134" spans="1:13" ht="12" customHeight="1">
      <c r="A134" s="185"/>
      <c r="B134" s="190" t="s">
        <v>580</v>
      </c>
      <c r="D134" s="189">
        <v>100</v>
      </c>
      <c r="E134" s="189">
        <v>60</v>
      </c>
      <c r="F134" s="189">
        <v>61</v>
      </c>
      <c r="G134" s="189">
        <v>71</v>
      </c>
      <c r="H134" s="189">
        <v>87</v>
      </c>
      <c r="I134" s="189">
        <v>76</v>
      </c>
      <c r="J134" s="189">
        <v>77</v>
      </c>
      <c r="K134" s="189">
        <v>49</v>
      </c>
      <c r="L134" s="83">
        <v>60</v>
      </c>
      <c r="M134" s="83">
        <v>70</v>
      </c>
    </row>
    <row r="135" spans="1:13" ht="12" customHeight="1">
      <c r="A135" s="114"/>
      <c r="B135" s="190" t="s">
        <v>581</v>
      </c>
      <c r="D135" s="189">
        <v>69</v>
      </c>
      <c r="E135" s="189">
        <v>63</v>
      </c>
      <c r="F135" s="189">
        <v>66</v>
      </c>
      <c r="G135" s="189">
        <v>56</v>
      </c>
      <c r="H135" s="189">
        <v>76</v>
      </c>
      <c r="I135" s="189">
        <v>56</v>
      </c>
      <c r="J135" s="189">
        <v>73</v>
      </c>
      <c r="K135" s="189">
        <v>56</v>
      </c>
      <c r="L135" s="83">
        <v>46</v>
      </c>
      <c r="M135" s="83">
        <v>65</v>
      </c>
    </row>
    <row r="136" spans="1:13" ht="12" customHeight="1">
      <c r="A136" s="114"/>
      <c r="B136" s="190" t="s">
        <v>582</v>
      </c>
      <c r="D136" s="189">
        <v>40</v>
      </c>
      <c r="E136" s="189">
        <v>46</v>
      </c>
      <c r="F136" s="189">
        <v>22</v>
      </c>
      <c r="G136" s="189">
        <v>39</v>
      </c>
      <c r="H136" s="189">
        <v>44</v>
      </c>
      <c r="I136" s="189">
        <v>44</v>
      </c>
      <c r="J136" s="189">
        <v>50</v>
      </c>
      <c r="K136" s="189">
        <v>31</v>
      </c>
      <c r="L136" s="83">
        <v>36</v>
      </c>
      <c r="M136" s="83">
        <v>30</v>
      </c>
    </row>
    <row r="137" spans="1:13" s="118" customFormat="1" ht="12" customHeight="1">
      <c r="A137" s="535" t="s">
        <v>583</v>
      </c>
      <c r="B137" s="537"/>
      <c r="D137" s="184">
        <v>127</v>
      </c>
      <c r="E137" s="184">
        <v>145</v>
      </c>
      <c r="F137" s="184">
        <v>113</v>
      </c>
      <c r="G137" s="184">
        <v>152</v>
      </c>
      <c r="H137" s="184">
        <v>178</v>
      </c>
      <c r="I137" s="184">
        <v>182</v>
      </c>
      <c r="J137" s="184">
        <v>135</v>
      </c>
      <c r="K137" s="184">
        <v>135</v>
      </c>
      <c r="L137" s="118">
        <v>124</v>
      </c>
      <c r="M137" s="118">
        <v>180</v>
      </c>
    </row>
    <row r="138" spans="1:13" s="118" customFormat="1" ht="12" customHeight="1">
      <c r="A138" s="535" t="s">
        <v>584</v>
      </c>
      <c r="B138" s="537"/>
      <c r="D138" s="184">
        <v>182</v>
      </c>
      <c r="E138" s="184">
        <v>68</v>
      </c>
      <c r="F138" s="184">
        <v>161</v>
      </c>
      <c r="G138" s="184">
        <v>35</v>
      </c>
      <c r="H138" s="184">
        <v>209</v>
      </c>
      <c r="I138" s="184">
        <v>40</v>
      </c>
      <c r="J138" s="184">
        <v>166</v>
      </c>
      <c r="K138" s="184">
        <v>19</v>
      </c>
      <c r="L138" s="118">
        <v>161</v>
      </c>
      <c r="M138" s="118">
        <v>18</v>
      </c>
    </row>
    <row r="139" ht="3.75" customHeight="1">
      <c r="B139" s="129"/>
    </row>
    <row r="140" spans="1:13" ht="3.75" customHeight="1">
      <c r="A140" s="196"/>
      <c r="B140" s="197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</row>
    <row r="141" spans="1:7" ht="11.25" customHeight="1">
      <c r="A141" s="8" t="s">
        <v>525</v>
      </c>
      <c r="B141" s="8"/>
      <c r="C141" s="8"/>
      <c r="D141" s="8"/>
      <c r="E141" s="8"/>
      <c r="F141" s="8"/>
      <c r="G141" s="8"/>
    </row>
    <row r="142" spans="1:7" ht="11.25" customHeight="1">
      <c r="A142" s="41" t="s">
        <v>677</v>
      </c>
      <c r="B142" s="8"/>
      <c r="C142" s="8"/>
      <c r="D142" s="8"/>
      <c r="E142" s="8"/>
      <c r="F142" s="8"/>
      <c r="G142" s="8"/>
    </row>
  </sheetData>
  <mergeCells count="41">
    <mergeCell ref="A3:M3"/>
    <mergeCell ref="A75:M75"/>
    <mergeCell ref="A38:B38"/>
    <mergeCell ref="A44:B44"/>
    <mergeCell ref="A50:B50"/>
    <mergeCell ref="A61:B61"/>
    <mergeCell ref="L5:M5"/>
    <mergeCell ref="H5:I5"/>
    <mergeCell ref="J5:K5"/>
    <mergeCell ref="D5:E5"/>
    <mergeCell ref="A26:B26"/>
    <mergeCell ref="A35:B35"/>
    <mergeCell ref="A10:B10"/>
    <mergeCell ref="A11:B11"/>
    <mergeCell ref="A15:B15"/>
    <mergeCell ref="F5:G5"/>
    <mergeCell ref="A90:B90"/>
    <mergeCell ref="A98:B98"/>
    <mergeCell ref="A8:B8"/>
    <mergeCell ref="A18:B18"/>
    <mergeCell ref="A16:B16"/>
    <mergeCell ref="A17:B17"/>
    <mergeCell ref="A12:B12"/>
    <mergeCell ref="A13:B13"/>
    <mergeCell ref="A14:B14"/>
    <mergeCell ref="L77:M77"/>
    <mergeCell ref="A80:B80"/>
    <mergeCell ref="A83:B83"/>
    <mergeCell ref="D77:E77"/>
    <mergeCell ref="F77:G77"/>
    <mergeCell ref="H77:I77"/>
    <mergeCell ref="J77:K77"/>
    <mergeCell ref="A78:B78"/>
    <mergeCell ref="A102:B102"/>
    <mergeCell ref="A137:B137"/>
    <mergeCell ref="A138:B138"/>
    <mergeCell ref="A110:B110"/>
    <mergeCell ref="A118:B118"/>
    <mergeCell ref="A124:B124"/>
    <mergeCell ref="A128:B128"/>
    <mergeCell ref="A105:B105"/>
  </mergeCells>
  <printOptions/>
  <pageMargins left="0.5905511811023623" right="0.5905511811023623" top="0.7874015748031497" bottom="0.7480314960629921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0"/>
  <dimension ref="A1:Q21"/>
  <sheetViews>
    <sheetView workbookViewId="0" topLeftCell="A1">
      <selection activeCell="E10" sqref="E10"/>
    </sheetView>
  </sheetViews>
  <sheetFormatPr defaultColWidth="9.59765625" defaultRowHeight="13.5"/>
  <cols>
    <col min="1" max="1" width="6" style="7" customWidth="1"/>
    <col min="2" max="2" width="5.3984375" style="142" customWidth="1"/>
    <col min="3" max="3" width="4.3984375" style="7" customWidth="1"/>
    <col min="4" max="4" width="1.59765625" style="7" customWidth="1"/>
    <col min="5" max="5" width="12.19921875" style="7" customWidth="1"/>
    <col min="6" max="6" width="13.59765625" style="7" customWidth="1"/>
    <col min="7" max="7" width="17.3984375" style="7" customWidth="1"/>
    <col min="8" max="8" width="14.59765625" style="7" customWidth="1"/>
    <col min="9" max="9" width="13" style="7" customWidth="1"/>
    <col min="10" max="10" width="11.3984375" style="7" customWidth="1"/>
    <col min="11" max="11" width="13" style="7" customWidth="1"/>
    <col min="12" max="12" width="12.19921875" style="7" customWidth="1"/>
    <col min="13" max="16384" width="9.59765625" style="7" customWidth="1"/>
  </cols>
  <sheetData>
    <row r="1" spans="1:17" ht="18" customHeight="1">
      <c r="A1" s="509" t="s">
        <v>585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142"/>
      <c r="N1" s="173"/>
      <c r="O1" s="173"/>
      <c r="P1" s="173"/>
      <c r="Q1" s="173"/>
    </row>
    <row r="2" spans="1:17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42"/>
      <c r="N2" s="173"/>
      <c r="O2" s="173"/>
      <c r="P2" s="173"/>
      <c r="Q2" s="173"/>
    </row>
    <row r="3" spans="1:17" s="108" customFormat="1" ht="12" customHeight="1">
      <c r="A3" s="383"/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138" t="s">
        <v>698</v>
      </c>
      <c r="M3" s="116"/>
      <c r="N3" s="140"/>
      <c r="O3" s="140"/>
      <c r="P3" s="140"/>
      <c r="Q3" s="140"/>
    </row>
    <row r="4" ht="3.75" customHeight="1"/>
    <row r="5" spans="1:12" ht="15.75" customHeight="1">
      <c r="A5" s="198"/>
      <c r="B5" s="199"/>
      <c r="C5" s="200" t="s">
        <v>419</v>
      </c>
      <c r="D5" s="53"/>
      <c r="E5" s="501" t="s">
        <v>586</v>
      </c>
      <c r="F5" s="498"/>
      <c r="G5" s="498"/>
      <c r="H5" s="498"/>
      <c r="I5" s="201"/>
      <c r="J5" s="498" t="s">
        <v>587</v>
      </c>
      <c r="K5" s="498"/>
      <c r="L5" s="499"/>
    </row>
    <row r="6" spans="1:12" ht="15.75" customHeight="1">
      <c r="A6" s="116"/>
      <c r="B6" s="116"/>
      <c r="C6" s="116"/>
      <c r="D6" s="82"/>
      <c r="E6" s="82" t="s">
        <v>588</v>
      </c>
      <c r="F6" s="202" t="s">
        <v>589</v>
      </c>
      <c r="G6" s="202" t="s">
        <v>590</v>
      </c>
      <c r="H6" s="203" t="s">
        <v>591</v>
      </c>
      <c r="I6" s="202" t="s">
        <v>592</v>
      </c>
      <c r="J6" s="545" t="s">
        <v>589</v>
      </c>
      <c r="K6" s="545" t="s">
        <v>593</v>
      </c>
      <c r="L6" s="546" t="s">
        <v>591</v>
      </c>
    </row>
    <row r="7" spans="1:12" ht="15.75" customHeight="1">
      <c r="A7" s="204" t="s">
        <v>38</v>
      </c>
      <c r="B7" s="204"/>
      <c r="C7" s="204"/>
      <c r="D7" s="57"/>
      <c r="E7" s="205" t="s">
        <v>678</v>
      </c>
      <c r="F7" s="206" t="s">
        <v>594</v>
      </c>
      <c r="G7" s="206" t="s">
        <v>595</v>
      </c>
      <c r="H7" s="206" t="s">
        <v>596</v>
      </c>
      <c r="I7" s="137"/>
      <c r="J7" s="527"/>
      <c r="K7" s="527"/>
      <c r="L7" s="525"/>
    </row>
    <row r="8" spans="3:12" ht="6" customHeight="1">
      <c r="C8" s="116"/>
      <c r="D8" s="82"/>
      <c r="E8" s="126"/>
      <c r="F8" s="116"/>
      <c r="G8" s="116"/>
      <c r="H8" s="116"/>
      <c r="I8" s="116"/>
      <c r="J8" s="116"/>
      <c r="K8" s="116"/>
      <c r="L8" s="116"/>
    </row>
    <row r="9" spans="1:16" s="207" customFormat="1" ht="19.5" customHeight="1">
      <c r="A9" s="207" t="s">
        <v>9</v>
      </c>
      <c r="B9" s="208">
        <v>35</v>
      </c>
      <c r="C9" s="208" t="s">
        <v>38</v>
      </c>
      <c r="D9" s="209"/>
      <c r="E9" s="210">
        <v>196288</v>
      </c>
      <c r="F9" s="210">
        <v>50230</v>
      </c>
      <c r="G9" s="210">
        <v>133222</v>
      </c>
      <c r="H9" s="210">
        <v>12836</v>
      </c>
      <c r="I9" s="210">
        <v>54447</v>
      </c>
      <c r="J9" s="211">
        <f>F9/E9*100</f>
        <v>25.589949462015</v>
      </c>
      <c r="K9" s="211">
        <f>G9/E9*100</f>
        <v>67.87067981741114</v>
      </c>
      <c r="L9" s="211">
        <f>H9/E9*100</f>
        <v>6.53937072057385</v>
      </c>
      <c r="N9" s="403"/>
      <c r="O9" s="403"/>
      <c r="P9" s="403"/>
    </row>
    <row r="10" spans="2:16" s="207" customFormat="1" ht="19.5" customHeight="1">
      <c r="B10" s="208">
        <v>40</v>
      </c>
      <c r="D10" s="212"/>
      <c r="E10" s="210">
        <v>217889</v>
      </c>
      <c r="F10" s="210">
        <v>46856</v>
      </c>
      <c r="G10" s="210">
        <v>154699</v>
      </c>
      <c r="H10" s="210">
        <v>15897</v>
      </c>
      <c r="I10" s="210">
        <v>66676</v>
      </c>
      <c r="J10" s="211">
        <f aca="true" t="shared" si="0" ref="J10:J17">F10/E10*100</f>
        <v>21.504527534662145</v>
      </c>
      <c r="K10" s="211">
        <f aca="true" t="shared" si="1" ref="K10:K17">G10/E10*100</f>
        <v>70.99899490107349</v>
      </c>
      <c r="L10" s="211">
        <f aca="true" t="shared" si="2" ref="L10:L17">H10/E10*100</f>
        <v>7.295916728242362</v>
      </c>
      <c r="N10" s="403"/>
      <c r="O10" s="403"/>
      <c r="P10" s="403"/>
    </row>
    <row r="11" spans="2:16" s="207" customFormat="1" ht="19.5" customHeight="1">
      <c r="B11" s="208">
        <v>45</v>
      </c>
      <c r="C11" s="208"/>
      <c r="D11" s="209"/>
      <c r="E11" s="210">
        <v>240481</v>
      </c>
      <c r="F11" s="210">
        <v>50481</v>
      </c>
      <c r="G11" s="210">
        <v>170319</v>
      </c>
      <c r="H11" s="210">
        <v>19588</v>
      </c>
      <c r="I11" s="210">
        <v>80201</v>
      </c>
      <c r="J11" s="211">
        <f t="shared" si="0"/>
        <v>20.99167917631746</v>
      </c>
      <c r="K11" s="211">
        <f t="shared" si="1"/>
        <v>70.82430628615151</v>
      </c>
      <c r="L11" s="211">
        <f t="shared" si="2"/>
        <v>8.145342043654177</v>
      </c>
      <c r="N11" s="403"/>
      <c r="O11" s="403"/>
      <c r="P11" s="403"/>
    </row>
    <row r="12" spans="2:16" s="207" customFormat="1" ht="19.5" customHeight="1">
      <c r="B12" s="208">
        <v>50</v>
      </c>
      <c r="C12" s="208"/>
      <c r="D12" s="209"/>
      <c r="E12" s="210">
        <v>280962</v>
      </c>
      <c r="F12" s="210">
        <v>63065</v>
      </c>
      <c r="G12" s="210">
        <v>193398</v>
      </c>
      <c r="H12" s="210">
        <v>24029</v>
      </c>
      <c r="I12" s="210">
        <v>97469</v>
      </c>
      <c r="J12" s="213">
        <f t="shared" si="0"/>
        <v>22.44609591332636</v>
      </c>
      <c r="K12" s="211">
        <f t="shared" si="1"/>
        <v>68.8342195741773</v>
      </c>
      <c r="L12" s="211">
        <f t="shared" si="2"/>
        <v>8.552402104199144</v>
      </c>
      <c r="N12" s="403"/>
      <c r="O12" s="403"/>
      <c r="P12" s="403"/>
    </row>
    <row r="13" spans="2:16" s="207" customFormat="1" ht="19.5" customHeight="1">
      <c r="B13" s="208">
        <v>55</v>
      </c>
      <c r="C13" s="208"/>
      <c r="D13" s="209"/>
      <c r="E13" s="210">
        <v>300822</v>
      </c>
      <c r="F13" s="210">
        <v>67137</v>
      </c>
      <c r="G13" s="210">
        <v>204125</v>
      </c>
      <c r="H13" s="210">
        <v>28903</v>
      </c>
      <c r="I13" s="210">
        <v>108346</v>
      </c>
      <c r="J13" s="211">
        <f t="shared" si="0"/>
        <v>22.317849093483854</v>
      </c>
      <c r="K13" s="211">
        <f t="shared" si="1"/>
        <v>67.85574193376814</v>
      </c>
      <c r="L13" s="211">
        <f t="shared" si="2"/>
        <v>9.608007393076305</v>
      </c>
      <c r="N13" s="403"/>
      <c r="O13" s="403"/>
      <c r="P13" s="403"/>
    </row>
    <row r="14" spans="2:16" s="207" customFormat="1" ht="19.5" customHeight="1">
      <c r="B14" s="208">
        <v>60</v>
      </c>
      <c r="C14" s="208"/>
      <c r="D14" s="209"/>
      <c r="E14" s="210">
        <v>312241</v>
      </c>
      <c r="F14" s="210">
        <v>65527</v>
      </c>
      <c r="G14" s="210">
        <v>211525</v>
      </c>
      <c r="H14" s="210">
        <v>33956</v>
      </c>
      <c r="I14" s="210">
        <v>113937</v>
      </c>
      <c r="J14" s="211">
        <f t="shared" si="0"/>
        <v>20.98603322433633</v>
      </c>
      <c r="K14" s="211">
        <f t="shared" si="1"/>
        <v>67.74414634849363</v>
      </c>
      <c r="L14" s="211">
        <f t="shared" si="2"/>
        <v>10.874933144590235</v>
      </c>
      <c r="N14" s="403"/>
      <c r="O14" s="403"/>
      <c r="P14" s="403"/>
    </row>
    <row r="15" spans="2:16" s="207" customFormat="1" ht="19.5" customHeight="1">
      <c r="B15" s="208">
        <v>2</v>
      </c>
      <c r="C15" s="208"/>
      <c r="D15" s="209"/>
      <c r="E15" s="210">
        <v>317069</v>
      </c>
      <c r="F15" s="210">
        <v>57041</v>
      </c>
      <c r="G15" s="210">
        <v>216199</v>
      </c>
      <c r="H15" s="210">
        <v>40890</v>
      </c>
      <c r="I15" s="210">
        <v>121022</v>
      </c>
      <c r="J15" s="211">
        <f t="shared" si="0"/>
        <v>17.99009048503638</v>
      </c>
      <c r="K15" s="211">
        <f t="shared" si="1"/>
        <v>68.18673537936537</v>
      </c>
      <c r="L15" s="211">
        <f t="shared" si="2"/>
        <v>12.896246558320112</v>
      </c>
      <c r="N15" s="403"/>
      <c r="O15" s="403"/>
      <c r="P15" s="403"/>
    </row>
    <row r="16" spans="1:16" s="207" customFormat="1" ht="19.5" customHeight="1">
      <c r="A16" s="207" t="s">
        <v>26</v>
      </c>
      <c r="B16" s="208">
        <v>7</v>
      </c>
      <c r="C16" s="208" t="s">
        <v>38</v>
      </c>
      <c r="D16" s="209"/>
      <c r="E16" s="210">
        <v>321999</v>
      </c>
      <c r="F16" s="210">
        <v>51064</v>
      </c>
      <c r="G16" s="210">
        <v>220188</v>
      </c>
      <c r="H16" s="210">
        <v>50102</v>
      </c>
      <c r="I16" s="210">
        <v>129298</v>
      </c>
      <c r="J16" s="211">
        <f t="shared" si="0"/>
        <v>15.858434342963799</v>
      </c>
      <c r="K16" s="211">
        <f t="shared" si="1"/>
        <v>68.38157882477896</v>
      </c>
      <c r="L16" s="211">
        <f t="shared" si="2"/>
        <v>15.559675651166618</v>
      </c>
      <c r="N16" s="403"/>
      <c r="O16" s="403"/>
      <c r="P16" s="403"/>
    </row>
    <row r="17" spans="2:16" s="214" customFormat="1" ht="19.5" customHeight="1">
      <c r="B17" s="215">
        <v>12</v>
      </c>
      <c r="C17" s="215"/>
      <c r="D17" s="216"/>
      <c r="E17" s="214">
        <v>330654</v>
      </c>
      <c r="F17" s="214">
        <v>47335</v>
      </c>
      <c r="G17" s="214">
        <v>221951</v>
      </c>
      <c r="H17" s="214">
        <v>60130</v>
      </c>
      <c r="I17" s="214">
        <v>139997</v>
      </c>
      <c r="J17" s="217">
        <f t="shared" si="0"/>
        <v>14.315568539923909</v>
      </c>
      <c r="K17" s="217">
        <f t="shared" si="1"/>
        <v>67.1248495406074</v>
      </c>
      <c r="L17" s="217">
        <f t="shared" si="2"/>
        <v>18.185172415878835</v>
      </c>
      <c r="N17" s="404"/>
      <c r="O17" s="404"/>
      <c r="P17" s="404"/>
    </row>
    <row r="18" spans="1:12" s="3" customFormat="1" ht="5.25" customHeight="1">
      <c r="A18" s="218"/>
      <c r="B18" s="219"/>
      <c r="C18" s="220"/>
      <c r="D18" s="221"/>
      <c r="E18" s="222"/>
      <c r="F18" s="222"/>
      <c r="G18" s="222"/>
      <c r="H18" s="222"/>
      <c r="I18" s="222"/>
      <c r="J18" s="223"/>
      <c r="K18" s="223"/>
      <c r="L18" s="223"/>
    </row>
    <row r="19" spans="5:12" ht="3.75" customHeight="1">
      <c r="E19" s="224"/>
      <c r="F19" s="224"/>
      <c r="G19" s="224"/>
      <c r="H19" s="224"/>
      <c r="I19" s="224"/>
      <c r="J19" s="224"/>
      <c r="K19" s="224"/>
      <c r="L19" s="224"/>
    </row>
    <row r="20" ht="11.25" customHeight="1">
      <c r="A20" s="7" t="s">
        <v>597</v>
      </c>
    </row>
    <row r="21" ht="12" customHeight="1">
      <c r="A21" s="225" t="s">
        <v>679</v>
      </c>
    </row>
  </sheetData>
  <mergeCells count="6">
    <mergeCell ref="A1:L1"/>
    <mergeCell ref="E5:H5"/>
    <mergeCell ref="J5:L5"/>
    <mergeCell ref="J6:J7"/>
    <mergeCell ref="K6:K7"/>
    <mergeCell ref="L6:L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2004-04-02T02:49:36Z</cp:lastPrinted>
  <dcterms:created xsi:type="dcterms:W3CDTF">1997-01-08T22:48:59Z</dcterms:created>
  <dcterms:modified xsi:type="dcterms:W3CDTF">2007-03-02T01:19:58Z</dcterms:modified>
  <cp:category/>
  <cp:version/>
  <cp:contentType/>
  <cp:contentStatus/>
</cp:coreProperties>
</file>