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0" windowWidth="12390" windowHeight="8295" tabRatio="927" activeTab="0"/>
  </bookViews>
  <sheets>
    <sheet name="160" sheetId="1" r:id="rId1"/>
    <sheet name="161" sheetId="2" r:id="rId2"/>
    <sheet name="162" sheetId="3" r:id="rId3"/>
    <sheet name="163" sheetId="4" r:id="rId4"/>
    <sheet name="164" sheetId="5" r:id="rId5"/>
    <sheet name="165" sheetId="6" r:id="rId6"/>
    <sheet name="166" sheetId="7" r:id="rId7"/>
    <sheet name="167" sheetId="8" r:id="rId8"/>
    <sheet name="168" sheetId="9" r:id="rId9"/>
    <sheet name="169その１" sheetId="10" r:id="rId10"/>
    <sheet name="169その２" sheetId="11" r:id="rId11"/>
    <sheet name="170" sheetId="12" r:id="rId12"/>
    <sheet name="171" sheetId="13" r:id="rId13"/>
    <sheet name="172" sheetId="14" r:id="rId14"/>
    <sheet name="173" sheetId="15" r:id="rId15"/>
  </sheets>
  <externalReferences>
    <externalReference r:id="rId18"/>
  </externalReferences>
  <definedNames>
    <definedName name="_xlnm.Print_Area" localSheetId="0">'160'!$A:$Z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<sst xmlns="http://schemas.openxmlformats.org/spreadsheetml/2006/main" count="735" uniqueCount="368">
  <si>
    <t>認知</t>
  </si>
  <si>
    <t>検挙</t>
  </si>
  <si>
    <t>火災件数</t>
  </si>
  <si>
    <t>160　被　　　疑</t>
  </si>
  <si>
    <t>　　　事　　　件</t>
  </si>
  <si>
    <t>受理人員</t>
  </si>
  <si>
    <t>既済人員</t>
  </si>
  <si>
    <t>未済人員</t>
  </si>
  <si>
    <t>総数</t>
  </si>
  <si>
    <t>旧受</t>
  </si>
  <si>
    <t>新受</t>
  </si>
  <si>
    <t>起訴</t>
  </si>
  <si>
    <t>不　起　訴</t>
  </si>
  <si>
    <t>中止</t>
  </si>
  <si>
    <t>他の検察
庁に送致</t>
  </si>
  <si>
    <t>家庭裁判
所に送致</t>
  </si>
  <si>
    <t>計</t>
  </si>
  <si>
    <t>通常受理</t>
  </si>
  <si>
    <t>他の検察
庁から</t>
  </si>
  <si>
    <t>家庭裁判
所から</t>
  </si>
  <si>
    <t>再起</t>
  </si>
  <si>
    <t xml:space="preserve">年・罪名
</t>
  </si>
  <si>
    <t>検察官認
知・直受</t>
  </si>
  <si>
    <t>司法警察
員から</t>
  </si>
  <si>
    <t>【刑法犯】</t>
  </si>
  <si>
    <t>公務執行妨害</t>
  </si>
  <si>
    <t>放　　　　火</t>
  </si>
  <si>
    <t>住　居　侵入</t>
  </si>
  <si>
    <t>文書偽造</t>
  </si>
  <si>
    <t>猥褻</t>
  </si>
  <si>
    <t>強制わいせつ致死傷等</t>
  </si>
  <si>
    <t>姦淫</t>
  </si>
  <si>
    <t>強制わいせつ・強姦</t>
  </si>
  <si>
    <t>重婚</t>
  </si>
  <si>
    <t>その他</t>
  </si>
  <si>
    <t>賭博・富くじ</t>
  </si>
  <si>
    <t>汚職</t>
  </si>
  <si>
    <t>職権乱用</t>
  </si>
  <si>
    <t>収賄</t>
  </si>
  <si>
    <t>贈賄</t>
  </si>
  <si>
    <t>殺人</t>
  </si>
  <si>
    <t>傷害</t>
  </si>
  <si>
    <t>傷　害　致　死</t>
  </si>
  <si>
    <t>傷　　　　　　害</t>
  </si>
  <si>
    <t>暴　　　　　　行</t>
  </si>
  <si>
    <t>そ　　の　　他</t>
  </si>
  <si>
    <t>危険運転致死傷</t>
  </si>
  <si>
    <t>危険運転致傷</t>
  </si>
  <si>
    <t>危険運転
致死傷</t>
  </si>
  <si>
    <t>危険運転致死</t>
  </si>
  <si>
    <t>過失
傷害</t>
  </si>
  <si>
    <t>業務上過失致死傷</t>
  </si>
  <si>
    <t>重過失致死傷</t>
  </si>
  <si>
    <t>業務上過失傷害</t>
  </si>
  <si>
    <t>業務上過失致死</t>
  </si>
  <si>
    <t>重過失傷害</t>
  </si>
  <si>
    <t>窃　　　　　盗</t>
  </si>
  <si>
    <t>強盗</t>
  </si>
  <si>
    <t>強盗致死傷・強盗強姦</t>
  </si>
  <si>
    <t>詐　　　　　欺</t>
  </si>
  <si>
    <t>恐　　　　　喝</t>
  </si>
  <si>
    <t>横領・背任</t>
  </si>
  <si>
    <t>盗品等関係</t>
  </si>
  <si>
    <t>暴行行為等処罰に関する法律</t>
  </si>
  <si>
    <t>その他の刑法犯</t>
  </si>
  <si>
    <t>【特別法犯】</t>
  </si>
  <si>
    <t>鉄砲刀剣類所持等取締</t>
  </si>
  <si>
    <t>大麻取締法</t>
  </si>
  <si>
    <t>麻薬及び向精神薬取締法</t>
  </si>
  <si>
    <t>覚せい剤取締法</t>
  </si>
  <si>
    <t>あへん法</t>
  </si>
  <si>
    <t>道路交通法</t>
  </si>
  <si>
    <t>その他の特別法判</t>
  </si>
  <si>
    <t>161  刑　事　事　件</t>
  </si>
  <si>
    <t>その１　　高知地方裁判所</t>
  </si>
  <si>
    <t>（単位：人）</t>
  </si>
  <si>
    <t>区分</t>
  </si>
  <si>
    <t>未終局</t>
  </si>
  <si>
    <t>総　数</t>
  </si>
  <si>
    <t>旧　受</t>
  </si>
  <si>
    <t>新　受</t>
  </si>
  <si>
    <t>無　罪</t>
  </si>
  <si>
    <t>有　罪</t>
  </si>
  <si>
    <t>年</t>
  </si>
  <si>
    <t>旧受</t>
  </si>
  <si>
    <t>執行猶予</t>
  </si>
  <si>
    <t>一　　　　審</t>
  </si>
  <si>
    <t>その他の事件</t>
  </si>
  <si>
    <t>*</t>
  </si>
  <si>
    <t>平成12年</t>
  </si>
  <si>
    <t>平成13年</t>
  </si>
  <si>
    <t>その２　　高知簡易裁判所</t>
  </si>
  <si>
    <t>略　　　式</t>
  </si>
  <si>
    <t>162　民  事　行　政　事　件</t>
  </si>
  <si>
    <t>(単位：件）</t>
  </si>
  <si>
    <t>受理</t>
  </si>
  <si>
    <t>既済</t>
  </si>
  <si>
    <t>未済</t>
  </si>
  <si>
    <t>新受</t>
  </si>
  <si>
    <t>(高知地方裁判所）</t>
  </si>
  <si>
    <t>強制執行等</t>
  </si>
  <si>
    <t>調停</t>
  </si>
  <si>
    <t>行政</t>
  </si>
  <si>
    <t>(高知簡易裁判所）</t>
  </si>
  <si>
    <t>督促</t>
  </si>
  <si>
    <t>163　民　事　調　停　事　件</t>
  </si>
  <si>
    <t>宅地建物調停</t>
  </si>
  <si>
    <t>農事調停</t>
  </si>
  <si>
    <t>鉱害調停</t>
  </si>
  <si>
    <t>交通調停</t>
  </si>
  <si>
    <t>公害等調停</t>
  </si>
  <si>
    <t>特定調停</t>
  </si>
  <si>
    <t>164　少　年　保　護　事　件</t>
  </si>
  <si>
    <t>送致</t>
  </si>
  <si>
    <t>検察官へ</t>
  </si>
  <si>
    <t>保護処分</t>
  </si>
  <si>
    <t>知事または児童相談所長へ送致</t>
  </si>
  <si>
    <t>不処分</t>
  </si>
  <si>
    <t>不開始</t>
  </si>
  <si>
    <t>移送回付</t>
  </si>
  <si>
    <t>併合</t>
  </si>
  <si>
    <t>(再  掲）</t>
  </si>
  <si>
    <t>うち道路交通事件</t>
  </si>
  <si>
    <t>165　家  事　調　停　事　件</t>
  </si>
  <si>
    <t>（単位：件）</t>
  </si>
  <si>
    <t>取下</t>
  </si>
  <si>
    <t>成立</t>
  </si>
  <si>
    <t>不成立</t>
  </si>
  <si>
    <t>【乙　類　事　件】</t>
  </si>
  <si>
    <t>夫婦の同居その他の夫婦間の協力扶助に関する処分(乙１)</t>
  </si>
  <si>
    <t>財産管理者の変更及び共有財産の分割に関する処分(乙２)</t>
  </si>
  <si>
    <t>婚姻から生ずる費用分担に関する処分(乙３)</t>
  </si>
  <si>
    <t>子の監護者の指定その他子の監護に関する処分(乙４)</t>
  </si>
  <si>
    <t>財産の分与に関する処分(乙５)</t>
  </si>
  <si>
    <t>祭祀の継承者の指定等(乙６,乙６の２)</t>
  </si>
  <si>
    <t>親権者の指定又は変更(乙７)</t>
  </si>
  <si>
    <t>扶養に関する処分(乙８)</t>
  </si>
  <si>
    <t>推定相続人の廃除及びその取り消し(乙９)</t>
  </si>
  <si>
    <t>寄与分を定める処分(乙９の２)</t>
  </si>
  <si>
    <t>遺産の分割に関する処分(乙10)</t>
  </si>
  <si>
    <t>そ　 の　 他</t>
  </si>
  <si>
    <t>【乙類を除く事件】</t>
  </si>
  <si>
    <t>婚姻中の夫婦間の事件</t>
  </si>
  <si>
    <t>婚姻外の男女間の事件</t>
  </si>
  <si>
    <t>離婚その他の男女関係解消にもとづく慰謝料</t>
  </si>
  <si>
    <t>親族間の紛争</t>
  </si>
  <si>
    <t>家事審判法第23条に掲げる事項</t>
  </si>
  <si>
    <t>離　　　　縁</t>
  </si>
  <si>
    <t>166　家　事　審　判　事　件</t>
  </si>
  <si>
    <t>認容</t>
  </si>
  <si>
    <t>却下</t>
  </si>
  <si>
    <t>【甲　類　事　件】</t>
  </si>
  <si>
    <t>不在者の財産管理に関する処分(甲3)</t>
  </si>
  <si>
    <t>親子関係(甲5～13)</t>
  </si>
  <si>
    <t>相続関係(甲23～32の2)</t>
  </si>
  <si>
    <t>遺言関係(甲33～38)</t>
  </si>
  <si>
    <t>遺留分の放棄についての許可(甲39)</t>
  </si>
  <si>
    <t>任意後見契約に関する法律関係</t>
  </si>
  <si>
    <t>戸籍法関係</t>
  </si>
  <si>
    <t>そ　の　他</t>
  </si>
  <si>
    <t>夫婦の財産管理者変更・
共有財産の分割(乙2)</t>
  </si>
  <si>
    <t>婚姻費用分担(乙3)</t>
  </si>
  <si>
    <t>子の監護者の指定その他の処分(乙4)</t>
  </si>
  <si>
    <t>財産の分与に関する処分(乙5)</t>
  </si>
  <si>
    <t>親権者の指定又は変更(乙7)</t>
  </si>
  <si>
    <t>寄与分を定める処分(乙9の2)</t>
  </si>
  <si>
    <t>167　登記事務取扱状況（県下）</t>
  </si>
  <si>
    <t>（金額単位：千円）</t>
  </si>
  <si>
    <t>甲号</t>
  </si>
  <si>
    <t>不動産登記</t>
  </si>
  <si>
    <t>商業･法人等の登記</t>
  </si>
  <si>
    <t>その他の登記</t>
  </si>
  <si>
    <t>年度</t>
  </si>
  <si>
    <t>件数</t>
  </si>
  <si>
    <t>登録免許税</t>
  </si>
  <si>
    <t>乙号</t>
  </si>
  <si>
    <t>謄本</t>
  </si>
  <si>
    <t>抄本</t>
  </si>
  <si>
    <t>閲覧</t>
  </si>
  <si>
    <t>証明</t>
  </si>
  <si>
    <t>手数料</t>
  </si>
  <si>
    <t>殺人</t>
  </si>
  <si>
    <t>放火</t>
  </si>
  <si>
    <t>強姦</t>
  </si>
  <si>
    <t>暴行</t>
  </si>
  <si>
    <t>脅迫</t>
  </si>
  <si>
    <t>恐喝</t>
  </si>
  <si>
    <t>窃盗</t>
  </si>
  <si>
    <t>盗品</t>
  </si>
  <si>
    <t>詐欺</t>
  </si>
  <si>
    <t>横領</t>
  </si>
  <si>
    <t>偽造</t>
  </si>
  <si>
    <t>背任</t>
  </si>
  <si>
    <t>賭博</t>
  </si>
  <si>
    <t>凶器準備集合</t>
  </si>
  <si>
    <t>その他刑法犯</t>
  </si>
  <si>
    <t>169　少　年　犯　罪　(県　下)</t>
  </si>
  <si>
    <t>犯罪</t>
  </si>
  <si>
    <t>触法</t>
  </si>
  <si>
    <t>その他の刑法犯</t>
  </si>
  <si>
    <t>刃物等所持</t>
  </si>
  <si>
    <t>性的いたずら</t>
  </si>
  <si>
    <t>家出</t>
  </si>
  <si>
    <t>怠学</t>
  </si>
  <si>
    <t>金品不正要求</t>
  </si>
  <si>
    <t>金品持出</t>
  </si>
  <si>
    <t>不健全性行為</t>
  </si>
  <si>
    <t>飲酒</t>
  </si>
  <si>
    <t>喫煙</t>
  </si>
  <si>
    <t>不良交友</t>
  </si>
  <si>
    <t>不健全娯楽</t>
  </si>
  <si>
    <t>粗暴行為</t>
  </si>
  <si>
    <t>暴走行為</t>
  </si>
  <si>
    <t>深夜はいかい</t>
  </si>
  <si>
    <t>薬物乱用</t>
  </si>
  <si>
    <t>無断外泊</t>
  </si>
  <si>
    <t>ぐ犯少年</t>
  </si>
  <si>
    <t>170 交　通　事　故　の　状　況</t>
  </si>
  <si>
    <t>高知署</t>
  </si>
  <si>
    <t>高知南署</t>
  </si>
  <si>
    <t>南国署</t>
  </si>
  <si>
    <t>死者</t>
  </si>
  <si>
    <t>負傷者</t>
  </si>
  <si>
    <t>171　火　災　の　状　況</t>
  </si>
  <si>
    <t>建物</t>
  </si>
  <si>
    <t>林野</t>
  </si>
  <si>
    <t>車両</t>
  </si>
  <si>
    <t>船舶</t>
  </si>
  <si>
    <t>全焼</t>
  </si>
  <si>
    <t>焼損棟数</t>
  </si>
  <si>
    <t>半焼</t>
  </si>
  <si>
    <t>部分焼</t>
  </si>
  <si>
    <t>全損</t>
  </si>
  <si>
    <t>被災世帯数</t>
  </si>
  <si>
    <t>半損</t>
  </si>
  <si>
    <t>小損</t>
  </si>
  <si>
    <t>リ災人員</t>
  </si>
  <si>
    <t>死傷者</t>
  </si>
  <si>
    <t>焼損床面積</t>
  </si>
  <si>
    <t>焼失面積</t>
  </si>
  <si>
    <t>焼損表面積</t>
  </si>
  <si>
    <t>山林(a)</t>
  </si>
  <si>
    <t>総額</t>
  </si>
  <si>
    <t>建造物</t>
  </si>
  <si>
    <t>損害額</t>
  </si>
  <si>
    <t>収容物</t>
  </si>
  <si>
    <t>(千円)</t>
  </si>
  <si>
    <t>172　建築同意事務件数</t>
  </si>
  <si>
    <t>新築</t>
  </si>
  <si>
    <t>増築</t>
  </si>
  <si>
    <t>改築</t>
  </si>
  <si>
    <t>移転</t>
  </si>
  <si>
    <t>用途変更</t>
  </si>
  <si>
    <t>修繕</t>
  </si>
  <si>
    <t>平成</t>
  </si>
  <si>
    <t>救急出動回数</t>
  </si>
  <si>
    <t>大街区域</t>
  </si>
  <si>
    <t>旭街</t>
  </si>
  <si>
    <t>上街</t>
  </si>
  <si>
    <t>小高坂</t>
  </si>
  <si>
    <t>高知街</t>
  </si>
  <si>
    <t>南街</t>
  </si>
  <si>
    <t>北街</t>
  </si>
  <si>
    <t>江ノ口</t>
  </si>
  <si>
    <t>下知</t>
  </si>
  <si>
    <t>潮江</t>
  </si>
  <si>
    <t>朝倉</t>
  </si>
  <si>
    <t>鴨田</t>
  </si>
  <si>
    <t>初月</t>
  </si>
  <si>
    <t>秦</t>
  </si>
  <si>
    <t>一宮</t>
  </si>
  <si>
    <t>布師田</t>
  </si>
  <si>
    <t>高須</t>
  </si>
  <si>
    <t>五台山</t>
  </si>
  <si>
    <t>三里</t>
  </si>
  <si>
    <t>長浜</t>
  </si>
  <si>
    <t>浦戸</t>
  </si>
  <si>
    <t>御畳瀬</t>
  </si>
  <si>
    <t>大津</t>
  </si>
  <si>
    <t>介良</t>
  </si>
  <si>
    <t>鏡村</t>
  </si>
  <si>
    <t>土佐山村</t>
  </si>
  <si>
    <t>管外・高速道路</t>
  </si>
  <si>
    <t>173　大街区域別火災件数および救急出動回数</t>
  </si>
  <si>
    <t>受　　　　理</t>
  </si>
  <si>
    <t>終　　　　　局</t>
  </si>
  <si>
    <t>有　　罪※</t>
  </si>
  <si>
    <t>区　分</t>
  </si>
  <si>
    <t>年，事件区分</t>
  </si>
  <si>
    <t>受理・既済・</t>
  </si>
  <si>
    <t>未済区分</t>
  </si>
  <si>
    <t>&lt;高知地方検察庁&gt;</t>
  </si>
  <si>
    <t>&lt;高知地方裁判所&gt;</t>
  </si>
  <si>
    <t>(注1)支部を除く。</t>
  </si>
  <si>
    <t>(注2)※印の欄は実人員を，その他の欄は延べ人員を計上。</t>
  </si>
  <si>
    <t>(注)支部を除く。</t>
  </si>
  <si>
    <t>(注)却下および取下事件等は含まれていない。</t>
  </si>
  <si>
    <t>&lt;県警本部少年課：補導白書&gt;</t>
  </si>
  <si>
    <t>&lt;県警本部交通企画課&gt;</t>
  </si>
  <si>
    <t>(注3)高知署についても高知市分のみ。</t>
  </si>
  <si>
    <t>&lt;市消防局：消防年報&gt;</t>
  </si>
  <si>
    <t>(注)鏡村・土佐山村を含む。</t>
  </si>
  <si>
    <t>&lt;高知家庭裁判所&gt;</t>
  </si>
  <si>
    <t>&lt;高知地方法務局&gt;</t>
  </si>
  <si>
    <t>その１ 刑法犯少年</t>
  </si>
  <si>
    <t>平　成</t>
  </si>
  <si>
    <t>平成</t>
  </si>
  <si>
    <t>年</t>
  </si>
  <si>
    <t>区分</t>
  </si>
  <si>
    <t>一般調停</t>
  </si>
  <si>
    <t>商事調停</t>
  </si>
  <si>
    <t>平成14年</t>
  </si>
  <si>
    <t xml:space="preserve"> 3)少額訴訟には，少額訴訟判決に対する異議申立，少額異議判決に対する特別上告提起を含む。</t>
  </si>
  <si>
    <t>後見開始等(甲1～2の2)</t>
  </si>
  <si>
    <t>夫婦の同居・協力扶助(乙1)</t>
  </si>
  <si>
    <t>失踪宣告及びその取消(甲4)</t>
  </si>
  <si>
    <t>後見人の選任等(甲14～22の2)</t>
  </si>
  <si>
    <t>保護者選任等</t>
  </si>
  <si>
    <t>祭祀の承継者等の指定(乙6.乙6の2)</t>
  </si>
  <si>
    <t>扶養に関する処分(乙8)</t>
  </si>
  <si>
    <t>推定相続人の廃除及び
その取消(乙9)</t>
  </si>
  <si>
    <t xml:space="preserve"> 1)破産等には，和議，再生，小規模個人再生，給与所得者等再生，会社更生を含む。</t>
  </si>
  <si>
    <t>年，事件区分</t>
  </si>
  <si>
    <t>平　成</t>
  </si>
  <si>
    <t>【乙　類　事　件】</t>
  </si>
  <si>
    <t xml:space="preserve"> (注)支部を除く。</t>
  </si>
  <si>
    <t>&lt;県警本部捜査第一課&gt;</t>
  </si>
  <si>
    <t>騒　　　　乱</t>
  </si>
  <si>
    <t>自動車
による
業務上
過失</t>
  </si>
  <si>
    <t>自動車
による
業務上
過失</t>
  </si>
  <si>
    <t>自動車の保管場所確保等法</t>
  </si>
  <si>
    <t xml:space="preserve"> 罪名変更があるためである。</t>
  </si>
  <si>
    <t>(注2)罪名は一部，略称名にして載せている。</t>
  </si>
  <si>
    <t>破産等</t>
  </si>
  <si>
    <t>1)</t>
  </si>
  <si>
    <t>2)</t>
  </si>
  <si>
    <t>3)</t>
  </si>
  <si>
    <t>(注)占有離脱物横領罪はその他の刑法犯に含まれている。</t>
  </si>
  <si>
    <t>平成15年</t>
  </si>
  <si>
    <t>-</t>
  </si>
  <si>
    <t>未済区分</t>
  </si>
  <si>
    <t>(注1)各種犯罪で受理人員と，既済人員，未済人員との合計が一致しないのは，処理時において</t>
  </si>
  <si>
    <t>訴訟事件</t>
  </si>
  <si>
    <t>う　　ち</t>
  </si>
  <si>
    <t>※</t>
  </si>
  <si>
    <t>わいせつ</t>
  </si>
  <si>
    <t>わいせつ</t>
  </si>
  <si>
    <t>ぼや</t>
  </si>
  <si>
    <t>(㎡)</t>
  </si>
  <si>
    <t>乙           号           件           数</t>
  </si>
  <si>
    <t>地図建物    所在地の写</t>
  </si>
  <si>
    <t xml:space="preserve"> 2)簡易裁判所の訴訟事件数には，少額訴訟事件を含まない。</t>
  </si>
  <si>
    <t>(注1)高知南署については高知市分(春野町を除く)。</t>
  </si>
  <si>
    <t>(注2)南国署については高知市分(大津・介良のみの数値)。</t>
  </si>
  <si>
    <t>平成16年</t>
  </si>
  <si>
    <t>平成12年度</t>
  </si>
  <si>
    <t>-</t>
  </si>
  <si>
    <t>-</t>
  </si>
  <si>
    <t>-</t>
  </si>
  <si>
    <t>重過失致死</t>
  </si>
  <si>
    <t>*</t>
  </si>
  <si>
    <t>*</t>
  </si>
  <si>
    <t>(注4)記入を省略又は，記入するにあたらない箇所は「*」で示した。</t>
  </si>
  <si>
    <t>(注3)「有罪※」には「有罪（一部無罪）」を含む。</t>
  </si>
  <si>
    <t>168　刑法犯認知･検挙件数(高知署･高知南署)</t>
  </si>
  <si>
    <t>その２　ぐ犯不良行為少年</t>
  </si>
  <si>
    <t>少額訴訟</t>
  </si>
  <si>
    <t>平　成　12　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</si>
</sst>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_ * #,##0.00_ ;_ * \-#,##0.00_ ;_ * &quot;-&quot;_ ;_ @_ "/>
    <numFmt numFmtId="179" formatCode="_ * #,##0.0_ ;_ * \-#,##0.0_ ;_ * &quot;-&quot;?_ ;_ @_ "/>
    <numFmt numFmtId="180" formatCode="#,##0_ "/>
    <numFmt numFmtId="181" formatCode="#,##0,"/>
    <numFmt numFmtId="182" formatCode="#,##0;&quot;△ &quot;#,##0"/>
    <numFmt numFmtId="183" formatCode="#,##0.0;&quot;△ &quot;#,##0.0"/>
    <numFmt numFmtId="184" formatCode="0.0%"/>
    <numFmt numFmtId="185" formatCode="0.00_ "/>
    <numFmt numFmtId="186" formatCode="0.0_);[Red]\(0.0\)"/>
    <numFmt numFmtId="187" formatCode="0.0_ "/>
    <numFmt numFmtId="188" formatCode="#,##0_);[Red]\(#,##0\)"/>
    <numFmt numFmtId="189" formatCode="0_ "/>
    <numFmt numFmtId="190" formatCode="#,##0_ ;[Red]\-#,##0\ "/>
    <numFmt numFmtId="191" formatCode="0_);\(0\)"/>
    <numFmt numFmtId="192" formatCode="[&lt;=99999999]####\-####;\(00\)\ ####\-####"/>
    <numFmt numFmtId="193" formatCode="\(0\)"/>
    <numFmt numFmtId="194" formatCode="\(#,##0\);[Red]\(#,##0\)\ "/>
    <numFmt numFmtId="195" formatCode="#,##0.0;[Red]\-#,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6" fillId="0" borderId="0" xfId="0" applyFont="1" applyAlignment="1">
      <alignment vertical="center"/>
    </xf>
    <xf numFmtId="38" fontId="6" fillId="0" borderId="0" xfId="17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38" fontId="6" fillId="0" borderId="0" xfId="17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 wrapText="1" shrinkToFit="1"/>
    </xf>
    <xf numFmtId="0" fontId="4" fillId="0" borderId="7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right" wrapText="1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80" fontId="4" fillId="0" borderId="0" xfId="17" applyNumberFormat="1" applyFont="1" applyAlignment="1">
      <alignment horizontal="right" vertical="center"/>
    </xf>
    <xf numFmtId="180" fontId="4" fillId="0" borderId="8" xfId="17" applyNumberFormat="1" applyFont="1" applyBorder="1" applyAlignment="1">
      <alignment horizontal="right" vertical="center"/>
    </xf>
    <xf numFmtId="180" fontId="4" fillId="0" borderId="0" xfId="17" applyNumberFormat="1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38" fontId="5" fillId="0" borderId="0" xfId="17" applyFont="1" applyAlignment="1">
      <alignment horizontal="right" vertical="center"/>
    </xf>
    <xf numFmtId="38" fontId="5" fillId="0" borderId="0" xfId="17" applyFont="1" applyAlignment="1">
      <alignment horizontal="center" vertical="center"/>
    </xf>
    <xf numFmtId="41" fontId="4" fillId="0" borderId="0" xfId="17" applyNumberFormat="1" applyFont="1" applyAlignment="1">
      <alignment horizontal="right" vertical="center"/>
    </xf>
    <xf numFmtId="41" fontId="4" fillId="0" borderId="8" xfId="17" applyNumberFormat="1" applyFont="1" applyBorder="1" applyAlignment="1">
      <alignment horizontal="right" vertical="center"/>
    </xf>
    <xf numFmtId="41" fontId="4" fillId="0" borderId="0" xfId="17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41" fontId="5" fillId="0" borderId="0" xfId="17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1" fontId="10" fillId="0" borderId="0" xfId="17" applyNumberFormat="1" applyFont="1" applyAlignment="1">
      <alignment vertical="center"/>
    </xf>
    <xf numFmtId="41" fontId="4" fillId="0" borderId="0" xfId="17" applyNumberFormat="1" applyFont="1" applyAlignment="1">
      <alignment vertical="center"/>
    </xf>
    <xf numFmtId="41" fontId="4" fillId="0" borderId="0" xfId="17" applyNumberFormat="1" applyFont="1" applyAlignment="1">
      <alignment horizontal="center" vertical="center"/>
    </xf>
    <xf numFmtId="41" fontId="4" fillId="0" borderId="1" xfId="17" applyNumberFormat="1" applyFont="1" applyBorder="1" applyAlignment="1">
      <alignment vertical="center"/>
    </xf>
    <xf numFmtId="41" fontId="4" fillId="0" borderId="3" xfId="17" applyNumberFormat="1" applyFont="1" applyBorder="1" applyAlignment="1">
      <alignment horizontal="right" vertical="center"/>
    </xf>
    <xf numFmtId="41" fontId="4" fillId="0" borderId="9" xfId="17" applyNumberFormat="1" applyFont="1" applyBorder="1" applyAlignment="1">
      <alignment vertical="center"/>
    </xf>
    <xf numFmtId="41" fontId="4" fillId="0" borderId="2" xfId="17" applyNumberFormat="1" applyFont="1" applyBorder="1" applyAlignment="1">
      <alignment vertical="center"/>
    </xf>
    <xf numFmtId="41" fontId="4" fillId="0" borderId="13" xfId="17" applyNumberFormat="1" applyFont="1" applyBorder="1" applyAlignment="1">
      <alignment vertical="center"/>
    </xf>
    <xf numFmtId="41" fontId="4" fillId="0" borderId="0" xfId="17" applyNumberFormat="1" applyFont="1" applyBorder="1" applyAlignment="1">
      <alignment vertical="center"/>
    </xf>
    <xf numFmtId="41" fontId="7" fillId="0" borderId="14" xfId="17" applyNumberFormat="1" applyFont="1" applyBorder="1" applyAlignment="1">
      <alignment horizontal="center" vertical="center"/>
    </xf>
    <xf numFmtId="41" fontId="4" fillId="0" borderId="10" xfId="17" applyNumberFormat="1" applyFont="1" applyBorder="1" applyAlignment="1">
      <alignment vertical="center"/>
    </xf>
    <xf numFmtId="41" fontId="7" fillId="0" borderId="15" xfId="17" applyNumberFormat="1" applyFont="1" applyBorder="1" applyAlignment="1">
      <alignment horizontal="center" vertical="center" wrapText="1"/>
    </xf>
    <xf numFmtId="41" fontId="4" fillId="0" borderId="15" xfId="17" applyNumberFormat="1" applyFont="1" applyBorder="1" applyAlignment="1">
      <alignment horizontal="right" vertical="center"/>
    </xf>
    <xf numFmtId="41" fontId="4" fillId="0" borderId="2" xfId="17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41" fontId="5" fillId="0" borderId="0" xfId="17" applyNumberFormat="1" applyFont="1" applyAlignment="1">
      <alignment vertical="center"/>
    </xf>
    <xf numFmtId="41" fontId="4" fillId="0" borderId="16" xfId="17" applyNumberFormat="1" applyFont="1" applyBorder="1" applyAlignment="1">
      <alignment vertical="center"/>
    </xf>
    <xf numFmtId="41" fontId="4" fillId="0" borderId="5" xfId="17" applyNumberFormat="1" applyFont="1" applyBorder="1" applyAlignment="1">
      <alignment vertical="center"/>
    </xf>
    <xf numFmtId="41" fontId="4" fillId="0" borderId="0" xfId="17" applyNumberFormat="1" applyFont="1" applyFill="1" applyAlignment="1">
      <alignment vertical="center"/>
    </xf>
    <xf numFmtId="41" fontId="7" fillId="0" borderId="0" xfId="17" applyNumberFormat="1" applyFont="1" applyAlignment="1">
      <alignment vertical="center"/>
    </xf>
    <xf numFmtId="38" fontId="10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11" fillId="0" borderId="0" xfId="17" applyFont="1" applyAlignment="1">
      <alignment horizontal="distributed" vertical="center"/>
    </xf>
    <xf numFmtId="38" fontId="4" fillId="0" borderId="1" xfId="17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38" fontId="4" fillId="0" borderId="18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2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16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41" fontId="7" fillId="0" borderId="0" xfId="17" applyNumberFormat="1" applyFont="1" applyAlignment="1">
      <alignment horizontal="left" vertical="center"/>
    </xf>
    <xf numFmtId="38" fontId="4" fillId="0" borderId="1" xfId="17" applyFont="1" applyBorder="1" applyAlignment="1">
      <alignment horizontal="right" vertical="center"/>
    </xf>
    <xf numFmtId="38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/>
    </xf>
    <xf numFmtId="0" fontId="4" fillId="0" borderId="18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 shrinkToFit="1"/>
    </xf>
    <xf numFmtId="0" fontId="4" fillId="0" borderId="0" xfId="0" applyFont="1" applyAlignment="1">
      <alignment horizontal="center" vertical="distributed" textRotation="255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Fill="1" applyAlignment="1">
      <alignment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7" fillId="0" borderId="13" xfId="0" applyFont="1" applyBorder="1" applyAlignment="1">
      <alignment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4" fillId="0" borderId="2" xfId="0" applyFont="1" applyBorder="1" applyAlignment="1">
      <alignment vertical="center" shrinkToFit="1"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left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38" fontId="4" fillId="0" borderId="0" xfId="17" applyFont="1" applyFill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4" fillId="0" borderId="18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38" fontId="5" fillId="0" borderId="0" xfId="17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right" vertical="top"/>
    </xf>
    <xf numFmtId="0" fontId="4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shrinkToFit="1"/>
    </xf>
    <xf numFmtId="0" fontId="10" fillId="0" borderId="2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distributed" vertical="center"/>
    </xf>
    <xf numFmtId="41" fontId="5" fillId="0" borderId="0" xfId="17" applyNumberFormat="1" applyFont="1" applyAlignment="1">
      <alignment/>
    </xf>
    <xf numFmtId="0" fontId="4" fillId="0" borderId="20" xfId="0" applyFont="1" applyBorder="1" applyAlignment="1">
      <alignment horizontal="left" indent="1"/>
    </xf>
    <xf numFmtId="0" fontId="4" fillId="0" borderId="2" xfId="0" applyFont="1" applyBorder="1" applyAlignment="1">
      <alignment horizontal="left" vertical="center" indent="3"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1" fontId="7" fillId="0" borderId="0" xfId="17" applyNumberFormat="1" applyFont="1" applyAlignment="1">
      <alignment horizontal="left" vertical="center" indent="1"/>
    </xf>
    <xf numFmtId="0" fontId="7" fillId="0" borderId="7" xfId="0" applyFont="1" applyBorder="1" applyAlignment="1">
      <alignment horizontal="center" vertical="distributed" textRotation="255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38" fontId="4" fillId="0" borderId="3" xfId="17" applyFont="1" applyBorder="1" applyAlignment="1">
      <alignment horizontal="right" vertical="center"/>
    </xf>
    <xf numFmtId="38" fontId="4" fillId="0" borderId="13" xfId="17" applyFont="1" applyBorder="1" applyAlignment="1">
      <alignment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49" fontId="4" fillId="0" borderId="0" xfId="17" applyNumberFormat="1" applyFont="1" applyAlignment="1">
      <alignment horizontal="right"/>
    </xf>
    <xf numFmtId="38" fontId="4" fillId="0" borderId="5" xfId="17" applyFont="1" applyBorder="1" applyAlignment="1">
      <alignment horizontal="right" vertical="center"/>
    </xf>
    <xf numFmtId="38" fontId="4" fillId="0" borderId="9" xfId="17" applyFont="1" applyBorder="1" applyAlignment="1">
      <alignment horizontal="left" vertical="center"/>
    </xf>
    <xf numFmtId="0" fontId="4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38" fontId="4" fillId="0" borderId="0" xfId="17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38" fontId="4" fillId="0" borderId="3" xfId="17" applyFont="1" applyBorder="1" applyAlignment="1">
      <alignment vertical="center"/>
    </xf>
    <xf numFmtId="38" fontId="4" fillId="0" borderId="0" xfId="17" applyFont="1" applyAlignment="1">
      <alignment horizontal="right"/>
    </xf>
    <xf numFmtId="0" fontId="9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 wrapText="1"/>
    </xf>
    <xf numFmtId="0" fontId="5" fillId="0" borderId="2" xfId="0" applyFont="1" applyBorder="1" applyAlignment="1">
      <alignment/>
    </xf>
    <xf numFmtId="41" fontId="14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38" fontId="5" fillId="0" borderId="0" xfId="17" applyFont="1" applyBorder="1" applyAlignment="1">
      <alignment horizontal="center" vertical="center"/>
    </xf>
    <xf numFmtId="38" fontId="5" fillId="0" borderId="2" xfId="17" applyFont="1" applyBorder="1" applyAlignment="1">
      <alignment vertical="center"/>
    </xf>
    <xf numFmtId="180" fontId="5" fillId="0" borderId="0" xfId="17" applyNumberFormat="1" applyFont="1" applyAlignment="1">
      <alignment horizontal="right" vertical="center"/>
    </xf>
    <xf numFmtId="180" fontId="5" fillId="0" borderId="8" xfId="17" applyNumberFormat="1" applyFont="1" applyBorder="1" applyAlignment="1">
      <alignment horizontal="right" vertical="center"/>
    </xf>
    <xf numFmtId="180" fontId="5" fillId="0" borderId="0" xfId="17" applyNumberFormat="1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38" fontId="4" fillId="0" borderId="0" xfId="17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17" applyNumberFormat="1" applyFont="1" applyAlignment="1">
      <alignment horizontal="right"/>
    </xf>
    <xf numFmtId="38" fontId="4" fillId="0" borderId="4" xfId="17" applyFont="1" applyBorder="1" applyAlignment="1">
      <alignment horizontal="right" vertical="center"/>
    </xf>
    <xf numFmtId="38" fontId="4" fillId="0" borderId="20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7" fillId="0" borderId="0" xfId="17" applyFont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4" fillId="0" borderId="0" xfId="17" applyNumberFormat="1" applyFont="1" applyAlignment="1">
      <alignment horizontal="right"/>
    </xf>
    <xf numFmtId="0" fontId="4" fillId="0" borderId="13" xfId="0" applyFont="1" applyBorder="1" applyAlignment="1">
      <alignment/>
    </xf>
    <xf numFmtId="41" fontId="5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/>
    </xf>
    <xf numFmtId="41" fontId="5" fillId="0" borderId="8" xfId="17" applyNumberFormat="1" applyFont="1" applyBorder="1" applyAlignment="1">
      <alignment horizontal="right" vertical="center"/>
    </xf>
    <xf numFmtId="41" fontId="5" fillId="0" borderId="0" xfId="17" applyNumberFormat="1" applyFont="1" applyBorder="1" applyAlignment="1">
      <alignment horizontal="right" vertical="center"/>
    </xf>
    <xf numFmtId="38" fontId="5" fillId="0" borderId="0" xfId="17" applyFont="1" applyFill="1" applyAlignment="1">
      <alignment vertical="center"/>
    </xf>
    <xf numFmtId="0" fontId="0" fillId="0" borderId="5" xfId="0" applyFont="1" applyBorder="1" applyAlignment="1">
      <alignment horizontal="distributed"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17" applyNumberFormat="1" applyFont="1" applyBorder="1" applyAlignment="1">
      <alignment vertical="center"/>
    </xf>
    <xf numFmtId="41" fontId="4" fillId="0" borderId="9" xfId="17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14" xfId="17" applyNumberFormat="1" applyFont="1" applyBorder="1" applyAlignment="1">
      <alignment horizontal="center" vertical="center"/>
    </xf>
    <xf numFmtId="41" fontId="4" fillId="0" borderId="0" xfId="17" applyNumberFormat="1" applyFont="1" applyAlignment="1">
      <alignment horizontal="center" vertical="center"/>
    </xf>
    <xf numFmtId="41" fontId="4" fillId="0" borderId="10" xfId="17" applyNumberFormat="1" applyFont="1" applyBorder="1" applyAlignment="1">
      <alignment horizontal="center" vertical="center"/>
    </xf>
    <xf numFmtId="41" fontId="4" fillId="0" borderId="15" xfId="17" applyNumberFormat="1" applyFont="1" applyBorder="1" applyAlignment="1">
      <alignment horizontal="center" vertical="center"/>
    </xf>
    <xf numFmtId="41" fontId="4" fillId="0" borderId="15" xfId="17" applyNumberFormat="1" applyFont="1" applyBorder="1" applyAlignment="1">
      <alignment horizontal="center" vertical="center"/>
    </xf>
    <xf numFmtId="41" fontId="4" fillId="0" borderId="0" xfId="17" applyNumberFormat="1" applyFont="1" applyAlignment="1">
      <alignment horizontal="right" vertical="center"/>
    </xf>
    <xf numFmtId="41" fontId="4" fillId="0" borderId="6" xfId="17" applyNumberFormat="1" applyFont="1" applyBorder="1" applyAlignment="1">
      <alignment horizontal="center" vertical="center" readingOrder="2"/>
    </xf>
    <xf numFmtId="41" fontId="4" fillId="0" borderId="14" xfId="17" applyNumberFormat="1" applyFont="1" applyBorder="1" applyAlignment="1">
      <alignment horizontal="center" vertical="center" readingOrder="2"/>
    </xf>
    <xf numFmtId="41" fontId="4" fillId="0" borderId="0" xfId="17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22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wrapText="1"/>
    </xf>
    <xf numFmtId="41" fontId="4" fillId="0" borderId="6" xfId="17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4" fillId="0" borderId="7" xfId="0" applyFont="1" applyBorder="1" applyAlignment="1">
      <alignment horizontal="center" vertical="distributed" textRotation="255" wrapText="1"/>
    </xf>
    <xf numFmtId="0" fontId="4" fillId="0" borderId="7" xfId="0" applyFont="1" applyBorder="1" applyAlignment="1">
      <alignment horizontal="center" vertical="distributed" textRotation="255"/>
    </xf>
    <xf numFmtId="0" fontId="4" fillId="0" borderId="19" xfId="0" applyFont="1" applyBorder="1" applyAlignment="1">
      <alignment vertical="distributed" textRotation="255"/>
    </xf>
    <xf numFmtId="0" fontId="4" fillId="0" borderId="10" xfId="0" applyFont="1" applyBorder="1" applyAlignment="1">
      <alignment vertical="distributed" textRotation="255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9" xfId="0" applyFont="1" applyBorder="1" applyAlignment="1">
      <alignment horizontal="distributed" vertical="distributed" textRotation="255"/>
    </xf>
    <xf numFmtId="0" fontId="4" fillId="0" borderId="2" xfId="0" applyFont="1" applyBorder="1" applyAlignment="1">
      <alignment horizontal="distributed" vertical="distributed" textRotation="255"/>
    </xf>
    <xf numFmtId="0" fontId="4" fillId="0" borderId="10" xfId="0" applyFont="1" applyBorder="1" applyAlignment="1">
      <alignment horizontal="distributed" vertical="distributed" textRotation="255"/>
    </xf>
    <xf numFmtId="0" fontId="4" fillId="0" borderId="14" xfId="0" applyFont="1" applyBorder="1" applyAlignment="1">
      <alignment horizontal="distributed" vertical="distributed" textRotation="255"/>
    </xf>
    <xf numFmtId="0" fontId="4" fillId="0" borderId="24" xfId="0" applyFont="1" applyBorder="1" applyAlignment="1">
      <alignment horizontal="distributed" vertical="distributed" textRotation="255"/>
    </xf>
    <xf numFmtId="0" fontId="4" fillId="0" borderId="15" xfId="0" applyFont="1" applyBorder="1" applyAlignment="1">
      <alignment horizontal="distributed" vertical="distributed" textRotation="255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 textRotation="255"/>
    </xf>
    <xf numFmtId="0" fontId="4" fillId="0" borderId="14" xfId="0" applyFont="1" applyBorder="1" applyAlignment="1">
      <alignment horizontal="center" vertical="distributed" textRotation="255" wrapText="1"/>
    </xf>
    <xf numFmtId="41" fontId="4" fillId="0" borderId="18" xfId="17" applyNumberFormat="1" applyFont="1" applyBorder="1" applyAlignment="1">
      <alignment horizontal="center" vertical="center"/>
    </xf>
    <xf numFmtId="41" fontId="4" fillId="0" borderId="0" xfId="17" applyNumberFormat="1" applyFont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6" fillId="0" borderId="0" xfId="17" applyFont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1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right" vertical="center"/>
    </xf>
    <xf numFmtId="38" fontId="4" fillId="0" borderId="9" xfId="17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1" fontId="1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828675</xdr:colOff>
      <xdr:row>6</xdr:row>
      <xdr:rowOff>676275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2143125" cy="1219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20</xdr:row>
      <xdr:rowOff>57150</xdr:rowOff>
    </xdr:from>
    <xdr:to>
      <xdr:col>1</xdr:col>
      <xdr:colOff>533400</xdr:colOff>
      <xdr:row>22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42950" y="3590925"/>
          <a:ext cx="38100" cy="3429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24</xdr:row>
      <xdr:rowOff>57150</xdr:rowOff>
    </xdr:from>
    <xdr:to>
      <xdr:col>1</xdr:col>
      <xdr:colOff>533400</xdr:colOff>
      <xdr:row>26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733425" y="4162425"/>
          <a:ext cx="47625" cy="35242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85725</xdr:rowOff>
    </xdr:from>
    <xdr:to>
      <xdr:col>1</xdr:col>
      <xdr:colOff>533400</xdr:colOff>
      <xdr:row>31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733425" y="4762500"/>
          <a:ext cx="47625" cy="44767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34</xdr:row>
      <xdr:rowOff>57150</xdr:rowOff>
    </xdr:from>
    <xdr:to>
      <xdr:col>1</xdr:col>
      <xdr:colOff>533400</xdr:colOff>
      <xdr:row>36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742950" y="5591175"/>
          <a:ext cx="38100" cy="35242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37</xdr:row>
      <xdr:rowOff>76200</xdr:rowOff>
    </xdr:from>
    <xdr:to>
      <xdr:col>1</xdr:col>
      <xdr:colOff>533400</xdr:colOff>
      <xdr:row>40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742950" y="6038850"/>
          <a:ext cx="38100" cy="44767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32</xdr:row>
      <xdr:rowOff>57150</xdr:rowOff>
    </xdr:from>
    <xdr:to>
      <xdr:col>1</xdr:col>
      <xdr:colOff>523875</xdr:colOff>
      <xdr:row>33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723900" y="5305425"/>
          <a:ext cx="47625" cy="20955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42</xdr:row>
      <xdr:rowOff>57150</xdr:rowOff>
    </xdr:from>
    <xdr:to>
      <xdr:col>1</xdr:col>
      <xdr:colOff>533400</xdr:colOff>
      <xdr:row>43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742950" y="6734175"/>
          <a:ext cx="38100" cy="20002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2</xdr:row>
      <xdr:rowOff>142875</xdr:rowOff>
    </xdr:from>
    <xdr:to>
      <xdr:col>26</xdr:col>
      <xdr:colOff>0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1791950" y="523875"/>
          <a:ext cx="2152650" cy="1247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20</xdr:row>
      <xdr:rowOff>57150</xdr:rowOff>
    </xdr:from>
    <xdr:to>
      <xdr:col>25</xdr:col>
      <xdr:colOff>123825</xdr:colOff>
      <xdr:row>22</xdr:row>
      <xdr:rowOff>114300</xdr:rowOff>
    </xdr:to>
    <xdr:sp>
      <xdr:nvSpPr>
        <xdr:cNvPr id="10" name="AutoShape 10"/>
        <xdr:cNvSpPr>
          <a:spLocks/>
        </xdr:cNvSpPr>
      </xdr:nvSpPr>
      <xdr:spPr>
        <a:xfrm flipH="1">
          <a:off x="13354050" y="3590925"/>
          <a:ext cx="66675" cy="3429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24</xdr:row>
      <xdr:rowOff>57150</xdr:rowOff>
    </xdr:from>
    <xdr:to>
      <xdr:col>25</xdr:col>
      <xdr:colOff>133350</xdr:colOff>
      <xdr:row>26</xdr:row>
      <xdr:rowOff>114300</xdr:rowOff>
    </xdr:to>
    <xdr:sp>
      <xdr:nvSpPr>
        <xdr:cNvPr id="11" name="AutoShape 11"/>
        <xdr:cNvSpPr>
          <a:spLocks/>
        </xdr:cNvSpPr>
      </xdr:nvSpPr>
      <xdr:spPr>
        <a:xfrm flipH="1">
          <a:off x="13373100" y="4162425"/>
          <a:ext cx="57150" cy="3429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28</xdr:row>
      <xdr:rowOff>66675</xdr:rowOff>
    </xdr:from>
    <xdr:to>
      <xdr:col>25</xdr:col>
      <xdr:colOff>123825</xdr:colOff>
      <xdr:row>31</xdr:row>
      <xdr:rowOff>95250</xdr:rowOff>
    </xdr:to>
    <xdr:sp>
      <xdr:nvSpPr>
        <xdr:cNvPr id="12" name="AutoShape 12"/>
        <xdr:cNvSpPr>
          <a:spLocks/>
        </xdr:cNvSpPr>
      </xdr:nvSpPr>
      <xdr:spPr>
        <a:xfrm flipH="1">
          <a:off x="13382625" y="4743450"/>
          <a:ext cx="38100" cy="4572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34</xdr:row>
      <xdr:rowOff>57150</xdr:rowOff>
    </xdr:from>
    <xdr:to>
      <xdr:col>25</xdr:col>
      <xdr:colOff>152400</xdr:colOff>
      <xdr:row>36</xdr:row>
      <xdr:rowOff>114300</xdr:rowOff>
    </xdr:to>
    <xdr:sp>
      <xdr:nvSpPr>
        <xdr:cNvPr id="13" name="AutoShape 13"/>
        <xdr:cNvSpPr>
          <a:spLocks/>
        </xdr:cNvSpPr>
      </xdr:nvSpPr>
      <xdr:spPr>
        <a:xfrm flipH="1">
          <a:off x="13401675" y="5591175"/>
          <a:ext cx="47625" cy="3429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37</xdr:row>
      <xdr:rowOff>85725</xdr:rowOff>
    </xdr:from>
    <xdr:to>
      <xdr:col>25</xdr:col>
      <xdr:colOff>152400</xdr:colOff>
      <xdr:row>40</xdr:row>
      <xdr:rowOff>104775</xdr:rowOff>
    </xdr:to>
    <xdr:sp>
      <xdr:nvSpPr>
        <xdr:cNvPr id="14" name="AutoShape 14"/>
        <xdr:cNvSpPr>
          <a:spLocks/>
        </xdr:cNvSpPr>
      </xdr:nvSpPr>
      <xdr:spPr>
        <a:xfrm flipH="1">
          <a:off x="13401675" y="6048375"/>
          <a:ext cx="47625" cy="44767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32</xdr:row>
      <xdr:rowOff>57150</xdr:rowOff>
    </xdr:from>
    <xdr:to>
      <xdr:col>25</xdr:col>
      <xdr:colOff>133350</xdr:colOff>
      <xdr:row>33</xdr:row>
      <xdr:rowOff>123825</xdr:rowOff>
    </xdr:to>
    <xdr:sp>
      <xdr:nvSpPr>
        <xdr:cNvPr id="15" name="AutoShape 15"/>
        <xdr:cNvSpPr>
          <a:spLocks/>
        </xdr:cNvSpPr>
      </xdr:nvSpPr>
      <xdr:spPr>
        <a:xfrm flipH="1">
          <a:off x="13392150" y="5305425"/>
          <a:ext cx="38100" cy="20955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42</xdr:row>
      <xdr:rowOff>47625</xdr:rowOff>
    </xdr:from>
    <xdr:to>
      <xdr:col>25</xdr:col>
      <xdr:colOff>142875</xdr:colOff>
      <xdr:row>43</xdr:row>
      <xdr:rowOff>104775</xdr:rowOff>
    </xdr:to>
    <xdr:sp>
      <xdr:nvSpPr>
        <xdr:cNvPr id="16" name="AutoShape 16"/>
        <xdr:cNvSpPr>
          <a:spLocks/>
        </xdr:cNvSpPr>
      </xdr:nvSpPr>
      <xdr:spPr>
        <a:xfrm flipH="1">
          <a:off x="13392150" y="6724650"/>
          <a:ext cx="47625" cy="20002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61975"/>
          <a:ext cx="9906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151447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7334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1238250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28194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342900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61975"/>
          <a:ext cx="942975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71500"/>
          <a:ext cx="10287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1085850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1085850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038725"/>
          <a:ext cx="1114425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1409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667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5524500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3144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61975"/>
          <a:ext cx="13144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292417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0</xdr:col>
      <xdr:colOff>2190750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218122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19050</xdr:rowOff>
    </xdr:from>
    <xdr:to>
      <xdr:col>2</xdr:col>
      <xdr:colOff>66675</xdr:colOff>
      <xdr:row>29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2228850" y="6019800"/>
          <a:ext cx="66675" cy="2762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19050</xdr:rowOff>
    </xdr:from>
    <xdr:to>
      <xdr:col>2</xdr:col>
      <xdr:colOff>66675</xdr:colOff>
      <xdr:row>36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2228850" y="7705725"/>
          <a:ext cx="66675" cy="2762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80962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457450"/>
          <a:ext cx="8191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03822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tabSelected="1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L54" sqref="L54"/>
    </sheetView>
  </sheetViews>
  <sheetFormatPr defaultColWidth="9.00390625" defaultRowHeight="13.5"/>
  <cols>
    <col min="1" max="1" width="3.25390625" style="68" customWidth="1"/>
    <col min="2" max="2" width="7.50390625" style="68" customWidth="1"/>
    <col min="3" max="3" width="6.50390625" style="68" customWidth="1"/>
    <col min="4" max="4" width="11.00390625" style="68" customWidth="1"/>
    <col min="5" max="5" width="0.5" style="68" customWidth="1"/>
    <col min="6" max="6" width="8.875" style="68" customWidth="1"/>
    <col min="7" max="7" width="8.125" style="68" customWidth="1"/>
    <col min="8" max="8" width="8.25390625" style="68" customWidth="1"/>
    <col min="9" max="9" width="7.875" style="68" customWidth="1"/>
    <col min="10" max="10" width="7.25390625" style="68" customWidth="1"/>
    <col min="11" max="11" width="8.25390625" style="68" customWidth="1"/>
    <col min="12" max="12" width="7.75390625" style="68" customWidth="1"/>
    <col min="13" max="13" width="7.375" style="68" customWidth="1"/>
    <col min="14" max="14" width="7.25390625" style="68" customWidth="1"/>
    <col min="15" max="15" width="8.50390625" style="68" customWidth="1"/>
    <col min="16" max="17" width="7.75390625" style="68" customWidth="1"/>
    <col min="18" max="18" width="7.50390625" style="68" customWidth="1"/>
    <col min="19" max="19" width="8.00390625" style="68" customWidth="1"/>
    <col min="20" max="20" width="8.50390625" style="68" customWidth="1"/>
    <col min="21" max="21" width="6.50390625" style="68" customWidth="1"/>
    <col min="22" max="22" width="0.6171875" style="68" customWidth="1"/>
    <col min="23" max="23" width="3.25390625" style="68" customWidth="1"/>
    <col min="24" max="24" width="9.125" style="68" customWidth="1"/>
    <col min="25" max="25" width="7.25390625" style="68" customWidth="1"/>
    <col min="26" max="26" width="8.50390625" style="68" customWidth="1"/>
    <col min="27" max="16384" width="8.875" style="68" customWidth="1"/>
  </cols>
  <sheetData>
    <row r="1" spans="4:26" s="3" customFormat="1" ht="18" customHeight="1">
      <c r="D1" s="4"/>
      <c r="M1" s="5" t="s">
        <v>3</v>
      </c>
      <c r="N1" s="3" t="s">
        <v>4</v>
      </c>
      <c r="Z1" s="4"/>
    </row>
    <row r="2" spans="4:26" s="6" customFormat="1" ht="12" customHeight="1">
      <c r="D2" s="7"/>
      <c r="J2" s="8"/>
      <c r="K2" s="8"/>
      <c r="L2" s="8"/>
      <c r="M2" s="8"/>
      <c r="N2" s="8"/>
      <c r="O2" s="8"/>
      <c r="P2" s="8"/>
      <c r="Q2" s="8"/>
      <c r="Z2" s="7"/>
    </row>
    <row r="3" spans="1:26" s="1" customFormat="1" ht="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" customFormat="1" ht="12.75" customHeight="1">
      <c r="A4" s="10"/>
      <c r="B4" s="10"/>
      <c r="D4" s="11"/>
      <c r="E4" s="198"/>
      <c r="F4" s="306" t="s">
        <v>5</v>
      </c>
      <c r="G4" s="307"/>
      <c r="H4" s="307"/>
      <c r="I4" s="307"/>
      <c r="J4" s="307"/>
      <c r="K4" s="307"/>
      <c r="L4" s="307"/>
      <c r="M4" s="307"/>
      <c r="N4" s="308"/>
      <c r="O4" s="269" t="s">
        <v>6</v>
      </c>
      <c r="P4" s="269"/>
      <c r="Q4" s="269"/>
      <c r="R4" s="269"/>
      <c r="S4" s="269"/>
      <c r="T4" s="269"/>
      <c r="U4" s="286" t="s">
        <v>7</v>
      </c>
      <c r="V4" s="12"/>
      <c r="W4" s="13"/>
      <c r="X4" s="14"/>
      <c r="Y4" s="14"/>
      <c r="Z4" s="15"/>
    </row>
    <row r="5" spans="1:26" s="1" customFormat="1" ht="15" customHeight="1">
      <c r="A5" s="10"/>
      <c r="B5" s="10"/>
      <c r="C5" s="10" t="s">
        <v>289</v>
      </c>
      <c r="D5" s="33"/>
      <c r="E5" s="10"/>
      <c r="F5" s="309" t="s">
        <v>8</v>
      </c>
      <c r="G5" s="312" t="s">
        <v>9</v>
      </c>
      <c r="H5" s="315" t="s">
        <v>10</v>
      </c>
      <c r="I5" s="315"/>
      <c r="J5" s="315"/>
      <c r="K5" s="315"/>
      <c r="L5" s="315"/>
      <c r="M5" s="315"/>
      <c r="N5" s="316"/>
      <c r="O5" s="312" t="s">
        <v>8</v>
      </c>
      <c r="P5" s="312" t="s">
        <v>11</v>
      </c>
      <c r="Q5" s="285" t="s">
        <v>12</v>
      </c>
      <c r="R5" s="285" t="s">
        <v>13</v>
      </c>
      <c r="S5" s="318" t="s">
        <v>14</v>
      </c>
      <c r="T5" s="268" t="s">
        <v>15</v>
      </c>
      <c r="U5" s="287"/>
      <c r="V5" s="20"/>
      <c r="W5" s="34" t="s">
        <v>289</v>
      </c>
      <c r="Y5" s="10"/>
      <c r="Z5" s="21"/>
    </row>
    <row r="6" spans="1:26" s="1" customFormat="1" ht="15" customHeight="1">
      <c r="A6" s="22"/>
      <c r="B6" s="22"/>
      <c r="C6" s="22"/>
      <c r="D6" s="17" t="s">
        <v>290</v>
      </c>
      <c r="E6" s="10"/>
      <c r="F6" s="310"/>
      <c r="G6" s="313"/>
      <c r="H6" s="317" t="s">
        <v>16</v>
      </c>
      <c r="I6" s="315" t="s">
        <v>17</v>
      </c>
      <c r="J6" s="315"/>
      <c r="K6" s="315"/>
      <c r="L6" s="318" t="s">
        <v>18</v>
      </c>
      <c r="M6" s="289" t="s">
        <v>19</v>
      </c>
      <c r="N6" s="291" t="s">
        <v>20</v>
      </c>
      <c r="O6" s="313"/>
      <c r="P6" s="313"/>
      <c r="Q6" s="285"/>
      <c r="R6" s="285"/>
      <c r="S6" s="267"/>
      <c r="T6" s="268"/>
      <c r="U6" s="287"/>
      <c r="V6" s="20"/>
      <c r="W6" s="23"/>
      <c r="X6" s="16" t="s">
        <v>340</v>
      </c>
      <c r="Y6" s="22"/>
      <c r="Z6" s="21"/>
    </row>
    <row r="7" spans="1:26" s="1" customFormat="1" ht="54" customHeight="1">
      <c r="A7" s="273" t="s">
        <v>21</v>
      </c>
      <c r="B7" s="273"/>
      <c r="C7" s="24"/>
      <c r="D7" s="25"/>
      <c r="E7" s="26"/>
      <c r="F7" s="311"/>
      <c r="G7" s="314"/>
      <c r="H7" s="317"/>
      <c r="I7" s="27" t="s">
        <v>16</v>
      </c>
      <c r="J7" s="28" t="s">
        <v>22</v>
      </c>
      <c r="K7" s="28" t="s">
        <v>23</v>
      </c>
      <c r="L7" s="288"/>
      <c r="M7" s="290"/>
      <c r="N7" s="292"/>
      <c r="O7" s="314"/>
      <c r="P7" s="314"/>
      <c r="Q7" s="285"/>
      <c r="R7" s="285"/>
      <c r="S7" s="288"/>
      <c r="T7" s="268"/>
      <c r="U7" s="287"/>
      <c r="V7" s="30"/>
      <c r="W7" s="31"/>
      <c r="X7" s="26"/>
      <c r="Y7" s="26"/>
      <c r="Z7" s="32" t="s">
        <v>21</v>
      </c>
    </row>
    <row r="8" spans="1:26" s="1" customFormat="1" ht="3" customHeight="1">
      <c r="A8" s="10"/>
      <c r="B8" s="10"/>
      <c r="C8" s="10"/>
      <c r="D8" s="33"/>
      <c r="O8" s="34"/>
      <c r="P8" s="10"/>
      <c r="Q8" s="10"/>
      <c r="R8" s="10"/>
      <c r="S8" s="10"/>
      <c r="T8" s="10"/>
      <c r="W8" s="34"/>
      <c r="X8" s="10"/>
      <c r="Y8" s="10"/>
      <c r="Z8" s="10"/>
    </row>
    <row r="9" spans="2:42" s="1" customFormat="1" ht="12.75" customHeight="1">
      <c r="B9" s="55" t="s">
        <v>305</v>
      </c>
      <c r="C9" s="35">
        <v>12</v>
      </c>
      <c r="D9" s="129" t="s">
        <v>83</v>
      </c>
      <c r="F9" s="36">
        <v>18136</v>
      </c>
      <c r="G9" s="36">
        <v>115</v>
      </c>
      <c r="H9" s="36">
        <v>18021</v>
      </c>
      <c r="I9" s="36">
        <v>14569</v>
      </c>
      <c r="J9" s="36">
        <v>113</v>
      </c>
      <c r="K9" s="36">
        <v>14456</v>
      </c>
      <c r="L9" s="36">
        <v>3195</v>
      </c>
      <c r="M9" s="36">
        <v>224</v>
      </c>
      <c r="N9" s="36">
        <v>33</v>
      </c>
      <c r="O9" s="37">
        <f>SUM(P9:T9)</f>
        <v>17995</v>
      </c>
      <c r="P9" s="38">
        <v>7588</v>
      </c>
      <c r="Q9" s="38">
        <v>5217</v>
      </c>
      <c r="R9" s="38">
        <v>40</v>
      </c>
      <c r="S9" s="38">
        <v>3281</v>
      </c>
      <c r="T9" s="38">
        <v>1869</v>
      </c>
      <c r="U9" s="36">
        <v>141</v>
      </c>
      <c r="V9" s="39"/>
      <c r="W9" s="34"/>
      <c r="X9" s="35"/>
      <c r="Y9" s="35">
        <v>12</v>
      </c>
      <c r="Z9" s="35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2:42" s="1" customFormat="1" ht="12.75" customHeight="1">
      <c r="B10" s="35"/>
      <c r="C10" s="35">
        <v>13</v>
      </c>
      <c r="D10" s="11"/>
      <c r="F10" s="36">
        <v>18640</v>
      </c>
      <c r="G10" s="36">
        <v>141</v>
      </c>
      <c r="H10" s="36">
        <v>18499</v>
      </c>
      <c r="I10" s="36">
        <v>15373</v>
      </c>
      <c r="J10" s="36">
        <v>62</v>
      </c>
      <c r="K10" s="36">
        <v>15311</v>
      </c>
      <c r="L10" s="36">
        <v>3002</v>
      </c>
      <c r="M10" s="36">
        <v>87</v>
      </c>
      <c r="N10" s="36">
        <v>37</v>
      </c>
      <c r="O10" s="37">
        <f>SUM(P10:T10)</f>
        <v>18364</v>
      </c>
      <c r="P10" s="38">
        <v>7888</v>
      </c>
      <c r="Q10" s="38">
        <v>5193</v>
      </c>
      <c r="R10" s="38">
        <v>26</v>
      </c>
      <c r="S10" s="38">
        <v>3204</v>
      </c>
      <c r="T10" s="38">
        <v>2053</v>
      </c>
      <c r="U10" s="36">
        <v>276</v>
      </c>
      <c r="V10" s="39"/>
      <c r="W10" s="34"/>
      <c r="X10" s="35"/>
      <c r="Y10" s="35">
        <v>13</v>
      </c>
      <c r="Z10" s="35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</row>
    <row r="11" spans="2:42" s="1" customFormat="1" ht="12.75" customHeight="1">
      <c r="B11" s="35"/>
      <c r="C11" s="35">
        <v>14</v>
      </c>
      <c r="D11" s="11"/>
      <c r="F11" s="36">
        <v>19010</v>
      </c>
      <c r="G11" s="36">
        <v>276</v>
      </c>
      <c r="H11" s="36">
        <v>18734</v>
      </c>
      <c r="I11" s="36">
        <v>15370</v>
      </c>
      <c r="J11" s="36">
        <v>81</v>
      </c>
      <c r="K11" s="36">
        <v>15289</v>
      </c>
      <c r="L11" s="36">
        <v>3198</v>
      </c>
      <c r="M11" s="36">
        <v>122</v>
      </c>
      <c r="N11" s="36">
        <v>44</v>
      </c>
      <c r="O11" s="37">
        <f>SUM(P11:T11)</f>
        <v>18900</v>
      </c>
      <c r="P11" s="38">
        <v>7796</v>
      </c>
      <c r="Q11" s="38">
        <v>5249</v>
      </c>
      <c r="R11" s="38">
        <v>33</v>
      </c>
      <c r="S11" s="38">
        <v>3751</v>
      </c>
      <c r="T11" s="38">
        <v>2071</v>
      </c>
      <c r="U11" s="36">
        <v>110</v>
      </c>
      <c r="V11" s="39"/>
      <c r="W11" s="34"/>
      <c r="X11" s="35"/>
      <c r="Y11" s="35">
        <v>14</v>
      </c>
      <c r="Z11" s="35"/>
      <c r="AA11" s="40"/>
      <c r="AB11" s="41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</row>
    <row r="12" spans="2:42" s="42" customFormat="1" ht="12.75" customHeight="1">
      <c r="B12" s="180"/>
      <c r="C12" s="35">
        <v>15</v>
      </c>
      <c r="D12" s="11"/>
      <c r="E12" s="1"/>
      <c r="F12" s="36">
        <v>18572</v>
      </c>
      <c r="G12" s="36">
        <v>110</v>
      </c>
      <c r="H12" s="36">
        <f>SUM(I12,L12,M12,N12)</f>
        <v>18462</v>
      </c>
      <c r="I12" s="36">
        <f>SUM(J12:K12)</f>
        <v>15174</v>
      </c>
      <c r="J12" s="36">
        <v>161</v>
      </c>
      <c r="K12" s="36">
        <v>15013</v>
      </c>
      <c r="L12" s="36">
        <v>3099</v>
      </c>
      <c r="M12" s="36">
        <v>141</v>
      </c>
      <c r="N12" s="36">
        <v>48</v>
      </c>
      <c r="O12" s="37">
        <f>SUM(P12:T12)</f>
        <v>18485</v>
      </c>
      <c r="P12" s="38">
        <v>7024</v>
      </c>
      <c r="Q12" s="38">
        <v>5661</v>
      </c>
      <c r="R12" s="38">
        <v>36</v>
      </c>
      <c r="S12" s="38">
        <v>3835</v>
      </c>
      <c r="T12" s="38">
        <v>1929</v>
      </c>
      <c r="U12" s="36">
        <v>87</v>
      </c>
      <c r="V12" s="39"/>
      <c r="W12" s="34"/>
      <c r="X12" s="35"/>
      <c r="Y12" s="35">
        <v>15</v>
      </c>
      <c r="Z12" s="180"/>
      <c r="AA12" s="44"/>
      <c r="AB12" s="149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2:42" s="42" customFormat="1" ht="12.75" customHeight="1">
      <c r="B13" s="180"/>
      <c r="C13" s="180">
        <v>16</v>
      </c>
      <c r="D13" s="151"/>
      <c r="F13" s="230">
        <f>SUM(F51,F15)</f>
        <v>16110</v>
      </c>
      <c r="G13" s="230">
        <f>SUM(G51,G15)</f>
        <v>87</v>
      </c>
      <c r="H13" s="230">
        <f>SUM(I13,L13,M13,N13)</f>
        <v>16023</v>
      </c>
      <c r="I13" s="230">
        <f>SUM(J13:K13)</f>
        <v>13217</v>
      </c>
      <c r="J13" s="230">
        <f aca="true" t="shared" si="0" ref="J13:U13">SUM(J51,J15)</f>
        <v>67</v>
      </c>
      <c r="K13" s="230">
        <f t="shared" si="0"/>
        <v>13150</v>
      </c>
      <c r="L13" s="230">
        <f t="shared" si="0"/>
        <v>2653</v>
      </c>
      <c r="M13" s="230">
        <f t="shared" si="0"/>
        <v>104</v>
      </c>
      <c r="N13" s="230">
        <f t="shared" si="0"/>
        <v>49</v>
      </c>
      <c r="O13" s="231">
        <f t="shared" si="0"/>
        <v>16011</v>
      </c>
      <c r="P13" s="232">
        <f t="shared" si="0"/>
        <v>6203</v>
      </c>
      <c r="Q13" s="232">
        <f t="shared" si="0"/>
        <v>4958</v>
      </c>
      <c r="R13" s="232">
        <f t="shared" si="0"/>
        <v>23</v>
      </c>
      <c r="S13" s="232">
        <f t="shared" si="0"/>
        <v>3097</v>
      </c>
      <c r="T13" s="232">
        <f t="shared" si="0"/>
        <v>1730</v>
      </c>
      <c r="U13" s="230">
        <f t="shared" si="0"/>
        <v>99</v>
      </c>
      <c r="V13" s="43"/>
      <c r="W13" s="233"/>
      <c r="X13" s="180"/>
      <c r="Y13" s="180">
        <v>16</v>
      </c>
      <c r="Z13" s="180"/>
      <c r="AA13" s="44"/>
      <c r="AB13" s="149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</row>
    <row r="14" spans="1:42" s="1" customFormat="1" ht="5.25" customHeight="1">
      <c r="A14" s="10"/>
      <c r="B14" s="10"/>
      <c r="C14" s="10"/>
      <c r="D14" s="33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47"/>
      <c r="Q14" s="47"/>
      <c r="R14" s="47"/>
      <c r="S14" s="47"/>
      <c r="T14" s="47"/>
      <c r="U14" s="45"/>
      <c r="V14" s="39"/>
      <c r="W14" s="34"/>
      <c r="X14" s="10"/>
      <c r="Y14" s="10"/>
      <c r="Z14" s="1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42" s="42" customFormat="1" ht="11.25" customHeight="1">
      <c r="A15" s="294" t="s">
        <v>24</v>
      </c>
      <c r="B15" s="294"/>
      <c r="C15" s="294"/>
      <c r="D15" s="295"/>
      <c r="F15" s="49">
        <f aca="true" t="shared" si="1" ref="F15:F20">SUM(H15,G15)</f>
        <v>8710</v>
      </c>
      <c r="G15" s="49">
        <f>SUM(G16:G50)</f>
        <v>80</v>
      </c>
      <c r="H15" s="49">
        <f aca="true" t="shared" si="2" ref="H15:H22">SUM(I15,L15:N15)</f>
        <v>8630</v>
      </c>
      <c r="I15" s="49">
        <f aca="true" t="shared" si="3" ref="I15:N15">SUM(I16:I50)</f>
        <v>7557</v>
      </c>
      <c r="J15" s="49">
        <f t="shared" si="3"/>
        <v>59</v>
      </c>
      <c r="K15" s="49">
        <f t="shared" si="3"/>
        <v>7498</v>
      </c>
      <c r="L15" s="49">
        <f t="shared" si="3"/>
        <v>1017</v>
      </c>
      <c r="M15" s="49">
        <f t="shared" si="3"/>
        <v>23</v>
      </c>
      <c r="N15" s="49">
        <f t="shared" si="3"/>
        <v>33</v>
      </c>
      <c r="O15" s="250">
        <f aca="true" t="shared" si="4" ref="O15:O59">SUM(P15:T15)</f>
        <v>8614</v>
      </c>
      <c r="P15" s="251">
        <f aca="true" t="shared" si="5" ref="P15:U15">SUM(P16:P50)</f>
        <v>1645</v>
      </c>
      <c r="Q15" s="251">
        <f t="shared" si="5"/>
        <v>4631</v>
      </c>
      <c r="R15" s="251">
        <f t="shared" si="5"/>
        <v>3</v>
      </c>
      <c r="S15" s="251">
        <f t="shared" si="5"/>
        <v>1005</v>
      </c>
      <c r="T15" s="251">
        <f t="shared" si="5"/>
        <v>1330</v>
      </c>
      <c r="U15" s="49">
        <f t="shared" si="5"/>
        <v>86</v>
      </c>
      <c r="V15" s="43"/>
      <c r="W15" s="298" t="s">
        <v>24</v>
      </c>
      <c r="X15" s="294"/>
      <c r="Y15" s="294"/>
      <c r="Z15" s="29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42" s="1" customFormat="1" ht="11.25" customHeight="1">
      <c r="A16" s="50"/>
      <c r="B16" s="300" t="s">
        <v>25</v>
      </c>
      <c r="C16" s="300"/>
      <c r="D16" s="301"/>
      <c r="F16" s="45">
        <f>SUM(H16,G16)</f>
        <v>59</v>
      </c>
      <c r="G16" s="45">
        <v>37</v>
      </c>
      <c r="H16" s="45">
        <f t="shared" si="2"/>
        <v>22</v>
      </c>
      <c r="I16" s="45">
        <f>SUM(J16:K16)</f>
        <v>21</v>
      </c>
      <c r="J16" s="45">
        <v>12</v>
      </c>
      <c r="K16" s="45">
        <v>9</v>
      </c>
      <c r="L16" s="45">
        <v>0</v>
      </c>
      <c r="M16" s="45">
        <v>0</v>
      </c>
      <c r="N16" s="45">
        <v>1</v>
      </c>
      <c r="O16" s="46">
        <f t="shared" si="4"/>
        <v>48</v>
      </c>
      <c r="P16" s="47">
        <v>8</v>
      </c>
      <c r="Q16" s="47">
        <v>39</v>
      </c>
      <c r="R16" s="47">
        <v>0</v>
      </c>
      <c r="S16" s="47">
        <v>1</v>
      </c>
      <c r="T16" s="47">
        <v>0</v>
      </c>
      <c r="U16" s="45">
        <v>12</v>
      </c>
      <c r="V16" s="39"/>
      <c r="W16" s="53"/>
      <c r="X16" s="300" t="s">
        <v>25</v>
      </c>
      <c r="Y16" s="300"/>
      <c r="Z16" s="30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</row>
    <row r="17" spans="1:42" s="1" customFormat="1" ht="11.25" customHeight="1">
      <c r="A17" s="50"/>
      <c r="B17" s="300" t="s">
        <v>327</v>
      </c>
      <c r="C17" s="300"/>
      <c r="D17" s="301"/>
      <c r="F17" s="45">
        <f t="shared" si="1"/>
        <v>0</v>
      </c>
      <c r="G17" s="45">
        <v>0</v>
      </c>
      <c r="H17" s="45">
        <f t="shared" si="2"/>
        <v>0</v>
      </c>
      <c r="I17" s="45">
        <f>SUM(J17:K17)</f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6">
        <f t="shared" si="4"/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5">
        <v>0</v>
      </c>
      <c r="V17" s="39"/>
      <c r="W17" s="53"/>
      <c r="X17" s="300" t="s">
        <v>327</v>
      </c>
      <c r="Y17" s="300"/>
      <c r="Z17" s="30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</row>
    <row r="18" spans="1:42" s="1" customFormat="1" ht="11.25" customHeight="1">
      <c r="A18" s="50"/>
      <c r="B18" s="300" t="s">
        <v>26</v>
      </c>
      <c r="C18" s="300"/>
      <c r="D18" s="301"/>
      <c r="F18" s="45">
        <f t="shared" si="1"/>
        <v>26</v>
      </c>
      <c r="G18" s="45">
        <v>0</v>
      </c>
      <c r="H18" s="45">
        <f t="shared" si="2"/>
        <v>26</v>
      </c>
      <c r="I18" s="45">
        <f aca="true" t="shared" si="6" ref="I18:I50">SUM(J18:K18)</f>
        <v>25</v>
      </c>
      <c r="J18" s="45">
        <v>0</v>
      </c>
      <c r="K18" s="45">
        <v>25</v>
      </c>
      <c r="L18" s="45">
        <v>1</v>
      </c>
      <c r="M18" s="45">
        <v>0</v>
      </c>
      <c r="N18" s="45">
        <v>0</v>
      </c>
      <c r="O18" s="46">
        <f t="shared" si="4"/>
        <v>25</v>
      </c>
      <c r="P18" s="47">
        <v>12</v>
      </c>
      <c r="Q18" s="47">
        <v>2</v>
      </c>
      <c r="R18" s="47">
        <v>0</v>
      </c>
      <c r="S18" s="47">
        <v>1</v>
      </c>
      <c r="T18" s="47">
        <v>10</v>
      </c>
      <c r="U18" s="45">
        <v>0</v>
      </c>
      <c r="V18" s="39"/>
      <c r="W18" s="53"/>
      <c r="X18" s="300" t="s">
        <v>26</v>
      </c>
      <c r="Y18" s="300"/>
      <c r="Z18" s="30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s="1" customFormat="1" ht="11.25" customHeight="1">
      <c r="A19" s="50"/>
      <c r="B19" s="300" t="s">
        <v>27</v>
      </c>
      <c r="C19" s="300"/>
      <c r="D19" s="301"/>
      <c r="F19" s="45">
        <f t="shared" si="1"/>
        <v>128</v>
      </c>
      <c r="G19" s="45">
        <v>0</v>
      </c>
      <c r="H19" s="45">
        <f t="shared" si="2"/>
        <v>128</v>
      </c>
      <c r="I19" s="45">
        <f t="shared" si="6"/>
        <v>119</v>
      </c>
      <c r="J19" s="45">
        <v>3</v>
      </c>
      <c r="K19" s="45">
        <v>116</v>
      </c>
      <c r="L19" s="45">
        <v>9</v>
      </c>
      <c r="M19" s="45">
        <v>0</v>
      </c>
      <c r="N19" s="45">
        <v>0</v>
      </c>
      <c r="O19" s="46">
        <f t="shared" si="4"/>
        <v>126</v>
      </c>
      <c r="P19" s="47">
        <v>14</v>
      </c>
      <c r="Q19" s="47">
        <v>26</v>
      </c>
      <c r="R19" s="47">
        <v>0</v>
      </c>
      <c r="S19" s="47">
        <v>11</v>
      </c>
      <c r="T19" s="47">
        <v>75</v>
      </c>
      <c r="U19" s="45">
        <v>2</v>
      </c>
      <c r="V19" s="39"/>
      <c r="W19" s="53"/>
      <c r="X19" s="300" t="s">
        <v>27</v>
      </c>
      <c r="Y19" s="300"/>
      <c r="Z19" s="30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s="1" customFormat="1" ht="11.25" customHeight="1">
      <c r="A20" s="50"/>
      <c r="B20" s="300" t="s">
        <v>28</v>
      </c>
      <c r="C20" s="300"/>
      <c r="D20" s="301"/>
      <c r="F20" s="45">
        <f t="shared" si="1"/>
        <v>46</v>
      </c>
      <c r="G20" s="45">
        <v>13</v>
      </c>
      <c r="H20" s="45">
        <f t="shared" si="2"/>
        <v>33</v>
      </c>
      <c r="I20" s="45">
        <f t="shared" si="6"/>
        <v>33</v>
      </c>
      <c r="J20" s="45">
        <v>3</v>
      </c>
      <c r="K20" s="45">
        <v>30</v>
      </c>
      <c r="L20" s="45">
        <v>0</v>
      </c>
      <c r="M20" s="45">
        <v>0</v>
      </c>
      <c r="N20" s="45">
        <v>0</v>
      </c>
      <c r="O20" s="46">
        <f t="shared" si="4"/>
        <v>36</v>
      </c>
      <c r="P20" s="47">
        <v>27</v>
      </c>
      <c r="Q20" s="47">
        <v>9</v>
      </c>
      <c r="R20" s="47">
        <v>0</v>
      </c>
      <c r="S20" s="47">
        <v>0</v>
      </c>
      <c r="T20" s="47">
        <v>0</v>
      </c>
      <c r="U20" s="45">
        <v>13</v>
      </c>
      <c r="V20" s="39"/>
      <c r="W20" s="53"/>
      <c r="X20" s="300" t="s">
        <v>28</v>
      </c>
      <c r="Y20" s="300"/>
      <c r="Z20" s="30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s="1" customFormat="1" ht="11.25" customHeight="1">
      <c r="A21" s="50"/>
      <c r="B21" s="54" t="s">
        <v>29</v>
      </c>
      <c r="C21" s="302" t="s">
        <v>30</v>
      </c>
      <c r="D21" s="303"/>
      <c r="F21" s="45">
        <f>SUM(G21:H21)</f>
        <v>6</v>
      </c>
      <c r="G21" s="45">
        <v>0</v>
      </c>
      <c r="H21" s="45">
        <f t="shared" si="2"/>
        <v>6</v>
      </c>
      <c r="I21" s="45">
        <f t="shared" si="6"/>
        <v>6</v>
      </c>
      <c r="J21" s="45">
        <v>0</v>
      </c>
      <c r="K21" s="45">
        <v>6</v>
      </c>
      <c r="L21" s="45">
        <v>0</v>
      </c>
      <c r="M21" s="45">
        <v>0</v>
      </c>
      <c r="N21" s="45">
        <v>0</v>
      </c>
      <c r="O21" s="46">
        <f t="shared" si="4"/>
        <v>8</v>
      </c>
      <c r="P21" s="47">
        <v>6</v>
      </c>
      <c r="Q21" s="47">
        <v>2</v>
      </c>
      <c r="R21" s="47">
        <v>0</v>
      </c>
      <c r="S21" s="47">
        <v>0</v>
      </c>
      <c r="T21" s="47">
        <v>0</v>
      </c>
      <c r="U21" s="45">
        <v>0</v>
      </c>
      <c r="V21" s="39"/>
      <c r="W21" s="53"/>
      <c r="X21" s="302" t="s">
        <v>30</v>
      </c>
      <c r="Y21" s="302"/>
      <c r="Z21" s="55" t="s">
        <v>29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s="1" customFormat="1" ht="11.25" customHeight="1">
      <c r="A22" s="50"/>
      <c r="B22" s="54" t="s">
        <v>31</v>
      </c>
      <c r="C22" s="304" t="s">
        <v>32</v>
      </c>
      <c r="D22" s="305"/>
      <c r="F22" s="45">
        <f>SUM(G22:H22)</f>
        <v>32</v>
      </c>
      <c r="G22" s="45">
        <v>0</v>
      </c>
      <c r="H22" s="45">
        <f t="shared" si="2"/>
        <v>32</v>
      </c>
      <c r="I22" s="45">
        <f t="shared" si="6"/>
        <v>30</v>
      </c>
      <c r="J22" s="45">
        <v>3</v>
      </c>
      <c r="K22" s="45">
        <v>27</v>
      </c>
      <c r="L22" s="45">
        <v>2</v>
      </c>
      <c r="M22" s="45">
        <v>0</v>
      </c>
      <c r="N22" s="45">
        <v>0</v>
      </c>
      <c r="O22" s="46">
        <f t="shared" si="4"/>
        <v>28</v>
      </c>
      <c r="P22" s="47">
        <v>13</v>
      </c>
      <c r="Q22" s="47">
        <v>4</v>
      </c>
      <c r="R22" s="47">
        <v>0</v>
      </c>
      <c r="S22" s="47">
        <v>2</v>
      </c>
      <c r="T22" s="47">
        <v>9</v>
      </c>
      <c r="U22" s="45">
        <v>3</v>
      </c>
      <c r="V22" s="39"/>
      <c r="W22" s="53"/>
      <c r="X22" s="304" t="s">
        <v>32</v>
      </c>
      <c r="Y22" s="304"/>
      <c r="Z22" s="55" t="s">
        <v>31</v>
      </c>
      <c r="AA22" s="40"/>
      <c r="AB22" s="56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s="1" customFormat="1" ht="11.25" customHeight="1">
      <c r="A23" s="50"/>
      <c r="B23" s="54" t="s">
        <v>33</v>
      </c>
      <c r="C23" s="300" t="s">
        <v>34</v>
      </c>
      <c r="D23" s="301"/>
      <c r="F23" s="45">
        <f aca="true" t="shared" si="7" ref="F23:F37">SUM(H23,G23)</f>
        <v>10</v>
      </c>
      <c r="G23" s="45">
        <v>0</v>
      </c>
      <c r="H23" s="45">
        <f aca="true" t="shared" si="8" ref="H23:H37">SUM(I23,L23:N23)</f>
        <v>10</v>
      </c>
      <c r="I23" s="45">
        <f t="shared" si="6"/>
        <v>7</v>
      </c>
      <c r="J23" s="45">
        <v>0</v>
      </c>
      <c r="K23" s="45">
        <v>7</v>
      </c>
      <c r="L23" s="45">
        <v>3</v>
      </c>
      <c r="M23" s="45">
        <v>0</v>
      </c>
      <c r="N23" s="45">
        <v>0</v>
      </c>
      <c r="O23" s="46">
        <f t="shared" si="4"/>
        <v>10</v>
      </c>
      <c r="P23" s="47">
        <v>3</v>
      </c>
      <c r="Q23" s="47">
        <v>2</v>
      </c>
      <c r="R23" s="47">
        <v>0</v>
      </c>
      <c r="S23" s="47">
        <v>3</v>
      </c>
      <c r="T23" s="47">
        <v>2</v>
      </c>
      <c r="U23" s="45">
        <v>0</v>
      </c>
      <c r="V23" s="39"/>
      <c r="W23" s="53"/>
      <c r="X23" s="300" t="s">
        <v>34</v>
      </c>
      <c r="Y23" s="300"/>
      <c r="Z23" s="55" t="s">
        <v>33</v>
      </c>
      <c r="AA23" s="40"/>
      <c r="AB23" s="56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s="1" customFormat="1" ht="11.25" customHeight="1">
      <c r="A24" s="50"/>
      <c r="B24" s="300" t="s">
        <v>35</v>
      </c>
      <c r="C24" s="300"/>
      <c r="D24" s="301"/>
      <c r="F24" s="45">
        <f t="shared" si="7"/>
        <v>0</v>
      </c>
      <c r="G24" s="45">
        <v>0</v>
      </c>
      <c r="H24" s="45">
        <f t="shared" si="8"/>
        <v>0</v>
      </c>
      <c r="I24" s="45">
        <f t="shared" si="6"/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6">
        <f t="shared" si="4"/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5">
        <v>0</v>
      </c>
      <c r="V24" s="39"/>
      <c r="W24" s="53"/>
      <c r="X24" s="300" t="s">
        <v>35</v>
      </c>
      <c r="Y24" s="300"/>
      <c r="Z24" s="300"/>
      <c r="AA24" s="40"/>
      <c r="AB24" s="56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s="1" customFormat="1" ht="11.25" customHeight="1">
      <c r="A25" s="50"/>
      <c r="B25" s="293" t="s">
        <v>36</v>
      </c>
      <c r="C25" s="300" t="s">
        <v>37</v>
      </c>
      <c r="D25" s="301"/>
      <c r="F25" s="45">
        <f t="shared" si="7"/>
        <v>8</v>
      </c>
      <c r="G25" s="45">
        <v>1</v>
      </c>
      <c r="H25" s="45">
        <f t="shared" si="8"/>
        <v>7</v>
      </c>
      <c r="I25" s="45">
        <f t="shared" si="6"/>
        <v>7</v>
      </c>
      <c r="J25" s="45">
        <v>6</v>
      </c>
      <c r="K25" s="45">
        <v>1</v>
      </c>
      <c r="L25" s="45">
        <v>0</v>
      </c>
      <c r="M25" s="45">
        <v>0</v>
      </c>
      <c r="N25" s="45">
        <v>0</v>
      </c>
      <c r="O25" s="46">
        <f t="shared" si="4"/>
        <v>3</v>
      </c>
      <c r="P25" s="47">
        <v>0</v>
      </c>
      <c r="Q25" s="47">
        <v>3</v>
      </c>
      <c r="R25" s="47">
        <v>0</v>
      </c>
      <c r="S25" s="47">
        <v>0</v>
      </c>
      <c r="T25" s="47">
        <v>0</v>
      </c>
      <c r="U25" s="45">
        <v>5</v>
      </c>
      <c r="V25" s="39"/>
      <c r="W25" s="53"/>
      <c r="X25" s="300" t="s">
        <v>37</v>
      </c>
      <c r="Y25" s="300"/>
      <c r="Z25" s="270" t="s">
        <v>36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s="1" customFormat="1" ht="11.25" customHeight="1">
      <c r="A26" s="50"/>
      <c r="B26" s="293"/>
      <c r="C26" s="300" t="s">
        <v>38</v>
      </c>
      <c r="D26" s="301"/>
      <c r="F26" s="45">
        <f t="shared" si="7"/>
        <v>3</v>
      </c>
      <c r="G26" s="45">
        <v>0</v>
      </c>
      <c r="H26" s="45">
        <f t="shared" si="8"/>
        <v>3</v>
      </c>
      <c r="I26" s="45">
        <f t="shared" si="6"/>
        <v>3</v>
      </c>
      <c r="J26" s="45">
        <v>1</v>
      </c>
      <c r="K26" s="45">
        <v>2</v>
      </c>
      <c r="L26" s="45">
        <v>0</v>
      </c>
      <c r="M26" s="45">
        <v>0</v>
      </c>
      <c r="N26" s="45">
        <v>0</v>
      </c>
      <c r="O26" s="46">
        <f t="shared" si="4"/>
        <v>2</v>
      </c>
      <c r="P26" s="47">
        <v>2</v>
      </c>
      <c r="Q26" s="47">
        <v>0</v>
      </c>
      <c r="R26" s="47">
        <v>0</v>
      </c>
      <c r="S26" s="47">
        <v>0</v>
      </c>
      <c r="T26" s="47">
        <v>0</v>
      </c>
      <c r="U26" s="45">
        <v>1</v>
      </c>
      <c r="V26" s="39"/>
      <c r="W26" s="53"/>
      <c r="X26" s="300" t="s">
        <v>38</v>
      </c>
      <c r="Y26" s="300"/>
      <c r="Z26" s="27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42" s="1" customFormat="1" ht="11.25" customHeight="1">
      <c r="A27" s="50"/>
      <c r="B27" s="293"/>
      <c r="C27" s="300" t="s">
        <v>39</v>
      </c>
      <c r="D27" s="301"/>
      <c r="F27" s="45">
        <f t="shared" si="7"/>
        <v>4</v>
      </c>
      <c r="G27" s="45">
        <v>0</v>
      </c>
      <c r="H27" s="45">
        <f t="shared" si="8"/>
        <v>4</v>
      </c>
      <c r="I27" s="45">
        <f t="shared" si="6"/>
        <v>4</v>
      </c>
      <c r="J27" s="45">
        <v>2</v>
      </c>
      <c r="K27" s="45">
        <v>2</v>
      </c>
      <c r="L27" s="45">
        <v>0</v>
      </c>
      <c r="M27" s="45">
        <v>0</v>
      </c>
      <c r="N27" s="45">
        <v>0</v>
      </c>
      <c r="O27" s="46">
        <f t="shared" si="4"/>
        <v>2</v>
      </c>
      <c r="P27" s="47">
        <v>2</v>
      </c>
      <c r="Q27" s="47">
        <v>0</v>
      </c>
      <c r="R27" s="47">
        <v>0</v>
      </c>
      <c r="S27" s="47">
        <v>0</v>
      </c>
      <c r="T27" s="47">
        <v>0</v>
      </c>
      <c r="U27" s="45">
        <v>2</v>
      </c>
      <c r="V27" s="39"/>
      <c r="W27" s="53"/>
      <c r="X27" s="300" t="s">
        <v>39</v>
      </c>
      <c r="Y27" s="300"/>
      <c r="Z27" s="27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</row>
    <row r="28" spans="1:42" s="1" customFormat="1" ht="11.25" customHeight="1">
      <c r="A28" s="50"/>
      <c r="B28" s="300" t="s">
        <v>40</v>
      </c>
      <c r="C28" s="300"/>
      <c r="D28" s="301"/>
      <c r="F28" s="45">
        <f t="shared" si="7"/>
        <v>18</v>
      </c>
      <c r="G28" s="45">
        <v>1</v>
      </c>
      <c r="H28" s="45">
        <f t="shared" si="8"/>
        <v>17</v>
      </c>
      <c r="I28" s="45">
        <f t="shared" si="6"/>
        <v>16</v>
      </c>
      <c r="J28" s="45">
        <v>4</v>
      </c>
      <c r="K28" s="45">
        <v>12</v>
      </c>
      <c r="L28" s="45">
        <v>1</v>
      </c>
      <c r="M28" s="45">
        <v>0</v>
      </c>
      <c r="N28" s="45">
        <v>0</v>
      </c>
      <c r="O28" s="46">
        <f t="shared" si="4"/>
        <v>11</v>
      </c>
      <c r="P28" s="47">
        <v>8</v>
      </c>
      <c r="Q28" s="47">
        <v>2</v>
      </c>
      <c r="R28" s="47">
        <v>0</v>
      </c>
      <c r="S28" s="47">
        <v>1</v>
      </c>
      <c r="T28" s="47">
        <v>0</v>
      </c>
      <c r="U28" s="45">
        <v>3</v>
      </c>
      <c r="V28" s="39"/>
      <c r="W28" s="53"/>
      <c r="X28" s="300" t="s">
        <v>40</v>
      </c>
      <c r="Y28" s="300"/>
      <c r="Z28" s="300"/>
      <c r="AA28" s="40"/>
      <c r="AB28" s="41"/>
      <c r="AC28" s="58"/>
      <c r="AD28" s="58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</row>
    <row r="29" spans="1:42" s="1" customFormat="1" ht="11.25" customHeight="1">
      <c r="A29" s="50"/>
      <c r="B29" s="293" t="s">
        <v>41</v>
      </c>
      <c r="C29" s="300" t="s">
        <v>42</v>
      </c>
      <c r="D29" s="301"/>
      <c r="F29" s="45">
        <f t="shared" si="7"/>
        <v>2</v>
      </c>
      <c r="G29" s="45">
        <v>1</v>
      </c>
      <c r="H29" s="45">
        <f t="shared" si="8"/>
        <v>1</v>
      </c>
      <c r="I29" s="45">
        <f t="shared" si="6"/>
        <v>1</v>
      </c>
      <c r="J29" s="45">
        <v>0</v>
      </c>
      <c r="K29" s="45">
        <v>1</v>
      </c>
      <c r="L29" s="45">
        <v>0</v>
      </c>
      <c r="M29" s="45">
        <v>0</v>
      </c>
      <c r="N29" s="45">
        <v>0</v>
      </c>
      <c r="O29" s="46">
        <f t="shared" si="4"/>
        <v>2</v>
      </c>
      <c r="P29" s="47">
        <v>2</v>
      </c>
      <c r="Q29" s="47">
        <v>0</v>
      </c>
      <c r="R29" s="47">
        <v>0</v>
      </c>
      <c r="S29" s="47">
        <v>0</v>
      </c>
      <c r="T29" s="47">
        <v>0</v>
      </c>
      <c r="U29" s="45">
        <v>0</v>
      </c>
      <c r="V29" s="39"/>
      <c r="W29" s="53"/>
      <c r="X29" s="300" t="s">
        <v>42</v>
      </c>
      <c r="Y29" s="300"/>
      <c r="Z29" s="270" t="s">
        <v>41</v>
      </c>
      <c r="AA29" s="40"/>
      <c r="AB29" s="41"/>
      <c r="AC29" s="58"/>
      <c r="AD29" s="58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</row>
    <row r="30" spans="1:42" s="1" customFormat="1" ht="11.25" customHeight="1">
      <c r="A30" s="50"/>
      <c r="B30" s="293"/>
      <c r="C30" s="300" t="s">
        <v>43</v>
      </c>
      <c r="D30" s="301"/>
      <c r="F30" s="45">
        <f t="shared" si="7"/>
        <v>303</v>
      </c>
      <c r="G30" s="45">
        <v>4</v>
      </c>
      <c r="H30" s="45">
        <f t="shared" si="8"/>
        <v>299</v>
      </c>
      <c r="I30" s="45">
        <f t="shared" si="6"/>
        <v>244</v>
      </c>
      <c r="J30" s="45">
        <v>3</v>
      </c>
      <c r="K30" s="45">
        <v>241</v>
      </c>
      <c r="L30" s="45">
        <v>53</v>
      </c>
      <c r="M30" s="45">
        <v>2</v>
      </c>
      <c r="N30" s="45">
        <v>0</v>
      </c>
      <c r="O30" s="46">
        <f t="shared" si="4"/>
        <v>307</v>
      </c>
      <c r="P30" s="47">
        <v>130</v>
      </c>
      <c r="Q30" s="47">
        <v>44</v>
      </c>
      <c r="R30" s="47">
        <v>0</v>
      </c>
      <c r="S30" s="47">
        <v>51</v>
      </c>
      <c r="T30" s="47">
        <v>82</v>
      </c>
      <c r="U30" s="45">
        <v>3</v>
      </c>
      <c r="V30" s="39"/>
      <c r="W30" s="53"/>
      <c r="X30" s="300" t="s">
        <v>43</v>
      </c>
      <c r="Y30" s="300"/>
      <c r="Z30" s="270"/>
      <c r="AA30" s="40"/>
      <c r="AB30" s="41"/>
      <c r="AC30" s="58"/>
      <c r="AD30" s="58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</row>
    <row r="31" spans="1:42" s="1" customFormat="1" ht="11.25" customHeight="1">
      <c r="A31" s="50"/>
      <c r="B31" s="293"/>
      <c r="C31" s="300" t="s">
        <v>44</v>
      </c>
      <c r="D31" s="301"/>
      <c r="F31" s="45">
        <f t="shared" si="7"/>
        <v>73</v>
      </c>
      <c r="G31" s="45">
        <v>1</v>
      </c>
      <c r="H31" s="45">
        <f t="shared" si="8"/>
        <v>72</v>
      </c>
      <c r="I31" s="45">
        <f t="shared" si="6"/>
        <v>64</v>
      </c>
      <c r="J31" s="45">
        <v>0</v>
      </c>
      <c r="K31" s="45">
        <v>64</v>
      </c>
      <c r="L31" s="45">
        <v>7</v>
      </c>
      <c r="M31" s="45">
        <v>0</v>
      </c>
      <c r="N31" s="45">
        <v>1</v>
      </c>
      <c r="O31" s="46">
        <f t="shared" si="4"/>
        <v>68</v>
      </c>
      <c r="P31" s="47">
        <v>32</v>
      </c>
      <c r="Q31" s="47">
        <v>19</v>
      </c>
      <c r="R31" s="47">
        <v>0</v>
      </c>
      <c r="S31" s="47">
        <v>6</v>
      </c>
      <c r="T31" s="47">
        <v>11</v>
      </c>
      <c r="U31" s="45">
        <v>1</v>
      </c>
      <c r="V31" s="39"/>
      <c r="W31" s="53"/>
      <c r="X31" s="300" t="s">
        <v>44</v>
      </c>
      <c r="Y31" s="300"/>
      <c r="Z31" s="270"/>
      <c r="AA31" s="40"/>
      <c r="AB31" s="40"/>
      <c r="AC31" s="56"/>
      <c r="AD31" s="284"/>
      <c r="AE31" s="284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</row>
    <row r="32" spans="1:42" s="1" customFormat="1" ht="11.25" customHeight="1">
      <c r="A32" s="50"/>
      <c r="B32" s="293"/>
      <c r="C32" s="300" t="s">
        <v>45</v>
      </c>
      <c r="D32" s="301"/>
      <c r="F32" s="45">
        <f t="shared" si="7"/>
        <v>0</v>
      </c>
      <c r="G32" s="45">
        <v>0</v>
      </c>
      <c r="H32" s="45">
        <f t="shared" si="8"/>
        <v>0</v>
      </c>
      <c r="I32" s="45">
        <f t="shared" si="6"/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6">
        <f t="shared" si="4"/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5">
        <v>0</v>
      </c>
      <c r="V32" s="39"/>
      <c r="W32" s="53"/>
      <c r="X32" s="300" t="s">
        <v>45</v>
      </c>
      <c r="Y32" s="300"/>
      <c r="Z32" s="270"/>
      <c r="AA32" s="40"/>
      <c r="AB32" s="40"/>
      <c r="AC32" s="56"/>
      <c r="AD32" s="284"/>
      <c r="AE32" s="284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</row>
    <row r="33" spans="1:42" s="1" customFormat="1" ht="11.25" customHeight="1">
      <c r="A33" s="50"/>
      <c r="B33" s="277" t="s">
        <v>46</v>
      </c>
      <c r="C33" s="300" t="s">
        <v>47</v>
      </c>
      <c r="D33" s="301"/>
      <c r="F33" s="45">
        <f t="shared" si="7"/>
        <v>0</v>
      </c>
      <c r="G33" s="45">
        <v>0</v>
      </c>
      <c r="H33" s="45">
        <f t="shared" si="8"/>
        <v>0</v>
      </c>
      <c r="I33" s="45">
        <f t="shared" si="6"/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6">
        <f t="shared" si="4"/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5">
        <v>0</v>
      </c>
      <c r="V33" s="39"/>
      <c r="W33" s="53"/>
      <c r="X33" s="300" t="s">
        <v>47</v>
      </c>
      <c r="Y33" s="300"/>
      <c r="Z33" s="271" t="s">
        <v>48</v>
      </c>
      <c r="AA33" s="40"/>
      <c r="AB33" s="40"/>
      <c r="AC33" s="56"/>
      <c r="AD33" s="284"/>
      <c r="AE33" s="284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42" s="1" customFormat="1" ht="11.25" customHeight="1">
      <c r="A34" s="50"/>
      <c r="B34" s="277"/>
      <c r="C34" s="300" t="s">
        <v>49</v>
      </c>
      <c r="D34" s="301"/>
      <c r="F34" s="45">
        <f t="shared" si="7"/>
        <v>0</v>
      </c>
      <c r="G34" s="45">
        <v>0</v>
      </c>
      <c r="H34" s="45">
        <f t="shared" si="8"/>
        <v>0</v>
      </c>
      <c r="I34" s="45">
        <f t="shared" si="6"/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6">
        <f t="shared" si="4"/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5">
        <v>0</v>
      </c>
      <c r="V34" s="39">
        <v>0</v>
      </c>
      <c r="W34" s="53"/>
      <c r="X34" s="300" t="s">
        <v>49</v>
      </c>
      <c r="Y34" s="300"/>
      <c r="Z34" s="271"/>
      <c r="AA34" s="40"/>
      <c r="AB34" s="40"/>
      <c r="AC34" s="56"/>
      <c r="AD34" s="59"/>
      <c r="AE34" s="284"/>
      <c r="AF34" s="284"/>
      <c r="AG34" s="40"/>
      <c r="AH34" s="40"/>
      <c r="AI34" s="40"/>
      <c r="AJ34" s="40"/>
      <c r="AK34" s="40"/>
      <c r="AL34" s="40"/>
      <c r="AM34" s="40"/>
      <c r="AN34" s="40"/>
      <c r="AO34" s="40"/>
      <c r="AP34" s="40"/>
    </row>
    <row r="35" spans="1:42" s="1" customFormat="1" ht="11.25" customHeight="1">
      <c r="A35" s="50"/>
      <c r="B35" s="278" t="s">
        <v>50</v>
      </c>
      <c r="C35" s="300" t="s">
        <v>51</v>
      </c>
      <c r="D35" s="301"/>
      <c r="F35" s="45">
        <f t="shared" si="7"/>
        <v>20</v>
      </c>
      <c r="G35" s="45">
        <v>0</v>
      </c>
      <c r="H35" s="45">
        <f t="shared" si="8"/>
        <v>20</v>
      </c>
      <c r="I35" s="45">
        <f t="shared" si="6"/>
        <v>11</v>
      </c>
      <c r="J35" s="45">
        <v>0</v>
      </c>
      <c r="K35" s="45">
        <v>11</v>
      </c>
      <c r="L35" s="45">
        <v>9</v>
      </c>
      <c r="M35" s="45">
        <v>0</v>
      </c>
      <c r="N35" s="45">
        <v>0</v>
      </c>
      <c r="O35" s="46">
        <f t="shared" si="4"/>
        <v>17</v>
      </c>
      <c r="P35" s="47">
        <v>6</v>
      </c>
      <c r="Q35" s="47">
        <v>3</v>
      </c>
      <c r="R35" s="47">
        <v>0</v>
      </c>
      <c r="S35" s="47">
        <v>8</v>
      </c>
      <c r="T35" s="47">
        <v>0</v>
      </c>
      <c r="U35" s="45">
        <v>3</v>
      </c>
      <c r="V35" s="39"/>
      <c r="W35" s="53"/>
      <c r="X35" s="300" t="s">
        <v>51</v>
      </c>
      <c r="Y35" s="300"/>
      <c r="Z35" s="272" t="s">
        <v>50</v>
      </c>
      <c r="AA35" s="40"/>
      <c r="AB35" s="40"/>
      <c r="AC35" s="40"/>
      <c r="AD35" s="59"/>
      <c r="AE35" s="284"/>
      <c r="AF35" s="284"/>
      <c r="AG35" s="40"/>
      <c r="AH35" s="40"/>
      <c r="AI35" s="40"/>
      <c r="AJ35" s="40"/>
      <c r="AK35" s="40"/>
      <c r="AL35" s="40"/>
      <c r="AM35" s="40"/>
      <c r="AN35" s="40"/>
      <c r="AO35" s="40"/>
      <c r="AP35" s="40"/>
    </row>
    <row r="36" spans="1:42" s="1" customFormat="1" ht="11.25" customHeight="1">
      <c r="A36" s="50"/>
      <c r="B36" s="278"/>
      <c r="C36" s="300" t="s">
        <v>52</v>
      </c>
      <c r="D36" s="301"/>
      <c r="F36" s="45">
        <f t="shared" si="7"/>
        <v>2</v>
      </c>
      <c r="G36" s="45">
        <v>0</v>
      </c>
      <c r="H36" s="45">
        <f t="shared" si="8"/>
        <v>2</v>
      </c>
      <c r="I36" s="45">
        <f t="shared" si="6"/>
        <v>1</v>
      </c>
      <c r="J36" s="45">
        <v>0</v>
      </c>
      <c r="K36" s="45">
        <v>1</v>
      </c>
      <c r="L36" s="45">
        <v>1</v>
      </c>
      <c r="M36" s="45">
        <v>0</v>
      </c>
      <c r="N36" s="45">
        <v>0</v>
      </c>
      <c r="O36" s="46">
        <f t="shared" si="4"/>
        <v>2</v>
      </c>
      <c r="P36" s="47">
        <v>1</v>
      </c>
      <c r="Q36" s="47">
        <v>0</v>
      </c>
      <c r="R36" s="47">
        <v>0</v>
      </c>
      <c r="S36" s="47">
        <v>1</v>
      </c>
      <c r="T36" s="47">
        <v>0</v>
      </c>
      <c r="U36" s="45">
        <v>0</v>
      </c>
      <c r="V36" s="39"/>
      <c r="W36" s="53"/>
      <c r="X36" s="300" t="s">
        <v>52</v>
      </c>
      <c r="Y36" s="300"/>
      <c r="Z36" s="272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</row>
    <row r="37" spans="1:42" s="1" customFormat="1" ht="11.25" customHeight="1">
      <c r="A37" s="50"/>
      <c r="B37" s="278"/>
      <c r="C37" s="300" t="s">
        <v>45</v>
      </c>
      <c r="D37" s="301"/>
      <c r="F37" s="45">
        <f t="shared" si="7"/>
        <v>1</v>
      </c>
      <c r="G37" s="45">
        <v>0</v>
      </c>
      <c r="H37" s="45">
        <f t="shared" si="8"/>
        <v>1</v>
      </c>
      <c r="I37" s="45">
        <f t="shared" si="6"/>
        <v>1</v>
      </c>
      <c r="J37" s="45">
        <v>0</v>
      </c>
      <c r="K37" s="45">
        <v>1</v>
      </c>
      <c r="L37" s="45">
        <v>0</v>
      </c>
      <c r="M37" s="45">
        <v>0</v>
      </c>
      <c r="N37" s="45">
        <v>0</v>
      </c>
      <c r="O37" s="46">
        <f t="shared" si="4"/>
        <v>1</v>
      </c>
      <c r="P37" s="47">
        <v>1</v>
      </c>
      <c r="Q37" s="47">
        <v>0</v>
      </c>
      <c r="R37" s="47">
        <v>0</v>
      </c>
      <c r="S37" s="47">
        <v>0</v>
      </c>
      <c r="T37" s="47">
        <v>0</v>
      </c>
      <c r="U37" s="45">
        <v>0</v>
      </c>
      <c r="V37" s="39"/>
      <c r="W37" s="53"/>
      <c r="X37" s="300" t="s">
        <v>45</v>
      </c>
      <c r="Y37" s="300"/>
      <c r="Z37" s="272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</row>
    <row r="38" spans="1:42" s="1" customFormat="1" ht="11.25" customHeight="1">
      <c r="A38" s="50"/>
      <c r="B38" s="279" t="s">
        <v>328</v>
      </c>
      <c r="C38" s="300" t="s">
        <v>53</v>
      </c>
      <c r="D38" s="301"/>
      <c r="F38" s="45">
        <f>SUM(H38,G38)</f>
        <v>5410</v>
      </c>
      <c r="G38" s="45">
        <v>7</v>
      </c>
      <c r="H38" s="45">
        <f aca="true" t="shared" si="9" ref="H38:H59">SUM(I38,L38:N38)</f>
        <v>5403</v>
      </c>
      <c r="I38" s="45">
        <f t="shared" si="6"/>
        <v>4744</v>
      </c>
      <c r="J38" s="45">
        <v>0</v>
      </c>
      <c r="K38" s="45">
        <v>4744</v>
      </c>
      <c r="L38" s="45">
        <v>635</v>
      </c>
      <c r="M38" s="45">
        <v>16</v>
      </c>
      <c r="N38" s="45">
        <v>8</v>
      </c>
      <c r="O38" s="46">
        <f t="shared" si="4"/>
        <v>5399</v>
      </c>
      <c r="P38" s="47">
        <v>663</v>
      </c>
      <c r="Q38" s="47">
        <v>3914</v>
      </c>
      <c r="R38" s="47">
        <v>1</v>
      </c>
      <c r="S38" s="47">
        <v>623</v>
      </c>
      <c r="T38" s="47">
        <v>198</v>
      </c>
      <c r="U38" s="45">
        <v>5</v>
      </c>
      <c r="V38" s="39"/>
      <c r="W38" s="53"/>
      <c r="X38" s="300" t="s">
        <v>53</v>
      </c>
      <c r="Y38" s="300"/>
      <c r="Z38" s="281" t="s">
        <v>329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s="1" customFormat="1" ht="11.25" customHeight="1">
      <c r="A39" s="50"/>
      <c r="B39" s="279"/>
      <c r="C39" s="300" t="s">
        <v>54</v>
      </c>
      <c r="D39" s="301"/>
      <c r="F39" s="45">
        <f aca="true" t="shared" si="10" ref="F39:F51">SUM(H39,G39)</f>
        <v>112</v>
      </c>
      <c r="G39" s="45">
        <v>1</v>
      </c>
      <c r="H39" s="45">
        <f t="shared" si="9"/>
        <v>111</v>
      </c>
      <c r="I39" s="45">
        <f t="shared" si="6"/>
        <v>77</v>
      </c>
      <c r="J39" s="45">
        <v>0</v>
      </c>
      <c r="K39" s="45">
        <v>77</v>
      </c>
      <c r="L39" s="45">
        <v>31</v>
      </c>
      <c r="M39" s="45">
        <v>0</v>
      </c>
      <c r="N39" s="45">
        <v>3</v>
      </c>
      <c r="O39" s="46">
        <f t="shared" si="4"/>
        <v>106</v>
      </c>
      <c r="P39" s="47">
        <v>46</v>
      </c>
      <c r="Q39" s="47">
        <v>24</v>
      </c>
      <c r="R39" s="47">
        <v>0</v>
      </c>
      <c r="S39" s="47">
        <v>36</v>
      </c>
      <c r="T39" s="47">
        <v>0</v>
      </c>
      <c r="U39" s="45">
        <v>6</v>
      </c>
      <c r="V39" s="39"/>
      <c r="W39" s="53"/>
      <c r="X39" s="300" t="s">
        <v>54</v>
      </c>
      <c r="Y39" s="300"/>
      <c r="Z39" s="281"/>
      <c r="AA39" s="40"/>
      <c r="AB39" s="40"/>
      <c r="AC39" s="280"/>
      <c r="AD39" s="284"/>
      <c r="AE39" s="284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s="1" customFormat="1" ht="11.25" customHeight="1">
      <c r="A40" s="50"/>
      <c r="B40" s="279"/>
      <c r="C40" s="300" t="s">
        <v>55</v>
      </c>
      <c r="D40" s="301"/>
      <c r="F40" s="45">
        <f t="shared" si="10"/>
        <v>0</v>
      </c>
      <c r="G40" s="45">
        <v>0</v>
      </c>
      <c r="H40" s="45">
        <f t="shared" si="9"/>
        <v>0</v>
      </c>
      <c r="I40" s="45">
        <f t="shared" si="6"/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6">
        <f t="shared" si="4"/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5">
        <v>0</v>
      </c>
      <c r="V40" s="45" t="e">
        <f>SUM(#REF!)</f>
        <v>#REF!</v>
      </c>
      <c r="W40" s="53"/>
      <c r="X40" s="300" t="s">
        <v>55</v>
      </c>
      <c r="Y40" s="300"/>
      <c r="Z40" s="281"/>
      <c r="AA40" s="40"/>
      <c r="AB40" s="40"/>
      <c r="AC40" s="280"/>
      <c r="AD40" s="284"/>
      <c r="AE40" s="284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s="1" customFormat="1" ht="11.25" customHeight="1">
      <c r="A41" s="50"/>
      <c r="B41" s="279"/>
      <c r="C41" s="300" t="s">
        <v>359</v>
      </c>
      <c r="D41" s="301"/>
      <c r="F41" s="45">
        <f t="shared" si="10"/>
        <v>0</v>
      </c>
      <c r="G41" s="45">
        <v>0</v>
      </c>
      <c r="H41" s="45">
        <f t="shared" si="9"/>
        <v>0</v>
      </c>
      <c r="I41" s="45">
        <f t="shared" si="6"/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6">
        <f t="shared" si="4"/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5">
        <v>0</v>
      </c>
      <c r="V41" s="45" t="e">
        <f>SUM(#REF!)</f>
        <v>#REF!</v>
      </c>
      <c r="W41" s="53"/>
      <c r="X41" s="300" t="s">
        <v>52</v>
      </c>
      <c r="Y41" s="300"/>
      <c r="Z41" s="281"/>
      <c r="AA41" s="40"/>
      <c r="AB41" s="40"/>
      <c r="AC41" s="280"/>
      <c r="AD41" s="284"/>
      <c r="AE41" s="284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s="1" customFormat="1" ht="11.25" customHeight="1">
      <c r="A42" s="50"/>
      <c r="B42" s="300" t="s">
        <v>56</v>
      </c>
      <c r="C42" s="300"/>
      <c r="D42" s="301"/>
      <c r="F42" s="45">
        <f t="shared" si="10"/>
        <v>1666</v>
      </c>
      <c r="G42" s="45">
        <v>4</v>
      </c>
      <c r="H42" s="45">
        <f t="shared" si="9"/>
        <v>1662</v>
      </c>
      <c r="I42" s="45">
        <f t="shared" si="6"/>
        <v>1457</v>
      </c>
      <c r="J42" s="45">
        <v>0</v>
      </c>
      <c r="K42" s="45">
        <v>1457</v>
      </c>
      <c r="L42" s="45">
        <v>187</v>
      </c>
      <c r="M42" s="45">
        <v>3</v>
      </c>
      <c r="N42" s="45">
        <v>15</v>
      </c>
      <c r="O42" s="46">
        <f t="shared" si="4"/>
        <v>1647</v>
      </c>
      <c r="P42" s="47">
        <v>365</v>
      </c>
      <c r="Q42" s="47">
        <v>372</v>
      </c>
      <c r="R42" s="47">
        <v>1</v>
      </c>
      <c r="S42" s="47">
        <v>182</v>
      </c>
      <c r="T42" s="47">
        <v>727</v>
      </c>
      <c r="U42" s="45">
        <v>9</v>
      </c>
      <c r="V42" s="39"/>
      <c r="W42" s="53"/>
      <c r="X42" s="300" t="s">
        <v>56</v>
      </c>
      <c r="Y42" s="300"/>
      <c r="Z42" s="300"/>
      <c r="AA42" s="40"/>
      <c r="AB42" s="40"/>
      <c r="AC42" s="56"/>
      <c r="AD42" s="283"/>
      <c r="AE42" s="283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s="1" customFormat="1" ht="11.25" customHeight="1">
      <c r="A43" s="50"/>
      <c r="B43" s="293" t="s">
        <v>57</v>
      </c>
      <c r="C43" s="275" t="s">
        <v>58</v>
      </c>
      <c r="D43" s="276"/>
      <c r="F43" s="45">
        <f t="shared" si="10"/>
        <v>19</v>
      </c>
      <c r="G43" s="45">
        <v>0</v>
      </c>
      <c r="H43" s="45">
        <f t="shared" si="9"/>
        <v>19</v>
      </c>
      <c r="I43" s="45">
        <f t="shared" si="6"/>
        <v>17</v>
      </c>
      <c r="J43" s="45">
        <v>0</v>
      </c>
      <c r="K43" s="45">
        <v>17</v>
      </c>
      <c r="L43" s="45">
        <v>0</v>
      </c>
      <c r="M43" s="45">
        <v>1</v>
      </c>
      <c r="N43" s="45">
        <v>1</v>
      </c>
      <c r="O43" s="46">
        <f t="shared" si="4"/>
        <v>15</v>
      </c>
      <c r="P43" s="47">
        <v>12</v>
      </c>
      <c r="Q43" s="47">
        <v>1</v>
      </c>
      <c r="R43" s="47">
        <v>0</v>
      </c>
      <c r="S43" s="47">
        <v>0</v>
      </c>
      <c r="T43" s="47">
        <v>2</v>
      </c>
      <c r="U43" s="45">
        <v>0</v>
      </c>
      <c r="V43" s="39"/>
      <c r="W43" s="53"/>
      <c r="X43" s="275" t="s">
        <v>58</v>
      </c>
      <c r="Y43" s="275"/>
      <c r="Z43" s="270" t="s">
        <v>57</v>
      </c>
      <c r="AA43" s="40"/>
      <c r="AB43" s="40"/>
      <c r="AC43" s="56"/>
      <c r="AD43" s="284"/>
      <c r="AE43" s="284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s="1" customFormat="1" ht="11.25" customHeight="1">
      <c r="A44" s="50"/>
      <c r="B44" s="293"/>
      <c r="C44" s="300" t="s">
        <v>34</v>
      </c>
      <c r="D44" s="301"/>
      <c r="F44" s="45">
        <f t="shared" si="10"/>
        <v>2</v>
      </c>
      <c r="G44" s="45">
        <v>0</v>
      </c>
      <c r="H44" s="45">
        <f t="shared" si="9"/>
        <v>2</v>
      </c>
      <c r="I44" s="45">
        <f t="shared" si="6"/>
        <v>1</v>
      </c>
      <c r="J44" s="45">
        <v>0</v>
      </c>
      <c r="K44" s="45">
        <v>1</v>
      </c>
      <c r="L44" s="45">
        <v>0</v>
      </c>
      <c r="M44" s="45">
        <v>0</v>
      </c>
      <c r="N44" s="45">
        <v>1</v>
      </c>
      <c r="O44" s="46">
        <f t="shared" si="4"/>
        <v>3</v>
      </c>
      <c r="P44" s="47">
        <v>3</v>
      </c>
      <c r="Q44" s="47">
        <v>0</v>
      </c>
      <c r="R44" s="47">
        <v>0</v>
      </c>
      <c r="S44" s="47">
        <v>0</v>
      </c>
      <c r="T44" s="47">
        <v>0</v>
      </c>
      <c r="U44" s="45">
        <v>0</v>
      </c>
      <c r="V44" s="39"/>
      <c r="W44" s="53"/>
      <c r="X44" s="300" t="s">
        <v>34</v>
      </c>
      <c r="Y44" s="300"/>
      <c r="Z44" s="270"/>
      <c r="AA44" s="40"/>
      <c r="AB44" s="40"/>
      <c r="AC44" s="56"/>
      <c r="AD44" s="283"/>
      <c r="AE44" s="283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s="1" customFormat="1" ht="11.25" customHeight="1">
      <c r="A45" s="50"/>
      <c r="B45" s="300" t="s">
        <v>59</v>
      </c>
      <c r="C45" s="300"/>
      <c r="D45" s="301"/>
      <c r="F45" s="45">
        <f t="shared" si="10"/>
        <v>190</v>
      </c>
      <c r="G45" s="45">
        <v>4</v>
      </c>
      <c r="H45" s="45">
        <f t="shared" si="9"/>
        <v>186</v>
      </c>
      <c r="I45" s="45">
        <f t="shared" si="6"/>
        <v>180</v>
      </c>
      <c r="J45" s="45">
        <v>6</v>
      </c>
      <c r="K45" s="45">
        <v>174</v>
      </c>
      <c r="L45" s="45">
        <v>3</v>
      </c>
      <c r="M45" s="45">
        <v>0</v>
      </c>
      <c r="N45" s="45">
        <v>3</v>
      </c>
      <c r="O45" s="46">
        <f t="shared" si="4"/>
        <v>188</v>
      </c>
      <c r="P45" s="47">
        <v>162</v>
      </c>
      <c r="Q45" s="47">
        <v>20</v>
      </c>
      <c r="R45" s="47">
        <v>0</v>
      </c>
      <c r="S45" s="47">
        <v>3</v>
      </c>
      <c r="T45" s="47">
        <v>3</v>
      </c>
      <c r="U45" s="45">
        <v>5</v>
      </c>
      <c r="V45" s="39"/>
      <c r="W45" s="53"/>
      <c r="X45" s="300" t="s">
        <v>59</v>
      </c>
      <c r="Y45" s="300"/>
      <c r="Z45" s="300"/>
      <c r="AA45" s="40"/>
      <c r="AB45" s="40"/>
      <c r="AC45" s="56"/>
      <c r="AD45" s="284"/>
      <c r="AE45" s="284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s="1" customFormat="1" ht="11.25" customHeight="1">
      <c r="A46" s="50"/>
      <c r="B46" s="300" t="s">
        <v>60</v>
      </c>
      <c r="C46" s="300"/>
      <c r="D46" s="301"/>
      <c r="F46" s="45">
        <f t="shared" si="10"/>
        <v>49</v>
      </c>
      <c r="G46" s="45">
        <v>0</v>
      </c>
      <c r="H46" s="45">
        <f t="shared" si="9"/>
        <v>49</v>
      </c>
      <c r="I46" s="45">
        <f t="shared" si="6"/>
        <v>40</v>
      </c>
      <c r="J46" s="45">
        <v>1</v>
      </c>
      <c r="K46" s="45">
        <v>39</v>
      </c>
      <c r="L46" s="45">
        <v>8</v>
      </c>
      <c r="M46" s="45">
        <v>1</v>
      </c>
      <c r="N46" s="45">
        <v>0</v>
      </c>
      <c r="O46" s="46">
        <f t="shared" si="4"/>
        <v>47</v>
      </c>
      <c r="P46" s="47">
        <v>18</v>
      </c>
      <c r="Q46" s="47">
        <v>7</v>
      </c>
      <c r="R46" s="47">
        <v>0</v>
      </c>
      <c r="S46" s="47">
        <v>7</v>
      </c>
      <c r="T46" s="47">
        <v>15</v>
      </c>
      <c r="U46" s="45">
        <v>2</v>
      </c>
      <c r="V46" s="39"/>
      <c r="W46" s="53"/>
      <c r="X46" s="300" t="s">
        <v>60</v>
      </c>
      <c r="Y46" s="300"/>
      <c r="Z46" s="30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42" s="1" customFormat="1" ht="11.25" customHeight="1">
      <c r="A47" s="50"/>
      <c r="B47" s="300" t="s">
        <v>61</v>
      </c>
      <c r="C47" s="300"/>
      <c r="D47" s="301"/>
      <c r="F47" s="45">
        <f t="shared" si="10"/>
        <v>282</v>
      </c>
      <c r="G47" s="45">
        <v>1</v>
      </c>
      <c r="H47" s="45">
        <f t="shared" si="9"/>
        <v>281</v>
      </c>
      <c r="I47" s="45">
        <f t="shared" si="6"/>
        <v>260</v>
      </c>
      <c r="J47" s="45">
        <v>3</v>
      </c>
      <c r="K47" s="45">
        <v>257</v>
      </c>
      <c r="L47" s="45">
        <v>21</v>
      </c>
      <c r="M47" s="45">
        <v>0</v>
      </c>
      <c r="N47" s="45">
        <v>0</v>
      </c>
      <c r="O47" s="46">
        <f t="shared" si="4"/>
        <v>285</v>
      </c>
      <c r="P47" s="47">
        <v>23</v>
      </c>
      <c r="Q47" s="47">
        <v>77</v>
      </c>
      <c r="R47" s="47">
        <v>0</v>
      </c>
      <c r="S47" s="47">
        <v>20</v>
      </c>
      <c r="T47" s="47">
        <v>165</v>
      </c>
      <c r="U47" s="45">
        <v>2</v>
      </c>
      <c r="V47" s="39"/>
      <c r="W47" s="53"/>
      <c r="X47" s="300" t="s">
        <v>61</v>
      </c>
      <c r="Y47" s="300"/>
      <c r="Z47" s="30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1:42" s="1" customFormat="1" ht="11.25" customHeight="1">
      <c r="A48" s="50"/>
      <c r="B48" s="300" t="s">
        <v>62</v>
      </c>
      <c r="C48" s="300"/>
      <c r="D48" s="301"/>
      <c r="F48" s="45">
        <f t="shared" si="10"/>
        <v>20</v>
      </c>
      <c r="G48" s="45">
        <v>0</v>
      </c>
      <c r="H48" s="45">
        <f t="shared" si="9"/>
        <v>20</v>
      </c>
      <c r="I48" s="45">
        <f t="shared" si="6"/>
        <v>18</v>
      </c>
      <c r="J48" s="45">
        <v>0</v>
      </c>
      <c r="K48" s="45">
        <v>18</v>
      </c>
      <c r="L48" s="45">
        <v>2</v>
      </c>
      <c r="M48" s="45">
        <v>0</v>
      </c>
      <c r="N48" s="45">
        <v>0</v>
      </c>
      <c r="O48" s="46">
        <f t="shared" si="4"/>
        <v>20</v>
      </c>
      <c r="P48" s="47">
        <v>2</v>
      </c>
      <c r="Q48" s="47">
        <v>3</v>
      </c>
      <c r="R48" s="47">
        <v>0</v>
      </c>
      <c r="S48" s="47">
        <v>2</v>
      </c>
      <c r="T48" s="47">
        <v>13</v>
      </c>
      <c r="U48" s="45">
        <v>0</v>
      </c>
      <c r="V48" s="39"/>
      <c r="W48" s="53"/>
      <c r="X48" s="300" t="s">
        <v>62</v>
      </c>
      <c r="Y48" s="300"/>
      <c r="Z48" s="30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</row>
    <row r="49" spans="1:42" s="1" customFormat="1" ht="11.25" customHeight="1">
      <c r="A49" s="50"/>
      <c r="B49" s="300" t="s">
        <v>63</v>
      </c>
      <c r="C49" s="300"/>
      <c r="D49" s="301"/>
      <c r="F49" s="45">
        <f t="shared" si="10"/>
        <v>34</v>
      </c>
      <c r="G49" s="45">
        <v>0</v>
      </c>
      <c r="H49" s="45">
        <f t="shared" si="9"/>
        <v>34</v>
      </c>
      <c r="I49" s="45">
        <f t="shared" si="6"/>
        <v>30</v>
      </c>
      <c r="J49" s="45">
        <v>0</v>
      </c>
      <c r="K49" s="45">
        <v>30</v>
      </c>
      <c r="L49" s="45">
        <v>4</v>
      </c>
      <c r="M49" s="45">
        <v>0</v>
      </c>
      <c r="N49" s="45">
        <v>0</v>
      </c>
      <c r="O49" s="46">
        <f t="shared" si="4"/>
        <v>32</v>
      </c>
      <c r="P49" s="47">
        <v>19</v>
      </c>
      <c r="Q49" s="47">
        <v>2</v>
      </c>
      <c r="R49" s="47">
        <v>0</v>
      </c>
      <c r="S49" s="47">
        <v>5</v>
      </c>
      <c r="T49" s="47">
        <v>6</v>
      </c>
      <c r="U49" s="45">
        <v>0</v>
      </c>
      <c r="V49" s="39"/>
      <c r="W49" s="53"/>
      <c r="X49" s="300" t="s">
        <v>63</v>
      </c>
      <c r="Y49" s="300"/>
      <c r="Z49" s="30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</row>
    <row r="50" spans="1:42" s="1" customFormat="1" ht="11.25" customHeight="1">
      <c r="A50" s="50"/>
      <c r="B50" s="300" t="s">
        <v>64</v>
      </c>
      <c r="C50" s="300"/>
      <c r="D50" s="301"/>
      <c r="F50" s="45">
        <f t="shared" si="10"/>
        <v>185</v>
      </c>
      <c r="G50" s="45">
        <v>5</v>
      </c>
      <c r="H50" s="45">
        <f t="shared" si="9"/>
        <v>180</v>
      </c>
      <c r="I50" s="45">
        <f t="shared" si="6"/>
        <v>140</v>
      </c>
      <c r="J50" s="45">
        <v>12</v>
      </c>
      <c r="K50" s="45">
        <v>128</v>
      </c>
      <c r="L50" s="45">
        <v>40</v>
      </c>
      <c r="M50" s="45">
        <v>0</v>
      </c>
      <c r="N50" s="45">
        <v>0</v>
      </c>
      <c r="O50" s="46">
        <f t="shared" si="4"/>
        <v>176</v>
      </c>
      <c r="P50" s="47">
        <v>65</v>
      </c>
      <c r="Q50" s="47">
        <v>56</v>
      </c>
      <c r="R50" s="47">
        <v>1</v>
      </c>
      <c r="S50" s="47">
        <v>42</v>
      </c>
      <c r="T50" s="47">
        <v>12</v>
      </c>
      <c r="U50" s="45">
        <v>9</v>
      </c>
      <c r="V50" s="39"/>
      <c r="W50" s="53"/>
      <c r="X50" s="300" t="s">
        <v>64</v>
      </c>
      <c r="Y50" s="300"/>
      <c r="Z50" s="30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</row>
    <row r="51" spans="1:42" s="42" customFormat="1" ht="11.25" customHeight="1">
      <c r="A51" s="296" t="s">
        <v>65</v>
      </c>
      <c r="B51" s="296"/>
      <c r="C51" s="296"/>
      <c r="D51" s="297"/>
      <c r="F51" s="49">
        <f t="shared" si="10"/>
        <v>7400</v>
      </c>
      <c r="G51" s="49">
        <f>SUM(G52:G59)</f>
        <v>7</v>
      </c>
      <c r="H51" s="49">
        <f t="shared" si="9"/>
        <v>7393</v>
      </c>
      <c r="I51" s="49">
        <f aca="true" t="shared" si="11" ref="I51:U51">SUM(I52:I59)</f>
        <v>5660</v>
      </c>
      <c r="J51" s="49">
        <f t="shared" si="11"/>
        <v>8</v>
      </c>
      <c r="K51" s="49">
        <f t="shared" si="11"/>
        <v>5652</v>
      </c>
      <c r="L51" s="49">
        <f t="shared" si="11"/>
        <v>1636</v>
      </c>
      <c r="M51" s="49">
        <f t="shared" si="11"/>
        <v>81</v>
      </c>
      <c r="N51" s="49">
        <f t="shared" si="11"/>
        <v>16</v>
      </c>
      <c r="O51" s="250">
        <f t="shared" si="4"/>
        <v>7397</v>
      </c>
      <c r="P51" s="49">
        <f t="shared" si="11"/>
        <v>4558</v>
      </c>
      <c r="Q51" s="49">
        <f t="shared" si="11"/>
        <v>327</v>
      </c>
      <c r="R51" s="49">
        <f t="shared" si="11"/>
        <v>20</v>
      </c>
      <c r="S51" s="49">
        <f t="shared" si="11"/>
        <v>2092</v>
      </c>
      <c r="T51" s="49">
        <f t="shared" si="11"/>
        <v>400</v>
      </c>
      <c r="U51" s="49">
        <f t="shared" si="11"/>
        <v>13</v>
      </c>
      <c r="V51" s="44"/>
      <c r="W51" s="299" t="s">
        <v>65</v>
      </c>
      <c r="X51" s="296"/>
      <c r="Y51" s="296"/>
      <c r="Z51" s="296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</row>
    <row r="52" spans="1:42" s="1" customFormat="1" ht="11.25" customHeight="1">
      <c r="A52" s="61"/>
      <c r="B52" s="300" t="s">
        <v>66</v>
      </c>
      <c r="C52" s="300"/>
      <c r="D52" s="301"/>
      <c r="F52" s="45">
        <f>SUM(G52,J52:L52)</f>
        <v>48</v>
      </c>
      <c r="G52" s="45">
        <v>0</v>
      </c>
      <c r="H52" s="45">
        <f t="shared" si="9"/>
        <v>48</v>
      </c>
      <c r="I52" s="45">
        <f aca="true" t="shared" si="12" ref="I52:I59">SUM(J52:K52)</f>
        <v>36</v>
      </c>
      <c r="J52" s="45">
        <v>0</v>
      </c>
      <c r="K52" s="45">
        <v>36</v>
      </c>
      <c r="L52" s="45">
        <v>12</v>
      </c>
      <c r="M52" s="45">
        <v>0</v>
      </c>
      <c r="N52" s="45">
        <v>0</v>
      </c>
      <c r="O52" s="46">
        <f t="shared" si="4"/>
        <v>49</v>
      </c>
      <c r="P52" s="47">
        <v>28</v>
      </c>
      <c r="Q52" s="47">
        <v>8</v>
      </c>
      <c r="R52" s="47">
        <v>0</v>
      </c>
      <c r="S52" s="47">
        <v>12</v>
      </c>
      <c r="T52" s="47">
        <v>1</v>
      </c>
      <c r="U52" s="45">
        <v>0</v>
      </c>
      <c r="V52" s="39"/>
      <c r="W52" s="62"/>
      <c r="X52" s="300" t="s">
        <v>66</v>
      </c>
      <c r="Y52" s="300"/>
      <c r="Z52" s="30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</row>
    <row r="53" spans="1:42" s="1" customFormat="1" ht="11.25" customHeight="1">
      <c r="A53" s="61"/>
      <c r="B53" s="300" t="s">
        <v>67</v>
      </c>
      <c r="C53" s="300"/>
      <c r="D53" s="301"/>
      <c r="F53" s="45">
        <f>SUM(G53,J53:L53)</f>
        <v>7</v>
      </c>
      <c r="G53" s="45">
        <v>0</v>
      </c>
      <c r="H53" s="45">
        <f t="shared" si="9"/>
        <v>7</v>
      </c>
      <c r="I53" s="45">
        <f t="shared" si="12"/>
        <v>7</v>
      </c>
      <c r="J53" s="45">
        <v>0</v>
      </c>
      <c r="K53" s="45">
        <v>7</v>
      </c>
      <c r="L53" s="45">
        <v>0</v>
      </c>
      <c r="M53" s="45">
        <v>0</v>
      </c>
      <c r="N53" s="45">
        <v>0</v>
      </c>
      <c r="O53" s="46">
        <f t="shared" si="4"/>
        <v>7</v>
      </c>
      <c r="P53" s="47">
        <v>5</v>
      </c>
      <c r="Q53" s="47">
        <v>2</v>
      </c>
      <c r="R53" s="47">
        <v>0</v>
      </c>
      <c r="S53" s="47">
        <v>0</v>
      </c>
      <c r="T53" s="47">
        <v>0</v>
      </c>
      <c r="U53" s="45">
        <v>0</v>
      </c>
      <c r="V53" s="39"/>
      <c r="W53" s="62"/>
      <c r="X53" s="300" t="s">
        <v>67</v>
      </c>
      <c r="Y53" s="300"/>
      <c r="Z53" s="30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</row>
    <row r="54" spans="1:42" s="1" customFormat="1" ht="11.25" customHeight="1">
      <c r="A54" s="61"/>
      <c r="B54" s="300" t="s">
        <v>68</v>
      </c>
      <c r="C54" s="300"/>
      <c r="D54" s="301"/>
      <c r="F54" s="45">
        <f>SUM(G54,J54:L54)</f>
        <v>2</v>
      </c>
      <c r="G54" s="45">
        <v>0</v>
      </c>
      <c r="H54" s="45">
        <f t="shared" si="9"/>
        <v>2</v>
      </c>
      <c r="I54" s="45">
        <f t="shared" si="12"/>
        <v>2</v>
      </c>
      <c r="J54" s="45">
        <v>0</v>
      </c>
      <c r="K54" s="45">
        <v>2</v>
      </c>
      <c r="L54" s="45">
        <v>0</v>
      </c>
      <c r="M54" s="45">
        <v>0</v>
      </c>
      <c r="N54" s="45">
        <v>0</v>
      </c>
      <c r="O54" s="46">
        <f t="shared" si="4"/>
        <v>2</v>
      </c>
      <c r="P54" s="47">
        <v>1</v>
      </c>
      <c r="Q54" s="47">
        <v>1</v>
      </c>
      <c r="R54" s="47">
        <v>0</v>
      </c>
      <c r="S54" s="47">
        <v>0</v>
      </c>
      <c r="T54" s="47">
        <v>0</v>
      </c>
      <c r="U54" s="45">
        <v>0</v>
      </c>
      <c r="V54" s="39"/>
      <c r="W54" s="62"/>
      <c r="X54" s="300" t="s">
        <v>68</v>
      </c>
      <c r="Y54" s="300"/>
      <c r="Z54" s="30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</row>
    <row r="55" spans="1:42" s="1" customFormat="1" ht="11.25" customHeight="1">
      <c r="A55" s="61"/>
      <c r="B55" s="300" t="s">
        <v>69</v>
      </c>
      <c r="C55" s="300"/>
      <c r="D55" s="301"/>
      <c r="F55" s="45">
        <f>SUM(G55,J55:L55)</f>
        <v>122</v>
      </c>
      <c r="G55" s="45">
        <v>0</v>
      </c>
      <c r="H55" s="45">
        <f t="shared" si="9"/>
        <v>123</v>
      </c>
      <c r="I55" s="45">
        <f t="shared" si="12"/>
        <v>118</v>
      </c>
      <c r="J55" s="45">
        <v>0</v>
      </c>
      <c r="K55" s="45">
        <v>118</v>
      </c>
      <c r="L55" s="45">
        <v>4</v>
      </c>
      <c r="M55" s="45">
        <v>0</v>
      </c>
      <c r="N55" s="45">
        <v>1</v>
      </c>
      <c r="O55" s="46">
        <f t="shared" si="4"/>
        <v>123</v>
      </c>
      <c r="P55" s="47">
        <v>103</v>
      </c>
      <c r="Q55" s="47">
        <v>13</v>
      </c>
      <c r="R55" s="47">
        <v>1</v>
      </c>
      <c r="S55" s="47">
        <v>4</v>
      </c>
      <c r="T55" s="47">
        <v>2</v>
      </c>
      <c r="U55" s="45">
        <v>0</v>
      </c>
      <c r="V55" s="39"/>
      <c r="W55" s="62"/>
      <c r="X55" s="300" t="s">
        <v>69</v>
      </c>
      <c r="Y55" s="300"/>
      <c r="Z55" s="30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</row>
    <row r="56" spans="1:42" s="1" customFormat="1" ht="11.25" customHeight="1">
      <c r="A56" s="61"/>
      <c r="B56" s="300" t="s">
        <v>70</v>
      </c>
      <c r="C56" s="300"/>
      <c r="D56" s="301"/>
      <c r="F56" s="45">
        <f>SUM(G56,J56:L56)</f>
        <v>0</v>
      </c>
      <c r="G56" s="45">
        <v>0</v>
      </c>
      <c r="H56" s="45">
        <f t="shared" si="9"/>
        <v>0</v>
      </c>
      <c r="I56" s="45">
        <f t="shared" si="12"/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6">
        <f t="shared" si="4"/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5">
        <v>0</v>
      </c>
      <c r="V56" s="39"/>
      <c r="W56" s="62"/>
      <c r="X56" s="300" t="s">
        <v>70</v>
      </c>
      <c r="Y56" s="300"/>
      <c r="Z56" s="30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</row>
    <row r="57" spans="1:42" s="1" customFormat="1" ht="11.25" customHeight="1">
      <c r="A57" s="61"/>
      <c r="B57" s="300" t="s">
        <v>71</v>
      </c>
      <c r="C57" s="300"/>
      <c r="D57" s="301"/>
      <c r="F57" s="45">
        <f>SUM(H57,G57)</f>
        <v>6564</v>
      </c>
      <c r="G57" s="45">
        <v>4</v>
      </c>
      <c r="H57" s="45">
        <f t="shared" si="9"/>
        <v>6560</v>
      </c>
      <c r="I57" s="45">
        <f t="shared" si="12"/>
        <v>5040</v>
      </c>
      <c r="J57" s="45">
        <v>1</v>
      </c>
      <c r="K57" s="45">
        <v>5039</v>
      </c>
      <c r="L57" s="45">
        <v>1428</v>
      </c>
      <c r="M57" s="45">
        <v>78</v>
      </c>
      <c r="N57" s="45">
        <v>14</v>
      </c>
      <c r="O57" s="46">
        <f t="shared" si="4"/>
        <v>6570</v>
      </c>
      <c r="P57" s="47">
        <v>4122</v>
      </c>
      <c r="Q57" s="47">
        <v>180</v>
      </c>
      <c r="R57" s="47">
        <v>12</v>
      </c>
      <c r="S57" s="47">
        <v>1881</v>
      </c>
      <c r="T57" s="47">
        <v>375</v>
      </c>
      <c r="U57" s="45">
        <v>1</v>
      </c>
      <c r="V57" s="39"/>
      <c r="W57" s="62"/>
      <c r="X57" s="300" t="s">
        <v>71</v>
      </c>
      <c r="Y57" s="300"/>
      <c r="Z57" s="30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</row>
    <row r="58" spans="1:42" s="1" customFormat="1" ht="11.25" customHeight="1">
      <c r="A58" s="61"/>
      <c r="B58" s="300" t="s">
        <v>330</v>
      </c>
      <c r="C58" s="300"/>
      <c r="D58" s="301"/>
      <c r="F58" s="45">
        <f>SUM(H58,G58)</f>
        <v>37</v>
      </c>
      <c r="G58" s="45">
        <v>0</v>
      </c>
      <c r="H58" s="45">
        <f t="shared" si="9"/>
        <v>37</v>
      </c>
      <c r="I58" s="45">
        <f t="shared" si="12"/>
        <v>36</v>
      </c>
      <c r="J58" s="45">
        <v>0</v>
      </c>
      <c r="K58" s="45">
        <v>36</v>
      </c>
      <c r="L58" s="45">
        <v>1</v>
      </c>
      <c r="M58" s="45">
        <v>0</v>
      </c>
      <c r="N58" s="45">
        <v>0</v>
      </c>
      <c r="O58" s="46">
        <f t="shared" si="4"/>
        <v>36</v>
      </c>
      <c r="P58" s="47">
        <v>33</v>
      </c>
      <c r="Q58" s="47">
        <v>1</v>
      </c>
      <c r="R58" s="47">
        <v>0</v>
      </c>
      <c r="S58" s="47">
        <v>2</v>
      </c>
      <c r="T58" s="47">
        <v>0</v>
      </c>
      <c r="U58" s="45">
        <v>1</v>
      </c>
      <c r="V58" s="39"/>
      <c r="W58" s="62"/>
      <c r="X58" s="300" t="s">
        <v>330</v>
      </c>
      <c r="Y58" s="300"/>
      <c r="Z58" s="30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s="1" customFormat="1" ht="11.25" customHeight="1">
      <c r="A59" s="61"/>
      <c r="B59" s="300" t="s">
        <v>72</v>
      </c>
      <c r="C59" s="300"/>
      <c r="D59" s="301"/>
      <c r="F59" s="45">
        <f>SUM(H59,G59)</f>
        <v>619</v>
      </c>
      <c r="G59" s="45">
        <v>3</v>
      </c>
      <c r="H59" s="45">
        <f t="shared" si="9"/>
        <v>616</v>
      </c>
      <c r="I59" s="45">
        <f t="shared" si="12"/>
        <v>421</v>
      </c>
      <c r="J59" s="45">
        <v>7</v>
      </c>
      <c r="K59" s="45">
        <v>414</v>
      </c>
      <c r="L59" s="45">
        <v>191</v>
      </c>
      <c r="M59" s="45">
        <v>3</v>
      </c>
      <c r="N59" s="45">
        <v>1</v>
      </c>
      <c r="O59" s="46">
        <f t="shared" si="4"/>
        <v>610</v>
      </c>
      <c r="P59" s="47">
        <v>266</v>
      </c>
      <c r="Q59" s="47">
        <v>122</v>
      </c>
      <c r="R59" s="47">
        <v>7</v>
      </c>
      <c r="S59" s="47">
        <v>193</v>
      </c>
      <c r="T59" s="47">
        <v>22</v>
      </c>
      <c r="U59" s="45">
        <v>11</v>
      </c>
      <c r="V59" s="39"/>
      <c r="W59" s="62"/>
      <c r="X59" s="300" t="s">
        <v>72</v>
      </c>
      <c r="Y59" s="300"/>
      <c r="Z59" s="30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5:42" s="1" customFormat="1" ht="4.5" customHeight="1">
      <c r="E60" s="63"/>
      <c r="O60" s="63"/>
      <c r="P60" s="9"/>
      <c r="Q60" s="9"/>
      <c r="R60" s="9"/>
      <c r="S60" s="9"/>
      <c r="T60" s="9"/>
      <c r="W60" s="63"/>
      <c r="X60" s="9"/>
      <c r="Y60" s="9"/>
      <c r="Z60" s="9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31" s="1" customFormat="1" ht="3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C61" s="282"/>
      <c r="AD61" s="283"/>
      <c r="AE61" s="283"/>
    </row>
    <row r="62" spans="1:31" s="64" customFormat="1" ht="10.5" customHeight="1">
      <c r="A62" s="64" t="s">
        <v>291</v>
      </c>
      <c r="AC62" s="282"/>
      <c r="AD62" s="282"/>
      <c r="AE62" s="65"/>
    </row>
    <row r="63" spans="1:31" s="64" customFormat="1" ht="10.5" customHeight="1">
      <c r="A63" s="155" t="s">
        <v>341</v>
      </c>
      <c r="Z63" s="66"/>
      <c r="AC63" s="282"/>
      <c r="AD63" s="282"/>
      <c r="AE63" s="67"/>
    </row>
    <row r="64" spans="1:2" s="1" customFormat="1" ht="12">
      <c r="A64" s="217"/>
      <c r="B64" s="155" t="s">
        <v>331</v>
      </c>
    </row>
    <row r="65" s="140" customFormat="1" ht="11.25">
      <c r="A65" s="140" t="s">
        <v>332</v>
      </c>
    </row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</sheetData>
  <mergeCells count="136">
    <mergeCell ref="A7:B7"/>
    <mergeCell ref="X57:Z57"/>
    <mergeCell ref="X58:Z58"/>
    <mergeCell ref="X59:Z59"/>
    <mergeCell ref="X53:Z53"/>
    <mergeCell ref="X54:Z54"/>
    <mergeCell ref="X55:Z55"/>
    <mergeCell ref="X56:Z56"/>
    <mergeCell ref="X49:Z49"/>
    <mergeCell ref="X50:Z50"/>
    <mergeCell ref="Z43:Z44"/>
    <mergeCell ref="X43:Y43"/>
    <mergeCell ref="X44:Y44"/>
    <mergeCell ref="X52:Z52"/>
    <mergeCell ref="X45:Z45"/>
    <mergeCell ref="X46:Z46"/>
    <mergeCell ref="X47:Z47"/>
    <mergeCell ref="X48:Z48"/>
    <mergeCell ref="Z33:Z34"/>
    <mergeCell ref="X33:Y33"/>
    <mergeCell ref="X34:Y34"/>
    <mergeCell ref="Z35:Z37"/>
    <mergeCell ref="X35:Y35"/>
    <mergeCell ref="X36:Y36"/>
    <mergeCell ref="X37:Y37"/>
    <mergeCell ref="X28:Z28"/>
    <mergeCell ref="Z29:Z32"/>
    <mergeCell ref="X29:Y29"/>
    <mergeCell ref="X30:Y30"/>
    <mergeCell ref="X31:Y31"/>
    <mergeCell ref="X32:Y32"/>
    <mergeCell ref="X23:Y23"/>
    <mergeCell ref="X24:Z24"/>
    <mergeCell ref="Z25:Z27"/>
    <mergeCell ref="X25:Y25"/>
    <mergeCell ref="X26:Y26"/>
    <mergeCell ref="X27:Y27"/>
    <mergeCell ref="X19:Z19"/>
    <mergeCell ref="X20:Z20"/>
    <mergeCell ref="X21:Y21"/>
    <mergeCell ref="X22:Y22"/>
    <mergeCell ref="X16:Z16"/>
    <mergeCell ref="X17:Z17"/>
    <mergeCell ref="B52:D52"/>
    <mergeCell ref="B46:D46"/>
    <mergeCell ref="B42:D42"/>
    <mergeCell ref="B43:B44"/>
    <mergeCell ref="X42:Z42"/>
    <mergeCell ref="B49:D49"/>
    <mergeCell ref="B50:D50"/>
    <mergeCell ref="X18:Z18"/>
    <mergeCell ref="B59:D59"/>
    <mergeCell ref="B53:D53"/>
    <mergeCell ref="B58:D58"/>
    <mergeCell ref="B54:D54"/>
    <mergeCell ref="B55:D55"/>
    <mergeCell ref="B56:D56"/>
    <mergeCell ref="B57:D57"/>
    <mergeCell ref="P5:P7"/>
    <mergeCell ref="Q5:Q7"/>
    <mergeCell ref="U4:U7"/>
    <mergeCell ref="S5:S7"/>
    <mergeCell ref="T5:T7"/>
    <mergeCell ref="O4:T4"/>
    <mergeCell ref="R5:R7"/>
    <mergeCell ref="O5:O7"/>
    <mergeCell ref="AD39:AE39"/>
    <mergeCell ref="AD40:AE40"/>
    <mergeCell ref="AD41:AE41"/>
    <mergeCell ref="AD31:AE31"/>
    <mergeCell ref="AD32:AE32"/>
    <mergeCell ref="AD33:AE33"/>
    <mergeCell ref="AE34:AF34"/>
    <mergeCell ref="AE35:AF35"/>
    <mergeCell ref="AC61:AC63"/>
    <mergeCell ref="AD61:AE61"/>
    <mergeCell ref="AD62:AD63"/>
    <mergeCell ref="AD42:AE42"/>
    <mergeCell ref="AD43:AE43"/>
    <mergeCell ref="AD44:AE44"/>
    <mergeCell ref="AD45:AE45"/>
    <mergeCell ref="AC39:AC41"/>
    <mergeCell ref="Z38:Z41"/>
    <mergeCell ref="X38:Y38"/>
    <mergeCell ref="X39:Y39"/>
    <mergeCell ref="X40:Y40"/>
    <mergeCell ref="X41:Y41"/>
    <mergeCell ref="B47:D47"/>
    <mergeCell ref="B48:D48"/>
    <mergeCell ref="C44:D44"/>
    <mergeCell ref="B45:D45"/>
    <mergeCell ref="C43:D43"/>
    <mergeCell ref="B33:B34"/>
    <mergeCell ref="B35:B37"/>
    <mergeCell ref="C37:D37"/>
    <mergeCell ref="B38:B41"/>
    <mergeCell ref="C38:D38"/>
    <mergeCell ref="C39:D39"/>
    <mergeCell ref="C40:D40"/>
    <mergeCell ref="C41:D41"/>
    <mergeCell ref="C33:D33"/>
    <mergeCell ref="C34:D34"/>
    <mergeCell ref="C35:D35"/>
    <mergeCell ref="C36:D36"/>
    <mergeCell ref="B28:D28"/>
    <mergeCell ref="B29:B32"/>
    <mergeCell ref="C29:D29"/>
    <mergeCell ref="C30:D30"/>
    <mergeCell ref="C31:D31"/>
    <mergeCell ref="C32:D32"/>
    <mergeCell ref="B19:D19"/>
    <mergeCell ref="B20:D20"/>
    <mergeCell ref="C23:D23"/>
    <mergeCell ref="B25:B27"/>
    <mergeCell ref="C25:D25"/>
    <mergeCell ref="C26:D26"/>
    <mergeCell ref="C27:D27"/>
    <mergeCell ref="F4:N4"/>
    <mergeCell ref="F5:F7"/>
    <mergeCell ref="G5:G7"/>
    <mergeCell ref="H5:N5"/>
    <mergeCell ref="H6:H7"/>
    <mergeCell ref="I6:K6"/>
    <mergeCell ref="L6:L7"/>
    <mergeCell ref="M6:M7"/>
    <mergeCell ref="N6:N7"/>
    <mergeCell ref="A15:D15"/>
    <mergeCell ref="A51:D51"/>
    <mergeCell ref="W15:Z15"/>
    <mergeCell ref="W51:Z51"/>
    <mergeCell ref="B16:D16"/>
    <mergeCell ref="B17:D17"/>
    <mergeCell ref="B24:D24"/>
    <mergeCell ref="C21:D21"/>
    <mergeCell ref="C22:D22"/>
    <mergeCell ref="B18:D18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ignoredErrors>
    <ignoredError sqref="O12:O25 O35:O40 O9:O11 O31:O34 I12:I14 H30 O26:O29 O41:O50 O30 H31:H40 I30:I40 H53:I60 H52:I52 F52:G60 I41:I51 H41:H50" formulaRange="1"/>
    <ignoredError sqref="O51:O54 O55:O59 I16:I25 I15 H16:H25 H26:H29 I26:I29 H51" formula="1" formulaRange="1"/>
    <ignoredError sqref="O60:O65 H15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G32" sqref="G32"/>
    </sheetView>
  </sheetViews>
  <sheetFormatPr defaultColWidth="9.00390625" defaultRowHeight="13.5"/>
  <cols>
    <col min="1" max="1" width="1.25" style="1" customWidth="1"/>
    <col min="2" max="2" width="11.75390625" style="1" customWidth="1"/>
    <col min="3" max="3" width="0.875" style="1" customWidth="1"/>
    <col min="4" max="4" width="7.75390625" style="1" customWidth="1"/>
    <col min="5" max="5" width="6.75390625" style="1" customWidth="1"/>
    <col min="6" max="6" width="7.75390625" style="1" customWidth="1"/>
    <col min="7" max="7" width="6.75390625" style="1" customWidth="1"/>
    <col min="8" max="8" width="7.75390625" style="1" customWidth="1"/>
    <col min="9" max="9" width="6.75390625" style="1" customWidth="1"/>
    <col min="10" max="10" width="7.75390625" style="1" customWidth="1"/>
    <col min="11" max="11" width="6.75390625" style="1" customWidth="1"/>
    <col min="12" max="12" width="7.75390625" style="1" customWidth="1"/>
    <col min="13" max="13" width="6.75390625" style="1" customWidth="1"/>
    <col min="14" max="16384" width="8.875" style="1" customWidth="1"/>
  </cols>
  <sheetData>
    <row r="1" spans="1:13" ht="17.25">
      <c r="A1" s="334" t="s">
        <v>196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1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1.25" customHeight="1">
      <c r="A3" s="354" t="s">
        <v>304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3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41" customFormat="1" ht="12.75" customHeight="1">
      <c r="A5" s="22"/>
      <c r="B5" s="113" t="s">
        <v>83</v>
      </c>
      <c r="C5" s="22"/>
      <c r="D5" s="385" t="s">
        <v>89</v>
      </c>
      <c r="E5" s="385"/>
      <c r="F5" s="381">
        <v>13</v>
      </c>
      <c r="G5" s="386"/>
      <c r="H5" s="381">
        <v>14</v>
      </c>
      <c r="I5" s="382"/>
      <c r="J5" s="381">
        <v>15</v>
      </c>
      <c r="K5" s="382"/>
      <c r="L5" s="383">
        <v>16</v>
      </c>
      <c r="M5" s="384"/>
    </row>
    <row r="6" spans="1:13" s="41" customFormat="1" ht="12.75" customHeight="1">
      <c r="A6" s="158" t="s">
        <v>76</v>
      </c>
      <c r="B6" s="143"/>
      <c r="C6" s="144"/>
      <c r="D6" s="145" t="s">
        <v>197</v>
      </c>
      <c r="E6" s="18" t="s">
        <v>198</v>
      </c>
      <c r="F6" s="18" t="s">
        <v>197</v>
      </c>
      <c r="G6" s="18" t="s">
        <v>198</v>
      </c>
      <c r="H6" s="18" t="s">
        <v>197</v>
      </c>
      <c r="I6" s="18" t="s">
        <v>198</v>
      </c>
      <c r="J6" s="18" t="s">
        <v>197</v>
      </c>
      <c r="K6" s="19" t="s">
        <v>198</v>
      </c>
      <c r="L6" s="18" t="s">
        <v>197</v>
      </c>
      <c r="M6" s="19" t="s">
        <v>198</v>
      </c>
    </row>
    <row r="7" spans="2:4" ht="4.5" customHeight="1">
      <c r="B7" s="33"/>
      <c r="D7" s="247"/>
    </row>
    <row r="8" spans="1:13" s="42" customFormat="1" ht="12" customHeight="1">
      <c r="A8" s="371" t="s">
        <v>8</v>
      </c>
      <c r="B8" s="372"/>
      <c r="D8" s="195">
        <f aca="true" t="shared" si="0" ref="D8:K8">SUM(D9:D23)</f>
        <v>815</v>
      </c>
      <c r="E8" s="195">
        <f t="shared" si="0"/>
        <v>225</v>
      </c>
      <c r="F8" s="195">
        <f t="shared" si="0"/>
        <v>999</v>
      </c>
      <c r="G8" s="195">
        <f t="shared" si="0"/>
        <v>243</v>
      </c>
      <c r="H8" s="195">
        <f t="shared" si="0"/>
        <v>1100</v>
      </c>
      <c r="I8" s="195">
        <f t="shared" si="0"/>
        <v>284</v>
      </c>
      <c r="J8" s="195">
        <f t="shared" si="0"/>
        <v>1092</v>
      </c>
      <c r="K8" s="195">
        <f t="shared" si="0"/>
        <v>321</v>
      </c>
      <c r="L8" s="195">
        <f>SUM(L9:L23)</f>
        <v>1061</v>
      </c>
      <c r="M8" s="195">
        <f>SUM(M9:M23)</f>
        <v>309</v>
      </c>
    </row>
    <row r="9" spans="2:13" ht="12" customHeight="1">
      <c r="B9" s="169" t="s">
        <v>181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249" t="s">
        <v>357</v>
      </c>
      <c r="M9" s="249" t="s">
        <v>357</v>
      </c>
    </row>
    <row r="10" spans="2:13" ht="12" customHeight="1">
      <c r="B10" s="169" t="s">
        <v>57</v>
      </c>
      <c r="D10" s="135">
        <v>1</v>
      </c>
      <c r="E10" s="135">
        <v>0</v>
      </c>
      <c r="F10" s="135">
        <v>2</v>
      </c>
      <c r="G10" s="135">
        <v>0</v>
      </c>
      <c r="H10" s="135">
        <v>0</v>
      </c>
      <c r="I10" s="135">
        <v>0</v>
      </c>
      <c r="J10" s="135">
        <v>2</v>
      </c>
      <c r="K10" s="135">
        <v>0</v>
      </c>
      <c r="L10" s="135">
        <v>3</v>
      </c>
      <c r="M10" s="249" t="s">
        <v>357</v>
      </c>
    </row>
    <row r="11" spans="2:13" ht="12" customHeight="1">
      <c r="B11" s="169" t="s">
        <v>182</v>
      </c>
      <c r="D11" s="135">
        <v>1</v>
      </c>
      <c r="E11" s="135">
        <v>0</v>
      </c>
      <c r="F11" s="135">
        <v>0</v>
      </c>
      <c r="G11" s="135">
        <v>5</v>
      </c>
      <c r="H11" s="135">
        <v>1</v>
      </c>
      <c r="I11" s="135">
        <v>0</v>
      </c>
      <c r="J11" s="135">
        <v>0</v>
      </c>
      <c r="K11" s="135">
        <v>2</v>
      </c>
      <c r="L11" s="135">
        <v>5</v>
      </c>
      <c r="M11" s="135">
        <v>6</v>
      </c>
    </row>
    <row r="12" spans="2:13" ht="12" customHeight="1">
      <c r="B12" s="169" t="s">
        <v>183</v>
      </c>
      <c r="D12" s="135">
        <v>1</v>
      </c>
      <c r="E12" s="135">
        <v>0</v>
      </c>
      <c r="F12" s="135">
        <v>2</v>
      </c>
      <c r="G12" s="135">
        <v>0</v>
      </c>
      <c r="H12" s="135">
        <v>4</v>
      </c>
      <c r="I12" s="135">
        <v>0</v>
      </c>
      <c r="J12" s="135">
        <v>0</v>
      </c>
      <c r="K12" s="135">
        <v>0</v>
      </c>
      <c r="L12" s="135">
        <v>1</v>
      </c>
      <c r="M12" s="249" t="s">
        <v>357</v>
      </c>
    </row>
    <row r="13" spans="2:13" ht="12" customHeight="1">
      <c r="B13" s="169" t="s">
        <v>184</v>
      </c>
      <c r="D13" s="135">
        <v>10</v>
      </c>
      <c r="E13" s="135">
        <v>3</v>
      </c>
      <c r="F13" s="135">
        <v>7</v>
      </c>
      <c r="G13" s="135">
        <v>3</v>
      </c>
      <c r="H13" s="135">
        <v>6</v>
      </c>
      <c r="I13" s="135">
        <v>3</v>
      </c>
      <c r="J13" s="135">
        <v>3</v>
      </c>
      <c r="K13" s="135">
        <v>2</v>
      </c>
      <c r="L13" s="135">
        <v>9</v>
      </c>
      <c r="M13" s="135">
        <v>9</v>
      </c>
    </row>
    <row r="14" spans="2:13" ht="12" customHeight="1">
      <c r="B14" s="169" t="s">
        <v>41</v>
      </c>
      <c r="D14" s="135">
        <v>55</v>
      </c>
      <c r="E14" s="135">
        <v>19</v>
      </c>
      <c r="F14" s="135">
        <v>45</v>
      </c>
      <c r="G14" s="135">
        <v>4</v>
      </c>
      <c r="H14" s="135">
        <v>53</v>
      </c>
      <c r="I14" s="135">
        <v>6</v>
      </c>
      <c r="J14" s="135">
        <v>37</v>
      </c>
      <c r="K14" s="135">
        <v>5</v>
      </c>
      <c r="L14" s="135">
        <v>78</v>
      </c>
      <c r="M14" s="135">
        <v>8</v>
      </c>
    </row>
    <row r="15" spans="2:13" ht="12" customHeight="1">
      <c r="B15" s="169" t="s">
        <v>185</v>
      </c>
      <c r="D15" s="135">
        <v>0</v>
      </c>
      <c r="E15" s="135">
        <v>0</v>
      </c>
      <c r="F15" s="135">
        <v>1</v>
      </c>
      <c r="G15" s="135">
        <v>0</v>
      </c>
      <c r="H15" s="135">
        <v>1</v>
      </c>
      <c r="I15" s="135">
        <v>0</v>
      </c>
      <c r="J15" s="135">
        <v>1</v>
      </c>
      <c r="K15" s="135">
        <v>0</v>
      </c>
      <c r="L15" s="135">
        <v>1</v>
      </c>
      <c r="M15" s="135">
        <v>2</v>
      </c>
    </row>
    <row r="16" spans="2:13" ht="12" customHeight="1">
      <c r="B16" s="169" t="s">
        <v>186</v>
      </c>
      <c r="D16" s="135">
        <v>12</v>
      </c>
      <c r="E16" s="135">
        <v>5</v>
      </c>
      <c r="F16" s="135">
        <v>21</v>
      </c>
      <c r="G16" s="135">
        <v>1</v>
      </c>
      <c r="H16" s="135">
        <v>13</v>
      </c>
      <c r="I16" s="135">
        <v>1</v>
      </c>
      <c r="J16" s="135">
        <v>10</v>
      </c>
      <c r="K16" s="135">
        <v>7</v>
      </c>
      <c r="L16" s="135">
        <v>11</v>
      </c>
      <c r="M16" s="249" t="s">
        <v>357</v>
      </c>
    </row>
    <row r="17" spans="2:13" ht="12" customHeight="1">
      <c r="B17" s="169" t="s">
        <v>187</v>
      </c>
      <c r="D17" s="135">
        <v>549</v>
      </c>
      <c r="E17" s="135">
        <v>156</v>
      </c>
      <c r="F17" s="135">
        <v>656</v>
      </c>
      <c r="G17" s="135">
        <v>161</v>
      </c>
      <c r="H17" s="135">
        <v>730</v>
      </c>
      <c r="I17" s="135">
        <v>211</v>
      </c>
      <c r="J17" s="135">
        <v>676</v>
      </c>
      <c r="K17" s="135">
        <v>232</v>
      </c>
      <c r="L17" s="135">
        <v>677</v>
      </c>
      <c r="M17" s="135">
        <v>227</v>
      </c>
    </row>
    <row r="18" spans="2:13" ht="12" customHeight="1">
      <c r="B18" s="169" t="s">
        <v>189</v>
      </c>
      <c r="D18" s="135">
        <v>0</v>
      </c>
      <c r="E18" s="135">
        <v>0</v>
      </c>
      <c r="F18" s="135">
        <v>2</v>
      </c>
      <c r="G18" s="135">
        <v>0</v>
      </c>
      <c r="H18" s="135">
        <v>4</v>
      </c>
      <c r="I18" s="135">
        <v>0</v>
      </c>
      <c r="J18" s="135">
        <v>0</v>
      </c>
      <c r="K18" s="135">
        <v>0</v>
      </c>
      <c r="L18" s="135">
        <v>3</v>
      </c>
      <c r="M18" s="249" t="s">
        <v>357</v>
      </c>
    </row>
    <row r="19" spans="2:13" ht="12" customHeight="1">
      <c r="B19" s="169" t="s">
        <v>190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1</v>
      </c>
      <c r="K19" s="135">
        <v>0</v>
      </c>
      <c r="L19" s="249" t="s">
        <v>357</v>
      </c>
      <c r="M19" s="249" t="s">
        <v>357</v>
      </c>
    </row>
    <row r="20" spans="2:13" ht="12" customHeight="1">
      <c r="B20" s="169" t="s">
        <v>191</v>
      </c>
      <c r="D20" s="135">
        <v>1</v>
      </c>
      <c r="E20" s="135">
        <v>0</v>
      </c>
      <c r="F20" s="135">
        <v>4</v>
      </c>
      <c r="G20" s="135">
        <v>0</v>
      </c>
      <c r="H20" s="135">
        <v>0</v>
      </c>
      <c r="I20" s="135">
        <v>0</v>
      </c>
      <c r="J20" s="135">
        <v>3</v>
      </c>
      <c r="K20" s="135">
        <v>0</v>
      </c>
      <c r="L20" s="249" t="s">
        <v>357</v>
      </c>
      <c r="M20" s="249" t="s">
        <v>357</v>
      </c>
    </row>
    <row r="21" spans="2:13" ht="12" customHeight="1">
      <c r="B21" s="169" t="s">
        <v>193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249" t="s">
        <v>357</v>
      </c>
      <c r="M21" s="249" t="s">
        <v>357</v>
      </c>
    </row>
    <row r="22" spans="2:13" ht="12" customHeight="1">
      <c r="B22" s="169" t="s">
        <v>346</v>
      </c>
      <c r="D22" s="135">
        <v>7</v>
      </c>
      <c r="E22" s="135">
        <v>1</v>
      </c>
      <c r="F22" s="135">
        <v>4</v>
      </c>
      <c r="G22" s="135">
        <v>0</v>
      </c>
      <c r="H22" s="135">
        <v>2</v>
      </c>
      <c r="I22" s="135">
        <v>1</v>
      </c>
      <c r="J22" s="135">
        <v>5</v>
      </c>
      <c r="K22" s="135">
        <v>1</v>
      </c>
      <c r="L22" s="135">
        <v>5</v>
      </c>
      <c r="M22" s="135">
        <v>2</v>
      </c>
    </row>
    <row r="23" spans="2:13" ht="12" customHeight="1">
      <c r="B23" s="170" t="s">
        <v>199</v>
      </c>
      <c r="D23" s="135">
        <v>178</v>
      </c>
      <c r="E23" s="135">
        <v>41</v>
      </c>
      <c r="F23" s="135">
        <v>255</v>
      </c>
      <c r="G23" s="135">
        <v>69</v>
      </c>
      <c r="H23" s="135">
        <v>286</v>
      </c>
      <c r="I23" s="135">
        <v>62</v>
      </c>
      <c r="J23" s="135">
        <v>354</v>
      </c>
      <c r="K23" s="135">
        <v>72</v>
      </c>
      <c r="L23" s="135">
        <v>268</v>
      </c>
      <c r="M23" s="135">
        <v>55</v>
      </c>
    </row>
    <row r="24" ht="3" customHeight="1">
      <c r="B24" s="33"/>
    </row>
    <row r="25" spans="1:13" ht="3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="126" customFormat="1" ht="11.25">
      <c r="A26" s="126" t="s">
        <v>297</v>
      </c>
    </row>
  </sheetData>
  <mergeCells count="8">
    <mergeCell ref="A8:B8"/>
    <mergeCell ref="D5:E5"/>
    <mergeCell ref="F5:G5"/>
    <mergeCell ref="H5:I5"/>
    <mergeCell ref="J5:K5"/>
    <mergeCell ref="A1:M1"/>
    <mergeCell ref="A3:M3"/>
    <mergeCell ref="L5:M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41" customWidth="1"/>
    <col min="2" max="2" width="15.25390625" style="41" customWidth="1"/>
    <col min="3" max="3" width="0.875" style="41" customWidth="1"/>
    <col min="4" max="8" width="14.25390625" style="41" customWidth="1"/>
    <col min="9" max="16384" width="8.875" style="41" customWidth="1"/>
  </cols>
  <sheetData>
    <row r="1" spans="1:8" ht="12.75" customHeight="1">
      <c r="A1" s="283" t="s">
        <v>365</v>
      </c>
      <c r="B1" s="283"/>
      <c r="C1" s="283"/>
      <c r="D1" s="283"/>
      <c r="E1" s="283"/>
      <c r="F1" s="283"/>
      <c r="G1" s="283"/>
      <c r="H1" s="283"/>
    </row>
    <row r="2" spans="1:8" ht="5.25" customHeight="1">
      <c r="A2" s="141"/>
      <c r="B2" s="141"/>
      <c r="C2" s="141"/>
      <c r="D2" s="141"/>
      <c r="E2" s="141"/>
      <c r="F2" s="141"/>
      <c r="G2" s="141"/>
      <c r="H2" s="141"/>
    </row>
    <row r="3" spans="1:8" ht="21" customHeight="1">
      <c r="A3" s="193" t="s">
        <v>76</v>
      </c>
      <c r="B3" s="178" t="s">
        <v>83</v>
      </c>
      <c r="C3" s="128"/>
      <c r="D3" s="131" t="s">
        <v>89</v>
      </c>
      <c r="E3" s="131">
        <v>13</v>
      </c>
      <c r="F3" s="131">
        <v>14</v>
      </c>
      <c r="G3" s="131">
        <v>15</v>
      </c>
      <c r="H3" s="219">
        <v>16</v>
      </c>
    </row>
    <row r="4" ht="3" customHeight="1">
      <c r="B4" s="129"/>
    </row>
    <row r="5" spans="1:8" s="149" customFormat="1" ht="12" customHeight="1">
      <c r="A5" s="387" t="s">
        <v>8</v>
      </c>
      <c r="B5" s="388"/>
      <c r="D5" s="87">
        <f>SUM(D7:D24)</f>
        <v>6636</v>
      </c>
      <c r="E5" s="87">
        <f>SUM(E7:E24)</f>
        <v>5117</v>
      </c>
      <c r="F5" s="87">
        <f>SUM(F7:F24)</f>
        <v>6620</v>
      </c>
      <c r="G5" s="87">
        <f>SUM(G7:G24)</f>
        <v>8111</v>
      </c>
      <c r="H5" s="87">
        <f>SUM(H7:H24)</f>
        <v>7402</v>
      </c>
    </row>
    <row r="6" spans="1:8" ht="3" customHeight="1">
      <c r="A6" s="51"/>
      <c r="B6" s="52"/>
      <c r="D6" s="71"/>
      <c r="E6" s="71"/>
      <c r="F6" s="71"/>
      <c r="G6" s="71"/>
      <c r="H6" s="71"/>
    </row>
    <row r="7" spans="2:8" ht="12" customHeight="1">
      <c r="B7" s="52" t="s">
        <v>200</v>
      </c>
      <c r="D7" s="71">
        <v>7</v>
      </c>
      <c r="E7" s="71">
        <v>4</v>
      </c>
      <c r="F7" s="71">
        <v>0</v>
      </c>
      <c r="G7" s="71">
        <v>9</v>
      </c>
      <c r="H7" s="71">
        <v>4</v>
      </c>
    </row>
    <row r="8" spans="2:8" ht="12" customHeight="1">
      <c r="B8" s="52" t="s">
        <v>201</v>
      </c>
      <c r="D8" s="71">
        <v>1</v>
      </c>
      <c r="E8" s="71">
        <v>0</v>
      </c>
      <c r="F8" s="71">
        <v>1</v>
      </c>
      <c r="G8" s="71">
        <v>0</v>
      </c>
      <c r="H8" s="71">
        <v>2</v>
      </c>
    </row>
    <row r="9" spans="2:8" ht="12" customHeight="1">
      <c r="B9" s="52" t="s">
        <v>202</v>
      </c>
      <c r="D9" s="71">
        <v>42</v>
      </c>
      <c r="E9" s="71">
        <v>38</v>
      </c>
      <c r="F9" s="71">
        <v>65</v>
      </c>
      <c r="G9" s="71">
        <v>31</v>
      </c>
      <c r="H9" s="71">
        <v>38</v>
      </c>
    </row>
    <row r="10" spans="2:8" ht="12" customHeight="1">
      <c r="B10" s="52" t="s">
        <v>203</v>
      </c>
      <c r="D10" s="71">
        <v>157</v>
      </c>
      <c r="E10" s="71">
        <v>129</v>
      </c>
      <c r="F10" s="71">
        <v>169</v>
      </c>
      <c r="G10" s="71">
        <v>137</v>
      </c>
      <c r="H10" s="71">
        <v>126</v>
      </c>
    </row>
    <row r="11" spans="2:8" ht="12" customHeight="1">
      <c r="B11" s="52" t="s">
        <v>204</v>
      </c>
      <c r="D11" s="71">
        <v>1</v>
      </c>
      <c r="E11" s="71">
        <v>0</v>
      </c>
      <c r="F11" s="71">
        <v>4</v>
      </c>
      <c r="G11" s="71">
        <v>0</v>
      </c>
      <c r="H11" s="71">
        <v>0</v>
      </c>
    </row>
    <row r="12" spans="2:8" ht="12" customHeight="1">
      <c r="B12" s="52" t="s">
        <v>205</v>
      </c>
      <c r="D12" s="71">
        <v>1</v>
      </c>
      <c r="E12" s="71">
        <v>3</v>
      </c>
      <c r="F12" s="71">
        <v>3</v>
      </c>
      <c r="G12" s="71">
        <v>3</v>
      </c>
      <c r="H12" s="71">
        <v>0</v>
      </c>
    </row>
    <row r="13" spans="2:8" ht="12" customHeight="1">
      <c r="B13" s="52" t="s">
        <v>206</v>
      </c>
      <c r="D13" s="71">
        <v>13</v>
      </c>
      <c r="E13" s="71">
        <v>3</v>
      </c>
      <c r="F13" s="71">
        <v>5</v>
      </c>
      <c r="G13" s="71">
        <v>13</v>
      </c>
      <c r="H13" s="71">
        <v>8</v>
      </c>
    </row>
    <row r="14" spans="2:8" ht="12" customHeight="1">
      <c r="B14" s="52" t="s">
        <v>207</v>
      </c>
      <c r="D14" s="71">
        <v>364</v>
      </c>
      <c r="E14" s="71">
        <v>243</v>
      </c>
      <c r="F14" s="71">
        <v>349</v>
      </c>
      <c r="G14" s="71">
        <v>338</v>
      </c>
      <c r="H14" s="71">
        <v>239</v>
      </c>
    </row>
    <row r="15" spans="2:8" ht="12" customHeight="1">
      <c r="B15" s="52" t="s">
        <v>208</v>
      </c>
      <c r="D15" s="71">
        <v>2538</v>
      </c>
      <c r="E15" s="71">
        <v>1759</v>
      </c>
      <c r="F15" s="71">
        <v>2077</v>
      </c>
      <c r="G15" s="71">
        <v>2415</v>
      </c>
      <c r="H15" s="71">
        <v>1872</v>
      </c>
    </row>
    <row r="16" spans="2:8" ht="12" customHeight="1">
      <c r="B16" s="52" t="s">
        <v>209</v>
      </c>
      <c r="D16" s="71">
        <v>132</v>
      </c>
      <c r="E16" s="71">
        <v>93</v>
      </c>
      <c r="F16" s="71">
        <v>184</v>
      </c>
      <c r="G16" s="71">
        <v>134</v>
      </c>
      <c r="H16" s="71">
        <v>122</v>
      </c>
    </row>
    <row r="17" spans="2:8" ht="12" customHeight="1">
      <c r="B17" s="52" t="s">
        <v>210</v>
      </c>
      <c r="D17" s="71">
        <v>30</v>
      </c>
      <c r="E17" s="71">
        <v>34</v>
      </c>
      <c r="F17" s="71">
        <v>15</v>
      </c>
      <c r="G17" s="71">
        <v>26</v>
      </c>
      <c r="H17" s="71">
        <v>22</v>
      </c>
    </row>
    <row r="18" spans="2:8" ht="12" customHeight="1">
      <c r="B18" s="52" t="s">
        <v>211</v>
      </c>
      <c r="D18" s="71">
        <v>15</v>
      </c>
      <c r="E18" s="71">
        <v>13</v>
      </c>
      <c r="F18" s="71">
        <v>15</v>
      </c>
      <c r="G18" s="71">
        <v>17</v>
      </c>
      <c r="H18" s="71">
        <v>13</v>
      </c>
    </row>
    <row r="19" spans="2:8" ht="12" customHeight="1">
      <c r="B19" s="52" t="s">
        <v>212</v>
      </c>
      <c r="D19" s="71">
        <v>97</v>
      </c>
      <c r="E19" s="71">
        <v>81</v>
      </c>
      <c r="F19" s="71">
        <v>118</v>
      </c>
      <c r="G19" s="71">
        <v>79</v>
      </c>
      <c r="H19" s="71">
        <v>70</v>
      </c>
    </row>
    <row r="20" spans="2:8" ht="12" customHeight="1">
      <c r="B20" s="52" t="s">
        <v>213</v>
      </c>
      <c r="D20" s="71">
        <v>3126</v>
      </c>
      <c r="E20" s="71">
        <v>2571</v>
      </c>
      <c r="F20" s="71">
        <v>3400</v>
      </c>
      <c r="G20" s="71">
        <v>4745</v>
      </c>
      <c r="H20" s="71">
        <v>4719</v>
      </c>
    </row>
    <row r="21" spans="2:8" ht="12" customHeight="1">
      <c r="B21" s="52" t="s">
        <v>214</v>
      </c>
      <c r="D21" s="71">
        <v>25</v>
      </c>
      <c r="E21" s="71">
        <v>9</v>
      </c>
      <c r="F21" s="71">
        <v>3</v>
      </c>
      <c r="G21" s="71">
        <v>0</v>
      </c>
      <c r="H21" s="71">
        <v>0</v>
      </c>
    </row>
    <row r="22" spans="2:8" ht="12" customHeight="1">
      <c r="B22" s="52" t="s">
        <v>215</v>
      </c>
      <c r="D22" s="71">
        <v>16</v>
      </c>
      <c r="E22" s="71">
        <v>27</v>
      </c>
      <c r="F22" s="71">
        <v>47</v>
      </c>
      <c r="G22" s="71">
        <v>25</v>
      </c>
      <c r="H22" s="71">
        <v>20</v>
      </c>
    </row>
    <row r="23" spans="2:8" ht="12" customHeight="1">
      <c r="B23" s="52" t="s">
        <v>216</v>
      </c>
      <c r="D23" s="71">
        <v>8</v>
      </c>
      <c r="E23" s="71">
        <v>8</v>
      </c>
      <c r="F23" s="71">
        <v>6</v>
      </c>
      <c r="G23" s="71">
        <v>2</v>
      </c>
      <c r="H23" s="71">
        <v>8</v>
      </c>
    </row>
    <row r="24" spans="2:8" ht="12" customHeight="1">
      <c r="B24" s="52" t="s">
        <v>34</v>
      </c>
      <c r="D24" s="71">
        <v>63</v>
      </c>
      <c r="E24" s="71">
        <v>102</v>
      </c>
      <c r="F24" s="71">
        <v>159</v>
      </c>
      <c r="G24" s="71">
        <v>137</v>
      </c>
      <c r="H24" s="71">
        <v>139</v>
      </c>
    </row>
    <row r="25" ht="2.25" customHeight="1">
      <c r="B25" s="129"/>
    </row>
    <row r="26" spans="1:8" ht="3" customHeight="1">
      <c r="A26" s="153"/>
      <c r="B26" s="153"/>
      <c r="C26" s="153"/>
      <c r="D26" s="153"/>
      <c r="E26" s="153"/>
      <c r="F26" s="153"/>
      <c r="G26" s="153"/>
      <c r="H26" s="153"/>
    </row>
    <row r="27" s="64" customFormat="1" ht="11.25">
      <c r="A27" s="64" t="s">
        <v>297</v>
      </c>
    </row>
  </sheetData>
  <mergeCells count="2">
    <mergeCell ref="A5:B5"/>
    <mergeCell ref="A1:H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1"/>
    </sheetView>
  </sheetViews>
  <sheetFormatPr defaultColWidth="9.00390625" defaultRowHeight="13.5"/>
  <cols>
    <col min="1" max="1" width="9.75390625" style="1" customWidth="1"/>
    <col min="2" max="2" width="0.74609375" style="1" customWidth="1"/>
    <col min="3" max="14" width="6.625" style="1" customWidth="1"/>
    <col min="15" max="16384" width="8.875" style="1" customWidth="1"/>
  </cols>
  <sheetData>
    <row r="1" spans="1:14" s="41" customFormat="1" ht="18" customHeight="1">
      <c r="A1" s="257" t="s">
        <v>217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2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2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4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41" customFormat="1" ht="13.5" customHeight="1">
      <c r="A5" s="113" t="s">
        <v>76</v>
      </c>
      <c r="C5" s="349" t="s">
        <v>8</v>
      </c>
      <c r="D5" s="349"/>
      <c r="E5" s="350"/>
      <c r="F5" s="389" t="s">
        <v>218</v>
      </c>
      <c r="G5" s="389"/>
      <c r="H5" s="389"/>
      <c r="I5" s="389" t="s">
        <v>219</v>
      </c>
      <c r="J5" s="389"/>
      <c r="K5" s="389"/>
      <c r="L5" s="284" t="s">
        <v>220</v>
      </c>
      <c r="M5" s="284"/>
      <c r="N5" s="284"/>
    </row>
    <row r="6" spans="1:14" s="41" customFormat="1" ht="13.5" customHeight="1">
      <c r="A6" s="192" t="s">
        <v>172</v>
      </c>
      <c r="B6" s="144"/>
      <c r="C6" s="114" t="s">
        <v>173</v>
      </c>
      <c r="D6" s="194" t="s">
        <v>221</v>
      </c>
      <c r="E6" s="194" t="s">
        <v>222</v>
      </c>
      <c r="F6" s="18" t="s">
        <v>173</v>
      </c>
      <c r="G6" s="18" t="s">
        <v>221</v>
      </c>
      <c r="H6" s="18" t="s">
        <v>222</v>
      </c>
      <c r="I6" s="18" t="s">
        <v>173</v>
      </c>
      <c r="J6" s="18" t="s">
        <v>221</v>
      </c>
      <c r="K6" s="18" t="s">
        <v>222</v>
      </c>
      <c r="L6" s="18" t="s">
        <v>173</v>
      </c>
      <c r="M6" s="18" t="s">
        <v>221</v>
      </c>
      <c r="N6" s="19" t="s">
        <v>222</v>
      </c>
    </row>
    <row r="7" ht="3" customHeight="1">
      <c r="A7" s="33"/>
    </row>
    <row r="8" spans="1:14" ht="12">
      <c r="A8" s="191" t="s">
        <v>89</v>
      </c>
      <c r="C8" s="2">
        <f>SUM(F8,I8,L8)</f>
        <v>2777</v>
      </c>
      <c r="D8" s="2">
        <f aca="true" t="shared" si="0" ref="D8:E12">SUM(G8,J8,M8)</f>
        <v>21</v>
      </c>
      <c r="E8" s="2">
        <f t="shared" si="0"/>
        <v>3250</v>
      </c>
      <c r="F8" s="2">
        <v>1552</v>
      </c>
      <c r="G8" s="2">
        <v>9</v>
      </c>
      <c r="H8" s="2">
        <v>1775</v>
      </c>
      <c r="I8" s="2">
        <v>1033</v>
      </c>
      <c r="J8" s="2">
        <v>12</v>
      </c>
      <c r="K8" s="2">
        <v>1229</v>
      </c>
      <c r="L8" s="2">
        <v>192</v>
      </c>
      <c r="M8" s="211" t="s">
        <v>339</v>
      </c>
      <c r="N8" s="2">
        <v>246</v>
      </c>
    </row>
    <row r="9" spans="1:14" ht="12">
      <c r="A9" s="121">
        <v>13</v>
      </c>
      <c r="C9" s="2">
        <f>SUM(F9,I9,L9)</f>
        <v>2662</v>
      </c>
      <c r="D9" s="2">
        <f t="shared" si="0"/>
        <v>30</v>
      </c>
      <c r="E9" s="2">
        <f t="shared" si="0"/>
        <v>3080</v>
      </c>
      <c r="F9" s="2">
        <v>1484</v>
      </c>
      <c r="G9" s="2">
        <v>13</v>
      </c>
      <c r="H9" s="2">
        <v>1718</v>
      </c>
      <c r="I9" s="2">
        <v>1010</v>
      </c>
      <c r="J9" s="2">
        <v>16</v>
      </c>
      <c r="K9" s="2">
        <v>1165</v>
      </c>
      <c r="L9" s="2">
        <v>168</v>
      </c>
      <c r="M9" s="211">
        <v>1</v>
      </c>
      <c r="N9" s="2">
        <v>197</v>
      </c>
    </row>
    <row r="10" spans="1:14" ht="12" customHeight="1">
      <c r="A10" s="121">
        <v>14</v>
      </c>
      <c r="C10" s="2">
        <f>SUM(F10,I10,L10)</f>
        <v>2683</v>
      </c>
      <c r="D10" s="2">
        <f t="shared" si="0"/>
        <v>16</v>
      </c>
      <c r="E10" s="2">
        <f t="shared" si="0"/>
        <v>3136</v>
      </c>
      <c r="F10" s="2">
        <v>1520</v>
      </c>
      <c r="G10" s="2">
        <v>7</v>
      </c>
      <c r="H10" s="2">
        <v>1730</v>
      </c>
      <c r="I10" s="2">
        <v>1012</v>
      </c>
      <c r="J10" s="2">
        <v>9</v>
      </c>
      <c r="K10" s="2">
        <v>1215</v>
      </c>
      <c r="L10" s="2">
        <v>151</v>
      </c>
      <c r="M10" s="221" t="s">
        <v>339</v>
      </c>
      <c r="N10" s="2">
        <v>191</v>
      </c>
    </row>
    <row r="11" spans="1:14" s="42" customFormat="1" ht="12">
      <c r="A11" s="121">
        <v>15</v>
      </c>
      <c r="B11" s="1"/>
      <c r="C11" s="2">
        <f>SUM(F11,I11,L11)</f>
        <v>2728</v>
      </c>
      <c r="D11" s="2">
        <f t="shared" si="0"/>
        <v>16</v>
      </c>
      <c r="E11" s="2">
        <f t="shared" si="0"/>
        <v>3115</v>
      </c>
      <c r="F11" s="2">
        <v>1555</v>
      </c>
      <c r="G11" s="2">
        <v>7</v>
      </c>
      <c r="H11" s="2">
        <v>1778</v>
      </c>
      <c r="I11" s="2">
        <v>1013</v>
      </c>
      <c r="J11" s="2">
        <v>8</v>
      </c>
      <c r="K11" s="2">
        <v>1149</v>
      </c>
      <c r="L11" s="2">
        <v>160</v>
      </c>
      <c r="M11" s="246">
        <v>1</v>
      </c>
      <c r="N11" s="2">
        <v>188</v>
      </c>
    </row>
    <row r="12" spans="1:14" s="42" customFormat="1" ht="12">
      <c r="A12" s="125">
        <v>16</v>
      </c>
      <c r="C12" s="172">
        <f>SUM(F12,I12,L12)</f>
        <v>2511</v>
      </c>
      <c r="D12" s="172">
        <f t="shared" si="0"/>
        <v>19</v>
      </c>
      <c r="E12" s="172">
        <f t="shared" si="0"/>
        <v>2925</v>
      </c>
      <c r="F12" s="172">
        <f>1439+3+1</f>
        <v>1443</v>
      </c>
      <c r="G12" s="172">
        <v>10</v>
      </c>
      <c r="H12" s="172">
        <f>133+1+1533+2+1</f>
        <v>1670</v>
      </c>
      <c r="I12" s="172">
        <v>890</v>
      </c>
      <c r="J12" s="172">
        <v>7</v>
      </c>
      <c r="K12" s="172">
        <f>94+943</f>
        <v>1037</v>
      </c>
      <c r="L12" s="172">
        <v>178</v>
      </c>
      <c r="M12" s="240">
        <v>2</v>
      </c>
      <c r="N12" s="172">
        <f>19+199</f>
        <v>218</v>
      </c>
    </row>
    <row r="13" ht="3" customHeight="1">
      <c r="A13" s="33"/>
    </row>
    <row r="14" spans="1:14" ht="2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="126" customFormat="1" ht="11.25">
      <c r="A15" s="126" t="s">
        <v>298</v>
      </c>
    </row>
    <row r="16" s="126" customFormat="1" ht="11.25">
      <c r="A16" s="140" t="s">
        <v>352</v>
      </c>
    </row>
    <row r="17" s="126" customFormat="1" ht="11.25">
      <c r="A17" s="140" t="s">
        <v>353</v>
      </c>
    </row>
    <row r="18" ht="12">
      <c r="A18" s="140" t="s">
        <v>299</v>
      </c>
    </row>
    <row r="20" ht="12">
      <c r="I20" s="111"/>
    </row>
  </sheetData>
  <mergeCells count="5">
    <mergeCell ref="A1:N1"/>
    <mergeCell ref="C5:E5"/>
    <mergeCell ref="F5:H5"/>
    <mergeCell ref="I5:K5"/>
    <mergeCell ref="L5:N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3">
      <selection activeCell="G42" sqref="G42"/>
    </sheetView>
  </sheetViews>
  <sheetFormatPr defaultColWidth="9.00390625" defaultRowHeight="13.5"/>
  <cols>
    <col min="1" max="1" width="14.25390625" style="41" customWidth="1"/>
    <col min="2" max="2" width="6.50390625" style="41" customWidth="1"/>
    <col min="3" max="3" width="16.375" style="41" customWidth="1"/>
    <col min="4" max="4" width="0.875" style="41" customWidth="1"/>
    <col min="5" max="9" width="10.75390625" style="41" customWidth="1"/>
    <col min="10" max="16384" width="8.875" style="41" customWidth="1"/>
  </cols>
  <sheetData>
    <row r="1" spans="1:9" ht="18" customHeight="1">
      <c r="A1" s="257" t="s">
        <v>223</v>
      </c>
      <c r="B1" s="257"/>
      <c r="C1" s="257"/>
      <c r="D1" s="257"/>
      <c r="E1" s="257"/>
      <c r="F1" s="257"/>
      <c r="G1" s="257"/>
      <c r="H1" s="257"/>
      <c r="I1" s="257"/>
    </row>
    <row r="2" spans="1:9" ht="12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12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ht="3.75" customHeight="1">
      <c r="A4" s="141"/>
      <c r="B4" s="141"/>
      <c r="C4" s="141"/>
      <c r="D4" s="141"/>
      <c r="E4" s="141"/>
      <c r="F4" s="141"/>
      <c r="G4" s="141"/>
      <c r="H4" s="141"/>
      <c r="I4" s="141"/>
    </row>
    <row r="5" spans="3:9" ht="15" customHeight="1">
      <c r="C5" s="160" t="s">
        <v>83</v>
      </c>
      <c r="E5" s="392" t="s">
        <v>89</v>
      </c>
      <c r="F5" s="392">
        <v>13</v>
      </c>
      <c r="G5" s="392">
        <v>14</v>
      </c>
      <c r="H5" s="392">
        <v>15</v>
      </c>
      <c r="I5" s="390">
        <v>16</v>
      </c>
    </row>
    <row r="6" spans="1:9" ht="15" customHeight="1">
      <c r="A6" s="158" t="s">
        <v>287</v>
      </c>
      <c r="B6" s="158"/>
      <c r="C6" s="143"/>
      <c r="D6" s="158"/>
      <c r="E6" s="362"/>
      <c r="F6" s="362"/>
      <c r="G6" s="362"/>
      <c r="H6" s="362"/>
      <c r="I6" s="391"/>
    </row>
    <row r="7" spans="1:3" ht="3" customHeight="1">
      <c r="A7" s="173"/>
      <c r="C7" s="129"/>
    </row>
    <row r="8" spans="1:9" s="149" customFormat="1" ht="14.25" customHeight="1">
      <c r="A8" s="48"/>
      <c r="B8" s="387" t="s">
        <v>8</v>
      </c>
      <c r="C8" s="388"/>
      <c r="E8" s="150">
        <f>SUM(E9:E13)</f>
        <v>130</v>
      </c>
      <c r="F8" s="150">
        <f>SUM(F9:F13)</f>
        <v>150</v>
      </c>
      <c r="G8" s="150">
        <f>SUM(G9:G13)</f>
        <v>103</v>
      </c>
      <c r="H8" s="150">
        <f>SUM(H9:H13)</f>
        <v>124</v>
      </c>
      <c r="I8" s="150">
        <f>SUM(I9:I13)</f>
        <v>168</v>
      </c>
    </row>
    <row r="9" spans="1:9" ht="14.25" customHeight="1">
      <c r="A9" s="52"/>
      <c r="B9" s="300" t="s">
        <v>224</v>
      </c>
      <c r="C9" s="301"/>
      <c r="E9" s="148">
        <v>90</v>
      </c>
      <c r="F9" s="148">
        <v>106</v>
      </c>
      <c r="G9" s="148">
        <v>61</v>
      </c>
      <c r="H9" s="148">
        <v>99</v>
      </c>
      <c r="I9" s="148">
        <v>91</v>
      </c>
    </row>
    <row r="10" spans="1:9" ht="14.25" customHeight="1">
      <c r="A10" s="301" t="s">
        <v>173</v>
      </c>
      <c r="B10" s="300" t="s">
        <v>225</v>
      </c>
      <c r="C10" s="301"/>
      <c r="E10" s="148">
        <v>4</v>
      </c>
      <c r="F10" s="148">
        <v>6</v>
      </c>
      <c r="G10" s="148">
        <v>3</v>
      </c>
      <c r="H10" s="148">
        <v>0</v>
      </c>
      <c r="I10" s="148">
        <v>16</v>
      </c>
    </row>
    <row r="11" spans="1:9" ht="14.25" customHeight="1">
      <c r="A11" s="301"/>
      <c r="B11" s="300" t="s">
        <v>226</v>
      </c>
      <c r="C11" s="301"/>
      <c r="E11" s="148">
        <v>20</v>
      </c>
      <c r="F11" s="148">
        <v>22</v>
      </c>
      <c r="G11" s="148">
        <v>20</v>
      </c>
      <c r="H11" s="148">
        <v>11</v>
      </c>
      <c r="I11" s="148">
        <v>22</v>
      </c>
    </row>
    <row r="12" spans="1:9" ht="14.25" customHeight="1">
      <c r="A12" s="52"/>
      <c r="B12" s="300" t="s">
        <v>227</v>
      </c>
      <c r="C12" s="301"/>
      <c r="E12" s="148">
        <v>1</v>
      </c>
      <c r="F12" s="148">
        <v>2</v>
      </c>
      <c r="G12" s="148">
        <v>1</v>
      </c>
      <c r="H12" s="148">
        <v>0</v>
      </c>
      <c r="I12" s="148" t="s">
        <v>356</v>
      </c>
    </row>
    <row r="13" spans="1:9" ht="14.25" customHeight="1">
      <c r="A13" s="200"/>
      <c r="B13" s="395" t="s">
        <v>34</v>
      </c>
      <c r="C13" s="394"/>
      <c r="E13" s="148">
        <v>15</v>
      </c>
      <c r="F13" s="148">
        <v>14</v>
      </c>
      <c r="G13" s="148">
        <v>18</v>
      </c>
      <c r="H13" s="148">
        <v>14</v>
      </c>
      <c r="I13" s="148">
        <v>39</v>
      </c>
    </row>
    <row r="14" spans="1:9" ht="14.25" customHeight="1">
      <c r="A14" s="52"/>
      <c r="B14" s="300" t="s">
        <v>228</v>
      </c>
      <c r="C14" s="301"/>
      <c r="E14" s="148">
        <v>31</v>
      </c>
      <c r="F14" s="148">
        <v>28</v>
      </c>
      <c r="G14" s="148">
        <v>16</v>
      </c>
      <c r="H14" s="148">
        <v>17</v>
      </c>
      <c r="I14" s="148">
        <v>20</v>
      </c>
    </row>
    <row r="15" spans="1:9" ht="14.25" customHeight="1">
      <c r="A15" s="301" t="s">
        <v>229</v>
      </c>
      <c r="B15" s="300" t="s">
        <v>230</v>
      </c>
      <c r="C15" s="301"/>
      <c r="E15" s="148">
        <v>18</v>
      </c>
      <c r="F15" s="148">
        <v>13</v>
      </c>
      <c r="G15" s="148">
        <v>14</v>
      </c>
      <c r="H15" s="148">
        <v>4</v>
      </c>
      <c r="I15" s="148">
        <v>10</v>
      </c>
    </row>
    <row r="16" spans="1:9" ht="14.25" customHeight="1">
      <c r="A16" s="301"/>
      <c r="B16" s="300" t="s">
        <v>231</v>
      </c>
      <c r="C16" s="301"/>
      <c r="E16" s="148">
        <v>41</v>
      </c>
      <c r="F16" s="148">
        <v>36</v>
      </c>
      <c r="G16" s="148">
        <v>45</v>
      </c>
      <c r="H16" s="148">
        <v>29</v>
      </c>
      <c r="I16" s="148">
        <v>32</v>
      </c>
    </row>
    <row r="17" spans="1:9" ht="14.25" customHeight="1">
      <c r="A17" s="52"/>
      <c r="B17" s="300" t="s">
        <v>347</v>
      </c>
      <c r="C17" s="301"/>
      <c r="E17" s="148">
        <v>41</v>
      </c>
      <c r="F17" s="148">
        <v>44</v>
      </c>
      <c r="G17" s="148">
        <v>57</v>
      </c>
      <c r="H17" s="148">
        <v>34</v>
      </c>
      <c r="I17" s="148">
        <v>55</v>
      </c>
    </row>
    <row r="18" spans="1:9" ht="14.25" customHeight="1">
      <c r="A18" s="203"/>
      <c r="B18" s="396" t="s">
        <v>232</v>
      </c>
      <c r="C18" s="393"/>
      <c r="E18" s="148">
        <v>52</v>
      </c>
      <c r="F18" s="148">
        <v>26</v>
      </c>
      <c r="G18" s="148">
        <v>31</v>
      </c>
      <c r="H18" s="148">
        <v>29</v>
      </c>
      <c r="I18" s="148">
        <v>23</v>
      </c>
    </row>
    <row r="19" spans="1:9" ht="14.25" customHeight="1">
      <c r="A19" s="204" t="s">
        <v>233</v>
      </c>
      <c r="B19" s="300" t="s">
        <v>234</v>
      </c>
      <c r="C19" s="301"/>
      <c r="E19" s="148">
        <v>6</v>
      </c>
      <c r="F19" s="148">
        <v>5</v>
      </c>
      <c r="G19" s="148">
        <v>7</v>
      </c>
      <c r="H19" s="148">
        <v>2</v>
      </c>
      <c r="I19" s="148">
        <v>4</v>
      </c>
    </row>
    <row r="20" spans="1:9" ht="14.25" customHeight="1">
      <c r="A20" s="224"/>
      <c r="B20" s="395" t="s">
        <v>235</v>
      </c>
      <c r="C20" s="394"/>
      <c r="E20" s="148">
        <v>58</v>
      </c>
      <c r="F20" s="148">
        <v>43</v>
      </c>
      <c r="G20" s="148">
        <v>75</v>
      </c>
      <c r="H20" s="148">
        <v>38</v>
      </c>
      <c r="I20" s="148">
        <v>45</v>
      </c>
    </row>
    <row r="21" spans="1:9" ht="14.25" customHeight="1">
      <c r="A21" s="403" t="s">
        <v>236</v>
      </c>
      <c r="B21" s="403"/>
      <c r="C21" s="398"/>
      <c r="E21" s="148">
        <v>244</v>
      </c>
      <c r="F21" s="148">
        <v>181</v>
      </c>
      <c r="G21" s="148">
        <v>267</v>
      </c>
      <c r="H21" s="148">
        <v>159</v>
      </c>
      <c r="I21" s="148">
        <v>172</v>
      </c>
    </row>
    <row r="22" spans="1:9" ht="14.25" customHeight="1">
      <c r="A22" s="393" t="s">
        <v>237</v>
      </c>
      <c r="B22" s="402" t="s">
        <v>221</v>
      </c>
      <c r="C22" s="402"/>
      <c r="E22" s="148">
        <v>9</v>
      </c>
      <c r="F22" s="148">
        <v>8</v>
      </c>
      <c r="G22" s="148">
        <v>7</v>
      </c>
      <c r="H22" s="148">
        <v>3</v>
      </c>
      <c r="I22" s="148">
        <v>4</v>
      </c>
    </row>
    <row r="23" spans="1:9" ht="14.25" customHeight="1">
      <c r="A23" s="394"/>
      <c r="B23" s="401" t="s">
        <v>222</v>
      </c>
      <c r="C23" s="401"/>
      <c r="E23" s="148">
        <v>24</v>
      </c>
      <c r="F23" s="148">
        <v>28</v>
      </c>
      <c r="G23" s="148">
        <v>37</v>
      </c>
      <c r="H23" s="148">
        <v>22</v>
      </c>
      <c r="I23" s="148">
        <v>18</v>
      </c>
    </row>
    <row r="24" spans="1:9" ht="14.25" customHeight="1">
      <c r="A24" s="205"/>
      <c r="B24" s="174" t="s">
        <v>224</v>
      </c>
      <c r="C24" s="174" t="s">
        <v>238</v>
      </c>
      <c r="E24" s="148">
        <v>3949</v>
      </c>
      <c r="F24" s="148">
        <v>3129</v>
      </c>
      <c r="G24" s="148">
        <v>1744</v>
      </c>
      <c r="H24" s="148">
        <v>1522</v>
      </c>
      <c r="I24" s="148">
        <v>2688</v>
      </c>
    </row>
    <row r="25" spans="1:9" ht="14.25" customHeight="1">
      <c r="A25" s="205" t="s">
        <v>239</v>
      </c>
      <c r="B25" s="132" t="s">
        <v>348</v>
      </c>
      <c r="C25" s="52" t="s">
        <v>240</v>
      </c>
      <c r="E25" s="148">
        <v>291</v>
      </c>
      <c r="F25" s="148">
        <v>211</v>
      </c>
      <c r="G25" s="148">
        <v>269</v>
      </c>
      <c r="H25" s="148">
        <v>200</v>
      </c>
      <c r="I25" s="148">
        <v>228</v>
      </c>
    </row>
    <row r="26" spans="1:9" ht="14.25" customHeight="1">
      <c r="A26" s="205"/>
      <c r="B26" s="397" t="s">
        <v>241</v>
      </c>
      <c r="C26" s="398"/>
      <c r="E26" s="148">
        <v>6</v>
      </c>
      <c r="F26" s="148">
        <v>553</v>
      </c>
      <c r="G26" s="148">
        <v>8</v>
      </c>
      <c r="H26" s="148">
        <v>2510</v>
      </c>
      <c r="I26" s="148">
        <v>78</v>
      </c>
    </row>
    <row r="27" spans="1:9" ht="21.75" customHeight="1">
      <c r="A27" s="199"/>
      <c r="B27" s="399" t="s">
        <v>242</v>
      </c>
      <c r="C27" s="400"/>
      <c r="D27" s="149"/>
      <c r="E27" s="150">
        <f>SUM(E28:E33)</f>
        <v>221212</v>
      </c>
      <c r="F27" s="150">
        <f>SUM(F28:F33)</f>
        <v>90784</v>
      </c>
      <c r="G27" s="150">
        <f>SUM(G28:G33)</f>
        <v>149477</v>
      </c>
      <c r="H27" s="150">
        <f>SUM(H28:H33)</f>
        <v>227414</v>
      </c>
      <c r="I27" s="245">
        <f>SUM(I28:I33)</f>
        <v>194455</v>
      </c>
    </row>
    <row r="28" spans="1:9" ht="14.25" customHeight="1">
      <c r="A28" s="52"/>
      <c r="B28" s="300" t="s">
        <v>243</v>
      </c>
      <c r="C28" s="301"/>
      <c r="E28" s="148">
        <v>162810</v>
      </c>
      <c r="F28" s="148">
        <v>48779</v>
      </c>
      <c r="G28" s="148">
        <v>81377</v>
      </c>
      <c r="H28" s="148">
        <v>174356</v>
      </c>
      <c r="I28" s="148">
        <v>135699</v>
      </c>
    </row>
    <row r="29" spans="1:9" ht="14.25" customHeight="1">
      <c r="A29" s="52" t="s">
        <v>244</v>
      </c>
      <c r="B29" s="300" t="s">
        <v>245</v>
      </c>
      <c r="C29" s="301"/>
      <c r="E29" s="148">
        <v>53255</v>
      </c>
      <c r="F29" s="148">
        <v>27289</v>
      </c>
      <c r="G29" s="148">
        <v>64468</v>
      </c>
      <c r="H29" s="148">
        <v>51384</v>
      </c>
      <c r="I29" s="148">
        <v>57263</v>
      </c>
    </row>
    <row r="30" spans="1:9" ht="14.25" customHeight="1">
      <c r="A30" s="11" t="s">
        <v>246</v>
      </c>
      <c r="B30" s="300" t="s">
        <v>225</v>
      </c>
      <c r="C30" s="301"/>
      <c r="E30" s="148">
        <v>10</v>
      </c>
      <c r="F30" s="148">
        <v>19</v>
      </c>
      <c r="G30" s="148">
        <v>0</v>
      </c>
      <c r="H30" s="148">
        <v>0</v>
      </c>
      <c r="I30" s="148">
        <v>24</v>
      </c>
    </row>
    <row r="31" spans="1:9" ht="14.25" customHeight="1">
      <c r="A31" s="129"/>
      <c r="B31" s="300" t="s">
        <v>226</v>
      </c>
      <c r="C31" s="301"/>
      <c r="E31" s="148">
        <v>4999</v>
      </c>
      <c r="F31" s="148">
        <v>10516</v>
      </c>
      <c r="G31" s="148">
        <v>2635</v>
      </c>
      <c r="H31" s="148">
        <v>1210</v>
      </c>
      <c r="I31" s="148">
        <v>821</v>
      </c>
    </row>
    <row r="32" spans="1:9" ht="14.25" customHeight="1">
      <c r="A32" s="129"/>
      <c r="B32" s="300" t="s">
        <v>227</v>
      </c>
      <c r="C32" s="301"/>
      <c r="E32" s="148">
        <v>30</v>
      </c>
      <c r="F32" s="148">
        <v>424</v>
      </c>
      <c r="G32" s="148">
        <v>36</v>
      </c>
      <c r="H32" s="146" t="s">
        <v>356</v>
      </c>
      <c r="I32" s="146" t="s">
        <v>356</v>
      </c>
    </row>
    <row r="33" spans="1:9" ht="14.25" customHeight="1">
      <c r="A33" s="129"/>
      <c r="B33" s="300" t="s">
        <v>34</v>
      </c>
      <c r="C33" s="301"/>
      <c r="E33" s="148">
        <v>108</v>
      </c>
      <c r="F33" s="148">
        <v>3757</v>
      </c>
      <c r="G33" s="148">
        <v>961</v>
      </c>
      <c r="H33" s="148">
        <v>464</v>
      </c>
      <c r="I33" s="148">
        <v>648</v>
      </c>
    </row>
    <row r="34" spans="1:3" ht="3.75" customHeight="1">
      <c r="A34" s="175"/>
      <c r="B34" s="141"/>
      <c r="C34" s="175"/>
    </row>
    <row r="35" spans="1:9" ht="3" customHeight="1">
      <c r="A35" s="153"/>
      <c r="B35" s="153"/>
      <c r="C35" s="153"/>
      <c r="D35" s="153"/>
      <c r="E35" s="153"/>
      <c r="F35" s="153"/>
      <c r="G35" s="153"/>
      <c r="H35" s="153"/>
      <c r="I35" s="153"/>
    </row>
    <row r="36" ht="11.25" customHeight="1">
      <c r="A36" s="64" t="s">
        <v>300</v>
      </c>
    </row>
    <row r="37" ht="11.25" customHeight="1">
      <c r="A37" s="155" t="s">
        <v>301</v>
      </c>
    </row>
  </sheetData>
  <mergeCells count="33">
    <mergeCell ref="E5:E6"/>
    <mergeCell ref="F5:F6"/>
    <mergeCell ref="B29:C29"/>
    <mergeCell ref="B30:C30"/>
    <mergeCell ref="B27:C27"/>
    <mergeCell ref="B28:C28"/>
    <mergeCell ref="B23:C23"/>
    <mergeCell ref="B22:C22"/>
    <mergeCell ref="A21:C21"/>
    <mergeCell ref="B20:C20"/>
    <mergeCell ref="B33:C33"/>
    <mergeCell ref="B31:C31"/>
    <mergeCell ref="B32:C32"/>
    <mergeCell ref="B26:C26"/>
    <mergeCell ref="A22:A23"/>
    <mergeCell ref="B12:C12"/>
    <mergeCell ref="B13:C13"/>
    <mergeCell ref="B14:C14"/>
    <mergeCell ref="B15:C15"/>
    <mergeCell ref="B16:C16"/>
    <mergeCell ref="B17:C17"/>
    <mergeCell ref="B18:C18"/>
    <mergeCell ref="B19:C19"/>
    <mergeCell ref="I5:I6"/>
    <mergeCell ref="A1:I1"/>
    <mergeCell ref="A10:A11"/>
    <mergeCell ref="A15:A16"/>
    <mergeCell ref="B8:C8"/>
    <mergeCell ref="B9:C9"/>
    <mergeCell ref="B10:C10"/>
    <mergeCell ref="B11:C11"/>
    <mergeCell ref="G5:G6"/>
    <mergeCell ref="H5:H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E8:H11" formulaRang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J29" sqref="J29"/>
    </sheetView>
  </sheetViews>
  <sheetFormatPr defaultColWidth="9.00390625" defaultRowHeight="13.5"/>
  <cols>
    <col min="1" max="1" width="5.375" style="1" bestFit="1" customWidth="1"/>
    <col min="2" max="2" width="2.75390625" style="171" customWidth="1"/>
    <col min="3" max="3" width="4.625" style="1" customWidth="1"/>
    <col min="4" max="4" width="0.875" style="1" customWidth="1"/>
    <col min="5" max="5" width="11.50390625" style="1" customWidth="1"/>
    <col min="6" max="12" width="9.50390625" style="1" customWidth="1"/>
    <col min="13" max="16384" width="8.875" style="1" customWidth="1"/>
  </cols>
  <sheetData>
    <row r="1" spans="1:12" ht="17.25">
      <c r="A1" s="334" t="s">
        <v>247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3:12" ht="11.25" customHeight="1"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3:12" ht="11.25" customHeight="1"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ht="3.75" customHeight="1"/>
    <row r="5" spans="1:12" ht="33" customHeight="1">
      <c r="A5" s="196" t="s">
        <v>83</v>
      </c>
      <c r="B5" s="177"/>
      <c r="C5" s="178" t="s">
        <v>76</v>
      </c>
      <c r="D5" s="176"/>
      <c r="E5" s="157" t="s">
        <v>8</v>
      </c>
      <c r="F5" s="179" t="s">
        <v>248</v>
      </c>
      <c r="G5" s="179" t="s">
        <v>249</v>
      </c>
      <c r="H5" s="179" t="s">
        <v>250</v>
      </c>
      <c r="I5" s="179" t="s">
        <v>251</v>
      </c>
      <c r="J5" s="179" t="s">
        <v>252</v>
      </c>
      <c r="K5" s="179" t="s">
        <v>253</v>
      </c>
      <c r="L5" s="157" t="s">
        <v>34</v>
      </c>
    </row>
    <row r="6" ht="4.5" customHeight="1">
      <c r="C6" s="33"/>
    </row>
    <row r="7" spans="1:12" s="41" customFormat="1" ht="15.75" customHeight="1">
      <c r="A7" s="156" t="s">
        <v>254</v>
      </c>
      <c r="B7" s="35">
        <v>12</v>
      </c>
      <c r="C7" s="57" t="s">
        <v>83</v>
      </c>
      <c r="E7" s="148">
        <f>SUM(F7:L7)</f>
        <v>882</v>
      </c>
      <c r="F7" s="148">
        <v>654</v>
      </c>
      <c r="G7" s="148">
        <v>167</v>
      </c>
      <c r="H7" s="148">
        <v>6</v>
      </c>
      <c r="I7" s="148">
        <v>0</v>
      </c>
      <c r="J7" s="148">
        <v>6</v>
      </c>
      <c r="K7" s="148">
        <v>0</v>
      </c>
      <c r="L7" s="148">
        <v>49</v>
      </c>
    </row>
    <row r="8" spans="2:12" s="41" customFormat="1" ht="15.75" customHeight="1">
      <c r="B8" s="35">
        <v>13</v>
      </c>
      <c r="C8" s="11"/>
      <c r="E8" s="148">
        <f>SUM(F8:L8)</f>
        <v>921</v>
      </c>
      <c r="F8" s="148">
        <v>777</v>
      </c>
      <c r="G8" s="148">
        <v>138</v>
      </c>
      <c r="H8" s="148">
        <v>2</v>
      </c>
      <c r="I8" s="148">
        <v>0</v>
      </c>
      <c r="J8" s="148">
        <v>4</v>
      </c>
      <c r="K8" s="148">
        <v>0</v>
      </c>
      <c r="L8" s="148">
        <v>0</v>
      </c>
    </row>
    <row r="9" spans="2:12" s="41" customFormat="1" ht="15.75" customHeight="1">
      <c r="B9" s="35">
        <v>14</v>
      </c>
      <c r="C9" s="11"/>
      <c r="E9" s="148">
        <f>SUM(F9:L9)</f>
        <v>947</v>
      </c>
      <c r="F9" s="148">
        <v>839</v>
      </c>
      <c r="G9" s="148">
        <v>103</v>
      </c>
      <c r="H9" s="148">
        <v>0</v>
      </c>
      <c r="I9" s="148">
        <v>0</v>
      </c>
      <c r="J9" s="148">
        <v>4</v>
      </c>
      <c r="K9" s="148">
        <v>1</v>
      </c>
      <c r="L9" s="148">
        <v>0</v>
      </c>
    </row>
    <row r="10" spans="2:12" s="149" customFormat="1" ht="15.75" customHeight="1">
      <c r="B10" s="35">
        <v>15</v>
      </c>
      <c r="C10" s="11"/>
      <c r="D10" s="41"/>
      <c r="E10" s="148">
        <f>SUM(F10:L10)</f>
        <v>816</v>
      </c>
      <c r="F10" s="148">
        <v>737</v>
      </c>
      <c r="G10" s="148">
        <v>75</v>
      </c>
      <c r="H10" s="148">
        <v>2</v>
      </c>
      <c r="I10" s="148">
        <v>0</v>
      </c>
      <c r="J10" s="148">
        <v>1</v>
      </c>
      <c r="K10" s="148">
        <v>0</v>
      </c>
      <c r="L10" s="148">
        <v>1</v>
      </c>
    </row>
    <row r="11" spans="2:12" s="149" customFormat="1" ht="15.75" customHeight="1">
      <c r="B11" s="180">
        <v>16</v>
      </c>
      <c r="C11" s="151"/>
      <c r="E11" s="150">
        <f>SUM(F11:L11)</f>
        <v>849</v>
      </c>
      <c r="F11" s="150">
        <v>756</v>
      </c>
      <c r="G11" s="150">
        <v>89</v>
      </c>
      <c r="H11" s="150">
        <v>2</v>
      </c>
      <c r="I11" s="150">
        <v>0</v>
      </c>
      <c r="J11" s="150">
        <v>1</v>
      </c>
      <c r="K11" s="248" t="s">
        <v>356</v>
      </c>
      <c r="L11" s="150">
        <v>1</v>
      </c>
    </row>
    <row r="12" spans="1:3" ht="3.75" customHeight="1">
      <c r="A12" s="9"/>
      <c r="B12" s="181"/>
      <c r="C12" s="182"/>
    </row>
    <row r="13" spans="3:12" ht="3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2" s="126" customFormat="1" ht="11.25">
      <c r="A14" s="126" t="s">
        <v>300</v>
      </c>
      <c r="B14" s="183"/>
    </row>
    <row r="15" ht="12">
      <c r="A15" s="155" t="s">
        <v>301</v>
      </c>
    </row>
  </sheetData>
  <mergeCells count="1">
    <mergeCell ref="A1:L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28">
      <selection activeCell="H49" sqref="H49"/>
    </sheetView>
  </sheetViews>
  <sheetFormatPr defaultColWidth="9.00390625" defaultRowHeight="13.5"/>
  <cols>
    <col min="1" max="1" width="13.50390625" style="41" customWidth="1"/>
    <col min="2" max="2" width="0.2421875" style="41" customWidth="1"/>
    <col min="3" max="3" width="7.375" style="41" customWidth="1"/>
    <col min="4" max="7" width="6.625" style="41" customWidth="1"/>
    <col min="8" max="12" width="8.75390625" style="41" customWidth="1"/>
    <col min="13" max="16384" width="8.875" style="41" customWidth="1"/>
  </cols>
  <sheetData>
    <row r="1" spans="1:12" s="184" customFormat="1" ht="17.25">
      <c r="A1" s="257" t="s">
        <v>283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s="184" customFormat="1" ht="12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84" customFormat="1" ht="12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3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20.25" customHeight="1">
      <c r="A5" s="113" t="s">
        <v>83</v>
      </c>
      <c r="B5" s="22"/>
      <c r="C5" s="347" t="s">
        <v>2</v>
      </c>
      <c r="D5" s="347"/>
      <c r="E5" s="347"/>
      <c r="F5" s="347"/>
      <c r="G5" s="347"/>
      <c r="H5" s="404" t="s">
        <v>255</v>
      </c>
      <c r="I5" s="363"/>
      <c r="J5" s="363"/>
      <c r="K5" s="363"/>
      <c r="L5" s="363"/>
    </row>
    <row r="6" spans="1:12" ht="20.25" customHeight="1">
      <c r="A6" s="143" t="s">
        <v>256</v>
      </c>
      <c r="B6" s="144"/>
      <c r="C6" s="216" t="s">
        <v>89</v>
      </c>
      <c r="D6" s="216">
        <v>13</v>
      </c>
      <c r="E6" s="216">
        <v>14</v>
      </c>
      <c r="F6" s="216">
        <v>15</v>
      </c>
      <c r="G6" s="185">
        <v>16</v>
      </c>
      <c r="H6" s="186" t="s">
        <v>89</v>
      </c>
      <c r="I6" s="186">
        <v>13</v>
      </c>
      <c r="J6" s="186">
        <v>14</v>
      </c>
      <c r="K6" s="186">
        <v>15</v>
      </c>
      <c r="L6" s="187">
        <v>16</v>
      </c>
    </row>
    <row r="7" ht="8.25" customHeight="1">
      <c r="A7" s="129"/>
    </row>
    <row r="8" spans="1:12" s="149" customFormat="1" ht="12">
      <c r="A8" s="188" t="s">
        <v>8</v>
      </c>
      <c r="C8" s="150">
        <f aca="true" t="shared" si="0" ref="C8:L8">SUM(C10:C35)</f>
        <v>130</v>
      </c>
      <c r="D8" s="150">
        <f t="shared" si="0"/>
        <v>150</v>
      </c>
      <c r="E8" s="150">
        <f t="shared" si="0"/>
        <v>103</v>
      </c>
      <c r="F8" s="150">
        <f t="shared" si="0"/>
        <v>124</v>
      </c>
      <c r="G8" s="150">
        <f t="shared" si="0"/>
        <v>168</v>
      </c>
      <c r="H8" s="150">
        <f t="shared" si="0"/>
        <v>11714</v>
      </c>
      <c r="I8" s="150">
        <f t="shared" si="0"/>
        <v>12038</v>
      </c>
      <c r="J8" s="150">
        <f t="shared" si="0"/>
        <v>12752</v>
      </c>
      <c r="K8" s="150">
        <f t="shared" si="0"/>
        <v>13381</v>
      </c>
      <c r="L8" s="150">
        <f t="shared" si="0"/>
        <v>13699</v>
      </c>
    </row>
    <row r="9" spans="1:12" ht="9" customHeight="1">
      <c r="A9" s="189"/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1:12" ht="19.5" customHeight="1">
      <c r="A10" s="60" t="s">
        <v>257</v>
      </c>
      <c r="C10" s="148">
        <v>13</v>
      </c>
      <c r="D10" s="148">
        <v>17</v>
      </c>
      <c r="E10" s="148">
        <v>7</v>
      </c>
      <c r="F10" s="148">
        <v>10</v>
      </c>
      <c r="G10" s="148">
        <v>17</v>
      </c>
      <c r="H10" s="148">
        <v>1102</v>
      </c>
      <c r="I10" s="148">
        <v>1179</v>
      </c>
      <c r="J10" s="148">
        <v>1116</v>
      </c>
      <c r="K10" s="148">
        <v>1228</v>
      </c>
      <c r="L10" s="148">
        <v>1341</v>
      </c>
    </row>
    <row r="11" spans="1:12" ht="19.5" customHeight="1">
      <c r="A11" s="60" t="s">
        <v>258</v>
      </c>
      <c r="C11" s="148">
        <v>2</v>
      </c>
      <c r="D11" s="148">
        <v>2</v>
      </c>
      <c r="E11" s="148">
        <v>2</v>
      </c>
      <c r="F11" s="148">
        <v>3</v>
      </c>
      <c r="G11" s="146" t="s">
        <v>356</v>
      </c>
      <c r="H11" s="148">
        <v>260</v>
      </c>
      <c r="I11" s="148">
        <v>244</v>
      </c>
      <c r="J11" s="148">
        <v>275</v>
      </c>
      <c r="K11" s="148">
        <v>246</v>
      </c>
      <c r="L11" s="148">
        <v>230</v>
      </c>
    </row>
    <row r="12" spans="1:12" ht="19.5" customHeight="1">
      <c r="A12" s="60" t="s">
        <v>259</v>
      </c>
      <c r="C12" s="148">
        <v>1</v>
      </c>
      <c r="D12" s="148">
        <v>6</v>
      </c>
      <c r="E12" s="148">
        <v>2</v>
      </c>
      <c r="F12" s="148">
        <v>7</v>
      </c>
      <c r="G12" s="148">
        <v>5</v>
      </c>
      <c r="H12" s="148">
        <v>336</v>
      </c>
      <c r="I12" s="148">
        <v>371</v>
      </c>
      <c r="J12" s="148">
        <v>357</v>
      </c>
      <c r="K12" s="148">
        <v>358</v>
      </c>
      <c r="L12" s="148">
        <v>403</v>
      </c>
    </row>
    <row r="13" spans="1:12" ht="19.5" customHeight="1">
      <c r="A13" s="60" t="s">
        <v>260</v>
      </c>
      <c r="C13" s="148">
        <v>9</v>
      </c>
      <c r="D13" s="148">
        <v>4</v>
      </c>
      <c r="E13" s="148">
        <v>5</v>
      </c>
      <c r="F13" s="148">
        <v>5</v>
      </c>
      <c r="G13" s="148">
        <v>4</v>
      </c>
      <c r="H13" s="148">
        <v>1060</v>
      </c>
      <c r="I13" s="148">
        <v>987</v>
      </c>
      <c r="J13" s="148">
        <v>1021</v>
      </c>
      <c r="K13" s="148">
        <v>1180</v>
      </c>
      <c r="L13" s="148">
        <v>1082</v>
      </c>
    </row>
    <row r="14" spans="1:12" ht="19.5" customHeight="1">
      <c r="A14" s="60" t="s">
        <v>261</v>
      </c>
      <c r="C14" s="148">
        <v>2</v>
      </c>
      <c r="D14" s="148">
        <v>4</v>
      </c>
      <c r="E14" s="148">
        <v>3</v>
      </c>
      <c r="F14" s="148">
        <v>4</v>
      </c>
      <c r="G14" s="148">
        <v>2</v>
      </c>
      <c r="H14" s="148">
        <v>263</v>
      </c>
      <c r="I14" s="148">
        <v>275</v>
      </c>
      <c r="J14" s="148">
        <v>289</v>
      </c>
      <c r="K14" s="148">
        <v>295</v>
      </c>
      <c r="L14" s="148">
        <v>265</v>
      </c>
    </row>
    <row r="15" spans="1:12" ht="19.5" customHeight="1">
      <c r="A15" s="60" t="s">
        <v>262</v>
      </c>
      <c r="C15" s="148">
        <v>1</v>
      </c>
      <c r="D15" s="148">
        <v>1</v>
      </c>
      <c r="E15" s="148">
        <v>1</v>
      </c>
      <c r="F15" s="148">
        <v>4</v>
      </c>
      <c r="G15" s="148">
        <v>1</v>
      </c>
      <c r="H15" s="148">
        <v>252</v>
      </c>
      <c r="I15" s="148">
        <v>258</v>
      </c>
      <c r="J15" s="148">
        <v>238</v>
      </c>
      <c r="K15" s="148">
        <v>272</v>
      </c>
      <c r="L15" s="148">
        <v>225</v>
      </c>
    </row>
    <row r="16" spans="1:12" ht="19.5" customHeight="1">
      <c r="A16" s="60" t="s">
        <v>263</v>
      </c>
      <c r="C16" s="148">
        <v>9</v>
      </c>
      <c r="D16" s="148">
        <v>12</v>
      </c>
      <c r="E16" s="148">
        <v>11</v>
      </c>
      <c r="F16" s="148">
        <v>4</v>
      </c>
      <c r="G16" s="148">
        <v>10</v>
      </c>
      <c r="H16" s="148">
        <v>904</v>
      </c>
      <c r="I16" s="148">
        <v>896</v>
      </c>
      <c r="J16" s="148">
        <v>972</v>
      </c>
      <c r="K16" s="148">
        <v>1081</v>
      </c>
      <c r="L16" s="148">
        <v>1098</v>
      </c>
    </row>
    <row r="17" spans="1:12" ht="19.5" customHeight="1">
      <c r="A17" s="60" t="s">
        <v>264</v>
      </c>
      <c r="C17" s="148">
        <v>7</v>
      </c>
      <c r="D17" s="148">
        <v>8</v>
      </c>
      <c r="E17" s="148">
        <v>7</v>
      </c>
      <c r="F17" s="148">
        <v>9</v>
      </c>
      <c r="G17" s="148">
        <v>11</v>
      </c>
      <c r="H17" s="148">
        <v>507</v>
      </c>
      <c r="I17" s="148">
        <v>556</v>
      </c>
      <c r="J17" s="148">
        <v>594</v>
      </c>
      <c r="K17" s="148">
        <v>611</v>
      </c>
      <c r="L17" s="148">
        <v>684</v>
      </c>
    </row>
    <row r="18" spans="1:12" ht="19.5" customHeight="1">
      <c r="A18" s="60" t="s">
        <v>265</v>
      </c>
      <c r="C18" s="148">
        <v>22</v>
      </c>
      <c r="D18" s="148">
        <v>15</v>
      </c>
      <c r="E18" s="148">
        <v>14</v>
      </c>
      <c r="F18" s="148">
        <v>14</v>
      </c>
      <c r="G18" s="148">
        <v>14</v>
      </c>
      <c r="H18" s="148">
        <v>1393</v>
      </c>
      <c r="I18" s="148">
        <v>1455</v>
      </c>
      <c r="J18" s="148">
        <v>1650</v>
      </c>
      <c r="K18" s="148">
        <v>1572</v>
      </c>
      <c r="L18" s="148">
        <v>1632</v>
      </c>
    </row>
    <row r="19" spans="1:12" ht="19.5" customHeight="1">
      <c r="A19" s="60" t="s">
        <v>266</v>
      </c>
      <c r="C19" s="148">
        <v>8</v>
      </c>
      <c r="D19" s="148">
        <v>14</v>
      </c>
      <c r="E19" s="148">
        <v>8</v>
      </c>
      <c r="F19" s="148">
        <v>6</v>
      </c>
      <c r="G19" s="148">
        <v>20</v>
      </c>
      <c r="H19" s="148">
        <v>883</v>
      </c>
      <c r="I19" s="148">
        <v>885</v>
      </c>
      <c r="J19" s="148">
        <v>906</v>
      </c>
      <c r="K19" s="148">
        <v>1023</v>
      </c>
      <c r="L19" s="148">
        <v>1066</v>
      </c>
    </row>
    <row r="20" spans="1:12" ht="19.5" customHeight="1">
      <c r="A20" s="60" t="s">
        <v>267</v>
      </c>
      <c r="C20" s="148">
        <v>4</v>
      </c>
      <c r="D20" s="148">
        <v>13</v>
      </c>
      <c r="E20" s="148">
        <v>2</v>
      </c>
      <c r="F20" s="148">
        <v>7</v>
      </c>
      <c r="G20" s="148">
        <v>12</v>
      </c>
      <c r="H20" s="148">
        <v>612</v>
      </c>
      <c r="I20" s="148">
        <v>659</v>
      </c>
      <c r="J20" s="148">
        <v>727</v>
      </c>
      <c r="K20" s="148">
        <v>734</v>
      </c>
      <c r="L20" s="148">
        <v>779</v>
      </c>
    </row>
    <row r="21" spans="1:12" ht="19.5" customHeight="1">
      <c r="A21" s="60" t="s">
        <v>268</v>
      </c>
      <c r="C21" s="148">
        <v>3</v>
      </c>
      <c r="D21" s="148">
        <v>5</v>
      </c>
      <c r="E21" s="148">
        <v>0</v>
      </c>
      <c r="F21" s="148">
        <v>0</v>
      </c>
      <c r="G21" s="148">
        <v>2</v>
      </c>
      <c r="H21" s="148">
        <v>339</v>
      </c>
      <c r="I21" s="148">
        <v>325</v>
      </c>
      <c r="J21" s="148">
        <v>363</v>
      </c>
      <c r="K21" s="148">
        <v>417</v>
      </c>
      <c r="L21" s="148">
        <v>423</v>
      </c>
    </row>
    <row r="22" spans="1:12" ht="19.5" customHeight="1">
      <c r="A22" s="60" t="s">
        <v>269</v>
      </c>
      <c r="C22" s="148">
        <v>6</v>
      </c>
      <c r="D22" s="148">
        <v>8</v>
      </c>
      <c r="E22" s="148">
        <v>7</v>
      </c>
      <c r="F22" s="148">
        <v>6</v>
      </c>
      <c r="G22" s="148">
        <v>8</v>
      </c>
      <c r="H22" s="148">
        <v>386</v>
      </c>
      <c r="I22" s="148">
        <v>467</v>
      </c>
      <c r="J22" s="148">
        <v>490</v>
      </c>
      <c r="K22" s="148">
        <v>482</v>
      </c>
      <c r="L22" s="148">
        <v>491</v>
      </c>
    </row>
    <row r="23" spans="1:12" ht="19.5" customHeight="1">
      <c r="A23" s="60" t="s">
        <v>270</v>
      </c>
      <c r="C23" s="148">
        <v>11</v>
      </c>
      <c r="D23" s="148">
        <v>10</v>
      </c>
      <c r="E23" s="148">
        <v>2</v>
      </c>
      <c r="F23" s="148">
        <v>12</v>
      </c>
      <c r="G23" s="148">
        <v>14</v>
      </c>
      <c r="H23" s="148">
        <v>663</v>
      </c>
      <c r="I23" s="148">
        <v>707</v>
      </c>
      <c r="J23" s="148">
        <v>743</v>
      </c>
      <c r="K23" s="148">
        <v>755</v>
      </c>
      <c r="L23" s="148">
        <v>820</v>
      </c>
    </row>
    <row r="24" spans="1:12" ht="19.5" customHeight="1">
      <c r="A24" s="60" t="s">
        <v>271</v>
      </c>
      <c r="C24" s="148">
        <v>3</v>
      </c>
      <c r="D24" s="148">
        <v>0</v>
      </c>
      <c r="E24" s="148">
        <v>1</v>
      </c>
      <c r="F24" s="148">
        <v>2</v>
      </c>
      <c r="G24" s="148">
        <v>1</v>
      </c>
      <c r="H24" s="148">
        <v>63</v>
      </c>
      <c r="I24" s="148">
        <v>60</v>
      </c>
      <c r="J24" s="148">
        <v>92</v>
      </c>
      <c r="K24" s="148">
        <v>77</v>
      </c>
      <c r="L24" s="148">
        <v>65</v>
      </c>
    </row>
    <row r="25" spans="1:12" ht="19.5" customHeight="1">
      <c r="A25" s="60" t="s">
        <v>272</v>
      </c>
      <c r="C25" s="148">
        <v>1</v>
      </c>
      <c r="D25" s="148">
        <v>2</v>
      </c>
      <c r="E25" s="148">
        <v>1</v>
      </c>
      <c r="F25" s="148">
        <v>2</v>
      </c>
      <c r="G25" s="148">
        <v>7</v>
      </c>
      <c r="H25" s="148">
        <v>415</v>
      </c>
      <c r="I25" s="148">
        <v>423</v>
      </c>
      <c r="J25" s="148">
        <v>468</v>
      </c>
      <c r="K25" s="148">
        <v>493</v>
      </c>
      <c r="L25" s="148">
        <v>526</v>
      </c>
    </row>
    <row r="26" spans="1:12" ht="19.5" customHeight="1">
      <c r="A26" s="60" t="s">
        <v>273</v>
      </c>
      <c r="C26" s="148">
        <v>4</v>
      </c>
      <c r="D26" s="148">
        <v>2</v>
      </c>
      <c r="E26" s="148">
        <v>3</v>
      </c>
      <c r="F26" s="148">
        <v>2</v>
      </c>
      <c r="G26" s="148">
        <v>2</v>
      </c>
      <c r="H26" s="148">
        <v>118</v>
      </c>
      <c r="I26" s="148">
        <v>145</v>
      </c>
      <c r="J26" s="148">
        <v>137</v>
      </c>
      <c r="K26" s="148">
        <v>132</v>
      </c>
      <c r="L26" s="148">
        <v>117</v>
      </c>
    </row>
    <row r="27" spans="1:12" ht="19.5" customHeight="1">
      <c r="A27" s="60" t="s">
        <v>274</v>
      </c>
      <c r="C27" s="148">
        <v>5</v>
      </c>
      <c r="D27" s="148">
        <v>9</v>
      </c>
      <c r="E27" s="148">
        <v>5</v>
      </c>
      <c r="F27" s="148">
        <v>9</v>
      </c>
      <c r="G27" s="148">
        <v>7</v>
      </c>
      <c r="H27" s="148">
        <v>501</v>
      </c>
      <c r="I27" s="148">
        <v>442</v>
      </c>
      <c r="J27" s="148">
        <v>495</v>
      </c>
      <c r="K27" s="148">
        <v>498</v>
      </c>
      <c r="L27" s="148">
        <v>506</v>
      </c>
    </row>
    <row r="28" spans="1:12" ht="19.5" customHeight="1">
      <c r="A28" s="60" t="s">
        <v>275</v>
      </c>
      <c r="C28" s="148">
        <v>10</v>
      </c>
      <c r="D28" s="148">
        <v>7</v>
      </c>
      <c r="E28" s="148">
        <v>7</v>
      </c>
      <c r="F28" s="148">
        <v>9</v>
      </c>
      <c r="G28" s="148">
        <v>20</v>
      </c>
      <c r="H28" s="148">
        <v>942</v>
      </c>
      <c r="I28" s="148">
        <v>946</v>
      </c>
      <c r="J28" s="148">
        <v>1046</v>
      </c>
      <c r="K28" s="148">
        <v>1070</v>
      </c>
      <c r="L28" s="148">
        <v>1117</v>
      </c>
    </row>
    <row r="29" spans="1:12" ht="19.5" customHeight="1">
      <c r="A29" s="60" t="s">
        <v>276</v>
      </c>
      <c r="C29" s="148">
        <v>0</v>
      </c>
      <c r="D29" s="148">
        <v>2</v>
      </c>
      <c r="E29" s="148">
        <v>0</v>
      </c>
      <c r="F29" s="148">
        <v>0</v>
      </c>
      <c r="G29" s="148">
        <v>1</v>
      </c>
      <c r="H29" s="148">
        <v>51</v>
      </c>
      <c r="I29" s="148">
        <v>62</v>
      </c>
      <c r="J29" s="148">
        <v>59</v>
      </c>
      <c r="K29" s="148">
        <v>53</v>
      </c>
      <c r="L29" s="148">
        <v>55</v>
      </c>
    </row>
    <row r="30" spans="1:12" ht="19.5" customHeight="1">
      <c r="A30" s="60" t="s">
        <v>277</v>
      </c>
      <c r="C30" s="148">
        <v>0</v>
      </c>
      <c r="D30" s="148">
        <v>0</v>
      </c>
      <c r="E30" s="148">
        <v>0</v>
      </c>
      <c r="F30" s="148">
        <v>0</v>
      </c>
      <c r="G30" s="148">
        <v>1</v>
      </c>
      <c r="H30" s="148">
        <v>28</v>
      </c>
      <c r="I30" s="148">
        <v>20</v>
      </c>
      <c r="J30" s="148">
        <v>30</v>
      </c>
      <c r="K30" s="148">
        <v>19</v>
      </c>
      <c r="L30" s="148">
        <v>23</v>
      </c>
    </row>
    <row r="31" spans="1:12" ht="19.5" customHeight="1">
      <c r="A31" s="60" t="s">
        <v>278</v>
      </c>
      <c r="C31" s="148">
        <v>4</v>
      </c>
      <c r="D31" s="148">
        <v>4</v>
      </c>
      <c r="E31" s="148">
        <v>9</v>
      </c>
      <c r="F31" s="148">
        <v>3</v>
      </c>
      <c r="G31" s="148">
        <v>3</v>
      </c>
      <c r="H31" s="148">
        <v>241</v>
      </c>
      <c r="I31" s="148">
        <v>278</v>
      </c>
      <c r="J31" s="148">
        <v>308</v>
      </c>
      <c r="K31" s="148">
        <v>344</v>
      </c>
      <c r="L31" s="148">
        <v>361</v>
      </c>
    </row>
    <row r="32" spans="1:12" ht="19.5" customHeight="1">
      <c r="A32" s="60" t="s">
        <v>279</v>
      </c>
      <c r="C32" s="148">
        <v>2</v>
      </c>
      <c r="D32" s="148">
        <v>3</v>
      </c>
      <c r="E32" s="148">
        <v>4</v>
      </c>
      <c r="F32" s="148">
        <v>4</v>
      </c>
      <c r="G32" s="148">
        <v>4</v>
      </c>
      <c r="H32" s="148">
        <v>297</v>
      </c>
      <c r="I32" s="148">
        <v>329</v>
      </c>
      <c r="J32" s="148">
        <v>278</v>
      </c>
      <c r="K32" s="148">
        <v>330</v>
      </c>
      <c r="L32" s="148">
        <v>315</v>
      </c>
    </row>
    <row r="33" spans="1:12" ht="19.5" customHeight="1">
      <c r="A33" s="60" t="s">
        <v>280</v>
      </c>
      <c r="C33" s="148">
        <v>3</v>
      </c>
      <c r="D33" s="148">
        <v>1</v>
      </c>
      <c r="E33" s="148">
        <v>2</v>
      </c>
      <c r="F33" s="148">
        <v>1</v>
      </c>
      <c r="G33" s="148">
        <v>1</v>
      </c>
      <c r="H33" s="148">
        <v>48</v>
      </c>
      <c r="I33" s="148">
        <v>36</v>
      </c>
      <c r="J33" s="148">
        <v>56</v>
      </c>
      <c r="K33" s="148">
        <v>53</v>
      </c>
      <c r="L33" s="148">
        <v>41</v>
      </c>
    </row>
    <row r="34" spans="1:12" ht="19.5" customHeight="1">
      <c r="A34" s="60" t="s">
        <v>281</v>
      </c>
      <c r="C34" s="148">
        <v>0</v>
      </c>
      <c r="D34" s="148">
        <v>1</v>
      </c>
      <c r="E34" s="148">
        <v>0</v>
      </c>
      <c r="F34" s="148">
        <v>1</v>
      </c>
      <c r="G34" s="148">
        <v>1</v>
      </c>
      <c r="H34" s="148">
        <v>33</v>
      </c>
      <c r="I34" s="148">
        <v>23</v>
      </c>
      <c r="J34" s="148">
        <v>26</v>
      </c>
      <c r="K34" s="148">
        <v>55</v>
      </c>
      <c r="L34" s="148">
        <v>29</v>
      </c>
    </row>
    <row r="35" spans="1:12" ht="19.5" customHeight="1">
      <c r="A35" s="190" t="s">
        <v>282</v>
      </c>
      <c r="C35" s="148">
        <v>0</v>
      </c>
      <c r="D35" s="148">
        <v>0</v>
      </c>
      <c r="E35" s="148">
        <v>0</v>
      </c>
      <c r="F35" s="148">
        <v>0</v>
      </c>
      <c r="G35" s="146" t="s">
        <v>356</v>
      </c>
      <c r="H35" s="148">
        <v>17</v>
      </c>
      <c r="I35" s="148">
        <v>10</v>
      </c>
      <c r="J35" s="148">
        <v>16</v>
      </c>
      <c r="K35" s="148">
        <v>3</v>
      </c>
      <c r="L35" s="148">
        <v>5</v>
      </c>
    </row>
    <row r="36" ht="4.5" customHeight="1">
      <c r="A36" s="129"/>
    </row>
    <row r="37" spans="1:12" ht="5.2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1:2" s="64" customFormat="1" ht="11.25">
      <c r="A38" s="64" t="s">
        <v>300</v>
      </c>
      <c r="B38" s="65"/>
    </row>
    <row r="39" spans="1:2" ht="12">
      <c r="A39" s="155" t="s">
        <v>301</v>
      </c>
      <c r="B39" s="56"/>
    </row>
  </sheetData>
  <mergeCells count="3">
    <mergeCell ref="C5:G5"/>
    <mergeCell ref="H5:L5"/>
    <mergeCell ref="A1:L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L65" sqref="L65"/>
    </sheetView>
  </sheetViews>
  <sheetFormatPr defaultColWidth="9.00390625" defaultRowHeight="13.5"/>
  <cols>
    <col min="1" max="1" width="14.50390625" style="71" customWidth="1"/>
    <col min="2" max="2" width="0.5" style="71" customWidth="1"/>
    <col min="3" max="7" width="8.50390625" style="71" customWidth="1"/>
    <col min="8" max="8" width="8.625" style="71" customWidth="1"/>
    <col min="9" max="11" width="8.50390625" style="71" customWidth="1"/>
    <col min="12" max="16384" width="8.875" style="71" customWidth="1"/>
  </cols>
  <sheetData>
    <row r="1" spans="1:11" s="70" customFormat="1" ht="17.25" customHeight="1">
      <c r="A1" s="257" t="s">
        <v>73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3" spans="5:7" ht="12" customHeight="1">
      <c r="E3" s="320" t="s">
        <v>74</v>
      </c>
      <c r="F3" s="320"/>
      <c r="G3" s="320"/>
    </row>
    <row r="4" spans="1:11" ht="12" customHeight="1">
      <c r="A4" s="72"/>
      <c r="B4" s="72"/>
      <c r="C4" s="72"/>
      <c r="D4" s="72"/>
      <c r="E4" s="72"/>
      <c r="F4" s="72"/>
      <c r="G4" s="72"/>
      <c r="H4" s="72"/>
      <c r="I4" s="72"/>
      <c r="J4" s="263" t="s">
        <v>75</v>
      </c>
      <c r="K4" s="263"/>
    </row>
    <row r="5" spans="1:11" ht="3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3.5" customHeight="1">
      <c r="A6" s="74" t="s">
        <v>76</v>
      </c>
      <c r="B6" s="75"/>
      <c r="C6" s="260" t="s">
        <v>284</v>
      </c>
      <c r="D6" s="261"/>
      <c r="E6" s="261"/>
      <c r="F6" s="262" t="s">
        <v>285</v>
      </c>
      <c r="G6" s="262"/>
      <c r="H6" s="262"/>
      <c r="I6" s="262"/>
      <c r="J6" s="262"/>
      <c r="K6" s="266" t="s">
        <v>77</v>
      </c>
    </row>
    <row r="7" spans="1:11" ht="12" customHeight="1">
      <c r="A7" s="76"/>
      <c r="B7" s="77"/>
      <c r="C7" s="319" t="s">
        <v>78</v>
      </c>
      <c r="D7" s="274" t="s">
        <v>79</v>
      </c>
      <c r="E7" s="274" t="s">
        <v>80</v>
      </c>
      <c r="F7" s="274" t="s">
        <v>78</v>
      </c>
      <c r="G7" s="274" t="s">
        <v>286</v>
      </c>
      <c r="H7" s="274"/>
      <c r="I7" s="274" t="s">
        <v>81</v>
      </c>
      <c r="J7" s="264" t="s">
        <v>34</v>
      </c>
      <c r="K7" s="266"/>
    </row>
    <row r="8" spans="1:11" ht="12" customHeight="1">
      <c r="A8" s="76"/>
      <c r="B8" s="78"/>
      <c r="C8" s="319"/>
      <c r="D8" s="274"/>
      <c r="E8" s="274"/>
      <c r="F8" s="274"/>
      <c r="G8" s="274" t="s">
        <v>82</v>
      </c>
      <c r="H8" s="79" t="s">
        <v>343</v>
      </c>
      <c r="I8" s="258"/>
      <c r="J8" s="265"/>
      <c r="K8" s="266"/>
    </row>
    <row r="9" spans="1:11" ht="12" customHeight="1">
      <c r="A9" s="80" t="s">
        <v>83</v>
      </c>
      <c r="B9" s="75"/>
      <c r="C9" s="319"/>
      <c r="D9" s="274" t="s">
        <v>84</v>
      </c>
      <c r="E9" s="274" t="s">
        <v>10</v>
      </c>
      <c r="F9" s="274" t="s">
        <v>8</v>
      </c>
      <c r="G9" s="274"/>
      <c r="H9" s="81" t="s">
        <v>85</v>
      </c>
      <c r="I9" s="82" t="s">
        <v>344</v>
      </c>
      <c r="J9" s="82" t="s">
        <v>344</v>
      </c>
      <c r="K9" s="256"/>
    </row>
    <row r="10" spans="1:10" ht="3.75" customHeight="1">
      <c r="A10" s="76"/>
      <c r="B10" s="78"/>
      <c r="C10" s="78"/>
      <c r="D10" s="78"/>
      <c r="E10" s="78"/>
      <c r="F10" s="78"/>
      <c r="G10" s="78"/>
      <c r="H10" s="78"/>
      <c r="I10" s="78"/>
      <c r="J10" s="78"/>
    </row>
    <row r="11" ht="4.5" customHeight="1">
      <c r="A11" s="83"/>
    </row>
    <row r="12" spans="1:11" ht="12" customHeight="1">
      <c r="A12" s="84" t="s">
        <v>89</v>
      </c>
      <c r="C12" s="71">
        <f>SUM(D12:E12)</f>
        <v>2015</v>
      </c>
      <c r="D12" s="71">
        <f aca="true" t="shared" si="0" ref="D12:K12">SUM(D13:D14)</f>
        <v>218</v>
      </c>
      <c r="E12" s="71">
        <f t="shared" si="0"/>
        <v>1797</v>
      </c>
      <c r="F12" s="71">
        <f t="shared" si="0"/>
        <v>1800</v>
      </c>
      <c r="G12" s="71">
        <f t="shared" si="0"/>
        <v>512</v>
      </c>
      <c r="H12" s="71">
        <f t="shared" si="0"/>
        <v>307</v>
      </c>
      <c r="I12" s="71">
        <f t="shared" si="0"/>
        <v>0</v>
      </c>
      <c r="J12" s="71">
        <f t="shared" si="0"/>
        <v>3</v>
      </c>
      <c r="K12" s="71">
        <f t="shared" si="0"/>
        <v>215</v>
      </c>
    </row>
    <row r="13" spans="1:11" ht="12" customHeight="1">
      <c r="A13" s="85" t="s">
        <v>86</v>
      </c>
      <c r="C13" s="71">
        <f>SUM(D13:E13)</f>
        <v>879</v>
      </c>
      <c r="D13" s="71">
        <v>215</v>
      </c>
      <c r="E13" s="71">
        <v>664</v>
      </c>
      <c r="F13" s="71">
        <v>665</v>
      </c>
      <c r="G13" s="71">
        <v>512</v>
      </c>
      <c r="H13" s="71">
        <v>307</v>
      </c>
      <c r="I13" s="71">
        <v>0</v>
      </c>
      <c r="J13" s="71">
        <v>3</v>
      </c>
      <c r="K13" s="71">
        <v>214</v>
      </c>
    </row>
    <row r="14" spans="1:11" ht="12" customHeight="1">
      <c r="A14" s="85" t="s">
        <v>87</v>
      </c>
      <c r="C14" s="71">
        <f>SUM(D14:E14)</f>
        <v>1136</v>
      </c>
      <c r="D14" s="71">
        <v>3</v>
      </c>
      <c r="E14" s="71">
        <v>1133</v>
      </c>
      <c r="F14" s="71">
        <v>1135</v>
      </c>
      <c r="G14" s="45" t="s">
        <v>88</v>
      </c>
      <c r="H14" s="45" t="s">
        <v>88</v>
      </c>
      <c r="I14" s="45" t="s">
        <v>88</v>
      </c>
      <c r="J14" s="45" t="s">
        <v>88</v>
      </c>
      <c r="K14" s="71">
        <v>1</v>
      </c>
    </row>
    <row r="15" ht="12" customHeight="1">
      <c r="A15" s="85"/>
    </row>
    <row r="16" spans="1:11" ht="12" customHeight="1">
      <c r="A16" s="84" t="s">
        <v>90</v>
      </c>
      <c r="C16" s="71">
        <f>SUM(D16:E16)</f>
        <v>2446</v>
      </c>
      <c r="D16" s="71">
        <f aca="true" t="shared" si="1" ref="D16:K16">SUM(D17:D18)</f>
        <v>215</v>
      </c>
      <c r="E16" s="71">
        <f t="shared" si="1"/>
        <v>2231</v>
      </c>
      <c r="F16" s="71">
        <f t="shared" si="1"/>
        <v>2255</v>
      </c>
      <c r="G16" s="71">
        <f t="shared" si="1"/>
        <v>470</v>
      </c>
      <c r="H16" s="71">
        <f t="shared" si="1"/>
        <v>267</v>
      </c>
      <c r="I16" s="71">
        <f t="shared" si="1"/>
        <v>0</v>
      </c>
      <c r="J16" s="71">
        <f t="shared" si="1"/>
        <v>0</v>
      </c>
      <c r="K16" s="71">
        <f t="shared" si="1"/>
        <v>191</v>
      </c>
    </row>
    <row r="17" spans="1:11" ht="12" customHeight="1">
      <c r="A17" s="85" t="s">
        <v>86</v>
      </c>
      <c r="C17" s="71">
        <f>SUM(D17:E17)</f>
        <v>906</v>
      </c>
      <c r="D17" s="71">
        <v>214</v>
      </c>
      <c r="E17" s="71">
        <v>692</v>
      </c>
      <c r="F17" s="71">
        <v>724</v>
      </c>
      <c r="G17" s="71">
        <v>470</v>
      </c>
      <c r="H17" s="71">
        <v>267</v>
      </c>
      <c r="I17" s="71">
        <v>0</v>
      </c>
      <c r="J17" s="71">
        <v>0</v>
      </c>
      <c r="K17" s="71">
        <v>182</v>
      </c>
    </row>
    <row r="18" spans="1:11" ht="12" customHeight="1">
      <c r="A18" s="85" t="s">
        <v>87</v>
      </c>
      <c r="C18" s="71">
        <f>SUM(D18:E18)</f>
        <v>1540</v>
      </c>
      <c r="D18" s="71">
        <v>1</v>
      </c>
      <c r="E18" s="71">
        <v>1539</v>
      </c>
      <c r="F18" s="71">
        <v>1531</v>
      </c>
      <c r="G18" s="45" t="s">
        <v>88</v>
      </c>
      <c r="H18" s="45" t="s">
        <v>88</v>
      </c>
      <c r="I18" s="45" t="s">
        <v>88</v>
      </c>
      <c r="J18" s="45" t="s">
        <v>88</v>
      </c>
      <c r="K18" s="71">
        <v>9</v>
      </c>
    </row>
    <row r="19" spans="1:10" ht="12" customHeight="1">
      <c r="A19" s="85"/>
      <c r="G19" s="45"/>
      <c r="H19" s="45"/>
      <c r="I19" s="45"/>
      <c r="J19" s="45"/>
    </row>
    <row r="20" spans="1:11" ht="12" customHeight="1">
      <c r="A20" s="84" t="s">
        <v>311</v>
      </c>
      <c r="C20" s="71">
        <f>SUM(D20:E20)</f>
        <v>2293</v>
      </c>
      <c r="D20" s="71">
        <f aca="true" t="shared" si="2" ref="D20:K20">SUM(D21:D22)</f>
        <v>191</v>
      </c>
      <c r="E20" s="71">
        <f t="shared" si="2"/>
        <v>2102</v>
      </c>
      <c r="F20" s="71">
        <f t="shared" si="2"/>
        <v>2085</v>
      </c>
      <c r="G20" s="71">
        <f t="shared" si="2"/>
        <v>470</v>
      </c>
      <c r="H20" s="71">
        <f t="shared" si="2"/>
        <v>264</v>
      </c>
      <c r="I20" s="71">
        <f t="shared" si="2"/>
        <v>1</v>
      </c>
      <c r="J20" s="71">
        <f t="shared" si="2"/>
        <v>18</v>
      </c>
      <c r="K20" s="71">
        <f t="shared" si="2"/>
        <v>208</v>
      </c>
    </row>
    <row r="21" spans="1:11" ht="12" customHeight="1">
      <c r="A21" s="85" t="s">
        <v>86</v>
      </c>
      <c r="C21" s="71">
        <f>SUM(D21:E21)</f>
        <v>909</v>
      </c>
      <c r="D21" s="71">
        <v>182</v>
      </c>
      <c r="E21" s="71">
        <v>727</v>
      </c>
      <c r="F21" s="71">
        <v>704</v>
      </c>
      <c r="G21" s="71">
        <v>470</v>
      </c>
      <c r="H21" s="71">
        <v>264</v>
      </c>
      <c r="I21" s="71">
        <v>1</v>
      </c>
      <c r="J21" s="71">
        <v>18</v>
      </c>
      <c r="K21" s="71">
        <v>205</v>
      </c>
    </row>
    <row r="22" spans="1:11" ht="12" customHeight="1">
      <c r="A22" s="85" t="s">
        <v>87</v>
      </c>
      <c r="C22" s="71">
        <f>SUM(D22:E22)</f>
        <v>1384</v>
      </c>
      <c r="D22" s="71">
        <v>9</v>
      </c>
      <c r="E22" s="71">
        <v>1375</v>
      </c>
      <c r="F22" s="71">
        <v>1381</v>
      </c>
      <c r="G22" s="45" t="s">
        <v>88</v>
      </c>
      <c r="H22" s="45" t="s">
        <v>88</v>
      </c>
      <c r="I22" s="45" t="s">
        <v>88</v>
      </c>
      <c r="J22" s="45" t="s">
        <v>88</v>
      </c>
      <c r="K22" s="71">
        <v>3</v>
      </c>
    </row>
    <row r="23" ht="12" customHeight="1">
      <c r="A23" s="85"/>
    </row>
    <row r="24" spans="1:11" s="87" customFormat="1" ht="12" customHeight="1">
      <c r="A24" s="84" t="s">
        <v>338</v>
      </c>
      <c r="B24" s="71"/>
      <c r="C24" s="71">
        <f>SUM(D24:E24)</f>
        <v>2695</v>
      </c>
      <c r="D24" s="71">
        <f aca="true" t="shared" si="3" ref="D24:K24">SUM(D25:D26)</f>
        <v>208</v>
      </c>
      <c r="E24" s="71">
        <f t="shared" si="3"/>
        <v>2487</v>
      </c>
      <c r="F24" s="71">
        <f t="shared" si="3"/>
        <v>2450</v>
      </c>
      <c r="G24" s="71">
        <f t="shared" si="3"/>
        <v>434</v>
      </c>
      <c r="H24" s="71">
        <f t="shared" si="3"/>
        <v>256</v>
      </c>
      <c r="I24" s="71">
        <f t="shared" si="3"/>
        <v>1</v>
      </c>
      <c r="J24" s="71">
        <f t="shared" si="3"/>
        <v>8</v>
      </c>
      <c r="K24" s="71">
        <f t="shared" si="3"/>
        <v>245</v>
      </c>
    </row>
    <row r="25" spans="1:11" ht="12" customHeight="1">
      <c r="A25" s="85" t="s">
        <v>86</v>
      </c>
      <c r="C25" s="71">
        <f>SUM(D25:E25)</f>
        <v>874</v>
      </c>
      <c r="D25" s="71">
        <v>205</v>
      </c>
      <c r="E25" s="71">
        <v>669</v>
      </c>
      <c r="F25" s="71">
        <v>632</v>
      </c>
      <c r="G25" s="71">
        <v>434</v>
      </c>
      <c r="H25" s="71">
        <v>256</v>
      </c>
      <c r="I25" s="71">
        <v>1</v>
      </c>
      <c r="J25" s="71">
        <v>8</v>
      </c>
      <c r="K25" s="71">
        <v>242</v>
      </c>
    </row>
    <row r="26" spans="1:11" ht="12" customHeight="1">
      <c r="A26" s="85" t="s">
        <v>87</v>
      </c>
      <c r="C26" s="71">
        <f>SUM(D26:E26)</f>
        <v>1821</v>
      </c>
      <c r="D26" s="71">
        <v>3</v>
      </c>
      <c r="E26" s="71">
        <v>1818</v>
      </c>
      <c r="F26" s="71">
        <v>1818</v>
      </c>
      <c r="G26" s="45" t="s">
        <v>360</v>
      </c>
      <c r="H26" s="45" t="s">
        <v>360</v>
      </c>
      <c r="I26" s="45" t="s">
        <v>360</v>
      </c>
      <c r="J26" s="45" t="s">
        <v>360</v>
      </c>
      <c r="K26" s="71">
        <v>3</v>
      </c>
    </row>
    <row r="27" spans="1:10" ht="12" customHeight="1">
      <c r="A27" s="85"/>
      <c r="G27" s="45"/>
      <c r="H27" s="45"/>
      <c r="I27" s="45"/>
      <c r="J27" s="45"/>
    </row>
    <row r="28" spans="1:11" ht="12" customHeight="1">
      <c r="A28" s="86" t="s">
        <v>354</v>
      </c>
      <c r="C28" s="87">
        <f>SUM(D28:E28)</f>
        <v>2960</v>
      </c>
      <c r="D28" s="87">
        <f aca="true" t="shared" si="4" ref="D28:K28">SUM(D29:D30)</f>
        <v>245</v>
      </c>
      <c r="E28" s="87">
        <f t="shared" si="4"/>
        <v>2715</v>
      </c>
      <c r="F28" s="87">
        <f t="shared" si="4"/>
        <v>2707</v>
      </c>
      <c r="G28" s="87">
        <f t="shared" si="4"/>
        <v>524</v>
      </c>
      <c r="H28" s="87">
        <f t="shared" si="4"/>
        <v>274</v>
      </c>
      <c r="I28" s="87">
        <f t="shared" si="4"/>
        <v>0</v>
      </c>
      <c r="J28" s="87">
        <f t="shared" si="4"/>
        <v>7</v>
      </c>
      <c r="K28" s="87">
        <f t="shared" si="4"/>
        <v>253</v>
      </c>
    </row>
    <row r="29" spans="1:11" ht="12" customHeight="1">
      <c r="A29" s="85" t="s">
        <v>86</v>
      </c>
      <c r="C29" s="71">
        <f>SUM(D29:E29)</f>
        <v>1056</v>
      </c>
      <c r="D29" s="71">
        <v>242</v>
      </c>
      <c r="E29" s="71">
        <v>814</v>
      </c>
      <c r="F29" s="71">
        <v>804</v>
      </c>
      <c r="G29" s="45">
        <v>524</v>
      </c>
      <c r="H29" s="45">
        <v>274</v>
      </c>
      <c r="I29" s="45">
        <v>0</v>
      </c>
      <c r="J29" s="45">
        <v>7</v>
      </c>
      <c r="K29" s="71">
        <v>252</v>
      </c>
    </row>
    <row r="30" spans="1:11" ht="12" customHeight="1">
      <c r="A30" s="85" t="s">
        <v>87</v>
      </c>
      <c r="C30" s="71">
        <f>SUM(D30:E30)</f>
        <v>1904</v>
      </c>
      <c r="D30" s="71">
        <v>3</v>
      </c>
      <c r="E30" s="71">
        <v>1901</v>
      </c>
      <c r="F30" s="71">
        <v>1903</v>
      </c>
      <c r="G30" s="45" t="s">
        <v>360</v>
      </c>
      <c r="H30" s="45" t="s">
        <v>360</v>
      </c>
      <c r="I30" s="45" t="s">
        <v>360</v>
      </c>
      <c r="J30" s="45" t="s">
        <v>360</v>
      </c>
      <c r="K30" s="71">
        <v>1</v>
      </c>
    </row>
    <row r="31" spans="1:11" ht="4.5" customHeight="1">
      <c r="A31" s="88"/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1:11" ht="4.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4" spans="5:7" ht="13.5" customHeight="1">
      <c r="E34" s="259" t="s">
        <v>91</v>
      </c>
      <c r="F34" s="259"/>
      <c r="G34" s="259"/>
    </row>
    <row r="35" spans="1:11" ht="12" customHeight="1">
      <c r="A35" s="72"/>
      <c r="B35" s="72"/>
      <c r="C35" s="72"/>
      <c r="D35" s="72"/>
      <c r="E35" s="72"/>
      <c r="F35" s="72"/>
      <c r="G35" s="72"/>
      <c r="H35" s="72"/>
      <c r="I35" s="72"/>
      <c r="J35" s="263" t="s">
        <v>75</v>
      </c>
      <c r="K35" s="263"/>
    </row>
    <row r="36" spans="1:11" ht="4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12.75" customHeight="1">
      <c r="A37" s="74" t="s">
        <v>76</v>
      </c>
      <c r="B37" s="75"/>
      <c r="C37" s="260" t="s">
        <v>284</v>
      </c>
      <c r="D37" s="261"/>
      <c r="E37" s="261"/>
      <c r="F37" s="262" t="s">
        <v>285</v>
      </c>
      <c r="G37" s="262"/>
      <c r="H37" s="262"/>
      <c r="I37" s="262"/>
      <c r="J37" s="262"/>
      <c r="K37" s="266" t="s">
        <v>77</v>
      </c>
    </row>
    <row r="38" spans="1:11" ht="12" customHeight="1">
      <c r="A38" s="76"/>
      <c r="B38" s="77"/>
      <c r="C38" s="319" t="s">
        <v>78</v>
      </c>
      <c r="D38" s="274" t="s">
        <v>79</v>
      </c>
      <c r="E38" s="274" t="s">
        <v>80</v>
      </c>
      <c r="F38" s="274" t="s">
        <v>78</v>
      </c>
      <c r="G38" s="274" t="s">
        <v>286</v>
      </c>
      <c r="H38" s="274"/>
      <c r="I38" s="274" t="s">
        <v>81</v>
      </c>
      <c r="J38" s="264" t="s">
        <v>34</v>
      </c>
      <c r="K38" s="266"/>
    </row>
    <row r="39" spans="1:11" ht="12">
      <c r="A39" s="76"/>
      <c r="B39" s="78"/>
      <c r="C39" s="319"/>
      <c r="D39" s="274"/>
      <c r="E39" s="274"/>
      <c r="F39" s="274"/>
      <c r="G39" s="274" t="s">
        <v>82</v>
      </c>
      <c r="H39" s="79" t="s">
        <v>343</v>
      </c>
      <c r="I39" s="258"/>
      <c r="J39" s="265"/>
      <c r="K39" s="266"/>
    </row>
    <row r="40" spans="1:11" ht="14.25" customHeight="1">
      <c r="A40" s="80" t="s">
        <v>83</v>
      </c>
      <c r="B40" s="75"/>
      <c r="C40" s="319"/>
      <c r="D40" s="274" t="s">
        <v>84</v>
      </c>
      <c r="E40" s="274" t="s">
        <v>10</v>
      </c>
      <c r="F40" s="274" t="s">
        <v>8</v>
      </c>
      <c r="G40" s="274"/>
      <c r="H40" s="81" t="s">
        <v>85</v>
      </c>
      <c r="I40" s="82" t="s">
        <v>344</v>
      </c>
      <c r="J40" s="82" t="s">
        <v>344</v>
      </c>
      <c r="K40" s="256"/>
    </row>
    <row r="41" ht="4.5" customHeight="1">
      <c r="A41" s="76"/>
    </row>
    <row r="42" ht="3.75" customHeight="1">
      <c r="A42" s="76"/>
    </row>
    <row r="43" spans="1:11" ht="11.25" customHeight="1">
      <c r="A43" s="84" t="s">
        <v>89</v>
      </c>
      <c r="C43" s="71">
        <f>SUM(D43:E43)</f>
        <v>7096</v>
      </c>
      <c r="D43" s="71">
        <f aca="true" t="shared" si="5" ref="D43:K43">SUM(D44:D46)</f>
        <v>158</v>
      </c>
      <c r="E43" s="71">
        <f t="shared" si="5"/>
        <v>6938</v>
      </c>
      <c r="F43" s="90">
        <f t="shared" si="5"/>
        <v>6968</v>
      </c>
      <c r="G43" s="71">
        <f t="shared" si="5"/>
        <v>72</v>
      </c>
      <c r="H43" s="71">
        <f t="shared" si="5"/>
        <v>53</v>
      </c>
      <c r="I43" s="71">
        <f t="shared" si="5"/>
        <v>0</v>
      </c>
      <c r="J43" s="71">
        <f t="shared" si="5"/>
        <v>9</v>
      </c>
      <c r="K43" s="71">
        <f t="shared" si="5"/>
        <v>128</v>
      </c>
    </row>
    <row r="44" spans="1:11" ht="11.25" customHeight="1">
      <c r="A44" s="85" t="s">
        <v>86</v>
      </c>
      <c r="C44" s="71">
        <f>SUM(D44:E44)</f>
        <v>118</v>
      </c>
      <c r="D44" s="71">
        <v>14</v>
      </c>
      <c r="E44" s="71">
        <v>104</v>
      </c>
      <c r="F44" s="71">
        <v>96</v>
      </c>
      <c r="G44" s="71">
        <v>72</v>
      </c>
      <c r="H44" s="71">
        <v>53</v>
      </c>
      <c r="I44" s="71">
        <v>0</v>
      </c>
      <c r="J44" s="71">
        <v>9</v>
      </c>
      <c r="K44" s="71">
        <v>22</v>
      </c>
    </row>
    <row r="45" spans="1:11" ht="11.25" customHeight="1">
      <c r="A45" s="84" t="s">
        <v>92</v>
      </c>
      <c r="C45" s="71">
        <f>SUM(D45:E45)</f>
        <v>4541</v>
      </c>
      <c r="D45" s="71">
        <v>144</v>
      </c>
      <c r="E45" s="71">
        <v>4397</v>
      </c>
      <c r="F45" s="71">
        <v>4435</v>
      </c>
      <c r="G45" s="45" t="s">
        <v>88</v>
      </c>
      <c r="H45" s="45" t="s">
        <v>88</v>
      </c>
      <c r="I45" s="45" t="s">
        <v>88</v>
      </c>
      <c r="J45" s="45" t="s">
        <v>88</v>
      </c>
      <c r="K45" s="71">
        <v>106</v>
      </c>
    </row>
    <row r="46" spans="1:11" ht="11.25" customHeight="1">
      <c r="A46" s="85" t="s">
        <v>87</v>
      </c>
      <c r="C46" s="71">
        <f>SUM(D46:E46)</f>
        <v>2437</v>
      </c>
      <c r="D46" s="45" t="s">
        <v>88</v>
      </c>
      <c r="E46" s="71">
        <v>2437</v>
      </c>
      <c r="F46" s="71">
        <v>2437</v>
      </c>
      <c r="G46" s="45" t="s">
        <v>88</v>
      </c>
      <c r="H46" s="45" t="s">
        <v>88</v>
      </c>
      <c r="I46" s="45" t="s">
        <v>88</v>
      </c>
      <c r="J46" s="45" t="s">
        <v>88</v>
      </c>
      <c r="K46" s="71">
        <v>0</v>
      </c>
    </row>
    <row r="47" ht="11.25" customHeight="1">
      <c r="A47" s="84"/>
    </row>
    <row r="48" spans="1:11" ht="11.25" customHeight="1">
      <c r="A48" s="84" t="s">
        <v>90</v>
      </c>
      <c r="C48" s="71">
        <f>SUM(D48:E48)</f>
        <v>7882</v>
      </c>
      <c r="D48" s="71">
        <f aca="true" t="shared" si="6" ref="D48:K48">SUM(D49:D51)</f>
        <v>128</v>
      </c>
      <c r="E48" s="71">
        <f t="shared" si="6"/>
        <v>7754</v>
      </c>
      <c r="F48" s="71">
        <f t="shared" si="6"/>
        <v>7807</v>
      </c>
      <c r="G48" s="71">
        <f t="shared" si="6"/>
        <v>79</v>
      </c>
      <c r="H48" s="71">
        <f t="shared" si="6"/>
        <v>46</v>
      </c>
      <c r="I48" s="71">
        <f t="shared" si="6"/>
        <v>0</v>
      </c>
      <c r="J48" s="71">
        <f t="shared" si="6"/>
        <v>0</v>
      </c>
      <c r="K48" s="71">
        <f t="shared" si="6"/>
        <v>75</v>
      </c>
    </row>
    <row r="49" spans="1:11" ht="11.25" customHeight="1">
      <c r="A49" s="85" t="s">
        <v>86</v>
      </c>
      <c r="C49" s="71">
        <f>SUM(D49:E49)</f>
        <v>144</v>
      </c>
      <c r="D49" s="71">
        <v>22</v>
      </c>
      <c r="E49" s="71">
        <v>122</v>
      </c>
      <c r="F49" s="71">
        <v>121</v>
      </c>
      <c r="G49" s="71">
        <v>79</v>
      </c>
      <c r="H49" s="71">
        <v>46</v>
      </c>
      <c r="I49" s="71">
        <v>0</v>
      </c>
      <c r="J49" s="71">
        <v>0</v>
      </c>
      <c r="K49" s="71">
        <v>23</v>
      </c>
    </row>
    <row r="50" spans="1:11" ht="11.25" customHeight="1">
      <c r="A50" s="84" t="s">
        <v>92</v>
      </c>
      <c r="C50" s="71">
        <f>SUM(D50:E50)</f>
        <v>4859</v>
      </c>
      <c r="D50" s="71">
        <v>106</v>
      </c>
      <c r="E50" s="71">
        <v>4753</v>
      </c>
      <c r="F50" s="71">
        <v>4807</v>
      </c>
      <c r="G50" s="45" t="s">
        <v>88</v>
      </c>
      <c r="H50" s="45" t="s">
        <v>88</v>
      </c>
      <c r="I50" s="45" t="s">
        <v>88</v>
      </c>
      <c r="J50" s="45" t="s">
        <v>88</v>
      </c>
      <c r="K50" s="71">
        <v>52</v>
      </c>
    </row>
    <row r="51" spans="1:11" ht="11.25" customHeight="1">
      <c r="A51" s="85" t="s">
        <v>87</v>
      </c>
      <c r="C51" s="71">
        <f>SUM(D51:E51)</f>
        <v>2879</v>
      </c>
      <c r="D51" s="45">
        <v>0</v>
      </c>
      <c r="E51" s="71">
        <v>2879</v>
      </c>
      <c r="F51" s="71">
        <v>2879</v>
      </c>
      <c r="G51" s="45" t="s">
        <v>88</v>
      </c>
      <c r="H51" s="45" t="s">
        <v>88</v>
      </c>
      <c r="I51" s="45" t="s">
        <v>88</v>
      </c>
      <c r="J51" s="45" t="s">
        <v>88</v>
      </c>
      <c r="K51" s="71">
        <v>0</v>
      </c>
    </row>
    <row r="52" ht="11.25" customHeight="1">
      <c r="A52" s="84"/>
    </row>
    <row r="53" spans="1:11" ht="11.25" customHeight="1">
      <c r="A53" s="84" t="s">
        <v>311</v>
      </c>
      <c r="C53" s="71">
        <f>SUM(D53:E53)</f>
        <v>7558</v>
      </c>
      <c r="D53" s="71">
        <f aca="true" t="shared" si="7" ref="D53:K53">SUM(D54:D56)</f>
        <v>75</v>
      </c>
      <c r="E53" s="71">
        <f t="shared" si="7"/>
        <v>7483</v>
      </c>
      <c r="F53" s="90">
        <f t="shared" si="7"/>
        <v>7492</v>
      </c>
      <c r="G53" s="71">
        <f t="shared" si="7"/>
        <v>109</v>
      </c>
      <c r="H53" s="71">
        <f t="shared" si="7"/>
        <v>78</v>
      </c>
      <c r="I53" s="71">
        <f t="shared" si="7"/>
        <v>0</v>
      </c>
      <c r="J53" s="71">
        <f t="shared" si="7"/>
        <v>5</v>
      </c>
      <c r="K53" s="71">
        <f t="shared" si="7"/>
        <v>66</v>
      </c>
    </row>
    <row r="54" spans="1:11" ht="11.25" customHeight="1">
      <c r="A54" s="85" t="s">
        <v>86</v>
      </c>
      <c r="C54" s="71">
        <f>SUM(D54:E54)</f>
        <v>185</v>
      </c>
      <c r="D54" s="71">
        <v>23</v>
      </c>
      <c r="E54" s="71">
        <v>162</v>
      </c>
      <c r="F54" s="71">
        <v>155</v>
      </c>
      <c r="G54" s="71">
        <v>109</v>
      </c>
      <c r="H54" s="71">
        <v>78</v>
      </c>
      <c r="I54" s="71">
        <v>0</v>
      </c>
      <c r="J54" s="71">
        <v>5</v>
      </c>
      <c r="K54" s="71">
        <v>30</v>
      </c>
    </row>
    <row r="55" spans="1:11" ht="11.25" customHeight="1">
      <c r="A55" s="84" t="s">
        <v>92</v>
      </c>
      <c r="C55" s="71">
        <f>SUM(D55:E55)</f>
        <v>4686</v>
      </c>
      <c r="D55" s="71">
        <v>52</v>
      </c>
      <c r="E55" s="71">
        <v>4634</v>
      </c>
      <c r="F55" s="71">
        <v>4650</v>
      </c>
      <c r="G55" s="45" t="s">
        <v>88</v>
      </c>
      <c r="H55" s="45" t="s">
        <v>88</v>
      </c>
      <c r="I55" s="45" t="s">
        <v>88</v>
      </c>
      <c r="J55" s="45" t="s">
        <v>88</v>
      </c>
      <c r="K55" s="71">
        <v>36</v>
      </c>
    </row>
    <row r="56" spans="1:11" ht="11.25" customHeight="1">
      <c r="A56" s="85" t="s">
        <v>87</v>
      </c>
      <c r="B56" s="78"/>
      <c r="C56" s="78">
        <f>SUM(D56:E56)</f>
        <v>2687</v>
      </c>
      <c r="D56" s="78">
        <v>0</v>
      </c>
      <c r="E56" s="78">
        <v>2687</v>
      </c>
      <c r="F56" s="78">
        <v>2687</v>
      </c>
      <c r="G56" s="45" t="s">
        <v>88</v>
      </c>
      <c r="H56" s="45" t="s">
        <v>88</v>
      </c>
      <c r="I56" s="45" t="s">
        <v>88</v>
      </c>
      <c r="J56" s="45" t="s">
        <v>88</v>
      </c>
      <c r="K56" s="78">
        <v>0</v>
      </c>
    </row>
    <row r="57" spans="1:11" ht="11.25" customHeight="1">
      <c r="A57" s="85"/>
      <c r="B57" s="78"/>
      <c r="C57" s="78"/>
      <c r="D57" s="78"/>
      <c r="E57" s="78"/>
      <c r="F57" s="78"/>
      <c r="G57" s="45"/>
      <c r="H57" s="45"/>
      <c r="I57" s="45"/>
      <c r="J57" s="45"/>
      <c r="K57" s="78"/>
    </row>
    <row r="58" spans="1:11" s="87" customFormat="1" ht="11.25" customHeight="1">
      <c r="A58" s="84" t="s">
        <v>338</v>
      </c>
      <c r="B58" s="71"/>
      <c r="C58" s="71">
        <f>SUM(D58:E58)</f>
        <v>6520</v>
      </c>
      <c r="D58" s="71">
        <f aca="true" t="shared" si="8" ref="D58:K58">SUM(D59:D61)</f>
        <v>66</v>
      </c>
      <c r="E58" s="71">
        <f t="shared" si="8"/>
        <v>6454</v>
      </c>
      <c r="F58" s="90">
        <f>SUM(F59:F61)</f>
        <v>6443</v>
      </c>
      <c r="G58" s="71">
        <f t="shared" si="8"/>
        <v>115</v>
      </c>
      <c r="H58" s="71">
        <f t="shared" si="8"/>
        <v>79</v>
      </c>
      <c r="I58" s="71">
        <f t="shared" si="8"/>
        <v>0</v>
      </c>
      <c r="J58" s="71">
        <f t="shared" si="8"/>
        <v>3</v>
      </c>
      <c r="K58" s="71">
        <f t="shared" si="8"/>
        <v>77</v>
      </c>
    </row>
    <row r="59" spans="1:11" ht="11.25" customHeight="1">
      <c r="A59" s="85" t="s">
        <v>86</v>
      </c>
      <c r="C59" s="71">
        <f>SUM(D59:E59)</f>
        <v>196</v>
      </c>
      <c r="D59" s="71">
        <v>30</v>
      </c>
      <c r="E59" s="71">
        <v>166</v>
      </c>
      <c r="F59" s="71">
        <v>169</v>
      </c>
      <c r="G59" s="71">
        <v>115</v>
      </c>
      <c r="H59" s="71">
        <v>79</v>
      </c>
      <c r="I59" s="71">
        <v>0</v>
      </c>
      <c r="J59" s="71">
        <v>3</v>
      </c>
      <c r="K59" s="71">
        <v>27</v>
      </c>
    </row>
    <row r="60" spans="1:11" ht="11.25" customHeight="1">
      <c r="A60" s="84" t="s">
        <v>92</v>
      </c>
      <c r="C60" s="71">
        <f>SUM(D60:E60)</f>
        <v>4035</v>
      </c>
      <c r="D60" s="71">
        <v>36</v>
      </c>
      <c r="E60" s="71">
        <v>3999</v>
      </c>
      <c r="F60" s="71">
        <v>3985</v>
      </c>
      <c r="G60" s="45" t="s">
        <v>361</v>
      </c>
      <c r="H60" s="45" t="s">
        <v>361</v>
      </c>
      <c r="I60" s="45" t="s">
        <v>361</v>
      </c>
      <c r="J60" s="45" t="s">
        <v>361</v>
      </c>
      <c r="K60" s="71">
        <v>50</v>
      </c>
    </row>
    <row r="61" spans="1:11" ht="11.25" customHeight="1">
      <c r="A61" s="85" t="s">
        <v>87</v>
      </c>
      <c r="B61" s="78"/>
      <c r="C61" s="78">
        <f>SUM(D61:E61)</f>
        <v>2289</v>
      </c>
      <c r="D61" s="78">
        <v>0</v>
      </c>
      <c r="E61" s="78">
        <v>2289</v>
      </c>
      <c r="F61" s="78">
        <v>2289</v>
      </c>
      <c r="G61" s="45" t="s">
        <v>360</v>
      </c>
      <c r="H61" s="45" t="s">
        <v>360</v>
      </c>
      <c r="I61" s="45" t="s">
        <v>360</v>
      </c>
      <c r="J61" s="45" t="s">
        <v>360</v>
      </c>
      <c r="K61" s="78">
        <v>0</v>
      </c>
    </row>
    <row r="62" spans="1:11" ht="11.25" customHeight="1">
      <c r="A62" s="85"/>
      <c r="B62" s="78"/>
      <c r="C62" s="78"/>
      <c r="D62" s="78"/>
      <c r="E62" s="78"/>
      <c r="F62" s="78"/>
      <c r="G62" s="45"/>
      <c r="H62" s="45"/>
      <c r="I62" s="45"/>
      <c r="J62" s="45"/>
      <c r="K62" s="78"/>
    </row>
    <row r="63" spans="1:11" ht="11.25" customHeight="1">
      <c r="A63" s="86" t="s">
        <v>354</v>
      </c>
      <c r="B63" s="78"/>
      <c r="C63" s="255">
        <f>SUM(D63:E63)</f>
        <v>6077</v>
      </c>
      <c r="D63" s="87">
        <f aca="true" t="shared" si="9" ref="D63:K63">SUM(D64:D66)</f>
        <v>77</v>
      </c>
      <c r="E63" s="87">
        <f t="shared" si="9"/>
        <v>6000</v>
      </c>
      <c r="F63" s="255">
        <f t="shared" si="9"/>
        <v>6038</v>
      </c>
      <c r="G63" s="49">
        <f t="shared" si="9"/>
        <v>98</v>
      </c>
      <c r="H63" s="49">
        <f t="shared" si="9"/>
        <v>57</v>
      </c>
      <c r="I63" s="49">
        <f t="shared" si="9"/>
        <v>0</v>
      </c>
      <c r="J63" s="49">
        <f t="shared" si="9"/>
        <v>9</v>
      </c>
      <c r="K63" s="255">
        <f t="shared" si="9"/>
        <v>39</v>
      </c>
    </row>
    <row r="64" spans="1:11" ht="11.25" customHeight="1">
      <c r="A64" s="85" t="s">
        <v>86</v>
      </c>
      <c r="B64" s="78"/>
      <c r="C64" s="78">
        <f>SUM(D64:E64)</f>
        <v>169</v>
      </c>
      <c r="D64" s="78">
        <v>27</v>
      </c>
      <c r="E64" s="78">
        <v>142</v>
      </c>
      <c r="F64" s="78">
        <v>143</v>
      </c>
      <c r="G64" s="45">
        <v>98</v>
      </c>
      <c r="H64" s="45">
        <v>57</v>
      </c>
      <c r="I64" s="45">
        <v>0</v>
      </c>
      <c r="J64" s="45">
        <v>9</v>
      </c>
      <c r="K64" s="78">
        <v>26</v>
      </c>
    </row>
    <row r="65" spans="1:11" ht="11.25" customHeight="1">
      <c r="A65" s="84" t="s">
        <v>92</v>
      </c>
      <c r="B65" s="78"/>
      <c r="C65" s="78">
        <f>SUM(D65:E65)</f>
        <v>3522</v>
      </c>
      <c r="D65" s="78">
        <v>50</v>
      </c>
      <c r="E65" s="78">
        <v>3472</v>
      </c>
      <c r="F65" s="78">
        <v>3509</v>
      </c>
      <c r="G65" s="45" t="s">
        <v>361</v>
      </c>
      <c r="H65" s="45" t="s">
        <v>361</v>
      </c>
      <c r="I65" s="45" t="s">
        <v>361</v>
      </c>
      <c r="J65" s="45" t="s">
        <v>361</v>
      </c>
      <c r="K65" s="78">
        <v>13</v>
      </c>
    </row>
    <row r="66" spans="1:11" ht="11.25" customHeight="1">
      <c r="A66" s="85" t="s">
        <v>87</v>
      </c>
      <c r="B66" s="78"/>
      <c r="C66" s="78">
        <f>SUM(D66:E66)</f>
        <v>2386</v>
      </c>
      <c r="D66" s="78">
        <v>0</v>
      </c>
      <c r="E66" s="78">
        <v>2386</v>
      </c>
      <c r="F66" s="78">
        <v>2386</v>
      </c>
      <c r="G66" s="45" t="s">
        <v>360</v>
      </c>
      <c r="H66" s="45" t="s">
        <v>360</v>
      </c>
      <c r="I66" s="45" t="s">
        <v>360</v>
      </c>
      <c r="J66" s="45" t="s">
        <v>360</v>
      </c>
      <c r="K66" s="78">
        <v>0</v>
      </c>
    </row>
    <row r="67" spans="1:11" ht="4.5" customHeight="1">
      <c r="A67" s="88"/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ht="3" customHeight="1"/>
    <row r="69" s="91" customFormat="1" ht="11.25" customHeight="1">
      <c r="A69" s="91" t="s">
        <v>292</v>
      </c>
    </row>
    <row r="70" s="91" customFormat="1" ht="11.25" customHeight="1">
      <c r="A70" s="201" t="s">
        <v>293</v>
      </c>
    </row>
    <row r="71" s="91" customFormat="1" ht="11.25" customHeight="1">
      <c r="A71" s="201" t="s">
        <v>294</v>
      </c>
    </row>
    <row r="72" s="91" customFormat="1" ht="11.25" customHeight="1">
      <c r="A72" s="201" t="s">
        <v>363</v>
      </c>
    </row>
    <row r="73" ht="12">
      <c r="A73" s="201" t="s">
        <v>362</v>
      </c>
    </row>
  </sheetData>
  <mergeCells count="27">
    <mergeCell ref="K37:K40"/>
    <mergeCell ref="C38:C40"/>
    <mergeCell ref="D38:D40"/>
    <mergeCell ref="E38:E40"/>
    <mergeCell ref="F38:F40"/>
    <mergeCell ref="G39:G40"/>
    <mergeCell ref="J38:J39"/>
    <mergeCell ref="A1:K1"/>
    <mergeCell ref="J4:K4"/>
    <mergeCell ref="C6:E6"/>
    <mergeCell ref="C7:C9"/>
    <mergeCell ref="D7:D9"/>
    <mergeCell ref="E7:E9"/>
    <mergeCell ref="F7:F9"/>
    <mergeCell ref="F6:J6"/>
    <mergeCell ref="G7:H7"/>
    <mergeCell ref="E3:G3"/>
    <mergeCell ref="I7:I8"/>
    <mergeCell ref="G8:G9"/>
    <mergeCell ref="E34:G34"/>
    <mergeCell ref="G38:H38"/>
    <mergeCell ref="I38:I39"/>
    <mergeCell ref="C37:E37"/>
    <mergeCell ref="F37:J37"/>
    <mergeCell ref="J35:K35"/>
    <mergeCell ref="J7:J8"/>
    <mergeCell ref="K6:K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A29" sqref="A29:C29"/>
    </sheetView>
  </sheetViews>
  <sheetFormatPr defaultColWidth="9.00390625" defaultRowHeight="13.5"/>
  <cols>
    <col min="1" max="1" width="7.25390625" style="93" customWidth="1"/>
    <col min="2" max="2" width="2.75390625" style="93" customWidth="1"/>
    <col min="3" max="3" width="6.125" style="93" customWidth="1"/>
    <col min="4" max="4" width="2.375" style="93" customWidth="1"/>
    <col min="5" max="5" width="0.74609375" style="93" customWidth="1"/>
    <col min="6" max="8" width="14.625" style="93" customWidth="1"/>
    <col min="9" max="9" width="14.00390625" style="93" customWidth="1"/>
    <col min="10" max="10" width="14.625" style="93" customWidth="1"/>
    <col min="11" max="16384" width="8.875" style="93" customWidth="1"/>
  </cols>
  <sheetData>
    <row r="1" spans="1:10" s="92" customFormat="1" ht="15.75" customHeight="1">
      <c r="A1" s="323" t="s">
        <v>93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6:9" ht="12" customHeight="1">
      <c r="F2" s="94"/>
      <c r="G2" s="222"/>
      <c r="H2" s="222"/>
      <c r="I2" s="222"/>
    </row>
    <row r="3" ht="12" customHeight="1">
      <c r="J3" s="39" t="s">
        <v>94</v>
      </c>
    </row>
    <row r="4" spans="4:10" ht="3" customHeight="1">
      <c r="D4" s="95"/>
      <c r="E4" s="95"/>
      <c r="F4" s="95"/>
      <c r="G4" s="95"/>
      <c r="H4" s="95"/>
      <c r="I4" s="95"/>
      <c r="J4" s="95"/>
    </row>
    <row r="5" spans="1:10" ht="12" customHeight="1">
      <c r="A5" s="330" t="s">
        <v>76</v>
      </c>
      <c r="B5" s="330"/>
      <c r="C5" s="330"/>
      <c r="D5" s="220"/>
      <c r="E5" s="96"/>
      <c r="F5" s="327" t="s">
        <v>95</v>
      </c>
      <c r="G5" s="328"/>
      <c r="H5" s="328"/>
      <c r="I5" s="328" t="s">
        <v>96</v>
      </c>
      <c r="J5" s="325" t="s">
        <v>97</v>
      </c>
    </row>
    <row r="6" spans="1:10" ht="12" customHeight="1">
      <c r="A6" s="331" t="s">
        <v>83</v>
      </c>
      <c r="B6" s="331"/>
      <c r="C6" s="331"/>
      <c r="D6" s="97"/>
      <c r="E6" s="98"/>
      <c r="F6" s="99" t="s">
        <v>8</v>
      </c>
      <c r="G6" s="100" t="s">
        <v>84</v>
      </c>
      <c r="H6" s="100" t="s">
        <v>98</v>
      </c>
      <c r="I6" s="329"/>
      <c r="J6" s="326"/>
    </row>
    <row r="7" spans="1:4" ht="5.25" customHeight="1">
      <c r="A7" s="207"/>
      <c r="B7" s="207"/>
      <c r="C7" s="207"/>
      <c r="D7" s="101"/>
    </row>
    <row r="8" spans="1:10" ht="10.5" customHeight="1">
      <c r="A8" s="103"/>
      <c r="B8" s="103"/>
      <c r="C8" s="103"/>
      <c r="D8" s="101"/>
      <c r="F8" s="324" t="s">
        <v>99</v>
      </c>
      <c r="G8" s="324"/>
      <c r="H8" s="324"/>
      <c r="I8" s="324"/>
      <c r="J8" s="324"/>
    </row>
    <row r="9" spans="1:10" ht="10.5" customHeight="1">
      <c r="A9" s="209" t="s">
        <v>306</v>
      </c>
      <c r="B9" s="208">
        <v>12</v>
      </c>
      <c r="C9" s="218" t="s">
        <v>307</v>
      </c>
      <c r="D9" s="101"/>
      <c r="F9" s="71">
        <f>SUM(G9:H9)</f>
        <v>9655</v>
      </c>
      <c r="G9" s="71">
        <v>3296</v>
      </c>
      <c r="H9" s="71">
        <v>6359</v>
      </c>
      <c r="I9" s="71">
        <v>5796</v>
      </c>
      <c r="J9" s="71">
        <v>3859</v>
      </c>
    </row>
    <row r="10" spans="1:10" ht="10.5" customHeight="1">
      <c r="A10" s="103"/>
      <c r="B10" s="208">
        <v>13</v>
      </c>
      <c r="C10" s="103"/>
      <c r="D10" s="101"/>
      <c r="F10" s="71">
        <f>SUM(G10:H10)</f>
        <v>10583</v>
      </c>
      <c r="G10" s="71">
        <v>3859</v>
      </c>
      <c r="H10" s="71">
        <v>6724</v>
      </c>
      <c r="I10" s="71">
        <v>7211</v>
      </c>
      <c r="J10" s="71">
        <v>3372</v>
      </c>
    </row>
    <row r="11" spans="1:10" ht="10.5" customHeight="1">
      <c r="A11" s="103"/>
      <c r="B11" s="208">
        <v>14</v>
      </c>
      <c r="C11" s="103"/>
      <c r="D11" s="101"/>
      <c r="F11" s="71">
        <f>SUM(G11:H11)</f>
        <v>10668</v>
      </c>
      <c r="G11" s="71">
        <v>3372</v>
      </c>
      <c r="H11" s="71">
        <v>7296</v>
      </c>
      <c r="I11" s="71">
        <v>7287</v>
      </c>
      <c r="J11" s="71">
        <v>3381</v>
      </c>
    </row>
    <row r="12" spans="1:10" s="102" customFormat="1" ht="10.5" customHeight="1">
      <c r="A12" s="165"/>
      <c r="B12" s="208">
        <v>15</v>
      </c>
      <c r="C12" s="103"/>
      <c r="D12" s="101"/>
      <c r="E12" s="93"/>
      <c r="F12" s="71">
        <f>SUM(G12:H12)</f>
        <v>11019</v>
      </c>
      <c r="G12" s="71">
        <v>3381</v>
      </c>
      <c r="H12" s="71">
        <v>7638</v>
      </c>
      <c r="I12" s="71">
        <v>7979</v>
      </c>
      <c r="J12" s="71">
        <v>3040</v>
      </c>
    </row>
    <row r="13" spans="1:10" s="102" customFormat="1" ht="10.5" customHeight="1">
      <c r="A13" s="165"/>
      <c r="B13" s="228">
        <v>16</v>
      </c>
      <c r="C13" s="165"/>
      <c r="D13" s="229"/>
      <c r="F13" s="87">
        <f>SUM(G13:H13)</f>
        <v>10315</v>
      </c>
      <c r="G13" s="87">
        <f>SUM(G14:G19)</f>
        <v>3040</v>
      </c>
      <c r="H13" s="87">
        <f>SUM(H14:H19)</f>
        <v>7275</v>
      </c>
      <c r="I13" s="87">
        <f>SUM(I14:I19)</f>
        <v>7450</v>
      </c>
      <c r="J13" s="87">
        <f>SUM(J14:J19)</f>
        <v>2865</v>
      </c>
    </row>
    <row r="14" spans="1:10" ht="10.5" customHeight="1">
      <c r="A14" s="321" t="s">
        <v>342</v>
      </c>
      <c r="B14" s="321"/>
      <c r="C14" s="322"/>
      <c r="D14" s="101"/>
      <c r="F14" s="71">
        <f aca="true" t="shared" si="0" ref="F14:F19">SUM(G14:H14)</f>
        <v>1069</v>
      </c>
      <c r="G14" s="71">
        <v>466</v>
      </c>
      <c r="H14" s="71">
        <v>603</v>
      </c>
      <c r="I14" s="71">
        <v>680</v>
      </c>
      <c r="J14" s="71">
        <v>389</v>
      </c>
    </row>
    <row r="15" spans="1:10" ht="10.5" customHeight="1">
      <c r="A15" s="321" t="s">
        <v>100</v>
      </c>
      <c r="B15" s="321"/>
      <c r="C15" s="322"/>
      <c r="D15" s="101"/>
      <c r="F15" s="71">
        <f t="shared" si="0"/>
        <v>3838</v>
      </c>
      <c r="G15" s="71">
        <v>1544</v>
      </c>
      <c r="H15" s="71">
        <v>2294</v>
      </c>
      <c r="I15" s="71">
        <v>2343</v>
      </c>
      <c r="J15" s="71">
        <v>1495</v>
      </c>
    </row>
    <row r="16" spans="1:10" ht="10.5" customHeight="1">
      <c r="A16" s="321" t="s">
        <v>333</v>
      </c>
      <c r="B16" s="321"/>
      <c r="C16" s="322"/>
      <c r="D16" s="101" t="s">
        <v>334</v>
      </c>
      <c r="F16" s="71">
        <f t="shared" si="0"/>
        <v>2048</v>
      </c>
      <c r="G16" s="71">
        <v>281</v>
      </c>
      <c r="H16" s="71">
        <v>1767</v>
      </c>
      <c r="I16" s="71">
        <v>1801</v>
      </c>
      <c r="J16" s="71">
        <v>247</v>
      </c>
    </row>
    <row r="17" spans="1:10" ht="10.5" customHeight="1">
      <c r="A17" s="321" t="s">
        <v>101</v>
      </c>
      <c r="B17" s="321"/>
      <c r="C17" s="322"/>
      <c r="D17" s="101"/>
      <c r="F17" s="71">
        <f t="shared" si="0"/>
        <v>21</v>
      </c>
      <c r="G17" s="71">
        <v>6</v>
      </c>
      <c r="H17" s="71">
        <v>15</v>
      </c>
      <c r="I17" s="71">
        <v>15</v>
      </c>
      <c r="J17" s="71">
        <v>6</v>
      </c>
    </row>
    <row r="18" spans="1:10" ht="10.5" customHeight="1">
      <c r="A18" s="322" t="s">
        <v>34</v>
      </c>
      <c r="B18" s="322"/>
      <c r="C18" s="322"/>
      <c r="D18" s="101"/>
      <c r="F18" s="71">
        <f t="shared" si="0"/>
        <v>3256</v>
      </c>
      <c r="G18" s="71">
        <v>700</v>
      </c>
      <c r="H18" s="71">
        <v>2556</v>
      </c>
      <c r="I18" s="71">
        <v>2554</v>
      </c>
      <c r="J18" s="71">
        <v>702</v>
      </c>
    </row>
    <row r="19" spans="1:10" ht="10.5" customHeight="1">
      <c r="A19" s="321" t="s">
        <v>102</v>
      </c>
      <c r="B19" s="321"/>
      <c r="C19" s="322"/>
      <c r="D19" s="101"/>
      <c r="F19" s="71">
        <f t="shared" si="0"/>
        <v>83</v>
      </c>
      <c r="G19" s="71">
        <v>43</v>
      </c>
      <c r="H19" s="71">
        <v>40</v>
      </c>
      <c r="I19" s="71">
        <v>57</v>
      </c>
      <c r="J19" s="71">
        <v>26</v>
      </c>
    </row>
    <row r="20" spans="1:10" ht="4.5" customHeight="1">
      <c r="A20" s="238"/>
      <c r="B20" s="238"/>
      <c r="C20" s="238"/>
      <c r="D20" s="101"/>
      <c r="F20" s="71"/>
      <c r="G20" s="71"/>
      <c r="H20" s="71"/>
      <c r="I20" s="71"/>
      <c r="J20" s="71"/>
    </row>
    <row r="21" spans="1:10" ht="10.5" customHeight="1">
      <c r="A21" s="103"/>
      <c r="B21" s="103"/>
      <c r="C21" s="103"/>
      <c r="D21" s="101"/>
      <c r="F21" s="259" t="s">
        <v>103</v>
      </c>
      <c r="G21" s="259"/>
      <c r="H21" s="259"/>
      <c r="I21" s="259"/>
      <c r="J21" s="259"/>
    </row>
    <row r="22" spans="1:10" ht="10.5" customHeight="1">
      <c r="A22" s="209" t="s">
        <v>306</v>
      </c>
      <c r="B22" s="208">
        <v>12</v>
      </c>
      <c r="C22" s="218" t="s">
        <v>307</v>
      </c>
      <c r="D22" s="101"/>
      <c r="F22" s="71">
        <f aca="true" t="shared" si="1" ref="F22:F31">SUM(G22:H22)</f>
        <v>8199</v>
      </c>
      <c r="G22" s="71">
        <v>381</v>
      </c>
      <c r="H22" s="71">
        <v>7818</v>
      </c>
      <c r="I22" s="71">
        <v>7634</v>
      </c>
      <c r="J22" s="71">
        <v>565</v>
      </c>
    </row>
    <row r="23" spans="1:10" ht="10.5" customHeight="1">
      <c r="A23" s="103"/>
      <c r="B23" s="208">
        <v>13</v>
      </c>
      <c r="C23" s="103"/>
      <c r="D23" s="101"/>
      <c r="F23" s="71">
        <f t="shared" si="1"/>
        <v>8475</v>
      </c>
      <c r="G23" s="71">
        <v>565</v>
      </c>
      <c r="H23" s="71">
        <v>7910</v>
      </c>
      <c r="I23" s="71">
        <v>7990</v>
      </c>
      <c r="J23" s="71">
        <v>485</v>
      </c>
    </row>
    <row r="24" spans="1:10" ht="10.5" customHeight="1">
      <c r="A24" s="103"/>
      <c r="B24" s="208">
        <v>14</v>
      </c>
      <c r="C24" s="103"/>
      <c r="D24" s="101"/>
      <c r="F24" s="71">
        <f t="shared" si="1"/>
        <v>8742</v>
      </c>
      <c r="G24" s="71">
        <v>485</v>
      </c>
      <c r="H24" s="71">
        <v>8257</v>
      </c>
      <c r="I24" s="71">
        <v>8004</v>
      </c>
      <c r="J24" s="71">
        <v>738</v>
      </c>
    </row>
    <row r="25" spans="1:10" s="102" customFormat="1" ht="10.5" customHeight="1">
      <c r="A25" s="165"/>
      <c r="B25" s="208">
        <v>15</v>
      </c>
      <c r="C25" s="103"/>
      <c r="D25" s="101"/>
      <c r="E25" s="93"/>
      <c r="F25" s="71">
        <f t="shared" si="1"/>
        <v>10968</v>
      </c>
      <c r="G25" s="71">
        <v>738</v>
      </c>
      <c r="H25" s="71">
        <v>10230</v>
      </c>
      <c r="I25" s="71">
        <v>10200</v>
      </c>
      <c r="J25" s="71">
        <v>768</v>
      </c>
    </row>
    <row r="26" spans="1:10" s="102" customFormat="1" ht="10.5" customHeight="1">
      <c r="A26" s="165"/>
      <c r="B26" s="228">
        <v>16</v>
      </c>
      <c r="C26" s="165"/>
      <c r="D26" s="229"/>
      <c r="F26" s="87">
        <f>SUM(G26:H26)</f>
        <v>10650</v>
      </c>
      <c r="G26" s="87">
        <f>SUM(G27:G31)</f>
        <v>768</v>
      </c>
      <c r="H26" s="87">
        <f>SUM(H27:H31)</f>
        <v>9882</v>
      </c>
      <c r="I26" s="87">
        <f>SUM(I27:I31)</f>
        <v>9500</v>
      </c>
      <c r="J26" s="87">
        <f>SUM(J27:J31)</f>
        <v>1150</v>
      </c>
    </row>
    <row r="27" spans="1:10" ht="10.5" customHeight="1">
      <c r="A27" s="321" t="s">
        <v>342</v>
      </c>
      <c r="B27" s="321"/>
      <c r="C27" s="322"/>
      <c r="D27" s="101" t="s">
        <v>335</v>
      </c>
      <c r="F27" s="71">
        <f t="shared" si="1"/>
        <v>2472</v>
      </c>
      <c r="G27" s="71">
        <v>237</v>
      </c>
      <c r="H27" s="71">
        <v>2235</v>
      </c>
      <c r="I27" s="71">
        <v>2056</v>
      </c>
      <c r="J27" s="71">
        <v>416</v>
      </c>
    </row>
    <row r="28" spans="1:10" ht="10.5" customHeight="1">
      <c r="A28" s="322" t="s">
        <v>366</v>
      </c>
      <c r="B28" s="322"/>
      <c r="C28" s="322"/>
      <c r="D28" s="101" t="s">
        <v>336</v>
      </c>
      <c r="F28" s="71">
        <f t="shared" si="1"/>
        <v>176</v>
      </c>
      <c r="G28" s="71">
        <v>19</v>
      </c>
      <c r="H28" s="71">
        <v>157</v>
      </c>
      <c r="I28" s="71">
        <v>154</v>
      </c>
      <c r="J28" s="71">
        <v>22</v>
      </c>
    </row>
    <row r="29" spans="1:10" ht="10.5" customHeight="1">
      <c r="A29" s="321" t="s">
        <v>104</v>
      </c>
      <c r="B29" s="321"/>
      <c r="C29" s="322"/>
      <c r="D29" s="101"/>
      <c r="F29" s="71">
        <f t="shared" si="1"/>
        <v>1838</v>
      </c>
      <c r="G29" s="71">
        <v>8</v>
      </c>
      <c r="H29" s="71">
        <v>1830</v>
      </c>
      <c r="I29" s="71">
        <v>1829</v>
      </c>
      <c r="J29" s="71">
        <v>9</v>
      </c>
    </row>
    <row r="30" spans="1:10" ht="10.5" customHeight="1">
      <c r="A30" s="321" t="s">
        <v>101</v>
      </c>
      <c r="B30" s="321"/>
      <c r="C30" s="322"/>
      <c r="D30" s="101"/>
      <c r="F30" s="71">
        <f t="shared" si="1"/>
        <v>3693</v>
      </c>
      <c r="G30" s="71">
        <v>481</v>
      </c>
      <c r="H30" s="71">
        <v>3212</v>
      </c>
      <c r="I30" s="71">
        <v>3022</v>
      </c>
      <c r="J30" s="71">
        <v>671</v>
      </c>
    </row>
    <row r="31" spans="1:10" ht="10.5" customHeight="1">
      <c r="A31" s="321" t="s">
        <v>34</v>
      </c>
      <c r="B31" s="321"/>
      <c r="C31" s="322"/>
      <c r="D31" s="101"/>
      <c r="E31" s="103"/>
      <c r="F31" s="78">
        <f t="shared" si="1"/>
        <v>2471</v>
      </c>
      <c r="G31" s="78">
        <v>23</v>
      </c>
      <c r="H31" s="78">
        <v>2448</v>
      </c>
      <c r="I31" s="78">
        <v>2439</v>
      </c>
      <c r="J31" s="78">
        <v>32</v>
      </c>
    </row>
    <row r="32" spans="1:10" ht="2.25" customHeight="1">
      <c r="A32" s="95"/>
      <c r="B32" s="95"/>
      <c r="C32" s="95"/>
      <c r="D32" s="104"/>
      <c r="E32" s="103"/>
      <c r="F32" s="103"/>
      <c r="G32" s="103"/>
      <c r="H32" s="103"/>
      <c r="I32" s="103"/>
      <c r="J32" s="103"/>
    </row>
    <row r="33" spans="4:10" ht="2.25" customHeight="1">
      <c r="D33" s="105"/>
      <c r="E33" s="105"/>
      <c r="F33" s="105"/>
      <c r="G33" s="105"/>
      <c r="H33" s="105"/>
      <c r="I33" s="105"/>
      <c r="J33" s="105"/>
    </row>
    <row r="34" s="91" customFormat="1" ht="11.25">
      <c r="A34" s="106" t="s">
        <v>292</v>
      </c>
    </row>
    <row r="35" s="91" customFormat="1" ht="11.25">
      <c r="A35" s="201" t="s">
        <v>295</v>
      </c>
    </row>
    <row r="36" s="244" customFormat="1" ht="11.25">
      <c r="A36" s="201" t="s">
        <v>321</v>
      </c>
    </row>
    <row r="37" s="244" customFormat="1" ht="11.25">
      <c r="A37" s="201" t="s">
        <v>351</v>
      </c>
    </row>
    <row r="38" s="244" customFormat="1" ht="11.25">
      <c r="A38" s="201" t="s">
        <v>312</v>
      </c>
    </row>
    <row r="39" ht="12" customHeight="1"/>
    <row r="40" s="92" customFormat="1" ht="15.75" customHeight="1"/>
    <row r="41" s="92" customFormat="1" ht="12" customHeight="1"/>
    <row r="43" s="1" customFormat="1" ht="3" customHeight="1"/>
    <row r="44" ht="12" customHeight="1"/>
    <row r="45" ht="12" customHeight="1"/>
    <row r="46" s="1" customFormat="1" ht="4.5" customHeight="1"/>
    <row r="47" s="1" customFormat="1" ht="10.5" customHeight="1"/>
    <row r="48" s="1" customFormat="1" ht="10.5" customHeight="1">
      <c r="A48" s="108"/>
    </row>
    <row r="49" s="1" customFormat="1" ht="10.5" customHeight="1">
      <c r="A49" s="108"/>
    </row>
    <row r="50" s="1" customFormat="1" ht="10.5" customHeight="1">
      <c r="A50" s="108"/>
    </row>
    <row r="51" s="42" customFormat="1" ht="10.5" customHeight="1">
      <c r="A51" s="235"/>
    </row>
    <row r="52" s="42" customFormat="1" ht="10.5" customHeight="1">
      <c r="A52" s="235"/>
    </row>
    <row r="53" s="1" customFormat="1" ht="10.5" customHeight="1">
      <c r="A53" s="108"/>
    </row>
    <row r="54" s="1" customFormat="1" ht="10.5" customHeight="1">
      <c r="A54" s="108"/>
    </row>
    <row r="55" s="1" customFormat="1" ht="10.5" customHeight="1">
      <c r="A55" s="108"/>
    </row>
    <row r="56" s="1" customFormat="1" ht="10.5" customHeight="1">
      <c r="A56" s="108"/>
    </row>
    <row r="57" s="1" customFormat="1" ht="10.5" customHeight="1">
      <c r="A57" s="108"/>
    </row>
    <row r="58" s="1" customFormat="1" ht="10.5" customHeight="1">
      <c r="A58" s="108"/>
    </row>
    <row r="59" s="1" customFormat="1" ht="10.5" customHeight="1">
      <c r="A59" s="108"/>
    </row>
    <row r="60" s="1" customFormat="1" ht="10.5" customHeight="1">
      <c r="A60" s="108"/>
    </row>
    <row r="61" s="1" customFormat="1" ht="4.5" customHeight="1"/>
    <row r="62" s="1" customFormat="1" ht="10.5" customHeight="1"/>
    <row r="63" spans="1:2" s="1" customFormat="1" ht="10.5" customHeight="1">
      <c r="A63" s="108"/>
      <c r="B63" s="71"/>
    </row>
    <row r="64" spans="1:2" s="1" customFormat="1" ht="10.5" customHeight="1">
      <c r="A64" s="108"/>
      <c r="B64" s="71"/>
    </row>
    <row r="65" spans="1:2" s="1" customFormat="1" ht="10.5" customHeight="1">
      <c r="A65" s="108"/>
      <c r="B65" s="71"/>
    </row>
    <row r="66" spans="1:2" s="42" customFormat="1" ht="10.5" customHeight="1">
      <c r="A66" s="235"/>
      <c r="B66" s="87"/>
    </row>
    <row r="67" spans="1:2" s="42" customFormat="1" ht="10.5" customHeight="1">
      <c r="A67" s="235"/>
      <c r="B67" s="87"/>
    </row>
    <row r="68" spans="1:2" s="1" customFormat="1" ht="10.5" customHeight="1">
      <c r="A68" s="108"/>
      <c r="B68" s="71"/>
    </row>
    <row r="69" spans="1:2" s="1" customFormat="1" ht="10.5" customHeight="1">
      <c r="A69" s="108"/>
      <c r="B69" s="71"/>
    </row>
    <row r="70" spans="1:2" s="1" customFormat="1" ht="10.5" customHeight="1">
      <c r="A70" s="108"/>
      <c r="B70" s="71"/>
    </row>
    <row r="71" spans="1:2" s="1" customFormat="1" ht="10.5" customHeight="1">
      <c r="A71" s="108"/>
      <c r="B71" s="71"/>
    </row>
    <row r="72" spans="1:2" s="1" customFormat="1" ht="10.5" customHeight="1">
      <c r="A72" s="108"/>
      <c r="B72" s="71"/>
    </row>
    <row r="73" spans="1:2" s="1" customFormat="1" ht="10.5" customHeight="1">
      <c r="A73" s="108"/>
      <c r="B73" s="71"/>
    </row>
    <row r="74" spans="1:2" s="1" customFormat="1" ht="10.5" customHeight="1">
      <c r="A74" s="108"/>
      <c r="B74" s="71"/>
    </row>
    <row r="75" s="1" customFormat="1" ht="3" customHeight="1"/>
    <row r="76" s="1" customFormat="1" ht="2.25" customHeight="1"/>
    <row r="77" s="91" customFormat="1" ht="10.5" customHeight="1"/>
    <row r="78" s="91" customFormat="1" ht="10.5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</sheetData>
  <mergeCells count="19">
    <mergeCell ref="A1:J1"/>
    <mergeCell ref="F8:J8"/>
    <mergeCell ref="F21:J21"/>
    <mergeCell ref="J5:J6"/>
    <mergeCell ref="F5:H5"/>
    <mergeCell ref="I5:I6"/>
    <mergeCell ref="A5:C5"/>
    <mergeCell ref="A6:C6"/>
    <mergeCell ref="A17:C17"/>
    <mergeCell ref="A19:C19"/>
    <mergeCell ref="A16:C16"/>
    <mergeCell ref="A15:C15"/>
    <mergeCell ref="A14:C14"/>
    <mergeCell ref="A18:C18"/>
    <mergeCell ref="A31:C31"/>
    <mergeCell ref="A30:C30"/>
    <mergeCell ref="A29:C29"/>
    <mergeCell ref="A27:C27"/>
    <mergeCell ref="A28:C2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0">
      <selection activeCell="A1" sqref="A1:J1"/>
    </sheetView>
  </sheetViews>
  <sheetFormatPr defaultColWidth="9.00390625" defaultRowHeight="13.5"/>
  <cols>
    <col min="1" max="1" width="7.25390625" style="1" customWidth="1"/>
    <col min="2" max="2" width="2.75390625" style="1" customWidth="1"/>
    <col min="3" max="3" width="7.25390625" style="1" customWidth="1"/>
    <col min="4" max="4" width="0.74609375" style="1" customWidth="1"/>
    <col min="5" max="5" width="0.6171875" style="1" customWidth="1"/>
    <col min="6" max="10" width="14.625" style="1" customWidth="1"/>
    <col min="11" max="16384" width="8.875" style="1" customWidth="1"/>
  </cols>
  <sheetData>
    <row r="1" spans="1:10" s="92" customFormat="1" ht="15.75" customHeight="1">
      <c r="A1" s="323" t="s">
        <v>105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6:9" s="93" customFormat="1" ht="12" customHeight="1">
      <c r="F2" s="94"/>
      <c r="G2" s="223"/>
      <c r="H2" s="223"/>
      <c r="I2" s="223"/>
    </row>
    <row r="3" s="93" customFormat="1" ht="12" customHeight="1">
      <c r="J3" s="39" t="s">
        <v>94</v>
      </c>
    </row>
    <row r="4" spans="5:10" ht="3" customHeight="1">
      <c r="E4" s="103"/>
      <c r="F4" s="95"/>
      <c r="G4" s="95"/>
      <c r="H4" s="95"/>
      <c r="I4" s="95"/>
      <c r="J4" s="107"/>
    </row>
    <row r="5" spans="1:10" s="93" customFormat="1" ht="14.25" customHeight="1">
      <c r="A5" s="212"/>
      <c r="B5" s="105"/>
      <c r="C5" s="206" t="s">
        <v>308</v>
      </c>
      <c r="D5" s="241"/>
      <c r="E5" s="242"/>
      <c r="F5" s="327" t="s">
        <v>95</v>
      </c>
      <c r="G5" s="328"/>
      <c r="H5" s="328"/>
      <c r="I5" s="328" t="s">
        <v>96</v>
      </c>
      <c r="J5" s="325" t="s">
        <v>97</v>
      </c>
    </row>
    <row r="6" spans="1:10" s="93" customFormat="1" ht="14.25" customHeight="1">
      <c r="A6" s="213" t="s">
        <v>83</v>
      </c>
      <c r="B6" s="96"/>
      <c r="C6" s="97"/>
      <c r="D6" s="243"/>
      <c r="E6" s="98"/>
      <c r="F6" s="99" t="s">
        <v>8</v>
      </c>
      <c r="G6" s="100" t="s">
        <v>84</v>
      </c>
      <c r="H6" s="100" t="s">
        <v>98</v>
      </c>
      <c r="I6" s="329"/>
      <c r="J6" s="326"/>
    </row>
    <row r="7" spans="1:10" ht="4.5" customHeight="1">
      <c r="A7" s="10"/>
      <c r="B7" s="10"/>
      <c r="C7" s="33"/>
      <c r="D7" s="10"/>
      <c r="E7" s="93"/>
      <c r="F7" s="93"/>
      <c r="G7" s="93"/>
      <c r="H7" s="93"/>
      <c r="I7" s="93"/>
      <c r="J7" s="93"/>
    </row>
    <row r="8" spans="1:10" ht="10.5" customHeight="1">
      <c r="A8" s="10"/>
      <c r="B8" s="10"/>
      <c r="C8" s="33"/>
      <c r="D8" s="10"/>
      <c r="E8" s="93"/>
      <c r="F8" s="324" t="s">
        <v>99</v>
      </c>
      <c r="G8" s="324"/>
      <c r="H8" s="324"/>
      <c r="I8" s="324"/>
      <c r="J8" s="324"/>
    </row>
    <row r="9" spans="1:11" ht="10.5" customHeight="1">
      <c r="A9" s="210" t="s">
        <v>306</v>
      </c>
      <c r="B9" s="10">
        <v>12</v>
      </c>
      <c r="C9" s="191" t="s">
        <v>307</v>
      </c>
      <c r="D9" s="10"/>
      <c r="E9" s="93"/>
      <c r="F9" s="71">
        <f>SUM(G9:H9)</f>
        <v>16</v>
      </c>
      <c r="G9" s="71">
        <v>3</v>
      </c>
      <c r="H9" s="71">
        <v>13</v>
      </c>
      <c r="I9" s="71">
        <v>12</v>
      </c>
      <c r="J9" s="71">
        <v>4</v>
      </c>
      <c r="K9" s="108"/>
    </row>
    <row r="10" spans="1:11" ht="10.5" customHeight="1">
      <c r="A10" s="10"/>
      <c r="B10" s="10">
        <v>13</v>
      </c>
      <c r="C10" s="33"/>
      <c r="D10" s="10"/>
      <c r="E10" s="93"/>
      <c r="F10" s="71">
        <f>SUM(G10:H10)</f>
        <v>9</v>
      </c>
      <c r="G10" s="71">
        <v>4</v>
      </c>
      <c r="H10" s="71">
        <v>5</v>
      </c>
      <c r="I10" s="71">
        <v>8</v>
      </c>
      <c r="J10" s="71">
        <v>1</v>
      </c>
      <c r="K10" s="108"/>
    </row>
    <row r="11" spans="1:11" ht="10.5" customHeight="1">
      <c r="A11" s="10"/>
      <c r="B11" s="10">
        <v>14</v>
      </c>
      <c r="C11" s="33"/>
      <c r="D11" s="10"/>
      <c r="E11" s="93"/>
      <c r="F11" s="71">
        <f>SUM(G11:H11)</f>
        <v>15</v>
      </c>
      <c r="G11" s="71">
        <v>1</v>
      </c>
      <c r="H11" s="71">
        <v>14</v>
      </c>
      <c r="I11" s="71">
        <v>7</v>
      </c>
      <c r="J11" s="71">
        <v>8</v>
      </c>
      <c r="K11" s="108"/>
    </row>
    <row r="12" spans="1:11" s="42" customFormat="1" ht="10.5" customHeight="1">
      <c r="A12" s="234"/>
      <c r="B12" s="10">
        <v>15</v>
      </c>
      <c r="C12" s="33"/>
      <c r="D12" s="10"/>
      <c r="E12" s="93"/>
      <c r="F12" s="71">
        <f>SUM(G12:H12)</f>
        <v>16</v>
      </c>
      <c r="G12" s="71">
        <v>8</v>
      </c>
      <c r="H12" s="71">
        <v>8</v>
      </c>
      <c r="I12" s="71">
        <v>10</v>
      </c>
      <c r="J12" s="71">
        <v>6</v>
      </c>
      <c r="K12" s="235"/>
    </row>
    <row r="13" spans="1:11" s="42" customFormat="1" ht="10.5" customHeight="1">
      <c r="A13" s="234"/>
      <c r="B13" s="234">
        <v>16</v>
      </c>
      <c r="C13" s="225"/>
      <c r="D13" s="234"/>
      <c r="E13" s="102"/>
      <c r="F13" s="87">
        <f>SUM(G13:H13)</f>
        <v>21</v>
      </c>
      <c r="G13" s="87">
        <f>SUM(G15:G22)</f>
        <v>6</v>
      </c>
      <c r="H13" s="87">
        <f>SUM(H15:H22)</f>
        <v>15</v>
      </c>
      <c r="I13" s="87">
        <f>SUM(I15:I22)</f>
        <v>15</v>
      </c>
      <c r="J13" s="87">
        <f>SUM(J15:J22)</f>
        <v>6</v>
      </c>
      <c r="K13" s="235"/>
    </row>
    <row r="14" spans="1:11" ht="5.25" customHeight="1">
      <c r="A14" s="10"/>
      <c r="B14" s="10"/>
      <c r="C14" s="33"/>
      <c r="D14" s="10"/>
      <c r="E14" s="93"/>
      <c r="F14" s="71"/>
      <c r="G14" s="71"/>
      <c r="H14" s="71"/>
      <c r="I14" s="71"/>
      <c r="J14" s="71"/>
      <c r="K14" s="108"/>
    </row>
    <row r="15" spans="1:11" ht="10.5" customHeight="1">
      <c r="A15" s="321" t="s">
        <v>309</v>
      </c>
      <c r="B15" s="321"/>
      <c r="C15" s="321"/>
      <c r="D15" s="238"/>
      <c r="E15" s="93"/>
      <c r="F15" s="71">
        <f aca="true" t="shared" si="0" ref="F15:F22">SUM(G15:H15)</f>
        <v>6</v>
      </c>
      <c r="G15" s="71">
        <v>2</v>
      </c>
      <c r="H15" s="71">
        <v>4</v>
      </c>
      <c r="I15" s="71">
        <v>4</v>
      </c>
      <c r="J15" s="71">
        <v>2</v>
      </c>
      <c r="K15" s="108"/>
    </row>
    <row r="16" spans="1:11" ht="10.5" customHeight="1">
      <c r="A16" s="321" t="s">
        <v>106</v>
      </c>
      <c r="B16" s="321"/>
      <c r="C16" s="321"/>
      <c r="D16" s="238"/>
      <c r="E16" s="93"/>
      <c r="F16" s="71">
        <f t="shared" si="0"/>
        <v>1</v>
      </c>
      <c r="G16" s="71">
        <v>0</v>
      </c>
      <c r="H16" s="71">
        <v>1</v>
      </c>
      <c r="I16" s="71">
        <v>0</v>
      </c>
      <c r="J16" s="71">
        <v>1</v>
      </c>
      <c r="K16" s="108"/>
    </row>
    <row r="17" spans="1:11" ht="10.5" customHeight="1">
      <c r="A17" s="321" t="s">
        <v>107</v>
      </c>
      <c r="B17" s="321"/>
      <c r="C17" s="321"/>
      <c r="D17" s="238"/>
      <c r="E17" s="93"/>
      <c r="F17" s="71">
        <f t="shared" si="0"/>
        <v>14</v>
      </c>
      <c r="G17" s="71">
        <v>4</v>
      </c>
      <c r="H17" s="71">
        <v>10</v>
      </c>
      <c r="I17" s="71">
        <v>11</v>
      </c>
      <c r="J17" s="71">
        <v>3</v>
      </c>
      <c r="K17" s="108"/>
    </row>
    <row r="18" spans="1:11" ht="10.5" customHeight="1">
      <c r="A18" s="322" t="s">
        <v>310</v>
      </c>
      <c r="B18" s="322"/>
      <c r="C18" s="321"/>
      <c r="D18" s="238"/>
      <c r="E18" s="93"/>
      <c r="F18" s="71">
        <f t="shared" si="0"/>
        <v>0</v>
      </c>
      <c r="G18" s="71">
        <v>0</v>
      </c>
      <c r="H18" s="71">
        <v>0</v>
      </c>
      <c r="I18" s="71">
        <v>0</v>
      </c>
      <c r="J18" s="71">
        <v>0</v>
      </c>
      <c r="K18" s="108"/>
    </row>
    <row r="19" spans="1:11" ht="10.5" customHeight="1">
      <c r="A19" s="321" t="s">
        <v>108</v>
      </c>
      <c r="B19" s="321"/>
      <c r="C19" s="321"/>
      <c r="D19" s="238"/>
      <c r="E19" s="93"/>
      <c r="F19" s="71">
        <f t="shared" si="0"/>
        <v>0</v>
      </c>
      <c r="G19" s="71">
        <v>0</v>
      </c>
      <c r="H19" s="71">
        <v>0</v>
      </c>
      <c r="I19" s="71">
        <v>0</v>
      </c>
      <c r="J19" s="71">
        <v>0</v>
      </c>
      <c r="K19" s="108"/>
    </row>
    <row r="20" spans="1:11" ht="10.5" customHeight="1">
      <c r="A20" s="321" t="s">
        <v>109</v>
      </c>
      <c r="B20" s="321"/>
      <c r="C20" s="321"/>
      <c r="D20" s="238"/>
      <c r="E20" s="93"/>
      <c r="F20" s="71">
        <f t="shared" si="0"/>
        <v>0</v>
      </c>
      <c r="G20" s="71">
        <v>0</v>
      </c>
      <c r="H20" s="71">
        <v>0</v>
      </c>
      <c r="I20" s="71">
        <v>0</v>
      </c>
      <c r="J20" s="71">
        <v>0</v>
      </c>
      <c r="K20" s="108"/>
    </row>
    <row r="21" spans="1:11" ht="10.5" customHeight="1">
      <c r="A21" s="321" t="s">
        <v>110</v>
      </c>
      <c r="B21" s="321"/>
      <c r="C21" s="321"/>
      <c r="D21" s="238"/>
      <c r="E21" s="93"/>
      <c r="F21" s="71">
        <f t="shared" si="0"/>
        <v>0</v>
      </c>
      <c r="G21" s="71">
        <v>0</v>
      </c>
      <c r="H21" s="71">
        <v>0</v>
      </c>
      <c r="I21" s="71">
        <v>0</v>
      </c>
      <c r="J21" s="71">
        <v>0</v>
      </c>
      <c r="K21" s="108"/>
    </row>
    <row r="22" spans="1:11" ht="10.5" customHeight="1">
      <c r="A22" s="321" t="s">
        <v>111</v>
      </c>
      <c r="B22" s="321"/>
      <c r="C22" s="321"/>
      <c r="D22" s="238"/>
      <c r="E22" s="93"/>
      <c r="F22" s="71">
        <f t="shared" si="0"/>
        <v>0</v>
      </c>
      <c r="G22" s="71">
        <v>0</v>
      </c>
      <c r="H22" s="71">
        <v>0</v>
      </c>
      <c r="I22" s="71">
        <v>0</v>
      </c>
      <c r="J22" s="71">
        <v>0</v>
      </c>
      <c r="K22" s="108"/>
    </row>
    <row r="23" spans="1:10" ht="4.5" customHeight="1">
      <c r="A23" s="10"/>
      <c r="B23" s="10"/>
      <c r="C23" s="33"/>
      <c r="D23" s="10"/>
      <c r="E23" s="93"/>
      <c r="F23" s="93"/>
      <c r="G23" s="93"/>
      <c r="H23" s="93"/>
      <c r="I23" s="93"/>
      <c r="J23" s="93"/>
    </row>
    <row r="24" spans="1:10" ht="10.5" customHeight="1">
      <c r="A24" s="10"/>
      <c r="B24" s="10"/>
      <c r="C24" s="33"/>
      <c r="D24" s="10"/>
      <c r="E24" s="93"/>
      <c r="F24" s="324" t="s">
        <v>103</v>
      </c>
      <c r="G24" s="324"/>
      <c r="H24" s="324"/>
      <c r="I24" s="324"/>
      <c r="J24" s="324"/>
    </row>
    <row r="25" spans="1:12" ht="10.5" customHeight="1">
      <c r="A25" s="210" t="s">
        <v>306</v>
      </c>
      <c r="B25" s="10">
        <v>12</v>
      </c>
      <c r="C25" s="191" t="s">
        <v>307</v>
      </c>
      <c r="D25" s="10"/>
      <c r="E25" s="93"/>
      <c r="F25" s="71">
        <f>SUM(G25:H25)</f>
        <v>2020</v>
      </c>
      <c r="G25" s="71">
        <v>150</v>
      </c>
      <c r="H25" s="71">
        <v>1870</v>
      </c>
      <c r="I25" s="71">
        <v>1722</v>
      </c>
      <c r="J25" s="71">
        <v>298</v>
      </c>
      <c r="K25" s="108"/>
      <c r="L25" s="71"/>
    </row>
    <row r="26" spans="1:12" ht="10.5" customHeight="1">
      <c r="A26" s="10"/>
      <c r="B26" s="10">
        <v>13</v>
      </c>
      <c r="C26" s="33"/>
      <c r="D26" s="10"/>
      <c r="E26" s="93"/>
      <c r="F26" s="71">
        <f>SUM(G26:H26)</f>
        <v>1878</v>
      </c>
      <c r="G26" s="71">
        <v>298</v>
      </c>
      <c r="H26" s="71">
        <v>1580</v>
      </c>
      <c r="I26" s="71">
        <v>1628</v>
      </c>
      <c r="J26" s="71">
        <v>250</v>
      </c>
      <c r="K26" s="108"/>
      <c r="L26" s="71"/>
    </row>
    <row r="27" spans="1:12" ht="10.5" customHeight="1">
      <c r="A27" s="10"/>
      <c r="B27" s="10">
        <v>14</v>
      </c>
      <c r="C27" s="33"/>
      <c r="D27" s="10"/>
      <c r="E27" s="93"/>
      <c r="F27" s="71">
        <f>SUM(G27:H27)</f>
        <v>2488</v>
      </c>
      <c r="G27" s="71">
        <v>250</v>
      </c>
      <c r="H27" s="71">
        <v>2238</v>
      </c>
      <c r="I27" s="71">
        <v>2040</v>
      </c>
      <c r="J27" s="71">
        <v>448</v>
      </c>
      <c r="K27" s="108"/>
      <c r="L27" s="71"/>
    </row>
    <row r="28" spans="1:12" s="42" customFormat="1" ht="10.5" customHeight="1">
      <c r="A28" s="234"/>
      <c r="B28" s="10">
        <v>15</v>
      </c>
      <c r="C28" s="225"/>
      <c r="D28" s="234"/>
      <c r="E28" s="102"/>
      <c r="F28" s="71">
        <f>SUM(G28:H28)</f>
        <v>4290</v>
      </c>
      <c r="G28" s="71">
        <v>448</v>
      </c>
      <c r="H28" s="71">
        <v>3842</v>
      </c>
      <c r="I28" s="71">
        <v>3809</v>
      </c>
      <c r="J28" s="71">
        <v>481</v>
      </c>
      <c r="K28" s="235"/>
      <c r="L28" s="87"/>
    </row>
    <row r="29" spans="1:12" s="42" customFormat="1" ht="10.5" customHeight="1">
      <c r="A29" s="234"/>
      <c r="B29" s="234">
        <v>16</v>
      </c>
      <c r="C29" s="225"/>
      <c r="D29" s="234"/>
      <c r="E29" s="102"/>
      <c r="F29" s="87">
        <f>SUM(G29:H29)</f>
        <v>3693</v>
      </c>
      <c r="G29" s="87">
        <f>SUM(G31:G37)</f>
        <v>481</v>
      </c>
      <c r="H29" s="87">
        <f>SUM(H31:H37)</f>
        <v>3212</v>
      </c>
      <c r="I29" s="87">
        <f>SUM(I31:I37)</f>
        <v>3022</v>
      </c>
      <c r="J29" s="87">
        <f>SUM(J31:J37)</f>
        <v>671</v>
      </c>
      <c r="K29" s="235"/>
      <c r="L29" s="87"/>
    </row>
    <row r="30" spans="1:12" ht="4.5" customHeight="1">
      <c r="A30" s="10"/>
      <c r="B30" s="10"/>
      <c r="C30" s="33"/>
      <c r="D30" s="10"/>
      <c r="E30" s="93"/>
      <c r="F30" s="71"/>
      <c r="G30" s="71"/>
      <c r="H30" s="71"/>
      <c r="I30" s="71"/>
      <c r="J30" s="71"/>
      <c r="K30" s="108"/>
      <c r="L30" s="71"/>
    </row>
    <row r="31" spans="1:12" ht="10.5" customHeight="1">
      <c r="A31" s="321" t="s">
        <v>309</v>
      </c>
      <c r="B31" s="332"/>
      <c r="C31" s="333"/>
      <c r="D31" s="239"/>
      <c r="E31" s="93"/>
      <c r="F31" s="71">
        <f aca="true" t="shared" si="1" ref="F31:F37">SUM(G31:H31)</f>
        <v>470</v>
      </c>
      <c r="G31" s="71">
        <v>63</v>
      </c>
      <c r="H31" s="71">
        <v>407</v>
      </c>
      <c r="I31" s="71">
        <v>270</v>
      </c>
      <c r="J31" s="71">
        <v>200</v>
      </c>
      <c r="K31" s="108"/>
      <c r="L31" s="71"/>
    </row>
    <row r="32" spans="1:12" ht="10.5" customHeight="1">
      <c r="A32" s="321" t="s">
        <v>106</v>
      </c>
      <c r="B32" s="332"/>
      <c r="C32" s="333"/>
      <c r="D32" s="239"/>
      <c r="E32" s="93"/>
      <c r="F32" s="71">
        <f t="shared" si="1"/>
        <v>98</v>
      </c>
      <c r="G32" s="71">
        <v>7</v>
      </c>
      <c r="H32" s="71">
        <v>91</v>
      </c>
      <c r="I32" s="71">
        <v>82</v>
      </c>
      <c r="J32" s="71">
        <v>16</v>
      </c>
      <c r="K32" s="108"/>
      <c r="L32" s="71"/>
    </row>
    <row r="33" spans="1:12" ht="10.5" customHeight="1">
      <c r="A33" s="321" t="s">
        <v>107</v>
      </c>
      <c r="B33" s="332"/>
      <c r="C33" s="333"/>
      <c r="D33" s="239"/>
      <c r="E33" s="93"/>
      <c r="F33" s="71">
        <f t="shared" si="1"/>
        <v>0</v>
      </c>
      <c r="G33" s="71">
        <v>0</v>
      </c>
      <c r="H33" s="71">
        <v>0</v>
      </c>
      <c r="I33" s="71">
        <v>0</v>
      </c>
      <c r="J33" s="71">
        <v>0</v>
      </c>
      <c r="K33" s="108"/>
      <c r="L33" s="71"/>
    </row>
    <row r="34" spans="1:12" ht="10.5" customHeight="1">
      <c r="A34" s="321" t="s">
        <v>310</v>
      </c>
      <c r="B34" s="332"/>
      <c r="C34" s="333"/>
      <c r="D34" s="239"/>
      <c r="E34" s="93"/>
      <c r="F34" s="71">
        <f t="shared" si="1"/>
        <v>0</v>
      </c>
      <c r="G34" s="71">
        <v>0</v>
      </c>
      <c r="H34" s="71">
        <v>0</v>
      </c>
      <c r="I34" s="71">
        <v>0</v>
      </c>
      <c r="J34" s="71">
        <v>0</v>
      </c>
      <c r="K34" s="108"/>
      <c r="L34" s="71"/>
    </row>
    <row r="35" spans="1:12" ht="10.5" customHeight="1">
      <c r="A35" s="321" t="s">
        <v>109</v>
      </c>
      <c r="B35" s="332"/>
      <c r="C35" s="333"/>
      <c r="D35" s="239"/>
      <c r="E35" s="93"/>
      <c r="F35" s="71">
        <f t="shared" si="1"/>
        <v>46</v>
      </c>
      <c r="G35" s="71">
        <v>9</v>
      </c>
      <c r="H35" s="71">
        <v>37</v>
      </c>
      <c r="I35" s="71">
        <v>40</v>
      </c>
      <c r="J35" s="71">
        <v>6</v>
      </c>
      <c r="K35" s="108"/>
      <c r="L35" s="71"/>
    </row>
    <row r="36" spans="1:12" ht="10.5" customHeight="1">
      <c r="A36" s="321" t="s">
        <v>110</v>
      </c>
      <c r="B36" s="332"/>
      <c r="C36" s="333"/>
      <c r="D36" s="239"/>
      <c r="E36" s="93"/>
      <c r="F36" s="71">
        <f t="shared" si="1"/>
        <v>2</v>
      </c>
      <c r="G36" s="71">
        <v>0</v>
      </c>
      <c r="H36" s="71">
        <v>2</v>
      </c>
      <c r="I36" s="71">
        <v>2</v>
      </c>
      <c r="J36" s="71">
        <v>0</v>
      </c>
      <c r="K36" s="108"/>
      <c r="L36" s="71"/>
    </row>
    <row r="37" spans="1:12" ht="10.5" customHeight="1">
      <c r="A37" s="321" t="s">
        <v>111</v>
      </c>
      <c r="B37" s="332"/>
      <c r="C37" s="333"/>
      <c r="D37" s="239"/>
      <c r="E37" s="103"/>
      <c r="F37" s="71">
        <f t="shared" si="1"/>
        <v>3077</v>
      </c>
      <c r="G37" s="78">
        <v>402</v>
      </c>
      <c r="H37" s="78">
        <v>2675</v>
      </c>
      <c r="I37" s="78">
        <v>2628</v>
      </c>
      <c r="J37" s="78">
        <v>449</v>
      </c>
      <c r="K37" s="108"/>
      <c r="L37" s="71"/>
    </row>
    <row r="38" spans="1:10" ht="3" customHeight="1">
      <c r="A38" s="9"/>
      <c r="B38" s="9"/>
      <c r="C38" s="182"/>
      <c r="D38" s="63"/>
      <c r="E38" s="103"/>
      <c r="F38" s="103"/>
      <c r="G38" s="103"/>
      <c r="H38" s="103"/>
      <c r="I38" s="103"/>
      <c r="J38" s="103"/>
    </row>
    <row r="39" spans="5:10" ht="2.25" customHeight="1">
      <c r="E39" s="105"/>
      <c r="F39" s="105"/>
      <c r="G39" s="105"/>
      <c r="H39" s="105"/>
      <c r="I39" s="105"/>
      <c r="J39" s="105"/>
    </row>
    <row r="40" s="91" customFormat="1" ht="10.5" customHeight="1">
      <c r="A40" s="91" t="s">
        <v>292</v>
      </c>
    </row>
    <row r="41" s="91" customFormat="1" ht="10.5" customHeight="1">
      <c r="A41" s="201" t="s">
        <v>295</v>
      </c>
    </row>
  </sheetData>
  <mergeCells count="21">
    <mergeCell ref="J5:J6"/>
    <mergeCell ref="F5:H5"/>
    <mergeCell ref="I5:I6"/>
    <mergeCell ref="A22:C22"/>
    <mergeCell ref="A21:C21"/>
    <mergeCell ref="A20:C20"/>
    <mergeCell ref="A19:C19"/>
    <mergeCell ref="A36:C36"/>
    <mergeCell ref="A18:C18"/>
    <mergeCell ref="A35:C35"/>
    <mergeCell ref="A15:C15"/>
    <mergeCell ref="A37:C37"/>
    <mergeCell ref="A1:J1"/>
    <mergeCell ref="A31:C31"/>
    <mergeCell ref="A32:C32"/>
    <mergeCell ref="A33:C33"/>
    <mergeCell ref="A34:C34"/>
    <mergeCell ref="A17:C17"/>
    <mergeCell ref="A16:C16"/>
    <mergeCell ref="F24:J24"/>
    <mergeCell ref="F8:J8"/>
  </mergeCells>
  <printOptions horizontalCentered="1"/>
  <pageMargins left="0.5905511811023623" right="0.5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H8" sqref="H8:H20"/>
    </sheetView>
  </sheetViews>
  <sheetFormatPr defaultColWidth="9.00390625" defaultRowHeight="13.5"/>
  <cols>
    <col min="1" max="1" width="7.25390625" style="1" customWidth="1"/>
    <col min="2" max="2" width="2.75390625" style="1" customWidth="1"/>
    <col min="3" max="3" width="7.25390625" style="1" customWidth="1"/>
    <col min="4" max="4" width="0.875" style="1" customWidth="1"/>
    <col min="5" max="5" width="6.75390625" style="1" customWidth="1"/>
    <col min="6" max="6" width="5.75390625" style="1" customWidth="1"/>
    <col min="7" max="8" width="6.75390625" style="1" customWidth="1"/>
    <col min="9" max="10" width="2.75390625" style="1" customWidth="1"/>
    <col min="11" max="11" width="5.125" style="1" customWidth="1"/>
    <col min="12" max="12" width="8.50390625" style="1" customWidth="1"/>
    <col min="13" max="13" width="5.00390625" style="1" customWidth="1"/>
    <col min="14" max="14" width="6.75390625" style="1" customWidth="1"/>
    <col min="15" max="15" width="6.00390625" style="1" customWidth="1"/>
    <col min="16" max="16" width="5.25390625" style="1" customWidth="1"/>
    <col min="17" max="17" width="5.875" style="1" customWidth="1"/>
    <col min="18" max="16384" width="8.875" style="1" customWidth="1"/>
  </cols>
  <sheetData>
    <row r="1" spans="1:17" ht="17.25">
      <c r="A1" s="334" t="s">
        <v>112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6:14" ht="12" customHeight="1">
      <c r="F2" s="110"/>
      <c r="G2" s="110"/>
      <c r="H2" s="110"/>
      <c r="I2" s="110"/>
      <c r="J2" s="110"/>
      <c r="K2" s="110"/>
      <c r="L2" s="110"/>
      <c r="M2" s="110"/>
      <c r="N2" s="110"/>
    </row>
    <row r="3" ht="12" customHeight="1">
      <c r="Q3" s="111" t="s">
        <v>75</v>
      </c>
    </row>
    <row r="4" spans="4:17" ht="3" customHeight="1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12"/>
    </row>
    <row r="5" spans="1:17" s="41" customFormat="1" ht="14.25" customHeight="1">
      <c r="A5" s="335" t="s">
        <v>76</v>
      </c>
      <c r="B5" s="335"/>
      <c r="C5" s="336"/>
      <c r="D5" s="22"/>
      <c r="E5" s="347" t="s">
        <v>95</v>
      </c>
      <c r="F5" s="347"/>
      <c r="G5" s="347"/>
      <c r="H5" s="348" t="s">
        <v>96</v>
      </c>
      <c r="I5" s="349"/>
      <c r="J5" s="349"/>
      <c r="K5" s="349"/>
      <c r="L5" s="349"/>
      <c r="M5" s="349"/>
      <c r="N5" s="349"/>
      <c r="O5" s="349"/>
      <c r="P5" s="350"/>
      <c r="Q5" s="345" t="s">
        <v>97</v>
      </c>
    </row>
    <row r="6" spans="1:18" ht="49.5" customHeight="1">
      <c r="A6" s="337" t="s">
        <v>83</v>
      </c>
      <c r="B6" s="337"/>
      <c r="C6" s="338"/>
      <c r="D6" s="115"/>
      <c r="E6" s="116" t="s">
        <v>8</v>
      </c>
      <c r="F6" s="117" t="s">
        <v>84</v>
      </c>
      <c r="G6" s="117" t="s">
        <v>98</v>
      </c>
      <c r="H6" s="117" t="s">
        <v>8</v>
      </c>
      <c r="I6" s="29" t="s">
        <v>113</v>
      </c>
      <c r="J6" s="116" t="s">
        <v>114</v>
      </c>
      <c r="K6" s="117" t="s">
        <v>115</v>
      </c>
      <c r="L6" s="202" t="s">
        <v>116</v>
      </c>
      <c r="M6" s="118" t="s">
        <v>117</v>
      </c>
      <c r="N6" s="117" t="s">
        <v>118</v>
      </c>
      <c r="O6" s="117" t="s">
        <v>119</v>
      </c>
      <c r="P6" s="117" t="s">
        <v>120</v>
      </c>
      <c r="Q6" s="346"/>
      <c r="R6" s="119"/>
    </row>
    <row r="7" spans="3:10" ht="2.25" customHeight="1">
      <c r="C7" s="133"/>
      <c r="I7" s="343"/>
      <c r="J7" s="343"/>
    </row>
    <row r="8" spans="1:17" ht="12">
      <c r="A8" s="111" t="s">
        <v>306</v>
      </c>
      <c r="B8" s="1">
        <v>12</v>
      </c>
      <c r="C8" s="191" t="s">
        <v>307</v>
      </c>
      <c r="E8" s="122">
        <f>SUM(F8:G8)</f>
        <v>2204</v>
      </c>
      <c r="F8" s="122">
        <v>463</v>
      </c>
      <c r="G8" s="122">
        <v>1741</v>
      </c>
      <c r="H8" s="122">
        <f>SUM(I8:P8)</f>
        <v>1841</v>
      </c>
      <c r="I8" s="342">
        <v>207</v>
      </c>
      <c r="J8" s="342"/>
      <c r="K8" s="122">
        <v>353</v>
      </c>
      <c r="L8" s="123">
        <v>2</v>
      </c>
      <c r="M8" s="122">
        <v>450</v>
      </c>
      <c r="N8" s="122">
        <v>645</v>
      </c>
      <c r="O8" s="122">
        <v>34</v>
      </c>
      <c r="P8" s="122">
        <v>150</v>
      </c>
      <c r="Q8" s="122">
        <v>363</v>
      </c>
    </row>
    <row r="9" spans="2:17" ht="12">
      <c r="B9" s="1">
        <v>13</v>
      </c>
      <c r="C9" s="33"/>
      <c r="E9" s="122">
        <f>SUM(F9:G9)</f>
        <v>2275</v>
      </c>
      <c r="F9" s="122">
        <v>363</v>
      </c>
      <c r="G9" s="122">
        <v>1912</v>
      </c>
      <c r="H9" s="124">
        <f>SUM(I9:P9)</f>
        <v>1845</v>
      </c>
      <c r="I9" s="341">
        <v>79</v>
      </c>
      <c r="J9" s="341"/>
      <c r="K9" s="122">
        <v>363</v>
      </c>
      <c r="L9" s="123">
        <v>3</v>
      </c>
      <c r="M9" s="122">
        <v>457</v>
      </c>
      <c r="N9" s="122">
        <v>723</v>
      </c>
      <c r="O9" s="122">
        <v>49</v>
      </c>
      <c r="P9" s="122">
        <v>171</v>
      </c>
      <c r="Q9" s="122">
        <v>430</v>
      </c>
    </row>
    <row r="10" spans="2:17" ht="12">
      <c r="B10" s="1">
        <v>14</v>
      </c>
      <c r="C10" s="33"/>
      <c r="E10" s="122">
        <f>SUM(F10:G10)</f>
        <v>2376</v>
      </c>
      <c r="F10" s="122">
        <v>430</v>
      </c>
      <c r="G10" s="122">
        <v>1946</v>
      </c>
      <c r="H10" s="122">
        <f>SUM(I10:P10)</f>
        <v>2175</v>
      </c>
      <c r="I10" s="342">
        <v>95</v>
      </c>
      <c r="J10" s="342"/>
      <c r="K10" s="122">
        <v>490</v>
      </c>
      <c r="L10" s="123">
        <v>6</v>
      </c>
      <c r="M10" s="122">
        <v>354</v>
      </c>
      <c r="N10" s="122">
        <v>1021</v>
      </c>
      <c r="O10" s="122">
        <v>47</v>
      </c>
      <c r="P10" s="122">
        <v>162</v>
      </c>
      <c r="Q10" s="122">
        <v>201</v>
      </c>
    </row>
    <row r="11" spans="2:17" s="42" customFormat="1" ht="12">
      <c r="B11" s="1">
        <v>15</v>
      </c>
      <c r="C11" s="33"/>
      <c r="D11" s="1"/>
      <c r="E11" s="122">
        <f>SUM(F11:G11)</f>
        <v>1993</v>
      </c>
      <c r="F11" s="122">
        <v>201</v>
      </c>
      <c r="G11" s="122">
        <v>1792</v>
      </c>
      <c r="H11" s="122">
        <f>SUM(I11:P11)</f>
        <v>1833</v>
      </c>
      <c r="I11" s="341">
        <v>124</v>
      </c>
      <c r="J11" s="341"/>
      <c r="K11" s="122">
        <v>363</v>
      </c>
      <c r="L11" s="123">
        <v>1</v>
      </c>
      <c r="M11" s="122">
        <v>219</v>
      </c>
      <c r="N11" s="122">
        <v>935</v>
      </c>
      <c r="O11" s="122">
        <v>63</v>
      </c>
      <c r="P11" s="122">
        <v>128</v>
      </c>
      <c r="Q11" s="122">
        <v>160</v>
      </c>
    </row>
    <row r="12" spans="2:17" s="42" customFormat="1" ht="12">
      <c r="B12" s="42">
        <v>16</v>
      </c>
      <c r="C12" s="225"/>
      <c r="E12" s="226">
        <f>SUM(F12:G12)</f>
        <v>1797</v>
      </c>
      <c r="F12" s="226">
        <v>160</v>
      </c>
      <c r="G12" s="226">
        <v>1637</v>
      </c>
      <c r="H12" s="226">
        <f>SUM(I12:P12)</f>
        <v>1626</v>
      </c>
      <c r="I12" s="344">
        <v>89</v>
      </c>
      <c r="J12" s="344"/>
      <c r="K12" s="226">
        <v>260</v>
      </c>
      <c r="L12" s="227">
        <v>2</v>
      </c>
      <c r="M12" s="226">
        <v>220</v>
      </c>
      <c r="N12" s="226">
        <v>911</v>
      </c>
      <c r="O12" s="226">
        <v>33</v>
      </c>
      <c r="P12" s="226">
        <v>111</v>
      </c>
      <c r="Q12" s="226">
        <v>171</v>
      </c>
    </row>
    <row r="13" spans="3:17" ht="3.75" customHeight="1">
      <c r="C13" s="33"/>
      <c r="E13" s="122"/>
      <c r="F13" s="122"/>
      <c r="G13" s="122"/>
      <c r="H13" s="122"/>
      <c r="I13" s="341"/>
      <c r="J13" s="341"/>
      <c r="K13" s="122"/>
      <c r="L13" s="123"/>
      <c r="M13" s="122"/>
      <c r="N13" s="122"/>
      <c r="O13" s="122"/>
      <c r="P13" s="122"/>
      <c r="Q13" s="122"/>
    </row>
    <row r="14" spans="1:17" ht="12">
      <c r="A14" s="339" t="s">
        <v>121</v>
      </c>
      <c r="B14" s="339"/>
      <c r="C14" s="340"/>
      <c r="E14" s="122"/>
      <c r="F14" s="122"/>
      <c r="G14" s="122"/>
      <c r="H14" s="122"/>
      <c r="I14" s="341"/>
      <c r="J14" s="341"/>
      <c r="K14" s="122"/>
      <c r="L14" s="123"/>
      <c r="M14" s="122"/>
      <c r="N14" s="122"/>
      <c r="O14" s="122"/>
      <c r="P14" s="122"/>
      <c r="Q14" s="122"/>
    </row>
    <row r="15" spans="1:17" ht="12">
      <c r="A15" s="339" t="s">
        <v>122</v>
      </c>
      <c r="B15" s="339"/>
      <c r="C15" s="340"/>
      <c r="E15" s="122"/>
      <c r="F15" s="122"/>
      <c r="G15" s="122"/>
      <c r="H15" s="122"/>
      <c r="I15" s="341"/>
      <c r="J15" s="341"/>
      <c r="K15" s="122"/>
      <c r="L15" s="123"/>
      <c r="M15" s="122"/>
      <c r="N15" s="122"/>
      <c r="O15" s="122"/>
      <c r="P15" s="122"/>
      <c r="Q15" s="122"/>
    </row>
    <row r="16" spans="1:17" ht="12">
      <c r="A16" s="111" t="s">
        <v>306</v>
      </c>
      <c r="B16" s="1">
        <v>12</v>
      </c>
      <c r="C16" s="191" t="s">
        <v>307</v>
      </c>
      <c r="E16" s="122">
        <f>SUM(F16:G16)</f>
        <v>761</v>
      </c>
      <c r="F16" s="122">
        <v>169</v>
      </c>
      <c r="G16" s="122">
        <v>592</v>
      </c>
      <c r="H16" s="122">
        <f>SUM(I16:P16)</f>
        <v>631</v>
      </c>
      <c r="I16" s="342">
        <v>169</v>
      </c>
      <c r="J16" s="342"/>
      <c r="K16" s="122">
        <v>163</v>
      </c>
      <c r="L16" s="123">
        <v>0</v>
      </c>
      <c r="M16" s="122">
        <v>240</v>
      </c>
      <c r="N16" s="122">
        <v>13</v>
      </c>
      <c r="O16" s="122">
        <v>12</v>
      </c>
      <c r="P16" s="122">
        <v>34</v>
      </c>
      <c r="Q16" s="122">
        <v>130</v>
      </c>
    </row>
    <row r="17" spans="2:17" ht="12">
      <c r="B17" s="1">
        <v>13</v>
      </c>
      <c r="C17" s="33"/>
      <c r="E17" s="122">
        <f>SUM(F17:G17)</f>
        <v>771</v>
      </c>
      <c r="F17" s="122">
        <v>130</v>
      </c>
      <c r="G17" s="122">
        <v>641</v>
      </c>
      <c r="H17" s="122">
        <f>SUM(I17:P17)</f>
        <v>613</v>
      </c>
      <c r="I17" s="341">
        <v>58</v>
      </c>
      <c r="J17" s="341"/>
      <c r="K17" s="122">
        <v>177</v>
      </c>
      <c r="L17" s="123">
        <v>0</v>
      </c>
      <c r="M17" s="122">
        <v>290</v>
      </c>
      <c r="N17" s="122">
        <v>12</v>
      </c>
      <c r="O17" s="122">
        <v>27</v>
      </c>
      <c r="P17" s="122">
        <v>49</v>
      </c>
      <c r="Q17" s="122">
        <v>158</v>
      </c>
    </row>
    <row r="18" spans="2:17" ht="12">
      <c r="B18" s="1">
        <v>14</v>
      </c>
      <c r="C18" s="33"/>
      <c r="E18" s="122">
        <f>SUM(F18:G18)</f>
        <v>741</v>
      </c>
      <c r="F18" s="122">
        <v>158</v>
      </c>
      <c r="G18" s="122">
        <v>583</v>
      </c>
      <c r="H18" s="122">
        <f>SUM(I18:P18)</f>
        <v>666</v>
      </c>
      <c r="I18" s="341">
        <v>70</v>
      </c>
      <c r="J18" s="341"/>
      <c r="K18" s="122">
        <v>283</v>
      </c>
      <c r="L18" s="123">
        <v>0</v>
      </c>
      <c r="M18" s="122">
        <v>148</v>
      </c>
      <c r="N18" s="122">
        <v>98</v>
      </c>
      <c r="O18" s="122">
        <v>23</v>
      </c>
      <c r="P18" s="122">
        <v>44</v>
      </c>
      <c r="Q18" s="122">
        <v>75</v>
      </c>
    </row>
    <row r="19" spans="2:17" s="42" customFormat="1" ht="12">
      <c r="B19" s="1">
        <v>15</v>
      </c>
      <c r="C19" s="33"/>
      <c r="D19" s="1"/>
      <c r="E19" s="122">
        <f>SUM(F19:G19)</f>
        <v>555</v>
      </c>
      <c r="F19" s="122">
        <v>75</v>
      </c>
      <c r="G19" s="122">
        <v>480</v>
      </c>
      <c r="H19" s="122">
        <f>SUM(I19:P19)</f>
        <v>506</v>
      </c>
      <c r="I19" s="341">
        <v>112</v>
      </c>
      <c r="J19" s="341"/>
      <c r="K19" s="122">
        <v>183</v>
      </c>
      <c r="L19" s="123">
        <v>0</v>
      </c>
      <c r="M19" s="122">
        <v>89</v>
      </c>
      <c r="N19" s="122">
        <v>66</v>
      </c>
      <c r="O19" s="122">
        <v>25</v>
      </c>
      <c r="P19" s="122">
        <v>31</v>
      </c>
      <c r="Q19" s="122">
        <v>49</v>
      </c>
    </row>
    <row r="20" spans="2:17" s="42" customFormat="1" ht="12">
      <c r="B20" s="42">
        <v>16</v>
      </c>
      <c r="C20" s="225"/>
      <c r="E20" s="226">
        <f>SUM(F20:G20)</f>
        <v>410</v>
      </c>
      <c r="F20" s="226">
        <v>49</v>
      </c>
      <c r="G20" s="226">
        <v>361</v>
      </c>
      <c r="H20" s="226">
        <f>SUM(I20:P20)</f>
        <v>359</v>
      </c>
      <c r="I20" s="344">
        <v>66</v>
      </c>
      <c r="J20" s="344"/>
      <c r="K20" s="226">
        <v>99</v>
      </c>
      <c r="L20" s="227">
        <v>0</v>
      </c>
      <c r="M20" s="226">
        <v>91</v>
      </c>
      <c r="N20" s="226">
        <v>58</v>
      </c>
      <c r="O20" s="226">
        <v>17</v>
      </c>
      <c r="P20" s="226">
        <v>28</v>
      </c>
      <c r="Q20" s="226">
        <v>51</v>
      </c>
    </row>
    <row r="21" spans="1:12" ht="3" customHeight="1">
      <c r="A21" s="9"/>
      <c r="B21" s="9"/>
      <c r="C21" s="182"/>
      <c r="I21" s="343"/>
      <c r="J21" s="343"/>
      <c r="L21" s="120"/>
    </row>
    <row r="22" spans="4:17" ht="3" customHeight="1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="126" customFormat="1" ht="11.25">
      <c r="A23" s="126" t="s">
        <v>302</v>
      </c>
    </row>
    <row r="24" ht="12">
      <c r="A24" s="140" t="s">
        <v>295</v>
      </c>
    </row>
  </sheetData>
  <mergeCells count="23">
    <mergeCell ref="I12:J12"/>
    <mergeCell ref="Q5:Q6"/>
    <mergeCell ref="E5:G5"/>
    <mergeCell ref="H5:P5"/>
    <mergeCell ref="I7:J7"/>
    <mergeCell ref="A15:C15"/>
    <mergeCell ref="I21:J21"/>
    <mergeCell ref="I15:J15"/>
    <mergeCell ref="I16:J16"/>
    <mergeCell ref="I17:J17"/>
    <mergeCell ref="I18:J18"/>
    <mergeCell ref="I20:J20"/>
    <mergeCell ref="I19:J19"/>
    <mergeCell ref="A1:Q1"/>
    <mergeCell ref="A5:C5"/>
    <mergeCell ref="A6:C6"/>
    <mergeCell ref="A14:C14"/>
    <mergeCell ref="I13:J13"/>
    <mergeCell ref="I14:J14"/>
    <mergeCell ref="I8:J8"/>
    <mergeCell ref="I9:J9"/>
    <mergeCell ref="I10:J10"/>
    <mergeCell ref="I11:J1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H8:H2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4">
      <selection activeCell="E9" sqref="E9:H30"/>
    </sheetView>
  </sheetViews>
  <sheetFormatPr defaultColWidth="9.00390625" defaultRowHeight="13.5"/>
  <cols>
    <col min="1" max="1" width="13.00390625" style="126" customWidth="1"/>
    <col min="2" max="2" width="6.00390625" style="126" customWidth="1"/>
    <col min="3" max="3" width="19.375" style="126" customWidth="1"/>
    <col min="4" max="4" width="0.5" style="126" customWidth="1"/>
    <col min="5" max="13" width="5.75390625" style="126" customWidth="1"/>
    <col min="14" max="16384" width="8.875" style="126" customWidth="1"/>
  </cols>
  <sheetData>
    <row r="1" spans="1:13" ht="17.25">
      <c r="A1" s="334" t="s">
        <v>123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4:9" ht="12" customHeight="1">
      <c r="D2" s="110"/>
      <c r="E2" s="110"/>
      <c r="F2" s="110"/>
      <c r="G2" s="110"/>
      <c r="H2" s="110"/>
      <c r="I2" s="110"/>
    </row>
    <row r="3" ht="12" customHeight="1">
      <c r="M3" s="111" t="s">
        <v>124</v>
      </c>
    </row>
    <row r="4" spans="3:13" ht="4.5" customHeight="1">
      <c r="C4" s="215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s="41" customFormat="1" ht="13.5" customHeight="1">
      <c r="A5" s="153"/>
      <c r="B5" s="153"/>
      <c r="C5" s="160" t="s">
        <v>287</v>
      </c>
      <c r="D5" s="128"/>
      <c r="E5" s="349" t="s">
        <v>95</v>
      </c>
      <c r="F5" s="349"/>
      <c r="G5" s="349"/>
      <c r="H5" s="348" t="s">
        <v>96</v>
      </c>
      <c r="I5" s="349"/>
      <c r="J5" s="349"/>
      <c r="K5" s="349"/>
      <c r="L5" s="350"/>
      <c r="M5" s="360" t="s">
        <v>97</v>
      </c>
    </row>
    <row r="6" spans="3:13" s="41" customFormat="1" ht="13.5" customHeight="1">
      <c r="C6" s="129"/>
      <c r="E6" s="361" t="s">
        <v>8</v>
      </c>
      <c r="F6" s="361" t="s">
        <v>84</v>
      </c>
      <c r="G6" s="358" t="s">
        <v>98</v>
      </c>
      <c r="H6" s="358" t="s">
        <v>8</v>
      </c>
      <c r="I6" s="56" t="s">
        <v>101</v>
      </c>
      <c r="J6" s="130" t="s">
        <v>101</v>
      </c>
      <c r="K6" s="283" t="s">
        <v>125</v>
      </c>
      <c r="L6" s="358" t="s">
        <v>34</v>
      </c>
      <c r="M6" s="360"/>
    </row>
    <row r="7" spans="1:13" s="41" customFormat="1" ht="13.5" customHeight="1">
      <c r="A7" s="158" t="s">
        <v>322</v>
      </c>
      <c r="B7" s="158"/>
      <c r="C7" s="57"/>
      <c r="E7" s="362"/>
      <c r="F7" s="362"/>
      <c r="G7" s="359"/>
      <c r="H7" s="359"/>
      <c r="I7" s="56" t="s">
        <v>126</v>
      </c>
      <c r="J7" s="132" t="s">
        <v>127</v>
      </c>
      <c r="K7" s="283"/>
      <c r="L7" s="359"/>
      <c r="M7" s="346"/>
    </row>
    <row r="8" spans="3:13" ht="4.5" customHeight="1"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4" ht="12">
      <c r="A9" s="111" t="s">
        <v>323</v>
      </c>
      <c r="B9" s="171">
        <v>12</v>
      </c>
      <c r="C9" s="214" t="s">
        <v>83</v>
      </c>
      <c r="E9" s="135">
        <f>SUM(F9:G9)</f>
        <v>773</v>
      </c>
      <c r="F9" s="135">
        <v>189</v>
      </c>
      <c r="G9" s="135">
        <v>584</v>
      </c>
      <c r="H9" s="135">
        <v>599</v>
      </c>
      <c r="I9" s="135">
        <v>313</v>
      </c>
      <c r="J9" s="135">
        <v>106</v>
      </c>
      <c r="K9" s="135">
        <v>164</v>
      </c>
      <c r="L9" s="135">
        <v>16</v>
      </c>
      <c r="M9" s="135">
        <v>174</v>
      </c>
      <c r="N9" s="122"/>
    </row>
    <row r="10" spans="2:14" ht="12">
      <c r="B10" s="171">
        <v>13</v>
      </c>
      <c r="C10" s="121"/>
      <c r="E10" s="135">
        <f>SUM(F10:G10)</f>
        <v>809</v>
      </c>
      <c r="F10" s="135">
        <v>174</v>
      </c>
      <c r="G10" s="135">
        <v>635</v>
      </c>
      <c r="H10" s="135">
        <v>642</v>
      </c>
      <c r="I10" s="135">
        <v>337</v>
      </c>
      <c r="J10" s="135">
        <v>91</v>
      </c>
      <c r="K10" s="135">
        <v>202</v>
      </c>
      <c r="L10" s="135">
        <v>12</v>
      </c>
      <c r="M10" s="135">
        <v>168</v>
      </c>
      <c r="N10" s="122"/>
    </row>
    <row r="11" spans="2:14" ht="12">
      <c r="B11" s="171">
        <v>14</v>
      </c>
      <c r="C11" s="121"/>
      <c r="E11" s="135">
        <f>SUM(F11:G11)</f>
        <v>765</v>
      </c>
      <c r="F11" s="135">
        <v>168</v>
      </c>
      <c r="G11" s="135">
        <v>597</v>
      </c>
      <c r="H11" s="135">
        <f>SUM(I11:L11)</f>
        <v>570</v>
      </c>
      <c r="I11" s="135">
        <v>281</v>
      </c>
      <c r="J11" s="135">
        <v>98</v>
      </c>
      <c r="K11" s="135">
        <v>181</v>
      </c>
      <c r="L11" s="135">
        <v>10</v>
      </c>
      <c r="M11" s="135">
        <v>195</v>
      </c>
      <c r="N11" s="122"/>
    </row>
    <row r="12" spans="2:14" s="236" customFormat="1" ht="12">
      <c r="B12" s="171">
        <v>15</v>
      </c>
      <c r="C12" s="121"/>
      <c r="D12" s="126"/>
      <c r="E12" s="135">
        <f>SUM(F12:G12)</f>
        <v>886</v>
      </c>
      <c r="F12" s="135">
        <v>195</v>
      </c>
      <c r="G12" s="135">
        <v>691</v>
      </c>
      <c r="H12" s="135">
        <f>SUM(I12:L12)</f>
        <v>639</v>
      </c>
      <c r="I12" s="135">
        <v>284</v>
      </c>
      <c r="J12" s="135">
        <v>137</v>
      </c>
      <c r="K12" s="135">
        <v>191</v>
      </c>
      <c r="L12" s="135">
        <v>27</v>
      </c>
      <c r="M12" s="135">
        <v>247</v>
      </c>
      <c r="N12" s="226"/>
    </row>
    <row r="13" spans="2:14" s="236" customFormat="1" ht="12">
      <c r="B13" s="237">
        <v>16</v>
      </c>
      <c r="C13" s="125"/>
      <c r="E13" s="136">
        <f>SUM(F13:G13)</f>
        <v>935</v>
      </c>
      <c r="F13" s="136">
        <f aca="true" t="shared" si="0" ref="F13:M13">SUM(F16:F27,F30:F36)</f>
        <v>247</v>
      </c>
      <c r="G13" s="136">
        <f t="shared" si="0"/>
        <v>688</v>
      </c>
      <c r="H13" s="136">
        <f t="shared" si="0"/>
        <v>665</v>
      </c>
      <c r="I13" s="136">
        <f t="shared" si="0"/>
        <v>382</v>
      </c>
      <c r="J13" s="136">
        <f t="shared" si="0"/>
        <v>207</v>
      </c>
      <c r="K13" s="136">
        <f t="shared" si="0"/>
        <v>69</v>
      </c>
      <c r="L13" s="136">
        <f t="shared" si="0"/>
        <v>7</v>
      </c>
      <c r="M13" s="136">
        <f t="shared" si="0"/>
        <v>269</v>
      </c>
      <c r="N13" s="226"/>
    </row>
    <row r="14" spans="3:13" ht="4.5" customHeight="1">
      <c r="C14" s="33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3" ht="12">
      <c r="A15" s="354" t="s">
        <v>324</v>
      </c>
      <c r="B15" s="354"/>
      <c r="C15" s="340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1:14" ht="25.5" customHeight="1">
      <c r="A16" s="355" t="s">
        <v>129</v>
      </c>
      <c r="B16" s="356"/>
      <c r="C16" s="357"/>
      <c r="E16" s="147">
        <f>SUM(F16:G16)</f>
        <v>2</v>
      </c>
      <c r="F16" s="147">
        <v>2</v>
      </c>
      <c r="G16" s="147">
        <v>0</v>
      </c>
      <c r="H16" s="148">
        <f>SUM(I16:L16)</f>
        <v>2</v>
      </c>
      <c r="I16" s="148">
        <v>0</v>
      </c>
      <c r="J16" s="148">
        <v>1</v>
      </c>
      <c r="K16" s="148">
        <v>1</v>
      </c>
      <c r="L16" s="148">
        <v>0</v>
      </c>
      <c r="M16" s="148">
        <v>0</v>
      </c>
      <c r="N16" s="124"/>
    </row>
    <row r="17" spans="1:14" ht="25.5" customHeight="1">
      <c r="A17" s="355" t="s">
        <v>130</v>
      </c>
      <c r="B17" s="356"/>
      <c r="C17" s="357"/>
      <c r="E17" s="148">
        <f aca="true" t="shared" si="1" ref="E17:E36">SUM(F17:G17)</f>
        <v>0</v>
      </c>
      <c r="F17" s="148">
        <v>0</v>
      </c>
      <c r="G17" s="148">
        <v>0</v>
      </c>
      <c r="H17" s="148">
        <f aca="true" t="shared" si="2" ref="H17:H27">SUM(I17:L17)</f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22"/>
    </row>
    <row r="18" spans="1:14" ht="14.25" customHeight="1">
      <c r="A18" s="355" t="s">
        <v>131</v>
      </c>
      <c r="B18" s="356"/>
      <c r="C18" s="357"/>
      <c r="E18" s="148">
        <f>SUM(F18:G18)</f>
        <v>28</v>
      </c>
      <c r="F18" s="148">
        <v>5</v>
      </c>
      <c r="G18" s="148">
        <v>23</v>
      </c>
      <c r="H18" s="148">
        <f t="shared" si="2"/>
        <v>23</v>
      </c>
      <c r="I18" s="148">
        <v>16</v>
      </c>
      <c r="J18" s="148">
        <v>5</v>
      </c>
      <c r="K18" s="148">
        <v>2</v>
      </c>
      <c r="L18" s="148">
        <v>0</v>
      </c>
      <c r="M18" s="148">
        <v>5</v>
      </c>
      <c r="N18" s="122"/>
    </row>
    <row r="19" spans="1:14" ht="25.5" customHeight="1">
      <c r="A19" s="355" t="s">
        <v>132</v>
      </c>
      <c r="B19" s="356"/>
      <c r="C19" s="357"/>
      <c r="E19" s="148">
        <f t="shared" si="1"/>
        <v>182</v>
      </c>
      <c r="F19" s="148">
        <v>37</v>
      </c>
      <c r="G19" s="148">
        <v>145</v>
      </c>
      <c r="H19" s="148">
        <f t="shared" si="2"/>
        <v>142</v>
      </c>
      <c r="I19" s="148">
        <v>97</v>
      </c>
      <c r="J19" s="148">
        <v>28</v>
      </c>
      <c r="K19" s="148">
        <v>17</v>
      </c>
      <c r="L19" s="148">
        <v>0</v>
      </c>
      <c r="M19" s="148">
        <v>40</v>
      </c>
      <c r="N19" s="122"/>
    </row>
    <row r="20" spans="1:14" ht="13.5">
      <c r="A20" s="351" t="s">
        <v>133</v>
      </c>
      <c r="B20" s="352"/>
      <c r="C20" s="353"/>
      <c r="E20" s="148">
        <f t="shared" si="1"/>
        <v>13</v>
      </c>
      <c r="F20" s="148">
        <v>6</v>
      </c>
      <c r="G20" s="148">
        <v>7</v>
      </c>
      <c r="H20" s="148">
        <f t="shared" si="2"/>
        <v>6</v>
      </c>
      <c r="I20" s="148">
        <v>3</v>
      </c>
      <c r="J20" s="148">
        <v>2</v>
      </c>
      <c r="K20" s="148">
        <v>1</v>
      </c>
      <c r="L20" s="148">
        <v>0</v>
      </c>
      <c r="M20" s="148">
        <v>7</v>
      </c>
      <c r="N20" s="122"/>
    </row>
    <row r="21" spans="1:14" ht="13.5">
      <c r="A21" s="351" t="s">
        <v>134</v>
      </c>
      <c r="B21" s="352"/>
      <c r="C21" s="353"/>
      <c r="E21" s="148">
        <f t="shared" si="1"/>
        <v>1</v>
      </c>
      <c r="F21" s="148">
        <v>1</v>
      </c>
      <c r="G21" s="148">
        <v>0</v>
      </c>
      <c r="H21" s="148">
        <f t="shared" si="2"/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1</v>
      </c>
      <c r="N21" s="122"/>
    </row>
    <row r="22" spans="1:14" ht="13.5">
      <c r="A22" s="351" t="s">
        <v>135</v>
      </c>
      <c r="B22" s="352"/>
      <c r="C22" s="353"/>
      <c r="E22" s="148">
        <f t="shared" si="1"/>
        <v>81</v>
      </c>
      <c r="F22" s="148">
        <v>4</v>
      </c>
      <c r="G22" s="148">
        <v>77</v>
      </c>
      <c r="H22" s="148">
        <f t="shared" si="2"/>
        <v>50</v>
      </c>
      <c r="I22" s="148">
        <v>35</v>
      </c>
      <c r="J22" s="148">
        <v>11</v>
      </c>
      <c r="K22" s="148">
        <v>4</v>
      </c>
      <c r="L22" s="148">
        <v>0</v>
      </c>
      <c r="M22" s="148">
        <v>31</v>
      </c>
      <c r="N22" s="122"/>
    </row>
    <row r="23" spans="1:14" ht="13.5">
      <c r="A23" s="351" t="s">
        <v>136</v>
      </c>
      <c r="B23" s="352"/>
      <c r="C23" s="353"/>
      <c r="E23" s="148">
        <f t="shared" si="1"/>
        <v>6</v>
      </c>
      <c r="F23" s="148">
        <v>1</v>
      </c>
      <c r="G23" s="148">
        <v>5</v>
      </c>
      <c r="H23" s="148">
        <f t="shared" si="2"/>
        <v>5</v>
      </c>
      <c r="I23" s="148">
        <v>1</v>
      </c>
      <c r="J23" s="148">
        <v>2</v>
      </c>
      <c r="K23" s="148">
        <v>2</v>
      </c>
      <c r="L23" s="148">
        <v>0</v>
      </c>
      <c r="M23" s="148">
        <v>1</v>
      </c>
      <c r="N23" s="122"/>
    </row>
    <row r="24" spans="1:14" ht="13.5">
      <c r="A24" s="351" t="s">
        <v>137</v>
      </c>
      <c r="B24" s="352"/>
      <c r="C24" s="353"/>
      <c r="E24" s="148">
        <f t="shared" si="1"/>
        <v>2</v>
      </c>
      <c r="F24" s="148">
        <v>0</v>
      </c>
      <c r="G24" s="148">
        <v>2</v>
      </c>
      <c r="H24" s="148">
        <f t="shared" si="2"/>
        <v>1</v>
      </c>
      <c r="I24" s="148">
        <v>0</v>
      </c>
      <c r="J24" s="148">
        <v>1</v>
      </c>
      <c r="K24" s="148">
        <v>0</v>
      </c>
      <c r="L24" s="148">
        <v>0</v>
      </c>
      <c r="M24" s="148">
        <v>0</v>
      </c>
      <c r="N24" s="122"/>
    </row>
    <row r="25" spans="1:14" ht="13.5">
      <c r="A25" s="351" t="s">
        <v>138</v>
      </c>
      <c r="B25" s="352"/>
      <c r="C25" s="353"/>
      <c r="E25" s="148">
        <f t="shared" si="1"/>
        <v>15</v>
      </c>
      <c r="F25" s="148">
        <v>6</v>
      </c>
      <c r="G25" s="148">
        <v>9</v>
      </c>
      <c r="H25" s="148">
        <f t="shared" si="2"/>
        <v>2</v>
      </c>
      <c r="I25" s="148">
        <v>1</v>
      </c>
      <c r="J25" s="148">
        <v>1</v>
      </c>
      <c r="K25" s="148">
        <v>0</v>
      </c>
      <c r="L25" s="148">
        <v>0</v>
      </c>
      <c r="M25" s="148">
        <v>13</v>
      </c>
      <c r="N25" s="122"/>
    </row>
    <row r="26" spans="1:14" ht="13.5">
      <c r="A26" s="351" t="s">
        <v>139</v>
      </c>
      <c r="B26" s="352"/>
      <c r="C26" s="353"/>
      <c r="E26" s="148">
        <f t="shared" si="1"/>
        <v>133</v>
      </c>
      <c r="F26" s="148">
        <v>98</v>
      </c>
      <c r="G26" s="148">
        <v>35</v>
      </c>
      <c r="H26" s="148">
        <f t="shared" si="2"/>
        <v>67</v>
      </c>
      <c r="I26" s="148">
        <v>44</v>
      </c>
      <c r="J26" s="148">
        <v>18</v>
      </c>
      <c r="K26" s="148">
        <v>5</v>
      </c>
      <c r="L26" s="148">
        <v>0</v>
      </c>
      <c r="M26" s="148">
        <v>66</v>
      </c>
      <c r="N26" s="122"/>
    </row>
    <row r="27" spans="1:14" ht="13.5">
      <c r="A27" s="351" t="s">
        <v>140</v>
      </c>
      <c r="B27" s="352"/>
      <c r="C27" s="353"/>
      <c r="E27" s="148">
        <f t="shared" si="1"/>
        <v>0</v>
      </c>
      <c r="F27" s="148">
        <v>0</v>
      </c>
      <c r="G27" s="148">
        <v>0</v>
      </c>
      <c r="H27" s="148">
        <f t="shared" si="2"/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22"/>
    </row>
    <row r="28" spans="1:14" ht="3" customHeight="1">
      <c r="A28" s="1"/>
      <c r="B28" s="1"/>
      <c r="C28" s="129"/>
      <c r="E28" s="148"/>
      <c r="F28" s="148"/>
      <c r="G28" s="148"/>
      <c r="H28" s="148"/>
      <c r="I28" s="148"/>
      <c r="J28" s="148"/>
      <c r="K28" s="148"/>
      <c r="L28" s="148"/>
      <c r="M28" s="148"/>
      <c r="N28" s="122"/>
    </row>
    <row r="29" spans="1:14" ht="12">
      <c r="A29" s="354" t="s">
        <v>141</v>
      </c>
      <c r="B29" s="354"/>
      <c r="C29" s="340"/>
      <c r="E29" s="148"/>
      <c r="F29" s="148"/>
      <c r="G29" s="148"/>
      <c r="H29" s="148"/>
      <c r="I29" s="148"/>
      <c r="J29" s="148"/>
      <c r="K29" s="148"/>
      <c r="L29" s="148"/>
      <c r="M29" s="148"/>
      <c r="N29" s="122"/>
    </row>
    <row r="30" spans="1:14" ht="13.5">
      <c r="A30" s="351" t="s">
        <v>142</v>
      </c>
      <c r="B30" s="352"/>
      <c r="C30" s="353"/>
      <c r="E30" s="148">
        <f t="shared" si="1"/>
        <v>294</v>
      </c>
      <c r="F30" s="148">
        <v>52</v>
      </c>
      <c r="G30" s="148">
        <v>242</v>
      </c>
      <c r="H30" s="148">
        <f aca="true" t="shared" si="3" ref="H30:H36">SUM(I30:L30)</f>
        <v>238</v>
      </c>
      <c r="I30" s="148">
        <v>116</v>
      </c>
      <c r="J30" s="148">
        <v>98</v>
      </c>
      <c r="K30" s="148">
        <v>20</v>
      </c>
      <c r="L30" s="148">
        <v>4</v>
      </c>
      <c r="M30" s="148">
        <v>56</v>
      </c>
      <c r="N30" s="122"/>
    </row>
    <row r="31" spans="1:14" ht="13.5">
      <c r="A31" s="351" t="s">
        <v>143</v>
      </c>
      <c r="B31" s="352"/>
      <c r="C31" s="353"/>
      <c r="E31" s="148">
        <f t="shared" si="1"/>
        <v>13</v>
      </c>
      <c r="F31" s="148">
        <v>13</v>
      </c>
      <c r="G31" s="148">
        <v>0</v>
      </c>
      <c r="H31" s="148">
        <f t="shared" si="3"/>
        <v>5</v>
      </c>
      <c r="I31" s="148">
        <v>2</v>
      </c>
      <c r="J31" s="148">
        <v>3</v>
      </c>
      <c r="K31" s="148">
        <v>0</v>
      </c>
      <c r="L31" s="148">
        <v>0</v>
      </c>
      <c r="M31" s="148">
        <v>8</v>
      </c>
      <c r="N31" s="122"/>
    </row>
    <row r="32" spans="1:14" ht="13.5">
      <c r="A32" s="351" t="s">
        <v>144</v>
      </c>
      <c r="B32" s="352"/>
      <c r="C32" s="353"/>
      <c r="E32" s="148">
        <f t="shared" si="1"/>
        <v>35</v>
      </c>
      <c r="F32" s="148">
        <v>0</v>
      </c>
      <c r="G32" s="148">
        <v>35</v>
      </c>
      <c r="H32" s="148">
        <f t="shared" si="3"/>
        <v>32</v>
      </c>
      <c r="I32" s="148">
        <v>20</v>
      </c>
      <c r="J32" s="148">
        <v>8</v>
      </c>
      <c r="K32" s="148">
        <v>4</v>
      </c>
      <c r="L32" s="148">
        <v>0</v>
      </c>
      <c r="M32" s="148">
        <v>3</v>
      </c>
      <c r="N32" s="122"/>
    </row>
    <row r="33" spans="1:14" ht="13.5">
      <c r="A33" s="351" t="s">
        <v>145</v>
      </c>
      <c r="B33" s="352"/>
      <c r="C33" s="353"/>
      <c r="E33" s="148">
        <f t="shared" si="1"/>
        <v>66</v>
      </c>
      <c r="F33" s="148">
        <v>1</v>
      </c>
      <c r="G33" s="148">
        <v>65</v>
      </c>
      <c r="H33" s="148">
        <f t="shared" si="3"/>
        <v>37</v>
      </c>
      <c r="I33" s="148">
        <v>22</v>
      </c>
      <c r="J33" s="148">
        <v>8</v>
      </c>
      <c r="K33" s="148">
        <v>5</v>
      </c>
      <c r="L33" s="148">
        <v>2</v>
      </c>
      <c r="M33" s="148">
        <v>29</v>
      </c>
      <c r="N33" s="122"/>
    </row>
    <row r="34" spans="1:14" ht="13.5">
      <c r="A34" s="351" t="s">
        <v>146</v>
      </c>
      <c r="B34" s="352"/>
      <c r="C34" s="353"/>
      <c r="E34" s="148">
        <f t="shared" si="1"/>
        <v>31</v>
      </c>
      <c r="F34" s="148">
        <v>11</v>
      </c>
      <c r="G34" s="148">
        <v>20</v>
      </c>
      <c r="H34" s="148">
        <f t="shared" si="3"/>
        <v>24</v>
      </c>
      <c r="I34" s="148">
        <v>14</v>
      </c>
      <c r="J34" s="148">
        <v>4</v>
      </c>
      <c r="K34" s="148">
        <v>6</v>
      </c>
      <c r="L34" s="148">
        <v>0</v>
      </c>
      <c r="M34" s="148">
        <v>7</v>
      </c>
      <c r="N34" s="122"/>
    </row>
    <row r="35" spans="1:14" ht="13.5">
      <c r="A35" s="351" t="s">
        <v>147</v>
      </c>
      <c r="B35" s="352"/>
      <c r="C35" s="353"/>
      <c r="E35" s="148">
        <f t="shared" si="1"/>
        <v>2</v>
      </c>
      <c r="F35" s="148">
        <v>1</v>
      </c>
      <c r="G35" s="148">
        <v>1</v>
      </c>
      <c r="H35" s="148">
        <f t="shared" si="3"/>
        <v>2</v>
      </c>
      <c r="I35" s="148">
        <v>1</v>
      </c>
      <c r="J35" s="148">
        <v>1</v>
      </c>
      <c r="K35" s="148">
        <v>0</v>
      </c>
      <c r="L35" s="148">
        <v>0</v>
      </c>
      <c r="M35" s="148">
        <v>0</v>
      </c>
      <c r="N35" s="122"/>
    </row>
    <row r="36" spans="1:14" ht="13.5">
      <c r="A36" s="351" t="s">
        <v>140</v>
      </c>
      <c r="B36" s="352"/>
      <c r="C36" s="353"/>
      <c r="E36" s="148">
        <f t="shared" si="1"/>
        <v>31</v>
      </c>
      <c r="F36" s="148">
        <v>9</v>
      </c>
      <c r="G36" s="148">
        <v>22</v>
      </c>
      <c r="H36" s="148">
        <f t="shared" si="3"/>
        <v>29</v>
      </c>
      <c r="I36" s="148">
        <v>10</v>
      </c>
      <c r="J36" s="148">
        <v>16</v>
      </c>
      <c r="K36" s="148">
        <v>2</v>
      </c>
      <c r="L36" s="148">
        <v>1</v>
      </c>
      <c r="M36" s="148">
        <v>2</v>
      </c>
      <c r="N36" s="122"/>
    </row>
    <row r="37" spans="1:3" ht="2.25" customHeight="1">
      <c r="A37" s="127"/>
      <c r="B37" s="127"/>
      <c r="C37" s="138"/>
    </row>
    <row r="38" spans="3:13" ht="3" customHeight="1"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ht="11.25">
      <c r="A39" s="126" t="s">
        <v>302</v>
      </c>
    </row>
    <row r="40" spans="1:3" ht="11.25">
      <c r="A40" s="126" t="s">
        <v>325</v>
      </c>
      <c r="C40" s="140"/>
    </row>
  </sheetData>
  <mergeCells count="31">
    <mergeCell ref="K6:K7"/>
    <mergeCell ref="L6:L7"/>
    <mergeCell ref="M5:M7"/>
    <mergeCell ref="E5:G5"/>
    <mergeCell ref="H5:L5"/>
    <mergeCell ref="E6:E7"/>
    <mergeCell ref="F6:F7"/>
    <mergeCell ref="G6:G7"/>
    <mergeCell ref="H6:H7"/>
    <mergeCell ref="A16:C16"/>
    <mergeCell ref="A17:C17"/>
    <mergeCell ref="A19:C19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1:M1"/>
    <mergeCell ref="A36:C36"/>
    <mergeCell ref="A32:C32"/>
    <mergeCell ref="A33:C33"/>
    <mergeCell ref="A34:C34"/>
    <mergeCell ref="A35:C35"/>
    <mergeCell ref="A15:C15"/>
    <mergeCell ref="A29:C29"/>
    <mergeCell ref="A30:C30"/>
    <mergeCell ref="A31:C3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E9:H3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2" sqref="I32"/>
    </sheetView>
  </sheetViews>
  <sheetFormatPr defaultColWidth="9.00390625" defaultRowHeight="13.5"/>
  <cols>
    <col min="1" max="1" width="28.875" style="41" customWidth="1"/>
    <col min="2" max="2" width="0.37109375" style="41" customWidth="1"/>
    <col min="3" max="3" width="7.75390625" style="41" customWidth="1"/>
    <col min="4" max="4" width="6.75390625" style="41" customWidth="1"/>
    <col min="5" max="5" width="8.00390625" style="41" customWidth="1"/>
    <col min="6" max="7" width="7.75390625" style="41" customWidth="1"/>
    <col min="8" max="8" width="5.75390625" style="41" customWidth="1"/>
    <col min="9" max="9" width="6.125" style="41" customWidth="1"/>
    <col min="10" max="10" width="7.00390625" style="41" customWidth="1"/>
    <col min="11" max="11" width="6.00390625" style="41" customWidth="1"/>
    <col min="12" max="12" width="7.75390625" style="41" customWidth="1"/>
    <col min="13" max="16384" width="8.875" style="41" customWidth="1"/>
  </cols>
  <sheetData>
    <row r="1" spans="1:11" ht="17.25">
      <c r="A1" s="257" t="s">
        <v>148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3" spans="1:11" ht="12">
      <c r="A3" s="22"/>
      <c r="B3" s="22"/>
      <c r="C3" s="22"/>
      <c r="D3" s="22"/>
      <c r="E3" s="22"/>
      <c r="F3" s="22"/>
      <c r="G3" s="22"/>
      <c r="H3" s="22"/>
      <c r="I3" s="22"/>
      <c r="J3" s="22"/>
      <c r="K3" s="55" t="s">
        <v>124</v>
      </c>
    </row>
    <row r="4" spans="1:11" ht="4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1" ht="27" customHeight="1">
      <c r="A5" s="113" t="s">
        <v>287</v>
      </c>
      <c r="B5" s="128"/>
      <c r="C5" s="363" t="s">
        <v>95</v>
      </c>
      <c r="D5" s="363"/>
      <c r="E5" s="364"/>
      <c r="F5" s="349" t="s">
        <v>96</v>
      </c>
      <c r="G5" s="349"/>
      <c r="H5" s="349"/>
      <c r="I5" s="349"/>
      <c r="J5" s="349"/>
      <c r="K5" s="365" t="s">
        <v>97</v>
      </c>
    </row>
    <row r="6" spans="1:11" ht="27" customHeight="1">
      <c r="A6" s="192" t="s">
        <v>288</v>
      </c>
      <c r="B6" s="144"/>
      <c r="C6" s="145" t="s">
        <v>8</v>
      </c>
      <c r="D6" s="18" t="s">
        <v>84</v>
      </c>
      <c r="E6" s="18" t="s">
        <v>98</v>
      </c>
      <c r="F6" s="18" t="s">
        <v>8</v>
      </c>
      <c r="G6" s="18" t="s">
        <v>149</v>
      </c>
      <c r="H6" s="18" t="s">
        <v>150</v>
      </c>
      <c r="I6" s="18" t="s">
        <v>125</v>
      </c>
      <c r="J6" s="19" t="s">
        <v>34</v>
      </c>
      <c r="K6" s="366"/>
    </row>
    <row r="7" ht="4.5" customHeight="1">
      <c r="A7" s="129"/>
    </row>
    <row r="8" spans="1:12" ht="15.75" customHeight="1">
      <c r="A8" s="197" t="s">
        <v>367</v>
      </c>
      <c r="C8" s="146">
        <f>SUM(D8:E8)</f>
        <v>2519</v>
      </c>
      <c r="D8" s="146">
        <v>179</v>
      </c>
      <c r="E8" s="146">
        <v>2340</v>
      </c>
      <c r="F8" s="146">
        <v>2358</v>
      </c>
      <c r="G8" s="146">
        <v>2217</v>
      </c>
      <c r="H8" s="146">
        <v>32</v>
      </c>
      <c r="I8" s="146">
        <v>87</v>
      </c>
      <c r="J8" s="146">
        <v>22</v>
      </c>
      <c r="K8" s="146">
        <v>161</v>
      </c>
      <c r="L8" s="148"/>
    </row>
    <row r="9" spans="1:12" ht="15.75" customHeight="1">
      <c r="A9" s="11">
        <v>13</v>
      </c>
      <c r="C9" s="146">
        <f>SUM(D9:E9)</f>
        <v>2598</v>
      </c>
      <c r="D9" s="146">
        <v>161</v>
      </c>
      <c r="E9" s="146">
        <v>2437</v>
      </c>
      <c r="F9" s="146">
        <v>2425</v>
      </c>
      <c r="G9" s="146">
        <v>2305</v>
      </c>
      <c r="H9" s="146">
        <v>33</v>
      </c>
      <c r="I9" s="146">
        <v>79</v>
      </c>
      <c r="J9" s="146">
        <v>8</v>
      </c>
      <c r="K9" s="146">
        <v>173</v>
      </c>
      <c r="L9" s="148"/>
    </row>
    <row r="10" spans="1:12" ht="15.75" customHeight="1">
      <c r="A10" s="11">
        <v>14</v>
      </c>
      <c r="C10" s="146">
        <f>SUM(D10:E10)</f>
        <v>2767</v>
      </c>
      <c r="D10" s="146">
        <v>173</v>
      </c>
      <c r="E10" s="146">
        <v>2594</v>
      </c>
      <c r="F10" s="146">
        <v>2519</v>
      </c>
      <c r="G10" s="146">
        <v>2406</v>
      </c>
      <c r="H10" s="146">
        <v>24</v>
      </c>
      <c r="I10" s="146">
        <v>75</v>
      </c>
      <c r="J10" s="146">
        <v>14</v>
      </c>
      <c r="K10" s="146">
        <v>248</v>
      </c>
      <c r="L10" s="148"/>
    </row>
    <row r="11" spans="1:12" s="149" customFormat="1" ht="15.75" customHeight="1">
      <c r="A11" s="11">
        <v>15</v>
      </c>
      <c r="B11" s="41"/>
      <c r="C11" s="146">
        <f>SUM(D11:E11)</f>
        <v>3112</v>
      </c>
      <c r="D11" s="146">
        <v>248</v>
      </c>
      <c r="E11" s="146">
        <v>2864</v>
      </c>
      <c r="F11" s="146">
        <f>SUM(G11:J11)</f>
        <v>2789</v>
      </c>
      <c r="G11" s="146">
        <v>2689</v>
      </c>
      <c r="H11" s="146">
        <v>23</v>
      </c>
      <c r="I11" s="146">
        <v>59</v>
      </c>
      <c r="J11" s="146">
        <v>18</v>
      </c>
      <c r="K11" s="146">
        <v>323</v>
      </c>
      <c r="L11" s="150"/>
    </row>
    <row r="12" spans="1:12" s="149" customFormat="1" ht="15.75" customHeight="1">
      <c r="A12" s="151">
        <v>16</v>
      </c>
      <c r="C12" s="248">
        <f>SUM(D12:E12)</f>
        <v>3304</v>
      </c>
      <c r="D12" s="248">
        <f>SUM(D15:D40)</f>
        <v>323</v>
      </c>
      <c r="E12" s="248">
        <f aca="true" t="shared" si="0" ref="E12:J12">SUM(E15:E40)</f>
        <v>2981</v>
      </c>
      <c r="F12" s="254">
        <f>SUM(F15:F40)</f>
        <v>2946</v>
      </c>
      <c r="G12" s="254">
        <f t="shared" si="0"/>
        <v>2830</v>
      </c>
      <c r="H12" s="254">
        <f>SUM(H15:H40)</f>
        <v>32</v>
      </c>
      <c r="I12" s="254">
        <f t="shared" si="0"/>
        <v>77</v>
      </c>
      <c r="J12" s="254">
        <f t="shared" si="0"/>
        <v>7</v>
      </c>
      <c r="K12" s="254">
        <f>SUM(K15:K40)</f>
        <v>348</v>
      </c>
      <c r="L12" s="150"/>
    </row>
    <row r="13" spans="1:12" ht="12" customHeight="1">
      <c r="A13" s="129"/>
      <c r="C13" s="146"/>
      <c r="D13" s="146"/>
      <c r="E13" s="146"/>
      <c r="F13" s="146"/>
      <c r="G13" s="146"/>
      <c r="H13" s="146"/>
      <c r="I13" s="146"/>
      <c r="J13" s="146"/>
      <c r="K13" s="146"/>
      <c r="L13" s="148"/>
    </row>
    <row r="14" spans="1:12" ht="15" customHeight="1">
      <c r="A14" s="151" t="s">
        <v>151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8"/>
    </row>
    <row r="15" spans="1:12" ht="18" customHeight="1">
      <c r="A15" s="137" t="s">
        <v>313</v>
      </c>
      <c r="C15" s="146">
        <f>SUM(D15:E15)</f>
        <v>149</v>
      </c>
      <c r="D15" s="146">
        <v>44</v>
      </c>
      <c r="E15" s="146">
        <v>105</v>
      </c>
      <c r="F15" s="146">
        <f>SUM(G15:J15)</f>
        <v>113</v>
      </c>
      <c r="G15" s="146">
        <v>104</v>
      </c>
      <c r="H15" s="146">
        <v>0</v>
      </c>
      <c r="I15" s="146">
        <v>9</v>
      </c>
      <c r="J15" s="146">
        <v>0</v>
      </c>
      <c r="K15" s="146">
        <v>36</v>
      </c>
      <c r="L15" s="148"/>
    </row>
    <row r="16" spans="1:12" ht="18" customHeight="1">
      <c r="A16" s="137" t="s">
        <v>152</v>
      </c>
      <c r="C16" s="146">
        <f aca="true" t="shared" si="1" ref="C16:C40">SUM(D16:E16)</f>
        <v>79</v>
      </c>
      <c r="D16" s="146">
        <v>7</v>
      </c>
      <c r="E16" s="146">
        <v>72</v>
      </c>
      <c r="F16" s="146">
        <f aca="true" t="shared" si="2" ref="F16:F40">SUM(G16:J16)</f>
        <v>41</v>
      </c>
      <c r="G16" s="146">
        <v>41</v>
      </c>
      <c r="H16" s="146">
        <v>0</v>
      </c>
      <c r="I16" s="146">
        <v>0</v>
      </c>
      <c r="J16" s="146">
        <v>0</v>
      </c>
      <c r="K16" s="146">
        <v>38</v>
      </c>
      <c r="L16" s="148"/>
    </row>
    <row r="17" spans="1:12" ht="18" customHeight="1">
      <c r="A17" s="137" t="s">
        <v>315</v>
      </c>
      <c r="C17" s="146">
        <f t="shared" si="1"/>
        <v>18</v>
      </c>
      <c r="D17" s="146">
        <v>9</v>
      </c>
      <c r="E17" s="146">
        <v>9</v>
      </c>
      <c r="F17" s="146">
        <f t="shared" si="2"/>
        <v>7</v>
      </c>
      <c r="G17" s="146">
        <v>5</v>
      </c>
      <c r="H17" s="146">
        <v>0</v>
      </c>
      <c r="I17" s="146">
        <v>2</v>
      </c>
      <c r="J17" s="146">
        <v>0</v>
      </c>
      <c r="K17" s="146">
        <v>1</v>
      </c>
      <c r="L17" s="148"/>
    </row>
    <row r="18" spans="1:12" ht="18" customHeight="1">
      <c r="A18" s="137" t="s">
        <v>153</v>
      </c>
      <c r="C18" s="146">
        <f t="shared" si="1"/>
        <v>1006</v>
      </c>
      <c r="D18" s="146">
        <v>22</v>
      </c>
      <c r="E18" s="146">
        <v>984</v>
      </c>
      <c r="F18" s="146">
        <f>SUM(G18:J18)</f>
        <v>983</v>
      </c>
      <c r="G18" s="146">
        <v>974</v>
      </c>
      <c r="H18" s="146">
        <v>1</v>
      </c>
      <c r="I18" s="146">
        <v>8</v>
      </c>
      <c r="J18" s="146">
        <v>0</v>
      </c>
      <c r="K18" s="146">
        <v>23</v>
      </c>
      <c r="L18" s="148"/>
    </row>
    <row r="19" spans="1:12" ht="18" customHeight="1">
      <c r="A19" s="137" t="s">
        <v>316</v>
      </c>
      <c r="C19" s="146">
        <f t="shared" si="1"/>
        <v>342</v>
      </c>
      <c r="D19" s="146">
        <v>88</v>
      </c>
      <c r="E19" s="146">
        <v>254</v>
      </c>
      <c r="F19" s="146">
        <f t="shared" si="2"/>
        <v>267</v>
      </c>
      <c r="G19" s="146">
        <v>263</v>
      </c>
      <c r="H19" s="146">
        <v>1</v>
      </c>
      <c r="I19" s="146">
        <v>3</v>
      </c>
      <c r="J19" s="146">
        <v>0</v>
      </c>
      <c r="K19" s="146">
        <v>75</v>
      </c>
      <c r="L19" s="148"/>
    </row>
    <row r="20" spans="1:12" ht="18" customHeight="1">
      <c r="A20" s="137" t="s">
        <v>154</v>
      </c>
      <c r="C20" s="146">
        <f t="shared" si="1"/>
        <v>973</v>
      </c>
      <c r="D20" s="146">
        <v>41</v>
      </c>
      <c r="E20" s="146">
        <v>932</v>
      </c>
      <c r="F20" s="146">
        <f t="shared" si="2"/>
        <v>897</v>
      </c>
      <c r="G20" s="146">
        <v>873</v>
      </c>
      <c r="H20" s="146">
        <v>8</v>
      </c>
      <c r="I20" s="146">
        <v>16</v>
      </c>
      <c r="J20" s="146">
        <v>0</v>
      </c>
      <c r="K20" s="146">
        <v>76</v>
      </c>
      <c r="L20" s="148"/>
    </row>
    <row r="21" spans="1:12" ht="18" customHeight="1">
      <c r="A21" s="137" t="s">
        <v>155</v>
      </c>
      <c r="C21" s="146">
        <f t="shared" si="1"/>
        <v>74</v>
      </c>
      <c r="D21" s="146">
        <v>10</v>
      </c>
      <c r="E21" s="146">
        <v>64</v>
      </c>
      <c r="F21" s="146">
        <f t="shared" si="2"/>
        <v>67</v>
      </c>
      <c r="G21" s="146">
        <v>66</v>
      </c>
      <c r="H21" s="146">
        <v>0</v>
      </c>
      <c r="I21" s="146">
        <v>1</v>
      </c>
      <c r="J21" s="146">
        <v>0</v>
      </c>
      <c r="K21" s="146">
        <v>7</v>
      </c>
      <c r="L21" s="148"/>
    </row>
    <row r="22" spans="1:12" ht="18" customHeight="1">
      <c r="A22" s="137" t="s">
        <v>156</v>
      </c>
      <c r="C22" s="146">
        <f t="shared" si="1"/>
        <v>10</v>
      </c>
      <c r="D22" s="146">
        <v>0</v>
      </c>
      <c r="E22" s="146">
        <v>10</v>
      </c>
      <c r="F22" s="146">
        <f t="shared" si="2"/>
        <v>6</v>
      </c>
      <c r="G22" s="146">
        <v>5</v>
      </c>
      <c r="H22" s="146">
        <v>0</v>
      </c>
      <c r="I22" s="146">
        <v>1</v>
      </c>
      <c r="J22" s="146">
        <v>0</v>
      </c>
      <c r="K22" s="146">
        <v>4</v>
      </c>
      <c r="L22" s="148"/>
    </row>
    <row r="23" spans="1:12" ht="18" customHeight="1">
      <c r="A23" s="137" t="s">
        <v>157</v>
      </c>
      <c r="C23" s="146">
        <f t="shared" si="1"/>
        <v>5</v>
      </c>
      <c r="D23" s="146">
        <v>2</v>
      </c>
      <c r="E23" s="146">
        <v>3</v>
      </c>
      <c r="F23" s="146">
        <f t="shared" si="2"/>
        <v>5</v>
      </c>
      <c r="G23" s="146">
        <v>5</v>
      </c>
      <c r="H23" s="146">
        <v>0</v>
      </c>
      <c r="I23" s="146">
        <v>0</v>
      </c>
      <c r="J23" s="146">
        <v>0</v>
      </c>
      <c r="K23" s="146">
        <v>0</v>
      </c>
      <c r="L23" s="148"/>
    </row>
    <row r="24" spans="1:12" ht="18" customHeight="1">
      <c r="A24" s="137" t="s">
        <v>158</v>
      </c>
      <c r="C24" s="146">
        <f t="shared" si="1"/>
        <v>156</v>
      </c>
      <c r="D24" s="146">
        <v>19</v>
      </c>
      <c r="E24" s="146">
        <v>137</v>
      </c>
      <c r="F24" s="146">
        <f t="shared" si="2"/>
        <v>135</v>
      </c>
      <c r="G24" s="146">
        <v>114</v>
      </c>
      <c r="H24" s="146">
        <v>7</v>
      </c>
      <c r="I24" s="146">
        <v>14</v>
      </c>
      <c r="J24" s="146">
        <v>0</v>
      </c>
      <c r="K24" s="146">
        <v>21</v>
      </c>
      <c r="L24" s="148"/>
    </row>
    <row r="25" spans="1:12" ht="18" customHeight="1">
      <c r="A25" s="137" t="s">
        <v>317</v>
      </c>
      <c r="C25" s="146">
        <f t="shared" si="1"/>
        <v>328</v>
      </c>
      <c r="D25" s="146">
        <v>2</v>
      </c>
      <c r="E25" s="146">
        <v>326</v>
      </c>
      <c r="F25" s="146">
        <f t="shared" si="2"/>
        <v>325</v>
      </c>
      <c r="G25" s="146">
        <v>325</v>
      </c>
      <c r="H25" s="146">
        <v>0</v>
      </c>
      <c r="I25" s="146">
        <v>0</v>
      </c>
      <c r="J25" s="146">
        <v>0</v>
      </c>
      <c r="K25" s="146">
        <v>3</v>
      </c>
      <c r="L25" s="148"/>
    </row>
    <row r="26" spans="1:12" ht="18" customHeight="1">
      <c r="A26" s="137" t="s">
        <v>159</v>
      </c>
      <c r="C26" s="146">
        <f t="shared" si="1"/>
        <v>0</v>
      </c>
      <c r="D26" s="146">
        <v>0</v>
      </c>
      <c r="E26" s="146">
        <v>0</v>
      </c>
      <c r="F26" s="146">
        <f t="shared" si="2"/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8"/>
    </row>
    <row r="27" spans="1:12" ht="12">
      <c r="A27" s="129"/>
      <c r="C27" s="146"/>
      <c r="D27" s="146"/>
      <c r="E27" s="146"/>
      <c r="F27" s="146"/>
      <c r="G27" s="146"/>
      <c r="H27" s="146"/>
      <c r="I27" s="146"/>
      <c r="J27" s="146"/>
      <c r="K27" s="146"/>
      <c r="L27" s="148"/>
    </row>
    <row r="28" spans="1:12" ht="15" customHeight="1">
      <c r="A28" s="151" t="s">
        <v>128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8"/>
    </row>
    <row r="29" spans="1:12" ht="18" customHeight="1">
      <c r="A29" s="137" t="s">
        <v>314</v>
      </c>
      <c r="C29" s="146">
        <f t="shared" si="1"/>
        <v>2</v>
      </c>
      <c r="D29" s="146">
        <v>1</v>
      </c>
      <c r="E29" s="146">
        <v>1</v>
      </c>
      <c r="F29" s="146">
        <f t="shared" si="2"/>
        <v>1</v>
      </c>
      <c r="G29" s="146">
        <v>0</v>
      </c>
      <c r="H29" s="146">
        <v>1</v>
      </c>
      <c r="I29" s="146">
        <v>0</v>
      </c>
      <c r="J29" s="146">
        <v>0</v>
      </c>
      <c r="K29" s="146">
        <v>1</v>
      </c>
      <c r="L29" s="148"/>
    </row>
    <row r="30" spans="1:12" ht="24.75" customHeight="1">
      <c r="A30" s="152" t="s">
        <v>160</v>
      </c>
      <c r="C30" s="146">
        <f t="shared" si="1"/>
        <v>0</v>
      </c>
      <c r="D30" s="146">
        <v>0</v>
      </c>
      <c r="E30" s="146">
        <v>0</v>
      </c>
      <c r="F30" s="146">
        <f t="shared" si="2"/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8"/>
    </row>
    <row r="31" spans="1:12" ht="18" customHeight="1">
      <c r="A31" s="137" t="s">
        <v>161</v>
      </c>
      <c r="C31" s="146">
        <f t="shared" si="1"/>
        <v>17</v>
      </c>
      <c r="D31" s="146">
        <v>7</v>
      </c>
      <c r="E31" s="146">
        <v>10</v>
      </c>
      <c r="F31" s="146">
        <f t="shared" si="2"/>
        <v>10</v>
      </c>
      <c r="G31" s="146">
        <v>8</v>
      </c>
      <c r="H31" s="146">
        <v>2</v>
      </c>
      <c r="I31" s="146">
        <v>0</v>
      </c>
      <c r="J31" s="146">
        <v>0</v>
      </c>
      <c r="K31" s="146">
        <v>7</v>
      </c>
      <c r="L31" s="148"/>
    </row>
    <row r="32" spans="1:12" ht="18" customHeight="1">
      <c r="A32" s="137" t="s">
        <v>162</v>
      </c>
      <c r="C32" s="146">
        <f t="shared" si="1"/>
        <v>44</v>
      </c>
      <c r="D32" s="146">
        <v>20</v>
      </c>
      <c r="E32" s="146">
        <v>24</v>
      </c>
      <c r="F32" s="146">
        <f t="shared" si="2"/>
        <v>31</v>
      </c>
      <c r="G32" s="146">
        <v>16</v>
      </c>
      <c r="H32" s="146">
        <v>5</v>
      </c>
      <c r="I32" s="146">
        <v>10</v>
      </c>
      <c r="J32" s="146">
        <v>0</v>
      </c>
      <c r="K32" s="146">
        <v>13</v>
      </c>
      <c r="L32" s="148"/>
    </row>
    <row r="33" spans="1:12" ht="18" customHeight="1">
      <c r="A33" s="137" t="s">
        <v>163</v>
      </c>
      <c r="C33" s="146">
        <f t="shared" si="1"/>
        <v>5</v>
      </c>
      <c r="D33" s="146">
        <v>3</v>
      </c>
      <c r="E33" s="146">
        <v>2</v>
      </c>
      <c r="F33" s="146">
        <f t="shared" si="2"/>
        <v>4</v>
      </c>
      <c r="G33" s="146">
        <v>2</v>
      </c>
      <c r="H33" s="146">
        <v>1</v>
      </c>
      <c r="I33" s="146">
        <v>1</v>
      </c>
      <c r="J33" s="146">
        <v>0</v>
      </c>
      <c r="K33" s="146">
        <v>1</v>
      </c>
      <c r="L33" s="148"/>
    </row>
    <row r="34" spans="1:12" ht="18" customHeight="1">
      <c r="A34" s="137" t="s">
        <v>318</v>
      </c>
      <c r="C34" s="146">
        <f t="shared" si="1"/>
        <v>4</v>
      </c>
      <c r="D34" s="146">
        <v>4</v>
      </c>
      <c r="E34" s="146">
        <v>0</v>
      </c>
      <c r="F34" s="146">
        <f t="shared" si="2"/>
        <v>4</v>
      </c>
      <c r="G34" s="146">
        <v>1</v>
      </c>
      <c r="H34" s="146">
        <v>1</v>
      </c>
      <c r="I34" s="146">
        <v>2</v>
      </c>
      <c r="J34" s="146">
        <v>0</v>
      </c>
      <c r="K34" s="146">
        <v>0</v>
      </c>
      <c r="L34" s="148"/>
    </row>
    <row r="35" spans="1:12" ht="18" customHeight="1">
      <c r="A35" s="137" t="s">
        <v>164</v>
      </c>
      <c r="C35" s="146">
        <f t="shared" si="1"/>
        <v>21</v>
      </c>
      <c r="D35" s="146">
        <v>4</v>
      </c>
      <c r="E35" s="146">
        <v>17</v>
      </c>
      <c r="F35" s="146">
        <f t="shared" si="2"/>
        <v>17</v>
      </c>
      <c r="G35" s="146">
        <v>3</v>
      </c>
      <c r="H35" s="146">
        <v>2</v>
      </c>
      <c r="I35" s="146">
        <v>5</v>
      </c>
      <c r="J35" s="146">
        <v>7</v>
      </c>
      <c r="K35" s="146">
        <v>4</v>
      </c>
      <c r="L35" s="148"/>
    </row>
    <row r="36" spans="1:12" ht="18" customHeight="1">
      <c r="A36" s="137" t="s">
        <v>319</v>
      </c>
      <c r="C36" s="146">
        <f t="shared" si="1"/>
        <v>6</v>
      </c>
      <c r="D36" s="146">
        <v>1</v>
      </c>
      <c r="E36" s="146">
        <v>5</v>
      </c>
      <c r="F36" s="146">
        <f t="shared" si="2"/>
        <v>6</v>
      </c>
      <c r="G36" s="146">
        <v>6</v>
      </c>
      <c r="H36" s="146">
        <v>0</v>
      </c>
      <c r="I36" s="146">
        <v>0</v>
      </c>
      <c r="J36" s="146">
        <v>0</v>
      </c>
      <c r="K36" s="146">
        <v>0</v>
      </c>
      <c r="L36" s="148"/>
    </row>
    <row r="37" spans="1:12" ht="24">
      <c r="A37" s="152" t="s">
        <v>320</v>
      </c>
      <c r="C37" s="146">
        <f t="shared" si="1"/>
        <v>4</v>
      </c>
      <c r="D37" s="146">
        <v>1</v>
      </c>
      <c r="E37" s="146">
        <v>3</v>
      </c>
      <c r="F37" s="146">
        <f t="shared" si="2"/>
        <v>3</v>
      </c>
      <c r="G37" s="146">
        <v>0</v>
      </c>
      <c r="H37" s="146">
        <v>1</v>
      </c>
      <c r="I37" s="146">
        <v>2</v>
      </c>
      <c r="J37" s="146">
        <v>0</v>
      </c>
      <c r="K37" s="146">
        <v>1</v>
      </c>
      <c r="L37" s="148"/>
    </row>
    <row r="38" spans="1:12" ht="18" customHeight="1">
      <c r="A38" s="137" t="s">
        <v>165</v>
      </c>
      <c r="C38" s="146">
        <f t="shared" si="1"/>
        <v>18</v>
      </c>
      <c r="D38" s="146">
        <v>12</v>
      </c>
      <c r="E38" s="146">
        <v>6</v>
      </c>
      <c r="F38" s="146">
        <f t="shared" si="2"/>
        <v>9</v>
      </c>
      <c r="G38" s="146">
        <v>6</v>
      </c>
      <c r="H38" s="146">
        <v>2</v>
      </c>
      <c r="I38" s="146">
        <v>1</v>
      </c>
      <c r="J38" s="146">
        <v>0</v>
      </c>
      <c r="K38" s="146">
        <v>9</v>
      </c>
      <c r="L38" s="148"/>
    </row>
    <row r="39" spans="1:12" ht="18" customHeight="1">
      <c r="A39" s="137" t="s">
        <v>139</v>
      </c>
      <c r="C39" s="146">
        <f t="shared" si="1"/>
        <v>43</v>
      </c>
      <c r="D39" s="146">
        <v>26</v>
      </c>
      <c r="E39" s="146">
        <v>17</v>
      </c>
      <c r="F39" s="146">
        <f t="shared" si="2"/>
        <v>15</v>
      </c>
      <c r="G39" s="146">
        <v>13</v>
      </c>
      <c r="H39" s="146">
        <v>0</v>
      </c>
      <c r="I39" s="146">
        <v>2</v>
      </c>
      <c r="J39" s="146">
        <v>0</v>
      </c>
      <c r="K39" s="146">
        <v>28</v>
      </c>
      <c r="L39" s="148"/>
    </row>
    <row r="40" spans="1:12" ht="18" customHeight="1">
      <c r="A40" s="137" t="s">
        <v>159</v>
      </c>
      <c r="C40" s="146">
        <f t="shared" si="1"/>
        <v>0</v>
      </c>
      <c r="D40" s="146">
        <v>0</v>
      </c>
      <c r="E40" s="146">
        <v>0</v>
      </c>
      <c r="F40" s="146">
        <f t="shared" si="2"/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8"/>
    </row>
    <row r="41" ht="4.5" customHeight="1">
      <c r="A41" s="129"/>
    </row>
    <row r="42" spans="1:11" ht="5.2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</row>
    <row r="43" s="64" customFormat="1" ht="11.25">
      <c r="A43" s="154" t="s">
        <v>302</v>
      </c>
    </row>
    <row r="44" s="64" customFormat="1" ht="11.25">
      <c r="A44" s="155" t="s">
        <v>295</v>
      </c>
    </row>
  </sheetData>
  <mergeCells count="4">
    <mergeCell ref="A1:K1"/>
    <mergeCell ref="C5:E5"/>
    <mergeCell ref="F5:J5"/>
    <mergeCell ref="K5:K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C11 C8:C10 F11:F25 F26:F39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F30" sqref="F30"/>
    </sheetView>
  </sheetViews>
  <sheetFormatPr defaultColWidth="9.00390625" defaultRowHeight="13.5"/>
  <cols>
    <col min="1" max="1" width="10.75390625" style="41" customWidth="1"/>
    <col min="2" max="2" width="0.875" style="41" customWidth="1"/>
    <col min="3" max="3" width="11.125" style="41" customWidth="1"/>
    <col min="4" max="4" width="11.50390625" style="41" customWidth="1"/>
    <col min="5" max="5" width="9.375" style="41" customWidth="1"/>
    <col min="6" max="6" width="10.375" style="41" customWidth="1"/>
    <col min="7" max="7" width="9.625" style="41" customWidth="1"/>
    <col min="8" max="8" width="10.125" style="41" customWidth="1"/>
    <col min="9" max="9" width="7.375" style="41" customWidth="1"/>
    <col min="10" max="10" width="10.25390625" style="41" customWidth="1"/>
    <col min="11" max="16384" width="8.875" style="41" customWidth="1"/>
  </cols>
  <sheetData>
    <row r="1" spans="1:10" ht="17.25">
      <c r="A1" s="257" t="s">
        <v>166</v>
      </c>
      <c r="B1" s="257"/>
      <c r="C1" s="257"/>
      <c r="D1" s="257"/>
      <c r="E1" s="257"/>
      <c r="F1" s="257"/>
      <c r="G1" s="257"/>
      <c r="H1" s="257"/>
      <c r="I1" s="257"/>
      <c r="J1" s="257"/>
    </row>
    <row r="3" ht="12">
      <c r="J3" s="156" t="s">
        <v>167</v>
      </c>
    </row>
    <row r="4" spans="1:10" ht="4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5" customHeight="1">
      <c r="A5" s="113" t="s">
        <v>76</v>
      </c>
      <c r="B5" s="22"/>
      <c r="C5" s="363" t="s">
        <v>168</v>
      </c>
      <c r="D5" s="363"/>
      <c r="E5" s="363"/>
      <c r="F5" s="363"/>
      <c r="G5" s="363"/>
      <c r="H5" s="363"/>
      <c r="I5" s="363"/>
      <c r="J5" s="363"/>
    </row>
    <row r="6" spans="1:10" ht="15" customHeight="1">
      <c r="A6" s="129"/>
      <c r="B6" s="144"/>
      <c r="C6" s="370" t="s">
        <v>8</v>
      </c>
      <c r="D6" s="315"/>
      <c r="E6" s="315" t="s">
        <v>169</v>
      </c>
      <c r="F6" s="315"/>
      <c r="G6" s="315" t="s">
        <v>170</v>
      </c>
      <c r="H6" s="315"/>
      <c r="I6" s="315" t="s">
        <v>171</v>
      </c>
      <c r="J6" s="316"/>
    </row>
    <row r="7" spans="1:10" ht="15" customHeight="1">
      <c r="A7" s="143" t="s">
        <v>172</v>
      </c>
      <c r="B7" s="158"/>
      <c r="C7" s="114" t="s">
        <v>173</v>
      </c>
      <c r="D7" s="18" t="s">
        <v>174</v>
      </c>
      <c r="E7" s="18" t="s">
        <v>173</v>
      </c>
      <c r="F7" s="18" t="s">
        <v>174</v>
      </c>
      <c r="G7" s="18" t="s">
        <v>173</v>
      </c>
      <c r="H7" s="18" t="s">
        <v>174</v>
      </c>
      <c r="I7" s="18" t="s">
        <v>173</v>
      </c>
      <c r="J7" s="19" t="s">
        <v>174</v>
      </c>
    </row>
    <row r="8" ht="4.5" customHeight="1">
      <c r="A8" s="129"/>
    </row>
    <row r="9" spans="1:10" ht="15" customHeight="1">
      <c r="A9" s="11" t="s">
        <v>355</v>
      </c>
      <c r="C9" s="93">
        <f>SUM(E9,G9,I9)</f>
        <v>228828</v>
      </c>
      <c r="D9" s="159">
        <f>SUM(F9,H9,J9)+1</f>
        <v>2932011</v>
      </c>
      <c r="E9" s="93">
        <v>220119</v>
      </c>
      <c r="F9" s="93">
        <v>2650037</v>
      </c>
      <c r="G9" s="93">
        <v>8550</v>
      </c>
      <c r="H9" s="93">
        <v>174398</v>
      </c>
      <c r="I9" s="93">
        <v>159</v>
      </c>
      <c r="J9" s="93">
        <v>107575</v>
      </c>
    </row>
    <row r="10" spans="1:10" ht="15" customHeight="1">
      <c r="A10" s="11">
        <v>13</v>
      </c>
      <c r="C10" s="93">
        <f>SUM(E10,G10,I10)</f>
        <v>200309</v>
      </c>
      <c r="D10" s="159">
        <f>SUM(F10,H10,J10)+1</f>
        <v>2745925</v>
      </c>
      <c r="E10" s="93">
        <v>191583</v>
      </c>
      <c r="F10" s="93">
        <v>2568985</v>
      </c>
      <c r="G10" s="93">
        <v>8592</v>
      </c>
      <c r="H10" s="93">
        <v>160986</v>
      </c>
      <c r="I10" s="93">
        <v>134</v>
      </c>
      <c r="J10" s="93">
        <v>15953</v>
      </c>
    </row>
    <row r="11" spans="1:10" ht="15" customHeight="1">
      <c r="A11" s="11">
        <v>14</v>
      </c>
      <c r="C11" s="93">
        <f>SUM(E11,G11,I11)</f>
        <v>139376</v>
      </c>
      <c r="D11" s="159">
        <f>SUM(F11,H11,J11)+1</f>
        <v>2551727</v>
      </c>
      <c r="E11" s="93">
        <v>130880</v>
      </c>
      <c r="F11" s="93">
        <v>2420563</v>
      </c>
      <c r="G11" s="93">
        <v>8426</v>
      </c>
      <c r="H11" s="93">
        <v>129522</v>
      </c>
      <c r="I11" s="93">
        <v>70</v>
      </c>
      <c r="J11" s="93">
        <v>1641</v>
      </c>
    </row>
    <row r="12" spans="1:10" s="149" customFormat="1" ht="15" customHeight="1">
      <c r="A12" s="11">
        <v>15</v>
      </c>
      <c r="B12" s="41"/>
      <c r="C12" s="93">
        <f>SUM(E12,G12,I12)</f>
        <v>170750</v>
      </c>
      <c r="D12" s="159">
        <f>SUM(F12,H12,J12)</f>
        <v>2146065</v>
      </c>
      <c r="E12" s="93">
        <v>160953</v>
      </c>
      <c r="F12" s="93">
        <v>1966927</v>
      </c>
      <c r="G12" s="93">
        <v>9672</v>
      </c>
      <c r="H12" s="93">
        <v>166559</v>
      </c>
      <c r="I12" s="93">
        <v>125</v>
      </c>
      <c r="J12" s="93">
        <v>12579</v>
      </c>
    </row>
    <row r="13" spans="1:10" s="149" customFormat="1" ht="15" customHeight="1">
      <c r="A13" s="151">
        <v>16</v>
      </c>
      <c r="C13" s="102">
        <f>SUM(E13,G13,I13)</f>
        <v>161368</v>
      </c>
      <c r="D13" s="252">
        <f>SUM(F13,H13,J13)</f>
        <v>1773716.4000000001</v>
      </c>
      <c r="E13" s="102">
        <v>152484</v>
      </c>
      <c r="F13" s="102">
        <f>1636578300/1000</f>
        <v>1636578.3</v>
      </c>
      <c r="G13" s="102">
        <v>8782</v>
      </c>
      <c r="H13" s="102">
        <f>127251500/1000</f>
        <v>127251.5</v>
      </c>
      <c r="I13" s="102">
        <v>102</v>
      </c>
      <c r="J13" s="102">
        <f>9886600/1000</f>
        <v>9886.6</v>
      </c>
    </row>
    <row r="14" ht="4.5" customHeight="1">
      <c r="A14" s="129"/>
    </row>
    <row r="15" spans="1:10" ht="5.2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</row>
    <row r="16" spans="1:8" ht="12">
      <c r="A16" s="55"/>
      <c r="H16" s="141"/>
    </row>
    <row r="17" spans="1:9" ht="15" customHeight="1">
      <c r="A17" s="160" t="s">
        <v>76</v>
      </c>
      <c r="B17" s="253"/>
      <c r="C17" s="367" t="s">
        <v>349</v>
      </c>
      <c r="D17" s="368"/>
      <c r="E17" s="368"/>
      <c r="F17" s="368"/>
      <c r="G17" s="368"/>
      <c r="H17" s="369"/>
      <c r="I17" s="161" t="s">
        <v>175</v>
      </c>
    </row>
    <row r="18" spans="1:9" ht="24">
      <c r="A18" s="143" t="s">
        <v>172</v>
      </c>
      <c r="B18" s="144"/>
      <c r="C18" s="145" t="s">
        <v>8</v>
      </c>
      <c r="D18" s="18" t="s">
        <v>176</v>
      </c>
      <c r="E18" s="18" t="s">
        <v>177</v>
      </c>
      <c r="F18" s="18" t="s">
        <v>350</v>
      </c>
      <c r="G18" s="18" t="s">
        <v>178</v>
      </c>
      <c r="H18" s="19" t="s">
        <v>179</v>
      </c>
      <c r="I18" s="19" t="s">
        <v>180</v>
      </c>
    </row>
    <row r="19" spans="1:9" ht="4.5" customHeight="1">
      <c r="A19" s="129"/>
      <c r="B19" s="22"/>
      <c r="C19" s="22"/>
      <c r="D19" s="22"/>
      <c r="E19" s="22"/>
      <c r="F19" s="22"/>
      <c r="G19" s="22"/>
      <c r="H19" s="22"/>
      <c r="I19" s="162"/>
    </row>
    <row r="20" spans="1:9" ht="18" customHeight="1">
      <c r="A20" s="11" t="s">
        <v>355</v>
      </c>
      <c r="B20" s="22"/>
      <c r="C20" s="163">
        <f>SUM(D20:H20)</f>
        <v>2325666</v>
      </c>
      <c r="D20" s="103">
        <v>1262301</v>
      </c>
      <c r="E20" s="103">
        <v>8236</v>
      </c>
      <c r="F20" s="103">
        <v>1291</v>
      </c>
      <c r="G20" s="163">
        <v>989027</v>
      </c>
      <c r="H20" s="103">
        <v>64811</v>
      </c>
      <c r="I20" s="103">
        <v>534772</v>
      </c>
    </row>
    <row r="21" spans="1:9" ht="18" customHeight="1">
      <c r="A21" s="11">
        <v>13</v>
      </c>
      <c r="B21" s="22"/>
      <c r="C21" s="163">
        <f>SUM(D21:H21)</f>
        <v>2404861</v>
      </c>
      <c r="D21" s="103">
        <v>1238266</v>
      </c>
      <c r="E21" s="103">
        <v>7529</v>
      </c>
      <c r="F21" s="103">
        <v>31279</v>
      </c>
      <c r="G21" s="163">
        <v>993667</v>
      </c>
      <c r="H21" s="103">
        <v>134120</v>
      </c>
      <c r="I21" s="103">
        <v>567144</v>
      </c>
    </row>
    <row r="22" spans="1:9" ht="18" customHeight="1">
      <c r="A22" s="11">
        <v>14</v>
      </c>
      <c r="B22" s="22"/>
      <c r="C22" s="163">
        <f>SUM(D22:H22)</f>
        <v>2212928</v>
      </c>
      <c r="D22" s="103">
        <v>1124028</v>
      </c>
      <c r="E22" s="103">
        <v>9699</v>
      </c>
      <c r="F22" s="103">
        <v>52764</v>
      </c>
      <c r="G22" s="163">
        <v>884158</v>
      </c>
      <c r="H22" s="103">
        <v>142279</v>
      </c>
      <c r="I22" s="103">
        <v>550172</v>
      </c>
    </row>
    <row r="23" spans="1:9" s="149" customFormat="1" ht="18" customHeight="1">
      <c r="A23" s="11">
        <v>15</v>
      </c>
      <c r="B23" s="22"/>
      <c r="C23" s="103">
        <f>SUM(D23:H23)</f>
        <v>2432474</v>
      </c>
      <c r="D23" s="103">
        <v>1138544</v>
      </c>
      <c r="E23" s="103">
        <v>12807</v>
      </c>
      <c r="F23" s="103">
        <v>69677</v>
      </c>
      <c r="G23" s="103">
        <v>1072364</v>
      </c>
      <c r="H23" s="103">
        <v>139082</v>
      </c>
      <c r="I23" s="103">
        <v>538575</v>
      </c>
    </row>
    <row r="24" spans="1:9" s="149" customFormat="1" ht="18" customHeight="1">
      <c r="A24" s="151">
        <v>16</v>
      </c>
      <c r="B24" s="164"/>
      <c r="C24" s="165">
        <f>SUM(D24:H24)</f>
        <v>2364412</v>
      </c>
      <c r="D24" s="165">
        <v>1074058</v>
      </c>
      <c r="E24" s="165">
        <v>8494</v>
      </c>
      <c r="F24" s="165">
        <v>83775</v>
      </c>
      <c r="G24" s="165">
        <v>1084609</v>
      </c>
      <c r="H24" s="165">
        <v>113476</v>
      </c>
      <c r="I24" s="165">
        <f>507848300/1000</f>
        <v>507848.3</v>
      </c>
    </row>
    <row r="25" spans="1:8" ht="3.75" customHeight="1">
      <c r="A25" s="141"/>
      <c r="B25" s="141"/>
      <c r="C25" s="141"/>
      <c r="D25" s="141"/>
      <c r="E25" s="141"/>
      <c r="F25" s="141"/>
      <c r="G25" s="141"/>
      <c r="H25" s="141"/>
    </row>
    <row r="26" spans="1:9" ht="3" customHeight="1">
      <c r="A26" s="22"/>
      <c r="I26" s="153"/>
    </row>
    <row r="27" s="64" customFormat="1" ht="11.25">
      <c r="A27" s="64" t="s">
        <v>303</v>
      </c>
    </row>
    <row r="28" ht="12">
      <c r="A28" s="155" t="s">
        <v>296</v>
      </c>
    </row>
  </sheetData>
  <mergeCells count="7">
    <mergeCell ref="C17:H17"/>
    <mergeCell ref="A1:J1"/>
    <mergeCell ref="C5:J5"/>
    <mergeCell ref="C6:D6"/>
    <mergeCell ref="E6:F6"/>
    <mergeCell ref="G6:H6"/>
    <mergeCell ref="I6:J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I32" sqref="I32"/>
    </sheetView>
  </sheetViews>
  <sheetFormatPr defaultColWidth="9.00390625" defaultRowHeight="13.5"/>
  <cols>
    <col min="1" max="1" width="2.125" style="1" customWidth="1"/>
    <col min="2" max="2" width="11.50390625" style="1" customWidth="1"/>
    <col min="3" max="3" width="0.875" style="1" customWidth="1"/>
    <col min="4" max="13" width="7.75390625" style="1" customWidth="1"/>
    <col min="14" max="14" width="8.875" style="1" customWidth="1"/>
    <col min="15" max="15" width="8.75390625" style="1" customWidth="1"/>
    <col min="16" max="16384" width="8.875" style="1" customWidth="1"/>
  </cols>
  <sheetData>
    <row r="1" spans="1:13" ht="17.25">
      <c r="A1" s="334" t="s">
        <v>364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4:10" ht="11.25" customHeight="1">
      <c r="D2" s="110"/>
      <c r="E2" s="110"/>
      <c r="F2" s="110"/>
      <c r="G2" s="110"/>
      <c r="H2" s="110"/>
      <c r="I2" s="110"/>
      <c r="J2" s="110"/>
    </row>
    <row r="3" spans="4:10" ht="11.25" customHeight="1">
      <c r="D3" s="110"/>
      <c r="E3" s="110"/>
      <c r="F3" s="110"/>
      <c r="G3" s="110"/>
      <c r="H3" s="110"/>
      <c r="I3" s="110"/>
      <c r="J3" s="110"/>
    </row>
    <row r="4" spans="1:13" ht="3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3.5">
      <c r="A5" s="377" t="s">
        <v>83</v>
      </c>
      <c r="B5" s="378"/>
      <c r="C5" s="31"/>
      <c r="D5" s="373" t="s">
        <v>89</v>
      </c>
      <c r="E5" s="374"/>
      <c r="F5" s="373">
        <v>13</v>
      </c>
      <c r="G5" s="374"/>
      <c r="H5" s="373">
        <v>14</v>
      </c>
      <c r="I5" s="374"/>
      <c r="J5" s="373">
        <v>15</v>
      </c>
      <c r="K5" s="374"/>
      <c r="L5" s="379">
        <v>16</v>
      </c>
      <c r="M5" s="380"/>
    </row>
    <row r="6" spans="1:13" ht="12">
      <c r="A6" s="375" t="s">
        <v>76</v>
      </c>
      <c r="B6" s="376"/>
      <c r="C6" s="115"/>
      <c r="D6" s="166" t="s">
        <v>0</v>
      </c>
      <c r="E6" s="167" t="s">
        <v>1</v>
      </c>
      <c r="F6" s="167" t="s">
        <v>0</v>
      </c>
      <c r="G6" s="167" t="s">
        <v>1</v>
      </c>
      <c r="H6" s="167" t="s">
        <v>0</v>
      </c>
      <c r="I6" s="167" t="s">
        <v>1</v>
      </c>
      <c r="J6" s="167" t="s">
        <v>0</v>
      </c>
      <c r="K6" s="168" t="s">
        <v>1</v>
      </c>
      <c r="L6" s="167" t="s">
        <v>0</v>
      </c>
      <c r="M6" s="168" t="s">
        <v>1</v>
      </c>
    </row>
    <row r="7" ht="4.5" customHeight="1">
      <c r="B7" s="133"/>
    </row>
    <row r="8" spans="1:13" s="42" customFormat="1" ht="13.5" customHeight="1">
      <c r="A8" s="371" t="s">
        <v>8</v>
      </c>
      <c r="B8" s="372"/>
      <c r="D8" s="136">
        <f aca="true" t="shared" si="0" ref="D8:K8">SUM(D9:D27)</f>
        <v>7501</v>
      </c>
      <c r="E8" s="136">
        <f t="shared" si="0"/>
        <v>4836</v>
      </c>
      <c r="F8" s="136">
        <f t="shared" si="0"/>
        <v>7539</v>
      </c>
      <c r="G8" s="136">
        <f t="shared" si="0"/>
        <v>3155</v>
      </c>
      <c r="H8" s="136">
        <f t="shared" si="0"/>
        <v>7497</v>
      </c>
      <c r="I8" s="136">
        <f t="shared" si="0"/>
        <v>2755</v>
      </c>
      <c r="J8" s="136">
        <f t="shared" si="0"/>
        <v>7703</v>
      </c>
      <c r="K8" s="136">
        <f t="shared" si="0"/>
        <v>2412</v>
      </c>
      <c r="L8" s="136">
        <f>SUM(L9:L27)</f>
        <v>8048</v>
      </c>
      <c r="M8" s="136">
        <f>SUM(M9:M27)</f>
        <v>2360</v>
      </c>
    </row>
    <row r="9" spans="2:13" ht="13.5" customHeight="1">
      <c r="B9" s="169" t="s">
        <v>181</v>
      </c>
      <c r="D9" s="135">
        <v>1</v>
      </c>
      <c r="E9" s="135">
        <v>1</v>
      </c>
      <c r="F9" s="135">
        <v>5</v>
      </c>
      <c r="G9" s="135">
        <v>5</v>
      </c>
      <c r="H9" s="135">
        <v>6</v>
      </c>
      <c r="I9" s="135">
        <v>5</v>
      </c>
      <c r="J9" s="135">
        <v>7</v>
      </c>
      <c r="K9" s="135">
        <v>7</v>
      </c>
      <c r="L9" s="135">
        <v>2</v>
      </c>
      <c r="M9" s="135">
        <v>3</v>
      </c>
    </row>
    <row r="10" spans="2:13" ht="13.5" customHeight="1">
      <c r="B10" s="169" t="s">
        <v>57</v>
      </c>
      <c r="D10" s="135">
        <v>14</v>
      </c>
      <c r="E10" s="135">
        <v>9</v>
      </c>
      <c r="F10" s="135">
        <v>8</v>
      </c>
      <c r="G10" s="135">
        <v>4</v>
      </c>
      <c r="H10" s="135">
        <v>8</v>
      </c>
      <c r="I10" s="135">
        <v>7</v>
      </c>
      <c r="J10" s="135">
        <v>7</v>
      </c>
      <c r="K10" s="135">
        <v>5</v>
      </c>
      <c r="L10" s="135">
        <v>17</v>
      </c>
      <c r="M10" s="135">
        <v>15</v>
      </c>
    </row>
    <row r="11" spans="2:13" ht="13.5" customHeight="1">
      <c r="B11" s="169" t="s">
        <v>182</v>
      </c>
      <c r="D11" s="135">
        <v>4</v>
      </c>
      <c r="E11" s="135">
        <v>4</v>
      </c>
      <c r="F11" s="135">
        <v>7</v>
      </c>
      <c r="G11" s="135">
        <v>6</v>
      </c>
      <c r="H11" s="135">
        <v>8</v>
      </c>
      <c r="I11" s="135">
        <v>7</v>
      </c>
      <c r="J11" s="135">
        <v>10</v>
      </c>
      <c r="K11" s="135">
        <v>2</v>
      </c>
      <c r="L11" s="135">
        <v>15</v>
      </c>
      <c r="M11" s="135">
        <v>12</v>
      </c>
    </row>
    <row r="12" spans="2:13" ht="13.5" customHeight="1">
      <c r="B12" s="169" t="s">
        <v>183</v>
      </c>
      <c r="D12" s="135">
        <v>9</v>
      </c>
      <c r="E12" s="135">
        <v>4</v>
      </c>
      <c r="F12" s="135">
        <v>6</v>
      </c>
      <c r="G12" s="135">
        <v>5</v>
      </c>
      <c r="H12" s="135">
        <v>11</v>
      </c>
      <c r="I12" s="135">
        <v>8</v>
      </c>
      <c r="J12" s="135">
        <v>19</v>
      </c>
      <c r="K12" s="135">
        <v>10</v>
      </c>
      <c r="L12" s="135">
        <v>5</v>
      </c>
      <c r="M12" s="135">
        <v>3</v>
      </c>
    </row>
    <row r="13" spans="2:13" ht="13.5" customHeight="1">
      <c r="B13" s="169" t="s">
        <v>184</v>
      </c>
      <c r="D13" s="135">
        <v>19</v>
      </c>
      <c r="E13" s="135">
        <v>18</v>
      </c>
      <c r="F13" s="135">
        <v>19</v>
      </c>
      <c r="G13" s="135">
        <v>17</v>
      </c>
      <c r="H13" s="135">
        <v>20</v>
      </c>
      <c r="I13" s="135">
        <v>20</v>
      </c>
      <c r="J13" s="135">
        <v>60</v>
      </c>
      <c r="K13" s="135">
        <v>40</v>
      </c>
      <c r="L13" s="135">
        <v>79</v>
      </c>
      <c r="M13" s="135">
        <v>38</v>
      </c>
    </row>
    <row r="14" spans="2:13" ht="13.5" customHeight="1">
      <c r="B14" s="169" t="s">
        <v>41</v>
      </c>
      <c r="D14" s="135">
        <v>84</v>
      </c>
      <c r="E14" s="135">
        <v>84</v>
      </c>
      <c r="F14" s="135">
        <v>77</v>
      </c>
      <c r="G14" s="135">
        <v>74</v>
      </c>
      <c r="H14" s="135">
        <v>86</v>
      </c>
      <c r="I14" s="135">
        <v>87</v>
      </c>
      <c r="J14" s="135">
        <v>111</v>
      </c>
      <c r="K14" s="135">
        <v>91</v>
      </c>
      <c r="L14" s="135">
        <v>128</v>
      </c>
      <c r="M14" s="135">
        <v>91</v>
      </c>
    </row>
    <row r="15" spans="2:13" ht="13.5" customHeight="1">
      <c r="B15" s="169" t="s">
        <v>185</v>
      </c>
      <c r="D15" s="135">
        <v>3</v>
      </c>
      <c r="E15" s="135">
        <v>3</v>
      </c>
      <c r="F15" s="135">
        <v>13</v>
      </c>
      <c r="G15" s="135">
        <v>13</v>
      </c>
      <c r="H15" s="135">
        <v>8</v>
      </c>
      <c r="I15" s="135">
        <v>8</v>
      </c>
      <c r="J15" s="135">
        <v>14</v>
      </c>
      <c r="K15" s="135">
        <v>11</v>
      </c>
      <c r="L15" s="135">
        <v>13</v>
      </c>
      <c r="M15" s="135">
        <v>11</v>
      </c>
    </row>
    <row r="16" spans="2:13" ht="13.5" customHeight="1">
      <c r="B16" s="169" t="s">
        <v>186</v>
      </c>
      <c r="D16" s="135">
        <v>14</v>
      </c>
      <c r="E16" s="135">
        <v>14</v>
      </c>
      <c r="F16" s="135">
        <v>16</v>
      </c>
      <c r="G16" s="135">
        <v>15</v>
      </c>
      <c r="H16" s="135">
        <v>19</v>
      </c>
      <c r="I16" s="135">
        <v>19</v>
      </c>
      <c r="J16" s="135">
        <v>34</v>
      </c>
      <c r="K16" s="135">
        <v>25</v>
      </c>
      <c r="L16" s="135">
        <v>33</v>
      </c>
      <c r="M16" s="135">
        <v>25</v>
      </c>
    </row>
    <row r="17" spans="2:13" ht="13.5" customHeight="1">
      <c r="B17" s="169" t="s">
        <v>187</v>
      </c>
      <c r="D17" s="135">
        <v>6913</v>
      </c>
      <c r="E17" s="135">
        <v>4270</v>
      </c>
      <c r="F17" s="135">
        <v>6891</v>
      </c>
      <c r="G17" s="135">
        <v>2529</v>
      </c>
      <c r="H17" s="135">
        <v>6593</v>
      </c>
      <c r="I17" s="135">
        <v>1871</v>
      </c>
      <c r="J17" s="135">
        <v>6197</v>
      </c>
      <c r="K17" s="135">
        <v>1662</v>
      </c>
      <c r="L17" s="135">
        <v>6066</v>
      </c>
      <c r="M17" s="135">
        <v>1573</v>
      </c>
    </row>
    <row r="18" spans="2:13" ht="13.5" customHeight="1">
      <c r="B18" s="169" t="s">
        <v>188</v>
      </c>
      <c r="D18" s="135">
        <v>7</v>
      </c>
      <c r="E18" s="135">
        <v>7</v>
      </c>
      <c r="F18" s="135">
        <v>19</v>
      </c>
      <c r="G18" s="135">
        <v>18</v>
      </c>
      <c r="H18" s="135">
        <v>12</v>
      </c>
      <c r="I18" s="135">
        <v>13</v>
      </c>
      <c r="J18" s="135">
        <v>18</v>
      </c>
      <c r="K18" s="135">
        <v>18</v>
      </c>
      <c r="L18" s="135">
        <v>14</v>
      </c>
      <c r="M18" s="135">
        <v>14</v>
      </c>
    </row>
    <row r="19" spans="2:13" ht="13.5" customHeight="1">
      <c r="B19" s="169" t="s">
        <v>189</v>
      </c>
      <c r="D19" s="135">
        <v>120</v>
      </c>
      <c r="E19" s="135">
        <v>121</v>
      </c>
      <c r="F19" s="135">
        <v>120</v>
      </c>
      <c r="G19" s="135">
        <v>127</v>
      </c>
      <c r="H19" s="135">
        <v>170</v>
      </c>
      <c r="I19" s="135">
        <v>180</v>
      </c>
      <c r="J19" s="135">
        <v>162</v>
      </c>
      <c r="K19" s="135">
        <v>86</v>
      </c>
      <c r="L19" s="135">
        <v>278</v>
      </c>
      <c r="M19" s="135">
        <v>72</v>
      </c>
    </row>
    <row r="20" spans="2:13" ht="13.5" customHeight="1">
      <c r="B20" s="169" t="s">
        <v>190</v>
      </c>
      <c r="D20" s="135">
        <v>6</v>
      </c>
      <c r="E20" s="135">
        <v>5</v>
      </c>
      <c r="F20" s="135">
        <v>5</v>
      </c>
      <c r="G20" s="135">
        <v>6</v>
      </c>
      <c r="H20" s="135">
        <v>8</v>
      </c>
      <c r="I20" s="135">
        <v>8</v>
      </c>
      <c r="J20" s="135">
        <v>16</v>
      </c>
      <c r="K20" s="135">
        <v>10</v>
      </c>
      <c r="L20" s="135">
        <v>11</v>
      </c>
      <c r="M20" s="135">
        <v>7</v>
      </c>
    </row>
    <row r="21" spans="2:13" ht="13.5" customHeight="1">
      <c r="B21" s="169" t="s">
        <v>191</v>
      </c>
      <c r="D21" s="135">
        <v>16</v>
      </c>
      <c r="E21" s="135">
        <v>16</v>
      </c>
      <c r="F21" s="135">
        <v>38</v>
      </c>
      <c r="G21" s="135">
        <v>38</v>
      </c>
      <c r="H21" s="135">
        <v>6</v>
      </c>
      <c r="I21" s="135">
        <v>6</v>
      </c>
      <c r="J21" s="135">
        <v>24</v>
      </c>
      <c r="K21" s="135">
        <v>16</v>
      </c>
      <c r="L21" s="135">
        <v>24</v>
      </c>
      <c r="M21" s="135">
        <v>11</v>
      </c>
    </row>
    <row r="22" spans="2:13" ht="13.5" customHeight="1">
      <c r="B22" s="169" t="s">
        <v>36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3</v>
      </c>
      <c r="K22" s="135">
        <v>0</v>
      </c>
      <c r="L22" s="135">
        <v>2</v>
      </c>
      <c r="M22" s="135">
        <v>2</v>
      </c>
    </row>
    <row r="23" spans="2:13" ht="13.5" customHeight="1">
      <c r="B23" s="169" t="s">
        <v>192</v>
      </c>
      <c r="D23" s="135">
        <v>0</v>
      </c>
      <c r="E23" s="135">
        <v>0</v>
      </c>
      <c r="F23" s="135">
        <v>2</v>
      </c>
      <c r="G23" s="135">
        <v>2</v>
      </c>
      <c r="H23" s="135">
        <v>2</v>
      </c>
      <c r="I23" s="135">
        <v>2</v>
      </c>
      <c r="J23" s="135">
        <v>0</v>
      </c>
      <c r="K23" s="135">
        <v>0</v>
      </c>
      <c r="L23" s="249" t="s">
        <v>358</v>
      </c>
      <c r="M23" s="249" t="s">
        <v>358</v>
      </c>
    </row>
    <row r="24" spans="2:13" ht="13.5" customHeight="1">
      <c r="B24" s="169" t="s">
        <v>193</v>
      </c>
      <c r="D24" s="135">
        <v>1</v>
      </c>
      <c r="E24" s="135">
        <v>1</v>
      </c>
      <c r="F24" s="135">
        <v>10</v>
      </c>
      <c r="G24" s="135">
        <v>10</v>
      </c>
      <c r="H24" s="135">
        <v>0</v>
      </c>
      <c r="I24" s="135">
        <v>0</v>
      </c>
      <c r="J24" s="135">
        <v>0</v>
      </c>
      <c r="K24" s="135">
        <v>0</v>
      </c>
      <c r="L24" s="249" t="s">
        <v>358</v>
      </c>
      <c r="M24" s="249" t="s">
        <v>358</v>
      </c>
    </row>
    <row r="25" spans="2:13" ht="13.5" customHeight="1">
      <c r="B25" s="170" t="s">
        <v>194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249" t="s">
        <v>358</v>
      </c>
      <c r="M25" s="249" t="s">
        <v>358</v>
      </c>
    </row>
    <row r="26" spans="2:13" ht="13.5" customHeight="1">
      <c r="B26" s="169" t="s">
        <v>345</v>
      </c>
      <c r="D26" s="135">
        <v>29</v>
      </c>
      <c r="E26" s="135">
        <v>18</v>
      </c>
      <c r="F26" s="135">
        <v>42</v>
      </c>
      <c r="G26" s="135">
        <v>26</v>
      </c>
      <c r="H26" s="135">
        <v>50</v>
      </c>
      <c r="I26" s="135">
        <v>27</v>
      </c>
      <c r="J26" s="135">
        <v>62</v>
      </c>
      <c r="K26" s="135">
        <v>29</v>
      </c>
      <c r="L26" s="135">
        <v>28</v>
      </c>
      <c r="M26" s="135">
        <v>8</v>
      </c>
    </row>
    <row r="27" spans="2:13" ht="13.5" customHeight="1">
      <c r="B27" s="170" t="s">
        <v>195</v>
      </c>
      <c r="D27" s="135">
        <v>261</v>
      </c>
      <c r="E27" s="135">
        <v>261</v>
      </c>
      <c r="F27" s="135">
        <v>261</v>
      </c>
      <c r="G27" s="135">
        <v>260</v>
      </c>
      <c r="H27" s="135">
        <v>490</v>
      </c>
      <c r="I27" s="135">
        <v>487</v>
      </c>
      <c r="J27" s="135">
        <v>959</v>
      </c>
      <c r="K27" s="135">
        <v>400</v>
      </c>
      <c r="L27" s="135">
        <v>1333</v>
      </c>
      <c r="M27" s="135">
        <v>475</v>
      </c>
    </row>
    <row r="28" ht="4.5" customHeight="1">
      <c r="B28" s="33"/>
    </row>
    <row r="29" spans="1:13" ht="3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="126" customFormat="1" ht="11.25">
      <c r="A30" s="126" t="s">
        <v>326</v>
      </c>
    </row>
    <row r="31" s="126" customFormat="1" ht="11.25">
      <c r="A31" s="140" t="s">
        <v>337</v>
      </c>
    </row>
  </sheetData>
  <mergeCells count="9">
    <mergeCell ref="A8:B8"/>
    <mergeCell ref="D5:E5"/>
    <mergeCell ref="F5:G5"/>
    <mergeCell ref="A1:M1"/>
    <mergeCell ref="J5:K5"/>
    <mergeCell ref="A6:B6"/>
    <mergeCell ref="A5:B5"/>
    <mergeCell ref="H5:I5"/>
    <mergeCell ref="L5:M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2006-03-10T06:19:35Z</cp:lastPrinted>
  <dcterms:created xsi:type="dcterms:W3CDTF">1997-01-08T22:48:59Z</dcterms:created>
  <dcterms:modified xsi:type="dcterms:W3CDTF">2006-03-27T02:37:07Z</dcterms:modified>
  <cp:category/>
  <cp:version/>
  <cp:contentType/>
  <cp:contentStatus/>
</cp:coreProperties>
</file>